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mc:AlternateContent xmlns:mc="http://schemas.openxmlformats.org/markup-compatibility/2006">
    <mc:Choice Requires="x15">
      <x15ac:absPath xmlns:x15ac="http://schemas.microsoft.com/office/spreadsheetml/2010/11/ac" url="C:\Users\TrnkovaV\Desktop\KROS výstupy\"/>
    </mc:Choice>
  </mc:AlternateContent>
  <bookViews>
    <workbookView xWindow="0" yWindow="0" windowWidth="0" windowHeight="0"/>
  </bookViews>
  <sheets>
    <sheet name="Rekapitulace stavby" sheetId="1" r:id="rId1"/>
    <sheet name="01 - SO 01 - Železniční s..." sheetId="2" r:id="rId2"/>
    <sheet name="02.1 - SO 02.1 - Odvodnění" sheetId="3" r:id="rId3"/>
    <sheet name="02.2 - SO 02.2 - Nástupiště" sheetId="4" r:id="rId4"/>
    <sheet name="02.3 - SO 02.3  - Železni..." sheetId="5" r:id="rId5"/>
    <sheet name="02.4 - SO 02.4 - Opěrná zeď" sheetId="6" r:id="rId6"/>
    <sheet name="03 - Následné propracování" sheetId="7" r:id="rId7"/>
    <sheet name="04 - Materiál dodávaný ob..." sheetId="8" r:id="rId8"/>
    <sheet name="05 - VRN" sheetId="9" r:id="rId9"/>
    <sheet name="001 - km 440,246 - most" sheetId="10" r:id="rId10"/>
    <sheet name="002 - km 440,246 - svršek" sheetId="11" r:id="rId11"/>
    <sheet name="002 - VRN - km 440,246" sheetId="12" r:id="rId12"/>
    <sheet name="001 - km 441,125 - most" sheetId="13" r:id="rId13"/>
    <sheet name="002 - km 441,125 - svršek" sheetId="14" r:id="rId14"/>
    <sheet name="002 - VRN - km 441,125" sheetId="15" r:id="rId15"/>
    <sheet name="001 - km 441,562 - most" sheetId="16" r:id="rId16"/>
    <sheet name="002 - km 441,562 - svršek" sheetId="17" r:id="rId17"/>
    <sheet name="002 - VRN - km 441,562" sheetId="18" r:id="rId18"/>
    <sheet name="C - práce SSZT" sheetId="19" r:id="rId19"/>
    <sheet name="SO1.1 - rozvody" sheetId="20" r:id="rId20"/>
    <sheet name="SO1.2 - zemní práce" sheetId="21" r:id="rId21"/>
    <sheet name="SO1.3 - VON" sheetId="22" r:id="rId22"/>
    <sheet name="Seznam figur" sheetId="23" r:id="rId23"/>
    <sheet name="Pokyny pro vyplnění" sheetId="24" r:id="rId24"/>
  </sheets>
  <definedNames>
    <definedName name="_xlnm.Print_Area" localSheetId="0">'Rekapitulace stavby'!$D$4:$AO$36,'Rekapitulace stavby'!$C$42:$AQ$86</definedName>
    <definedName name="_xlnm.Print_Titles" localSheetId="0">'Rekapitulace stavby'!$52:$52</definedName>
    <definedName name="_xlnm._FilterDatabase" localSheetId="1" hidden="1">'01 - SO 01 - Železniční s...'!$C$86:$K$231</definedName>
    <definedName name="_xlnm.Print_Area" localSheetId="1">'01 - SO 01 - Železniční s...'!$C$4:$J$41,'01 - SO 01 - Železniční s...'!$C$47:$J$66,'01 - SO 01 - Železniční s...'!$C$72:$K$231</definedName>
    <definedName name="_xlnm.Print_Titles" localSheetId="1">'01 - SO 01 - Železniční s...'!$86:$86</definedName>
    <definedName name="_xlnm._FilterDatabase" localSheetId="2" hidden="1">'02.1 - SO 02.1 - Odvodnění'!$C$90:$K$136</definedName>
    <definedName name="_xlnm.Print_Area" localSheetId="2">'02.1 - SO 02.1 - Odvodnění'!$C$4:$J$43,'02.1 - SO 02.1 - Odvodnění'!$C$49:$J$68,'02.1 - SO 02.1 - Odvodnění'!$C$74:$K$136</definedName>
    <definedName name="_xlnm.Print_Titles" localSheetId="2">'02.1 - SO 02.1 - Odvodnění'!$90:$90</definedName>
    <definedName name="_xlnm._FilterDatabase" localSheetId="3" hidden="1">'02.2 - SO 02.2 - Nástupiště'!$C$92:$K$143</definedName>
    <definedName name="_xlnm.Print_Area" localSheetId="3">'02.2 - SO 02.2 - Nástupiště'!$C$4:$J$43,'02.2 - SO 02.2 - Nástupiště'!$C$49:$J$70,'02.2 - SO 02.2 - Nástupiště'!$C$76:$K$143</definedName>
    <definedName name="_xlnm.Print_Titles" localSheetId="3">'02.2 - SO 02.2 - Nástupiště'!$92:$92</definedName>
    <definedName name="_xlnm._FilterDatabase" localSheetId="4" hidden="1">'02.3 - SO 02.3  - Železni...'!$C$90:$K$269</definedName>
    <definedName name="_xlnm.Print_Area" localSheetId="4">'02.3 - SO 02.3  - Železni...'!$C$4:$J$43,'02.3 - SO 02.3  - Železni...'!$C$49:$J$68,'02.3 - SO 02.3  - Železni...'!$C$74:$K$269</definedName>
    <definedName name="_xlnm.Print_Titles" localSheetId="4">'02.3 - SO 02.3  - Železni...'!$90:$90</definedName>
    <definedName name="_xlnm._FilterDatabase" localSheetId="5" hidden="1">'02.4 - SO 02.4 - Opěrná zeď'!$C$90:$K$110</definedName>
    <definedName name="_xlnm.Print_Area" localSheetId="5">'02.4 - SO 02.4 - Opěrná zeď'!$C$4:$J$43,'02.4 - SO 02.4 - Opěrná zeď'!$C$49:$J$68,'02.4 - SO 02.4 - Opěrná zeď'!$C$74:$K$110</definedName>
    <definedName name="_xlnm.Print_Titles" localSheetId="5">'02.4 - SO 02.4 - Opěrná zeď'!$90:$90</definedName>
    <definedName name="_xlnm._FilterDatabase" localSheetId="6" hidden="1">'03 - Následné propracování'!$C$84:$K$111</definedName>
    <definedName name="_xlnm.Print_Area" localSheetId="6">'03 - Následné propracování'!$C$4:$J$41,'03 - Následné propracování'!$C$47:$J$64,'03 - Následné propracování'!$C$70:$K$111</definedName>
    <definedName name="_xlnm.Print_Titles" localSheetId="6">'03 - Následné propracování'!$84:$84</definedName>
    <definedName name="_xlnm._FilterDatabase" localSheetId="7" hidden="1">'04 - Materiál dodávaný ob...'!$C$84:$K$89</definedName>
    <definedName name="_xlnm.Print_Area" localSheetId="7">'04 - Materiál dodávaný ob...'!$C$4:$J$41,'04 - Materiál dodávaný ob...'!$C$47:$J$64,'04 - Materiál dodávaný ob...'!$C$70:$K$89</definedName>
    <definedName name="_xlnm.Print_Titles" localSheetId="7">'04 - Materiál dodávaný ob...'!$84:$84</definedName>
    <definedName name="_xlnm._FilterDatabase" localSheetId="8" hidden="1">'05 - VRN'!$C$85:$K$108</definedName>
    <definedName name="_xlnm.Print_Area" localSheetId="8">'05 - VRN'!$C$4:$J$41,'05 - VRN'!$C$47:$J$65,'05 - VRN'!$C$71:$K$108</definedName>
    <definedName name="_xlnm.Print_Titles" localSheetId="8">'05 - VRN'!$85:$85</definedName>
    <definedName name="_xlnm._FilterDatabase" localSheetId="9" hidden="1">'001 - km 440,246 - most'!$C$102:$K$396</definedName>
    <definedName name="_xlnm.Print_Area" localSheetId="9">'001 - km 440,246 - most'!$C$4:$J$43,'001 - km 440,246 - most'!$C$49:$J$80,'001 - km 440,246 - most'!$C$86:$K$396</definedName>
    <definedName name="_xlnm.Print_Titles" localSheetId="9">'001 - km 440,246 - most'!$102:$102</definedName>
    <definedName name="_xlnm._FilterDatabase" localSheetId="10" hidden="1">'002 - km 440,246 - svršek'!$C$93:$K$122</definedName>
    <definedName name="_xlnm.Print_Area" localSheetId="10">'002 - km 440,246 - svršek'!$C$4:$J$43,'002 - km 440,246 - svršek'!$C$49:$J$71,'002 - km 440,246 - svršek'!$C$77:$K$122</definedName>
    <definedName name="_xlnm.Print_Titles" localSheetId="10">'002 - km 440,246 - svršek'!$93:$93</definedName>
    <definedName name="_xlnm._FilterDatabase" localSheetId="11" hidden="1">'002 - VRN - km 440,246'!$C$94:$K$109</definedName>
    <definedName name="_xlnm.Print_Area" localSheetId="11">'002 - VRN - km 440,246'!$C$4:$J$43,'002 - VRN - km 440,246'!$C$49:$J$72,'002 - VRN - km 440,246'!$C$78:$K$109</definedName>
    <definedName name="_xlnm.Print_Titles" localSheetId="11">'002 - VRN - km 440,246'!$94:$94</definedName>
    <definedName name="_xlnm._FilterDatabase" localSheetId="12" hidden="1">'001 - km 441,125 - most'!$C$102:$K$402</definedName>
    <definedName name="_xlnm.Print_Area" localSheetId="12">'001 - km 441,125 - most'!$C$4:$J$43,'001 - km 441,125 - most'!$C$49:$J$80,'001 - km 441,125 - most'!$C$86:$K$402</definedName>
    <definedName name="_xlnm.Print_Titles" localSheetId="12">'001 - km 441,125 - most'!$102:$102</definedName>
    <definedName name="_xlnm._FilterDatabase" localSheetId="13" hidden="1">'002 - km 441,125 - svršek'!$C$93:$K$122</definedName>
    <definedName name="_xlnm.Print_Area" localSheetId="13">'002 - km 441,125 - svršek'!$C$4:$J$43,'002 - km 441,125 - svršek'!$C$49:$J$71,'002 - km 441,125 - svršek'!$C$77:$K$122</definedName>
    <definedName name="_xlnm.Print_Titles" localSheetId="13">'002 - km 441,125 - svršek'!$93:$93</definedName>
    <definedName name="_xlnm._FilterDatabase" localSheetId="14" hidden="1">'002 - VRN - km 441,125'!$C$94:$K$109</definedName>
    <definedName name="_xlnm.Print_Area" localSheetId="14">'002 - VRN - km 441,125'!$C$4:$J$43,'002 - VRN - km 441,125'!$C$49:$J$72,'002 - VRN - km 441,125'!$C$78:$K$109</definedName>
    <definedName name="_xlnm.Print_Titles" localSheetId="14">'002 - VRN - km 441,125'!$94:$94</definedName>
    <definedName name="_xlnm._FilterDatabase" localSheetId="15" hidden="1">'001 - km 441,562 - most'!$C$98:$K$160</definedName>
    <definedName name="_xlnm.Print_Area" localSheetId="15">'001 - km 441,562 - most'!$C$4:$J$43,'001 - km 441,562 - most'!$C$49:$J$76,'001 - km 441,562 - most'!$C$82:$K$160</definedName>
    <definedName name="_xlnm.Print_Titles" localSheetId="15">'001 - km 441,562 - most'!$98:$98</definedName>
    <definedName name="_xlnm._FilterDatabase" localSheetId="16" hidden="1">'002 - km 441,562 - svršek'!$C$93:$K$122</definedName>
    <definedName name="_xlnm.Print_Area" localSheetId="16">'002 - km 441,562 - svršek'!$C$4:$J$43,'002 - km 441,562 - svršek'!$C$49:$J$71,'002 - km 441,562 - svršek'!$C$77:$K$122</definedName>
    <definedName name="_xlnm.Print_Titles" localSheetId="16">'002 - km 441,562 - svršek'!$93:$93</definedName>
    <definedName name="_xlnm._FilterDatabase" localSheetId="17" hidden="1">'002 - VRN - km 441,562'!$C$94:$K$109</definedName>
    <definedName name="_xlnm.Print_Area" localSheetId="17">'002 - VRN - km 441,562'!$C$4:$J$43,'002 - VRN - km 441,562'!$C$49:$J$72,'002 - VRN - km 441,562'!$C$78:$K$109</definedName>
    <definedName name="_xlnm.Print_Titles" localSheetId="17">'002 - VRN - km 441,562'!$94:$94</definedName>
    <definedName name="_xlnm._FilterDatabase" localSheetId="18" hidden="1">'C - práce SSZT'!$C$79:$K$100</definedName>
    <definedName name="_xlnm.Print_Area" localSheetId="18">'C - práce SSZT'!$C$4:$J$39,'C - práce SSZT'!$C$45:$J$61,'C - práce SSZT'!$C$67:$K$100</definedName>
    <definedName name="_xlnm.Print_Titles" localSheetId="18">'C - práce SSZT'!$79:$79</definedName>
    <definedName name="_xlnm._FilterDatabase" localSheetId="19" hidden="1">'SO1.1 - rozvody'!$C$85:$K$104</definedName>
    <definedName name="_xlnm.Print_Area" localSheetId="19">'SO1.1 - rozvody'!$C$4:$J$41,'SO1.1 - rozvody'!$C$47:$J$65,'SO1.1 - rozvody'!$C$71:$K$104</definedName>
    <definedName name="_xlnm.Print_Titles" localSheetId="19">'SO1.1 - rozvody'!$85:$85</definedName>
    <definedName name="_xlnm._FilterDatabase" localSheetId="20" hidden="1">'SO1.2 - zemní práce'!$C$86:$K$107</definedName>
    <definedName name="_xlnm.Print_Area" localSheetId="20">'SO1.2 - zemní práce'!$C$4:$J$41,'SO1.2 - zemní práce'!$C$47:$J$66,'SO1.2 - zemní práce'!$C$72:$K$107</definedName>
    <definedName name="_xlnm.Print_Titles" localSheetId="20">'SO1.2 - zemní práce'!$86:$86</definedName>
    <definedName name="_xlnm._FilterDatabase" localSheetId="21" hidden="1">'SO1.3 - VON'!$C$85:$K$89</definedName>
    <definedName name="_xlnm.Print_Area" localSheetId="21">'SO1.3 - VON'!$C$4:$J$41,'SO1.3 - VON'!$C$47:$J$65,'SO1.3 - VON'!$C$71:$K$89</definedName>
    <definedName name="_xlnm.Print_Titles" localSheetId="21">'SO1.3 - VON'!$85:$85</definedName>
    <definedName name="_xlnm.Print_Area" localSheetId="22">'Seznam figur'!$C$4:$G$96</definedName>
    <definedName name="_xlnm.Print_Titles" localSheetId="22">'Seznam figur'!$9:$9</definedName>
    <definedName name="_xlnm.Print_Area" localSheetId="23">'Pokyny pro vyplnění'!$B$2:$K$71,'Pokyny pro vyplnění'!$B$74:$K$118,'Pokyny pro vyplnění'!$B$121:$K$161,'Pokyny pro vyplnění'!$B$164:$K$218</definedName>
  </definedNames>
  <calcPr/>
</workbook>
</file>

<file path=xl/calcChain.xml><?xml version="1.0" encoding="utf-8"?>
<calcChain xmlns="http://schemas.openxmlformats.org/spreadsheetml/2006/main">
  <c i="23" l="1" r="D7"/>
  <c i="22" r="J39"/>
  <c r="J38"/>
  <c i="1" r="AY85"/>
  <c i="22" r="J37"/>
  <c i="1" r="AX85"/>
  <c i="22" r="BI89"/>
  <c r="BH89"/>
  <c r="BG89"/>
  <c r="BF89"/>
  <c r="T89"/>
  <c r="R89"/>
  <c r="P89"/>
  <c r="BI88"/>
  <c r="BH88"/>
  <c r="BG88"/>
  <c r="BF88"/>
  <c r="T88"/>
  <c r="R88"/>
  <c r="P88"/>
  <c r="J83"/>
  <c r="J82"/>
  <c r="F82"/>
  <c r="F80"/>
  <c r="E78"/>
  <c r="J59"/>
  <c r="J58"/>
  <c r="F58"/>
  <c r="F56"/>
  <c r="E54"/>
  <c r="J20"/>
  <c r="E20"/>
  <c r="F83"/>
  <c r="J19"/>
  <c r="J14"/>
  <c r="J56"/>
  <c r="E7"/>
  <c r="E74"/>
  <c i="21" r="J39"/>
  <c r="J38"/>
  <c i="1" r="AY84"/>
  <c i="21" r="J37"/>
  <c i="1" r="AX84"/>
  <c i="21" r="BI106"/>
  <c r="BH106"/>
  <c r="BG106"/>
  <c r="BF106"/>
  <c r="T106"/>
  <c r="R106"/>
  <c r="P106"/>
  <c r="BI104"/>
  <c r="BH104"/>
  <c r="BG104"/>
  <c r="BF104"/>
  <c r="T104"/>
  <c r="R104"/>
  <c r="P104"/>
  <c r="BI103"/>
  <c r="BH103"/>
  <c r="BG103"/>
  <c r="BF103"/>
  <c r="T103"/>
  <c r="R103"/>
  <c r="P103"/>
  <c r="BI101"/>
  <c r="BH101"/>
  <c r="BG101"/>
  <c r="BF101"/>
  <c r="T101"/>
  <c r="R101"/>
  <c r="P101"/>
  <c r="BI100"/>
  <c r="BH100"/>
  <c r="BG100"/>
  <c r="BF100"/>
  <c r="T100"/>
  <c r="R100"/>
  <c r="P100"/>
  <c r="BI99"/>
  <c r="BH99"/>
  <c r="BG99"/>
  <c r="BF99"/>
  <c r="T99"/>
  <c r="R99"/>
  <c r="P99"/>
  <c r="BI98"/>
  <c r="BH98"/>
  <c r="BG98"/>
  <c r="BF98"/>
  <c r="T98"/>
  <c r="R98"/>
  <c r="P98"/>
  <c r="BI97"/>
  <c r="BH97"/>
  <c r="BG97"/>
  <c r="BF97"/>
  <c r="T97"/>
  <c r="R97"/>
  <c r="P97"/>
  <c r="BI96"/>
  <c r="BH96"/>
  <c r="BG96"/>
  <c r="BF96"/>
  <c r="T96"/>
  <c r="R96"/>
  <c r="P96"/>
  <c r="BI94"/>
  <c r="BH94"/>
  <c r="BG94"/>
  <c r="BF94"/>
  <c r="T94"/>
  <c r="R94"/>
  <c r="P94"/>
  <c r="BI92"/>
  <c r="BH92"/>
  <c r="BG92"/>
  <c r="BF92"/>
  <c r="T92"/>
  <c r="R92"/>
  <c r="P92"/>
  <c r="BI90"/>
  <c r="BH90"/>
  <c r="BG90"/>
  <c r="BF90"/>
  <c r="T90"/>
  <c r="R90"/>
  <c r="P90"/>
  <c r="J84"/>
  <c r="J83"/>
  <c r="F83"/>
  <c r="F81"/>
  <c r="E79"/>
  <c r="J59"/>
  <c r="J58"/>
  <c r="F58"/>
  <c r="F56"/>
  <c r="E54"/>
  <c r="J20"/>
  <c r="E20"/>
  <c r="F59"/>
  <c r="J19"/>
  <c r="J14"/>
  <c r="J81"/>
  <c r="E7"/>
  <c r="E75"/>
  <c i="20" r="J39"/>
  <c r="J38"/>
  <c i="1" r="AY83"/>
  <c i="20" r="J37"/>
  <c i="1" r="AX83"/>
  <c i="20" r="BI104"/>
  <c r="BH104"/>
  <c r="BG104"/>
  <c r="BF104"/>
  <c r="T104"/>
  <c r="R104"/>
  <c r="P104"/>
  <c r="BI103"/>
  <c r="BH103"/>
  <c r="BG103"/>
  <c r="BF103"/>
  <c r="T103"/>
  <c r="R103"/>
  <c r="P103"/>
  <c r="BI102"/>
  <c r="BH102"/>
  <c r="BG102"/>
  <c r="BF102"/>
  <c r="T102"/>
  <c r="R102"/>
  <c r="P102"/>
  <c r="BI101"/>
  <c r="BH101"/>
  <c r="BG101"/>
  <c r="BF101"/>
  <c r="T101"/>
  <c r="R101"/>
  <c r="P101"/>
  <c r="BI100"/>
  <c r="BH100"/>
  <c r="BG100"/>
  <c r="BF100"/>
  <c r="T100"/>
  <c r="R100"/>
  <c r="P100"/>
  <c r="BI99"/>
  <c r="BH99"/>
  <c r="BG99"/>
  <c r="BF99"/>
  <c r="T99"/>
  <c r="R99"/>
  <c r="P99"/>
  <c r="BI98"/>
  <c r="BH98"/>
  <c r="BG98"/>
  <c r="BF98"/>
  <c r="T98"/>
  <c r="R98"/>
  <c r="P98"/>
  <c r="BI97"/>
  <c r="BH97"/>
  <c r="BG97"/>
  <c r="BF97"/>
  <c r="T97"/>
  <c r="R97"/>
  <c r="P97"/>
  <c r="BI96"/>
  <c r="BH96"/>
  <c r="BG96"/>
  <c r="BF96"/>
  <c r="T96"/>
  <c r="R96"/>
  <c r="P96"/>
  <c r="BI95"/>
  <c r="BH95"/>
  <c r="BG95"/>
  <c r="BF95"/>
  <c r="T95"/>
  <c r="R95"/>
  <c r="P95"/>
  <c r="BI94"/>
  <c r="BH94"/>
  <c r="BG94"/>
  <c r="BF94"/>
  <c r="T94"/>
  <c r="R94"/>
  <c r="P94"/>
  <c r="BI93"/>
  <c r="BH93"/>
  <c r="BG93"/>
  <c r="BF93"/>
  <c r="T93"/>
  <c r="R93"/>
  <c r="P93"/>
  <c r="BI92"/>
  <c r="BH92"/>
  <c r="BG92"/>
  <c r="BF92"/>
  <c r="T92"/>
  <c r="R92"/>
  <c r="P92"/>
  <c r="BI91"/>
  <c r="BH91"/>
  <c r="BG91"/>
  <c r="BF91"/>
  <c r="T91"/>
  <c r="R91"/>
  <c r="P91"/>
  <c r="BI90"/>
  <c r="BH90"/>
  <c r="BG90"/>
  <c r="BF90"/>
  <c r="T90"/>
  <c r="R90"/>
  <c r="P90"/>
  <c r="BI88"/>
  <c r="BH88"/>
  <c r="BG88"/>
  <c r="BF88"/>
  <c r="T88"/>
  <c r="R88"/>
  <c r="P88"/>
  <c r="J83"/>
  <c r="J82"/>
  <c r="F82"/>
  <c r="F80"/>
  <c r="E78"/>
  <c r="J59"/>
  <c r="J58"/>
  <c r="F58"/>
  <c r="F56"/>
  <c r="E54"/>
  <c r="J20"/>
  <c r="E20"/>
  <c r="F59"/>
  <c r="J19"/>
  <c r="J14"/>
  <c r="J80"/>
  <c r="E7"/>
  <c r="E74"/>
  <c i="19" r="J37"/>
  <c r="J36"/>
  <c i="1" r="AY81"/>
  <c i="19" r="J35"/>
  <c i="1" r="AX81"/>
  <c i="19" r="BI100"/>
  <c r="BH100"/>
  <c r="BG100"/>
  <c r="BF100"/>
  <c r="T100"/>
  <c r="R100"/>
  <c r="P100"/>
  <c r="BI99"/>
  <c r="BH99"/>
  <c r="BG99"/>
  <c r="BF99"/>
  <c r="T99"/>
  <c r="R99"/>
  <c r="P99"/>
  <c r="BI98"/>
  <c r="BH98"/>
  <c r="BG98"/>
  <c r="BF98"/>
  <c r="T98"/>
  <c r="R98"/>
  <c r="P98"/>
  <c r="BI97"/>
  <c r="BH97"/>
  <c r="BG97"/>
  <c r="BF97"/>
  <c r="T97"/>
  <c r="R97"/>
  <c r="P97"/>
  <c r="BI96"/>
  <c r="BH96"/>
  <c r="BG96"/>
  <c r="BF96"/>
  <c r="T96"/>
  <c r="R96"/>
  <c r="P96"/>
  <c r="BI95"/>
  <c r="BH95"/>
  <c r="BG95"/>
  <c r="BF95"/>
  <c r="T95"/>
  <c r="R95"/>
  <c r="P95"/>
  <c r="BI94"/>
  <c r="BH94"/>
  <c r="BG94"/>
  <c r="BF94"/>
  <c r="T94"/>
  <c r="R94"/>
  <c r="P94"/>
  <c r="BI93"/>
  <c r="BH93"/>
  <c r="BG93"/>
  <c r="BF93"/>
  <c r="T93"/>
  <c r="R93"/>
  <c r="P93"/>
  <c r="BI92"/>
  <c r="BH92"/>
  <c r="BG92"/>
  <c r="BF92"/>
  <c r="T92"/>
  <c r="R92"/>
  <c r="P92"/>
  <c r="BI91"/>
  <c r="BH91"/>
  <c r="BG91"/>
  <c r="BF91"/>
  <c r="T91"/>
  <c r="R91"/>
  <c r="P91"/>
  <c r="BI90"/>
  <c r="BH90"/>
  <c r="BG90"/>
  <c r="BF90"/>
  <c r="T90"/>
  <c r="R90"/>
  <c r="P90"/>
  <c r="BI89"/>
  <c r="BH89"/>
  <c r="BG89"/>
  <c r="BF89"/>
  <c r="T89"/>
  <c r="R89"/>
  <c r="P89"/>
  <c r="BI88"/>
  <c r="BH88"/>
  <c r="BG88"/>
  <c r="BF88"/>
  <c r="T88"/>
  <c r="R88"/>
  <c r="P88"/>
  <c r="BI87"/>
  <c r="BH87"/>
  <c r="BG87"/>
  <c r="BF87"/>
  <c r="T87"/>
  <c r="R87"/>
  <c r="P87"/>
  <c r="BI86"/>
  <c r="BH86"/>
  <c r="BG86"/>
  <c r="BF86"/>
  <c r="T86"/>
  <c r="R86"/>
  <c r="P86"/>
  <c r="BI85"/>
  <c r="BH85"/>
  <c r="BG85"/>
  <c r="BF85"/>
  <c r="T85"/>
  <c r="R85"/>
  <c r="P85"/>
  <c r="BI84"/>
  <c r="BH84"/>
  <c r="BG84"/>
  <c r="BF84"/>
  <c r="T84"/>
  <c r="R84"/>
  <c r="P84"/>
  <c r="BI83"/>
  <c r="BH83"/>
  <c r="BG83"/>
  <c r="BF83"/>
  <c r="T83"/>
  <c r="R83"/>
  <c r="P83"/>
  <c r="BI82"/>
  <c r="BH82"/>
  <c r="BG82"/>
  <c r="BF82"/>
  <c r="T82"/>
  <c r="R82"/>
  <c r="P82"/>
  <c r="J77"/>
  <c r="J76"/>
  <c r="F76"/>
  <c r="F74"/>
  <c r="E72"/>
  <c r="J55"/>
  <c r="J54"/>
  <c r="F54"/>
  <c r="F52"/>
  <c r="E50"/>
  <c r="J18"/>
  <c r="E18"/>
  <c r="F77"/>
  <c r="J17"/>
  <c r="J12"/>
  <c r="J52"/>
  <c r="E7"/>
  <c r="E70"/>
  <c i="18" r="J41"/>
  <c r="J40"/>
  <c i="1" r="AY80"/>
  <c i="18" r="J39"/>
  <c i="1" r="AX80"/>
  <c i="18" r="BI106"/>
  <c r="BH106"/>
  <c r="BG106"/>
  <c r="BF106"/>
  <c r="T106"/>
  <c r="T105"/>
  <c r="R106"/>
  <c r="R105"/>
  <c r="P106"/>
  <c r="P105"/>
  <c r="BI103"/>
  <c r="BH103"/>
  <c r="BG103"/>
  <c r="BF103"/>
  <c r="T103"/>
  <c r="T102"/>
  <c r="R103"/>
  <c r="R102"/>
  <c r="P103"/>
  <c r="P102"/>
  <c r="BI100"/>
  <c r="BH100"/>
  <c r="BG100"/>
  <c r="BF100"/>
  <c r="T100"/>
  <c r="R100"/>
  <c r="P100"/>
  <c r="BI98"/>
  <c r="BH98"/>
  <c r="BG98"/>
  <c r="BF98"/>
  <c r="T98"/>
  <c r="R98"/>
  <c r="P98"/>
  <c r="F89"/>
  <c r="E87"/>
  <c r="F60"/>
  <c r="E58"/>
  <c r="J28"/>
  <c r="E28"/>
  <c r="J92"/>
  <c r="J27"/>
  <c r="J25"/>
  <c r="E25"/>
  <c r="J62"/>
  <c r="J24"/>
  <c r="J22"/>
  <c r="E22"/>
  <c r="F92"/>
  <c r="J21"/>
  <c r="J19"/>
  <c r="E19"/>
  <c r="F91"/>
  <c r="J18"/>
  <c r="J16"/>
  <c r="J60"/>
  <c r="E7"/>
  <c r="E81"/>
  <c i="17" r="J41"/>
  <c r="J40"/>
  <c i="1" r="AY79"/>
  <c i="17" r="J39"/>
  <c i="1" r="AX79"/>
  <c i="17" r="BI119"/>
  <c r="BH119"/>
  <c r="BG119"/>
  <c r="BF119"/>
  <c r="T119"/>
  <c r="T118"/>
  <c r="R119"/>
  <c r="R118"/>
  <c r="P119"/>
  <c r="P118"/>
  <c r="BI115"/>
  <c r="BH115"/>
  <c r="BG115"/>
  <c r="BF115"/>
  <c r="T115"/>
  <c r="R115"/>
  <c r="P115"/>
  <c r="BI112"/>
  <c r="BH112"/>
  <c r="BG112"/>
  <c r="BF112"/>
  <c r="T112"/>
  <c r="R112"/>
  <c r="P112"/>
  <c r="BI109"/>
  <c r="BH109"/>
  <c r="BG109"/>
  <c r="BF109"/>
  <c r="T109"/>
  <c r="R109"/>
  <c r="P109"/>
  <c r="BI106"/>
  <c r="BH106"/>
  <c r="BG106"/>
  <c r="BF106"/>
  <c r="T106"/>
  <c r="R106"/>
  <c r="P106"/>
  <c r="BI104"/>
  <c r="BH104"/>
  <c r="BG104"/>
  <c r="BF104"/>
  <c r="T104"/>
  <c r="R104"/>
  <c r="P104"/>
  <c r="BI100"/>
  <c r="BH100"/>
  <c r="BG100"/>
  <c r="BF100"/>
  <c r="T100"/>
  <c r="R100"/>
  <c r="P100"/>
  <c r="BI97"/>
  <c r="BH97"/>
  <c r="BG97"/>
  <c r="BF97"/>
  <c r="T97"/>
  <c r="R97"/>
  <c r="P97"/>
  <c r="F88"/>
  <c r="E86"/>
  <c r="F60"/>
  <c r="E58"/>
  <c r="J28"/>
  <c r="E28"/>
  <c r="J91"/>
  <c r="J27"/>
  <c r="J25"/>
  <c r="E25"/>
  <c r="J90"/>
  <c r="J24"/>
  <c r="J22"/>
  <c r="E22"/>
  <c r="F91"/>
  <c r="J21"/>
  <c r="J19"/>
  <c r="E19"/>
  <c r="F62"/>
  <c r="J18"/>
  <c r="J16"/>
  <c r="J88"/>
  <c r="E7"/>
  <c r="E80"/>
  <c i="16" r="J41"/>
  <c r="J40"/>
  <c i="1" r="AY78"/>
  <c i="16" r="J39"/>
  <c i="1" r="AX78"/>
  <c i="16" r="BI160"/>
  <c r="BH160"/>
  <c r="BG160"/>
  <c r="BF160"/>
  <c r="T160"/>
  <c r="R160"/>
  <c r="P160"/>
  <c r="BI158"/>
  <c r="BH158"/>
  <c r="BG158"/>
  <c r="BF158"/>
  <c r="T158"/>
  <c r="R158"/>
  <c r="P158"/>
  <c r="BI155"/>
  <c r="BH155"/>
  <c r="BG155"/>
  <c r="BF155"/>
  <c r="T155"/>
  <c r="R155"/>
  <c r="P155"/>
  <c r="BI151"/>
  <c r="BH151"/>
  <c r="BG151"/>
  <c r="BF151"/>
  <c r="T151"/>
  <c r="T150"/>
  <c r="R151"/>
  <c r="R150"/>
  <c r="P151"/>
  <c r="P150"/>
  <c r="BI147"/>
  <c r="BH147"/>
  <c r="BG147"/>
  <c r="BF147"/>
  <c r="T147"/>
  <c r="T146"/>
  <c r="R147"/>
  <c r="R146"/>
  <c r="P147"/>
  <c r="P146"/>
  <c r="BI143"/>
  <c r="BH143"/>
  <c r="BG143"/>
  <c r="BF143"/>
  <c r="T143"/>
  <c r="R143"/>
  <c r="P143"/>
  <c r="BI139"/>
  <c r="BH139"/>
  <c r="BG139"/>
  <c r="BF139"/>
  <c r="T139"/>
  <c r="R139"/>
  <c r="P139"/>
  <c r="BI135"/>
  <c r="BH135"/>
  <c r="BG135"/>
  <c r="BF135"/>
  <c r="T135"/>
  <c r="R135"/>
  <c r="P135"/>
  <c r="BI131"/>
  <c r="BH131"/>
  <c r="BG131"/>
  <c r="BF131"/>
  <c r="T131"/>
  <c r="T130"/>
  <c r="R131"/>
  <c r="R130"/>
  <c r="P131"/>
  <c r="P130"/>
  <c r="BI128"/>
  <c r="BH128"/>
  <c r="BG128"/>
  <c r="BF128"/>
  <c r="T128"/>
  <c r="R128"/>
  <c r="P128"/>
  <c r="BI125"/>
  <c r="BH125"/>
  <c r="BG125"/>
  <c r="BF125"/>
  <c r="T125"/>
  <c r="R125"/>
  <c r="P125"/>
  <c r="BI123"/>
  <c r="BH123"/>
  <c r="BG123"/>
  <c r="BF123"/>
  <c r="T123"/>
  <c r="R123"/>
  <c r="P123"/>
  <c r="BI120"/>
  <c r="BH120"/>
  <c r="BG120"/>
  <c r="BF120"/>
  <c r="T120"/>
  <c r="R120"/>
  <c r="P120"/>
  <c r="BI118"/>
  <c r="BH118"/>
  <c r="BG118"/>
  <c r="BF118"/>
  <c r="T118"/>
  <c r="R118"/>
  <c r="P118"/>
  <c r="BI117"/>
  <c r="BH117"/>
  <c r="BG117"/>
  <c r="BF117"/>
  <c r="T117"/>
  <c r="R117"/>
  <c r="P117"/>
  <c r="BI114"/>
  <c r="BH114"/>
  <c r="BG114"/>
  <c r="BF114"/>
  <c r="T114"/>
  <c r="R114"/>
  <c r="P114"/>
  <c r="BI110"/>
  <c r="BH110"/>
  <c r="BG110"/>
  <c r="BF110"/>
  <c r="T110"/>
  <c r="R110"/>
  <c r="P110"/>
  <c r="BI108"/>
  <c r="BH108"/>
  <c r="BG108"/>
  <c r="BF108"/>
  <c r="T108"/>
  <c r="R108"/>
  <c r="P108"/>
  <c r="BI106"/>
  <c r="BH106"/>
  <c r="BG106"/>
  <c r="BF106"/>
  <c r="T106"/>
  <c r="R106"/>
  <c r="P106"/>
  <c r="BI102"/>
  <c r="BH102"/>
  <c r="BG102"/>
  <c r="BF102"/>
  <c r="T102"/>
  <c r="R102"/>
  <c r="P102"/>
  <c r="F93"/>
  <c r="E91"/>
  <c r="F60"/>
  <c r="E58"/>
  <c r="J28"/>
  <c r="E28"/>
  <c r="J96"/>
  <c r="J27"/>
  <c r="J25"/>
  <c r="E25"/>
  <c r="J62"/>
  <c r="J24"/>
  <c r="J22"/>
  <c r="E22"/>
  <c r="F63"/>
  <c r="J21"/>
  <c r="J19"/>
  <c r="E19"/>
  <c r="F95"/>
  <c r="J18"/>
  <c r="J16"/>
  <c r="J93"/>
  <c r="E7"/>
  <c r="E52"/>
  <c i="15" r="J41"/>
  <c r="J40"/>
  <c i="1" r="AY75"/>
  <c i="15" r="J39"/>
  <c i="1" r="AX75"/>
  <c i="15" r="BI106"/>
  <c r="BH106"/>
  <c r="BG106"/>
  <c r="BF106"/>
  <c r="T106"/>
  <c r="T105"/>
  <c r="R106"/>
  <c r="R105"/>
  <c r="P106"/>
  <c r="P105"/>
  <c r="BI103"/>
  <c r="BH103"/>
  <c r="BG103"/>
  <c r="BF103"/>
  <c r="T103"/>
  <c r="T102"/>
  <c r="R103"/>
  <c r="R102"/>
  <c r="P103"/>
  <c r="P102"/>
  <c r="BI100"/>
  <c r="BH100"/>
  <c r="BG100"/>
  <c r="BF100"/>
  <c r="T100"/>
  <c r="R100"/>
  <c r="P100"/>
  <c r="BI98"/>
  <c r="BH98"/>
  <c r="BG98"/>
  <c r="BF98"/>
  <c r="T98"/>
  <c r="R98"/>
  <c r="P98"/>
  <c r="F89"/>
  <c r="E87"/>
  <c r="F60"/>
  <c r="E58"/>
  <c r="J28"/>
  <c r="E28"/>
  <c r="J92"/>
  <c r="J27"/>
  <c r="J25"/>
  <c r="E25"/>
  <c r="J91"/>
  <c r="J24"/>
  <c r="J22"/>
  <c r="E22"/>
  <c r="F92"/>
  <c r="J21"/>
  <c r="J19"/>
  <c r="E19"/>
  <c r="F62"/>
  <c r="J18"/>
  <c r="J16"/>
  <c r="J89"/>
  <c r="E7"/>
  <c r="E81"/>
  <c i="14" r="J41"/>
  <c r="J40"/>
  <c i="1" r="AY74"/>
  <c i="14" r="J39"/>
  <c i="1" r="AX74"/>
  <c i="14" r="BI119"/>
  <c r="BH119"/>
  <c r="BG119"/>
  <c r="BF119"/>
  <c r="T119"/>
  <c r="T118"/>
  <c r="R119"/>
  <c r="R118"/>
  <c r="P119"/>
  <c r="P118"/>
  <c r="BI115"/>
  <c r="BH115"/>
  <c r="BG115"/>
  <c r="BF115"/>
  <c r="T115"/>
  <c r="R115"/>
  <c r="P115"/>
  <c r="BI112"/>
  <c r="BH112"/>
  <c r="BG112"/>
  <c r="BF112"/>
  <c r="T112"/>
  <c r="R112"/>
  <c r="P112"/>
  <c r="BI109"/>
  <c r="BH109"/>
  <c r="BG109"/>
  <c r="BF109"/>
  <c r="T109"/>
  <c r="R109"/>
  <c r="P109"/>
  <c r="BI106"/>
  <c r="BH106"/>
  <c r="BG106"/>
  <c r="BF106"/>
  <c r="T106"/>
  <c r="R106"/>
  <c r="P106"/>
  <c r="BI104"/>
  <c r="BH104"/>
  <c r="BG104"/>
  <c r="BF104"/>
  <c r="T104"/>
  <c r="R104"/>
  <c r="P104"/>
  <c r="BI100"/>
  <c r="BH100"/>
  <c r="BG100"/>
  <c r="BF100"/>
  <c r="T100"/>
  <c r="R100"/>
  <c r="P100"/>
  <c r="BI97"/>
  <c r="BH97"/>
  <c r="BG97"/>
  <c r="BF97"/>
  <c r="T97"/>
  <c r="R97"/>
  <c r="P97"/>
  <c r="F88"/>
  <c r="E86"/>
  <c r="F60"/>
  <c r="E58"/>
  <c r="J28"/>
  <c r="E28"/>
  <c r="J63"/>
  <c r="J27"/>
  <c r="J25"/>
  <c r="E25"/>
  <c r="J90"/>
  <c r="J24"/>
  <c r="J22"/>
  <c r="E22"/>
  <c r="F91"/>
  <c r="J21"/>
  <c r="J19"/>
  <c r="E19"/>
  <c r="F62"/>
  <c r="J18"/>
  <c r="J16"/>
  <c r="J60"/>
  <c r="E7"/>
  <c r="E52"/>
  <c i="13" r="J41"/>
  <c r="J40"/>
  <c i="1" r="AY73"/>
  <c i="13" r="J39"/>
  <c i="1" r="AX73"/>
  <c i="13" r="BI396"/>
  <c r="BH396"/>
  <c r="BG396"/>
  <c r="BF396"/>
  <c r="T396"/>
  <c r="T395"/>
  <c r="R396"/>
  <c r="R395"/>
  <c r="P396"/>
  <c r="P395"/>
  <c r="BI394"/>
  <c r="BH394"/>
  <c r="BG394"/>
  <c r="BF394"/>
  <c r="T394"/>
  <c r="R394"/>
  <c r="P394"/>
  <c r="BI392"/>
  <c r="BH392"/>
  <c r="BG392"/>
  <c r="BF392"/>
  <c r="T392"/>
  <c r="R392"/>
  <c r="P392"/>
  <c r="BI389"/>
  <c r="BH389"/>
  <c r="BG389"/>
  <c r="BF389"/>
  <c r="T389"/>
  <c r="R389"/>
  <c r="P389"/>
  <c r="BI386"/>
  <c r="BH386"/>
  <c r="BG386"/>
  <c r="BF386"/>
  <c r="T386"/>
  <c r="R386"/>
  <c r="P386"/>
  <c r="BI383"/>
  <c r="BH383"/>
  <c r="BG383"/>
  <c r="BF383"/>
  <c r="T383"/>
  <c r="R383"/>
  <c r="P383"/>
  <c r="BI380"/>
  <c r="BH380"/>
  <c r="BG380"/>
  <c r="BF380"/>
  <c r="T380"/>
  <c r="R380"/>
  <c r="P380"/>
  <c r="BI371"/>
  <c r="BH371"/>
  <c r="BG371"/>
  <c r="BF371"/>
  <c r="T371"/>
  <c r="R371"/>
  <c r="P371"/>
  <c r="BI367"/>
  <c r="BH367"/>
  <c r="BG367"/>
  <c r="BF367"/>
  <c r="T367"/>
  <c r="T366"/>
  <c r="R367"/>
  <c r="R366"/>
  <c r="P367"/>
  <c r="P366"/>
  <c r="BI365"/>
  <c r="BH365"/>
  <c r="BG365"/>
  <c r="BF365"/>
  <c r="T365"/>
  <c r="R365"/>
  <c r="P365"/>
  <c r="BI359"/>
  <c r="BH359"/>
  <c r="BG359"/>
  <c r="BF359"/>
  <c r="T359"/>
  <c r="R359"/>
  <c r="P359"/>
  <c r="BI358"/>
  <c r="BH358"/>
  <c r="BG358"/>
  <c r="BF358"/>
  <c r="T358"/>
  <c r="R358"/>
  <c r="P358"/>
  <c r="BI354"/>
  <c r="BH354"/>
  <c r="BG354"/>
  <c r="BF354"/>
  <c r="T354"/>
  <c r="R354"/>
  <c r="P354"/>
  <c r="BI352"/>
  <c r="BH352"/>
  <c r="BG352"/>
  <c r="BF352"/>
  <c r="T352"/>
  <c r="R352"/>
  <c r="P352"/>
  <c r="BI346"/>
  <c r="BH346"/>
  <c r="BG346"/>
  <c r="BF346"/>
  <c r="T346"/>
  <c r="R346"/>
  <c r="P346"/>
  <c r="BI344"/>
  <c r="BH344"/>
  <c r="BG344"/>
  <c r="BF344"/>
  <c r="T344"/>
  <c r="R344"/>
  <c r="P344"/>
  <c r="BI341"/>
  <c r="BH341"/>
  <c r="BG341"/>
  <c r="BF341"/>
  <c r="T341"/>
  <c r="R341"/>
  <c r="P341"/>
  <c r="BI335"/>
  <c r="BH335"/>
  <c r="BG335"/>
  <c r="BF335"/>
  <c r="T335"/>
  <c r="R335"/>
  <c r="P335"/>
  <c r="BI332"/>
  <c r="BH332"/>
  <c r="BG332"/>
  <c r="BF332"/>
  <c r="T332"/>
  <c r="R332"/>
  <c r="P332"/>
  <c r="BI329"/>
  <c r="BH329"/>
  <c r="BG329"/>
  <c r="BF329"/>
  <c r="T329"/>
  <c r="R329"/>
  <c r="P329"/>
  <c r="BI326"/>
  <c r="BH326"/>
  <c r="BG326"/>
  <c r="BF326"/>
  <c r="T326"/>
  <c r="R326"/>
  <c r="P326"/>
  <c r="BI323"/>
  <c r="BH323"/>
  <c r="BG323"/>
  <c r="BF323"/>
  <c r="T323"/>
  <c r="R323"/>
  <c r="P323"/>
  <c r="BI319"/>
  <c r="BH319"/>
  <c r="BG319"/>
  <c r="BF319"/>
  <c r="T319"/>
  <c r="R319"/>
  <c r="P319"/>
  <c r="BI317"/>
  <c r="BH317"/>
  <c r="BG317"/>
  <c r="BF317"/>
  <c r="T317"/>
  <c r="R317"/>
  <c r="P317"/>
  <c r="BI315"/>
  <c r="BH315"/>
  <c r="BG315"/>
  <c r="BF315"/>
  <c r="T315"/>
  <c r="R315"/>
  <c r="P315"/>
  <c r="BI312"/>
  <c r="BH312"/>
  <c r="BG312"/>
  <c r="BF312"/>
  <c r="T312"/>
  <c r="R312"/>
  <c r="P312"/>
  <c r="BI309"/>
  <c r="BH309"/>
  <c r="BG309"/>
  <c r="BF309"/>
  <c r="T309"/>
  <c r="R309"/>
  <c r="P309"/>
  <c r="BI308"/>
  <c r="BH308"/>
  <c r="BG308"/>
  <c r="BF308"/>
  <c r="T308"/>
  <c r="R308"/>
  <c r="P308"/>
  <c r="BI305"/>
  <c r="BH305"/>
  <c r="BG305"/>
  <c r="BF305"/>
  <c r="T305"/>
  <c r="R305"/>
  <c r="P305"/>
  <c r="BI302"/>
  <c r="BH302"/>
  <c r="BG302"/>
  <c r="BF302"/>
  <c r="T302"/>
  <c r="R302"/>
  <c r="P302"/>
  <c r="BI301"/>
  <c r="BH301"/>
  <c r="BG301"/>
  <c r="BF301"/>
  <c r="T301"/>
  <c r="R301"/>
  <c r="P301"/>
  <c r="BI298"/>
  <c r="BH298"/>
  <c r="BG298"/>
  <c r="BF298"/>
  <c r="T298"/>
  <c r="R298"/>
  <c r="P298"/>
  <c r="BI293"/>
  <c r="BH293"/>
  <c r="BG293"/>
  <c r="BF293"/>
  <c r="T293"/>
  <c r="R293"/>
  <c r="P293"/>
  <c r="BI290"/>
  <c r="BH290"/>
  <c r="BG290"/>
  <c r="BF290"/>
  <c r="T290"/>
  <c r="R290"/>
  <c r="P290"/>
  <c r="BI287"/>
  <c r="BH287"/>
  <c r="BG287"/>
  <c r="BF287"/>
  <c r="T287"/>
  <c r="R287"/>
  <c r="P287"/>
  <c r="BI283"/>
  <c r="BH283"/>
  <c r="BG283"/>
  <c r="BF283"/>
  <c r="T283"/>
  <c r="R283"/>
  <c r="P283"/>
  <c r="BI279"/>
  <c r="BH279"/>
  <c r="BG279"/>
  <c r="BF279"/>
  <c r="T279"/>
  <c r="R279"/>
  <c r="P279"/>
  <c r="BI275"/>
  <c r="BH275"/>
  <c r="BG275"/>
  <c r="BF275"/>
  <c r="T275"/>
  <c r="R275"/>
  <c r="P275"/>
  <c r="BI273"/>
  <c r="BH273"/>
  <c r="BG273"/>
  <c r="BF273"/>
  <c r="T273"/>
  <c r="R273"/>
  <c r="P273"/>
  <c r="BI271"/>
  <c r="BH271"/>
  <c r="BG271"/>
  <c r="BF271"/>
  <c r="T271"/>
  <c r="R271"/>
  <c r="P271"/>
  <c r="BI267"/>
  <c r="BH267"/>
  <c r="BG267"/>
  <c r="BF267"/>
  <c r="T267"/>
  <c r="R267"/>
  <c r="P267"/>
  <c r="BI264"/>
  <c r="BH264"/>
  <c r="BG264"/>
  <c r="BF264"/>
  <c r="T264"/>
  <c r="R264"/>
  <c r="P264"/>
  <c r="BI256"/>
  <c r="BH256"/>
  <c r="BG256"/>
  <c r="BF256"/>
  <c r="T256"/>
  <c r="R256"/>
  <c r="P256"/>
  <c r="BI251"/>
  <c r="BH251"/>
  <c r="BG251"/>
  <c r="BF251"/>
  <c r="T251"/>
  <c r="R251"/>
  <c r="P251"/>
  <c r="BI245"/>
  <c r="BH245"/>
  <c r="BG245"/>
  <c r="BF245"/>
  <c r="T245"/>
  <c r="R245"/>
  <c r="P245"/>
  <c r="BI242"/>
  <c r="BH242"/>
  <c r="BG242"/>
  <c r="BF242"/>
  <c r="T242"/>
  <c r="R242"/>
  <c r="P242"/>
  <c r="BI238"/>
  <c r="BH238"/>
  <c r="BG238"/>
  <c r="BF238"/>
  <c r="T238"/>
  <c r="R238"/>
  <c r="P238"/>
  <c r="BI234"/>
  <c r="BH234"/>
  <c r="BG234"/>
  <c r="BF234"/>
  <c r="T234"/>
  <c r="R234"/>
  <c r="P234"/>
  <c r="BI231"/>
  <c r="BH231"/>
  <c r="BG231"/>
  <c r="BF231"/>
  <c r="T231"/>
  <c r="R231"/>
  <c r="P231"/>
  <c r="BI228"/>
  <c r="BH228"/>
  <c r="BG228"/>
  <c r="BF228"/>
  <c r="T228"/>
  <c r="R228"/>
  <c r="P228"/>
  <c r="BI225"/>
  <c r="BH225"/>
  <c r="BG225"/>
  <c r="BF225"/>
  <c r="T225"/>
  <c r="R225"/>
  <c r="P225"/>
  <c r="BI221"/>
  <c r="BH221"/>
  <c r="BG221"/>
  <c r="BF221"/>
  <c r="T221"/>
  <c r="R221"/>
  <c r="P221"/>
  <c r="BI218"/>
  <c r="BH218"/>
  <c r="BG218"/>
  <c r="BF218"/>
  <c r="T218"/>
  <c r="R218"/>
  <c r="P218"/>
  <c r="BI217"/>
  <c r="BH217"/>
  <c r="BG217"/>
  <c r="BF217"/>
  <c r="T217"/>
  <c r="R217"/>
  <c r="P217"/>
  <c r="BI214"/>
  <c r="BH214"/>
  <c r="BG214"/>
  <c r="BF214"/>
  <c r="T214"/>
  <c r="R214"/>
  <c r="P214"/>
  <c r="BI213"/>
  <c r="BH213"/>
  <c r="BG213"/>
  <c r="BF213"/>
  <c r="T213"/>
  <c r="R213"/>
  <c r="P213"/>
  <c r="BI206"/>
  <c r="BH206"/>
  <c r="BG206"/>
  <c r="BF206"/>
  <c r="T206"/>
  <c r="R206"/>
  <c r="P206"/>
  <c r="BI199"/>
  <c r="BH199"/>
  <c r="BG199"/>
  <c r="BF199"/>
  <c r="T199"/>
  <c r="R199"/>
  <c r="P199"/>
  <c r="BI198"/>
  <c r="BH198"/>
  <c r="BG198"/>
  <c r="BF198"/>
  <c r="T198"/>
  <c r="R198"/>
  <c r="P198"/>
  <c r="BI195"/>
  <c r="BH195"/>
  <c r="BG195"/>
  <c r="BF195"/>
  <c r="T195"/>
  <c r="R195"/>
  <c r="P195"/>
  <c r="BI192"/>
  <c r="BH192"/>
  <c r="BG192"/>
  <c r="BF192"/>
  <c r="T192"/>
  <c r="R192"/>
  <c r="P192"/>
  <c r="BI191"/>
  <c r="BH191"/>
  <c r="BG191"/>
  <c r="BF191"/>
  <c r="T191"/>
  <c r="R191"/>
  <c r="P191"/>
  <c r="BI182"/>
  <c r="BH182"/>
  <c r="BG182"/>
  <c r="BF182"/>
  <c r="T182"/>
  <c r="R182"/>
  <c r="P182"/>
  <c r="BI174"/>
  <c r="BH174"/>
  <c r="BG174"/>
  <c r="BF174"/>
  <c r="T174"/>
  <c r="R174"/>
  <c r="P174"/>
  <c r="BI167"/>
  <c r="BH167"/>
  <c r="BG167"/>
  <c r="BF167"/>
  <c r="T167"/>
  <c r="R167"/>
  <c r="P167"/>
  <c r="BI164"/>
  <c r="BH164"/>
  <c r="BG164"/>
  <c r="BF164"/>
  <c r="T164"/>
  <c r="R164"/>
  <c r="P164"/>
  <c r="BI159"/>
  <c r="BH159"/>
  <c r="BG159"/>
  <c r="BF159"/>
  <c r="T159"/>
  <c r="R159"/>
  <c r="P159"/>
  <c r="BI158"/>
  <c r="BH158"/>
  <c r="BG158"/>
  <c r="BF158"/>
  <c r="T158"/>
  <c r="R158"/>
  <c r="P158"/>
  <c r="BI156"/>
  <c r="BH156"/>
  <c r="BG156"/>
  <c r="BF156"/>
  <c r="T156"/>
  <c r="R156"/>
  <c r="P156"/>
  <c r="BI153"/>
  <c r="BH153"/>
  <c r="BG153"/>
  <c r="BF153"/>
  <c r="T153"/>
  <c r="R153"/>
  <c r="P153"/>
  <c r="BI151"/>
  <c r="BH151"/>
  <c r="BG151"/>
  <c r="BF151"/>
  <c r="T151"/>
  <c r="R151"/>
  <c r="P151"/>
  <c r="BI145"/>
  <c r="BH145"/>
  <c r="BG145"/>
  <c r="BF145"/>
  <c r="T145"/>
  <c r="R145"/>
  <c r="P145"/>
  <c r="BI143"/>
  <c r="BH143"/>
  <c r="BG143"/>
  <c r="BF143"/>
  <c r="T143"/>
  <c r="R143"/>
  <c r="P143"/>
  <c r="BI140"/>
  <c r="BH140"/>
  <c r="BG140"/>
  <c r="BF140"/>
  <c r="T140"/>
  <c r="R140"/>
  <c r="P140"/>
  <c r="BI137"/>
  <c r="BH137"/>
  <c r="BG137"/>
  <c r="BF137"/>
  <c r="T137"/>
  <c r="R137"/>
  <c r="P137"/>
  <c r="BI134"/>
  <c r="BH134"/>
  <c r="BG134"/>
  <c r="BF134"/>
  <c r="T134"/>
  <c r="R134"/>
  <c r="P134"/>
  <c r="BI133"/>
  <c r="BH133"/>
  <c r="BG133"/>
  <c r="BF133"/>
  <c r="T133"/>
  <c r="R133"/>
  <c r="P133"/>
  <c r="BI127"/>
  <c r="BH127"/>
  <c r="BG127"/>
  <c r="BF127"/>
  <c r="T127"/>
  <c r="R127"/>
  <c r="P127"/>
  <c r="BI114"/>
  <c r="BH114"/>
  <c r="BG114"/>
  <c r="BF114"/>
  <c r="T114"/>
  <c r="R114"/>
  <c r="P114"/>
  <c r="BI113"/>
  <c r="BH113"/>
  <c r="BG113"/>
  <c r="BF113"/>
  <c r="T113"/>
  <c r="R113"/>
  <c r="P113"/>
  <c r="BI111"/>
  <c r="BH111"/>
  <c r="BG111"/>
  <c r="BF111"/>
  <c r="T111"/>
  <c r="R111"/>
  <c r="P111"/>
  <c r="BI109"/>
  <c r="BH109"/>
  <c r="BG109"/>
  <c r="BF109"/>
  <c r="T109"/>
  <c r="R109"/>
  <c r="P109"/>
  <c r="BI106"/>
  <c r="BH106"/>
  <c r="BG106"/>
  <c r="BF106"/>
  <c r="T106"/>
  <c r="R106"/>
  <c r="P106"/>
  <c r="F97"/>
  <c r="E95"/>
  <c r="F60"/>
  <c r="E58"/>
  <c r="J28"/>
  <c r="E28"/>
  <c r="J100"/>
  <c r="J27"/>
  <c r="J25"/>
  <c r="E25"/>
  <c r="J99"/>
  <c r="J24"/>
  <c r="J22"/>
  <c r="E22"/>
  <c r="F100"/>
  <c r="J21"/>
  <c r="J19"/>
  <c r="E19"/>
  <c r="F62"/>
  <c r="J18"/>
  <c r="J16"/>
  <c r="J97"/>
  <c r="E7"/>
  <c r="E52"/>
  <c i="12" r="J41"/>
  <c r="J40"/>
  <c i="1" r="AY70"/>
  <c i="12" r="J39"/>
  <c i="1" r="AX70"/>
  <c i="12" r="BI106"/>
  <c r="BH106"/>
  <c r="BG106"/>
  <c r="BF106"/>
  <c r="T106"/>
  <c r="T105"/>
  <c r="R106"/>
  <c r="R105"/>
  <c r="P106"/>
  <c r="P105"/>
  <c r="BI103"/>
  <c r="BH103"/>
  <c r="BG103"/>
  <c r="BF103"/>
  <c r="T103"/>
  <c r="T102"/>
  <c r="R103"/>
  <c r="R102"/>
  <c r="P103"/>
  <c r="P102"/>
  <c r="BI100"/>
  <c r="BH100"/>
  <c r="BG100"/>
  <c r="BF100"/>
  <c r="T100"/>
  <c r="R100"/>
  <c r="P100"/>
  <c r="BI98"/>
  <c r="BH98"/>
  <c r="BG98"/>
  <c r="BF98"/>
  <c r="T98"/>
  <c r="R98"/>
  <c r="P98"/>
  <c r="F89"/>
  <c r="E87"/>
  <c r="F60"/>
  <c r="E58"/>
  <c r="J28"/>
  <c r="E28"/>
  <c r="J92"/>
  <c r="J27"/>
  <c r="J25"/>
  <c r="E25"/>
  <c r="J91"/>
  <c r="J24"/>
  <c r="J22"/>
  <c r="E22"/>
  <c r="F92"/>
  <c r="J21"/>
  <c r="J19"/>
  <c r="E19"/>
  <c r="F62"/>
  <c r="J18"/>
  <c r="J16"/>
  <c r="J89"/>
  <c r="E7"/>
  <c r="E81"/>
  <c i="11" r="J41"/>
  <c r="J40"/>
  <c i="1" r="AY69"/>
  <c i="11" r="J39"/>
  <c i="1" r="AX69"/>
  <c i="11" r="BI119"/>
  <c r="BH119"/>
  <c r="BG119"/>
  <c r="BF119"/>
  <c r="T119"/>
  <c r="T118"/>
  <c r="R119"/>
  <c r="R118"/>
  <c r="P119"/>
  <c r="P118"/>
  <c r="BI115"/>
  <c r="BH115"/>
  <c r="BG115"/>
  <c r="BF115"/>
  <c r="T115"/>
  <c r="R115"/>
  <c r="P115"/>
  <c r="BI112"/>
  <c r="BH112"/>
  <c r="BG112"/>
  <c r="BF112"/>
  <c r="T112"/>
  <c r="R112"/>
  <c r="P112"/>
  <c r="BI109"/>
  <c r="BH109"/>
  <c r="BG109"/>
  <c r="BF109"/>
  <c r="T109"/>
  <c r="R109"/>
  <c r="P109"/>
  <c r="BI106"/>
  <c r="BH106"/>
  <c r="BG106"/>
  <c r="BF106"/>
  <c r="T106"/>
  <c r="R106"/>
  <c r="P106"/>
  <c r="BI104"/>
  <c r="BH104"/>
  <c r="BG104"/>
  <c r="BF104"/>
  <c r="T104"/>
  <c r="R104"/>
  <c r="P104"/>
  <c r="BI100"/>
  <c r="BH100"/>
  <c r="BG100"/>
  <c r="BF100"/>
  <c r="T100"/>
  <c r="R100"/>
  <c r="P100"/>
  <c r="BI97"/>
  <c r="BH97"/>
  <c r="BG97"/>
  <c r="BF97"/>
  <c r="T97"/>
  <c r="R97"/>
  <c r="P97"/>
  <c r="F88"/>
  <c r="E86"/>
  <c r="F60"/>
  <c r="E58"/>
  <c r="J28"/>
  <c r="E28"/>
  <c r="J63"/>
  <c r="J27"/>
  <c r="J25"/>
  <c r="E25"/>
  <c r="J90"/>
  <c r="J24"/>
  <c r="J22"/>
  <c r="E22"/>
  <c r="F91"/>
  <c r="J21"/>
  <c r="J19"/>
  <c r="E19"/>
  <c r="F90"/>
  <c r="J18"/>
  <c r="J16"/>
  <c r="J88"/>
  <c r="E7"/>
  <c r="E80"/>
  <c i="10" r="J41"/>
  <c r="J40"/>
  <c i="1" r="AY68"/>
  <c i="10" r="J39"/>
  <c i="1" r="AX68"/>
  <c i="10" r="BI388"/>
  <c r="BH388"/>
  <c r="BG388"/>
  <c r="BF388"/>
  <c r="T388"/>
  <c r="T387"/>
  <c r="R388"/>
  <c r="R387"/>
  <c r="P388"/>
  <c r="P387"/>
  <c r="BI386"/>
  <c r="BH386"/>
  <c r="BG386"/>
  <c r="BF386"/>
  <c r="T386"/>
  <c r="R386"/>
  <c r="P386"/>
  <c r="BI383"/>
  <c r="BH383"/>
  <c r="BG383"/>
  <c r="BF383"/>
  <c r="T383"/>
  <c r="R383"/>
  <c r="P383"/>
  <c r="BI380"/>
  <c r="BH380"/>
  <c r="BG380"/>
  <c r="BF380"/>
  <c r="T380"/>
  <c r="R380"/>
  <c r="P380"/>
  <c r="BI377"/>
  <c r="BH377"/>
  <c r="BG377"/>
  <c r="BF377"/>
  <c r="T377"/>
  <c r="R377"/>
  <c r="P377"/>
  <c r="BI374"/>
  <c r="BH374"/>
  <c r="BG374"/>
  <c r="BF374"/>
  <c r="T374"/>
  <c r="R374"/>
  <c r="P374"/>
  <c r="BI371"/>
  <c r="BH371"/>
  <c r="BG371"/>
  <c r="BF371"/>
  <c r="T371"/>
  <c r="R371"/>
  <c r="P371"/>
  <c r="BI365"/>
  <c r="BH365"/>
  <c r="BG365"/>
  <c r="BF365"/>
  <c r="T365"/>
  <c r="R365"/>
  <c r="P365"/>
  <c r="BI361"/>
  <c r="BH361"/>
  <c r="BG361"/>
  <c r="BF361"/>
  <c r="T361"/>
  <c r="T360"/>
  <c r="R361"/>
  <c r="R360"/>
  <c r="P361"/>
  <c r="P360"/>
  <c r="BI359"/>
  <c r="BH359"/>
  <c r="BG359"/>
  <c r="BF359"/>
  <c r="T359"/>
  <c r="R359"/>
  <c r="P359"/>
  <c r="BI356"/>
  <c r="BH356"/>
  <c r="BG356"/>
  <c r="BF356"/>
  <c r="T356"/>
  <c r="R356"/>
  <c r="P356"/>
  <c r="BI354"/>
  <c r="BH354"/>
  <c r="BG354"/>
  <c r="BF354"/>
  <c r="T354"/>
  <c r="R354"/>
  <c r="P354"/>
  <c r="BI352"/>
  <c r="BH352"/>
  <c r="BG352"/>
  <c r="BF352"/>
  <c r="T352"/>
  <c r="R352"/>
  <c r="P352"/>
  <c r="BI343"/>
  <c r="BH343"/>
  <c r="BG343"/>
  <c r="BF343"/>
  <c r="T343"/>
  <c r="R343"/>
  <c r="P343"/>
  <c r="BI335"/>
  <c r="BH335"/>
  <c r="BG335"/>
  <c r="BF335"/>
  <c r="T335"/>
  <c r="R335"/>
  <c r="P335"/>
  <c r="BI327"/>
  <c r="BH327"/>
  <c r="BG327"/>
  <c r="BF327"/>
  <c r="T327"/>
  <c r="R327"/>
  <c r="P327"/>
  <c r="BI324"/>
  <c r="BH324"/>
  <c r="BG324"/>
  <c r="BF324"/>
  <c r="T324"/>
  <c r="R324"/>
  <c r="P324"/>
  <c r="BI321"/>
  <c r="BH321"/>
  <c r="BG321"/>
  <c r="BF321"/>
  <c r="T321"/>
  <c r="R321"/>
  <c r="P321"/>
  <c r="BI313"/>
  <c r="BH313"/>
  <c r="BG313"/>
  <c r="BF313"/>
  <c r="T313"/>
  <c r="R313"/>
  <c r="P313"/>
  <c r="BI305"/>
  <c r="BH305"/>
  <c r="BG305"/>
  <c r="BF305"/>
  <c r="T305"/>
  <c r="R305"/>
  <c r="P305"/>
  <c r="BI304"/>
  <c r="BH304"/>
  <c r="BG304"/>
  <c r="BF304"/>
  <c r="T304"/>
  <c r="R304"/>
  <c r="P304"/>
  <c r="BI301"/>
  <c r="BH301"/>
  <c r="BG301"/>
  <c r="BF301"/>
  <c r="T301"/>
  <c r="R301"/>
  <c r="P301"/>
  <c r="BI298"/>
  <c r="BH298"/>
  <c r="BG298"/>
  <c r="BF298"/>
  <c r="T298"/>
  <c r="R298"/>
  <c r="P298"/>
  <c r="BI297"/>
  <c r="BH297"/>
  <c r="BG297"/>
  <c r="BF297"/>
  <c r="T297"/>
  <c r="R297"/>
  <c r="P297"/>
  <c r="BI294"/>
  <c r="BH294"/>
  <c r="BG294"/>
  <c r="BF294"/>
  <c r="T294"/>
  <c r="R294"/>
  <c r="P294"/>
  <c r="BI291"/>
  <c r="BH291"/>
  <c r="BG291"/>
  <c r="BF291"/>
  <c r="T291"/>
  <c r="R291"/>
  <c r="P291"/>
  <c r="BI290"/>
  <c r="BH290"/>
  <c r="BG290"/>
  <c r="BF290"/>
  <c r="T290"/>
  <c r="R290"/>
  <c r="P290"/>
  <c r="BI287"/>
  <c r="BH287"/>
  <c r="BG287"/>
  <c r="BF287"/>
  <c r="T287"/>
  <c r="R287"/>
  <c r="P287"/>
  <c r="BI284"/>
  <c r="BH284"/>
  <c r="BG284"/>
  <c r="BF284"/>
  <c r="T284"/>
  <c r="R284"/>
  <c r="P284"/>
  <c r="BI281"/>
  <c r="BH281"/>
  <c r="BG281"/>
  <c r="BF281"/>
  <c r="T281"/>
  <c r="R281"/>
  <c r="P281"/>
  <c r="BI278"/>
  <c r="BH278"/>
  <c r="BG278"/>
  <c r="BF278"/>
  <c r="T278"/>
  <c r="R278"/>
  <c r="P278"/>
  <c r="BI274"/>
  <c r="BH274"/>
  <c r="BG274"/>
  <c r="BF274"/>
  <c r="T274"/>
  <c r="R274"/>
  <c r="P274"/>
  <c r="BI270"/>
  <c r="BH270"/>
  <c r="BG270"/>
  <c r="BF270"/>
  <c r="T270"/>
  <c r="R270"/>
  <c r="P270"/>
  <c r="BI266"/>
  <c r="BH266"/>
  <c r="BG266"/>
  <c r="BF266"/>
  <c r="T266"/>
  <c r="R266"/>
  <c r="P266"/>
  <c r="BI264"/>
  <c r="BH264"/>
  <c r="BG264"/>
  <c r="BF264"/>
  <c r="T264"/>
  <c r="R264"/>
  <c r="P264"/>
  <c r="BI261"/>
  <c r="BH261"/>
  <c r="BG261"/>
  <c r="BF261"/>
  <c r="T261"/>
  <c r="R261"/>
  <c r="P261"/>
  <c r="BI257"/>
  <c r="BH257"/>
  <c r="BG257"/>
  <c r="BF257"/>
  <c r="T257"/>
  <c r="R257"/>
  <c r="P257"/>
  <c r="BI254"/>
  <c r="BH254"/>
  <c r="BG254"/>
  <c r="BF254"/>
  <c r="T254"/>
  <c r="R254"/>
  <c r="P254"/>
  <c r="BI246"/>
  <c r="BH246"/>
  <c r="BG246"/>
  <c r="BF246"/>
  <c r="T246"/>
  <c r="R246"/>
  <c r="P246"/>
  <c r="BI241"/>
  <c r="BH241"/>
  <c r="BG241"/>
  <c r="BF241"/>
  <c r="T241"/>
  <c r="R241"/>
  <c r="P241"/>
  <c r="BI238"/>
  <c r="BH238"/>
  <c r="BG238"/>
  <c r="BF238"/>
  <c r="T238"/>
  <c r="R238"/>
  <c r="P238"/>
  <c r="BI235"/>
  <c r="BH235"/>
  <c r="BG235"/>
  <c r="BF235"/>
  <c r="T235"/>
  <c r="R235"/>
  <c r="P235"/>
  <c r="BI231"/>
  <c r="BH231"/>
  <c r="BG231"/>
  <c r="BF231"/>
  <c r="T231"/>
  <c r="R231"/>
  <c r="P231"/>
  <c r="BI227"/>
  <c r="BH227"/>
  <c r="BG227"/>
  <c r="BF227"/>
  <c r="T227"/>
  <c r="R227"/>
  <c r="P227"/>
  <c r="BI224"/>
  <c r="BH224"/>
  <c r="BG224"/>
  <c r="BF224"/>
  <c r="T224"/>
  <c r="R224"/>
  <c r="P224"/>
  <c r="BI221"/>
  <c r="BH221"/>
  <c r="BG221"/>
  <c r="BF221"/>
  <c r="T221"/>
  <c r="R221"/>
  <c r="P221"/>
  <c r="BI218"/>
  <c r="BH218"/>
  <c r="BG218"/>
  <c r="BF218"/>
  <c r="T218"/>
  <c r="R218"/>
  <c r="P218"/>
  <c r="BI216"/>
  <c r="BH216"/>
  <c r="BG216"/>
  <c r="BF216"/>
  <c r="T216"/>
  <c r="R216"/>
  <c r="P216"/>
  <c r="BI213"/>
  <c r="BH213"/>
  <c r="BG213"/>
  <c r="BF213"/>
  <c r="T213"/>
  <c r="R213"/>
  <c r="P213"/>
  <c r="BI210"/>
  <c r="BH210"/>
  <c r="BG210"/>
  <c r="BF210"/>
  <c r="T210"/>
  <c r="R210"/>
  <c r="P210"/>
  <c r="BI209"/>
  <c r="BH209"/>
  <c r="BG209"/>
  <c r="BF209"/>
  <c r="T209"/>
  <c r="R209"/>
  <c r="P209"/>
  <c r="BI202"/>
  <c r="BH202"/>
  <c r="BG202"/>
  <c r="BF202"/>
  <c r="T202"/>
  <c r="R202"/>
  <c r="P202"/>
  <c r="BI196"/>
  <c r="BH196"/>
  <c r="BG196"/>
  <c r="BF196"/>
  <c r="T196"/>
  <c r="R196"/>
  <c r="P196"/>
  <c r="BI195"/>
  <c r="BH195"/>
  <c r="BG195"/>
  <c r="BF195"/>
  <c r="T195"/>
  <c r="R195"/>
  <c r="P195"/>
  <c r="BI192"/>
  <c r="BH192"/>
  <c r="BG192"/>
  <c r="BF192"/>
  <c r="T192"/>
  <c r="R192"/>
  <c r="P192"/>
  <c r="BI186"/>
  <c r="BH186"/>
  <c r="BG186"/>
  <c r="BF186"/>
  <c r="T186"/>
  <c r="R186"/>
  <c r="P186"/>
  <c r="BI183"/>
  <c r="BH183"/>
  <c r="BG183"/>
  <c r="BF183"/>
  <c r="T183"/>
  <c r="R183"/>
  <c r="P183"/>
  <c r="BI182"/>
  <c r="BH182"/>
  <c r="BG182"/>
  <c r="BF182"/>
  <c r="T182"/>
  <c r="R182"/>
  <c r="P182"/>
  <c r="BI171"/>
  <c r="BH171"/>
  <c r="BG171"/>
  <c r="BF171"/>
  <c r="T171"/>
  <c r="R171"/>
  <c r="P171"/>
  <c r="BI161"/>
  <c r="BH161"/>
  <c r="BG161"/>
  <c r="BF161"/>
  <c r="T161"/>
  <c r="R161"/>
  <c r="P161"/>
  <c r="BI157"/>
  <c r="BH157"/>
  <c r="BG157"/>
  <c r="BF157"/>
  <c r="T157"/>
  <c r="R157"/>
  <c r="P157"/>
  <c r="BI154"/>
  <c r="BH154"/>
  <c r="BG154"/>
  <c r="BF154"/>
  <c r="T154"/>
  <c r="R154"/>
  <c r="P154"/>
  <c r="BI151"/>
  <c r="BH151"/>
  <c r="BG151"/>
  <c r="BF151"/>
  <c r="T151"/>
  <c r="R151"/>
  <c r="P151"/>
  <c r="BI150"/>
  <c r="BH150"/>
  <c r="BG150"/>
  <c r="BF150"/>
  <c r="T150"/>
  <c r="R150"/>
  <c r="P150"/>
  <c r="BI148"/>
  <c r="BH148"/>
  <c r="BG148"/>
  <c r="BF148"/>
  <c r="T148"/>
  <c r="R148"/>
  <c r="P148"/>
  <c r="BI147"/>
  <c r="BH147"/>
  <c r="BG147"/>
  <c r="BF147"/>
  <c r="T147"/>
  <c r="R147"/>
  <c r="P147"/>
  <c r="BI145"/>
  <c r="BH145"/>
  <c r="BG145"/>
  <c r="BF145"/>
  <c r="T145"/>
  <c r="R145"/>
  <c r="P145"/>
  <c r="BI142"/>
  <c r="BH142"/>
  <c r="BG142"/>
  <c r="BF142"/>
  <c r="T142"/>
  <c r="R142"/>
  <c r="P142"/>
  <c r="BI140"/>
  <c r="BH140"/>
  <c r="BG140"/>
  <c r="BF140"/>
  <c r="T140"/>
  <c r="R140"/>
  <c r="P140"/>
  <c r="BI136"/>
  <c r="BH136"/>
  <c r="BG136"/>
  <c r="BF136"/>
  <c r="T136"/>
  <c r="R136"/>
  <c r="P136"/>
  <c r="BI133"/>
  <c r="BH133"/>
  <c r="BG133"/>
  <c r="BF133"/>
  <c r="T133"/>
  <c r="R133"/>
  <c r="P133"/>
  <c r="BI132"/>
  <c r="BH132"/>
  <c r="BG132"/>
  <c r="BF132"/>
  <c r="T132"/>
  <c r="R132"/>
  <c r="P132"/>
  <c r="BI131"/>
  <c r="BH131"/>
  <c r="BG131"/>
  <c r="BF131"/>
  <c r="T131"/>
  <c r="R131"/>
  <c r="P131"/>
  <c r="BI125"/>
  <c r="BH125"/>
  <c r="BG125"/>
  <c r="BF125"/>
  <c r="T125"/>
  <c r="R125"/>
  <c r="P125"/>
  <c r="BI117"/>
  <c r="BH117"/>
  <c r="BG117"/>
  <c r="BF117"/>
  <c r="T117"/>
  <c r="R117"/>
  <c r="P117"/>
  <c r="BI114"/>
  <c r="BH114"/>
  <c r="BG114"/>
  <c r="BF114"/>
  <c r="T114"/>
  <c r="R114"/>
  <c r="P114"/>
  <c r="BI112"/>
  <c r="BH112"/>
  <c r="BG112"/>
  <c r="BF112"/>
  <c r="T112"/>
  <c r="R112"/>
  <c r="P112"/>
  <c r="BI110"/>
  <c r="BH110"/>
  <c r="BG110"/>
  <c r="BF110"/>
  <c r="T110"/>
  <c r="R110"/>
  <c r="P110"/>
  <c r="BI106"/>
  <c r="BH106"/>
  <c r="BG106"/>
  <c r="BF106"/>
  <c r="T106"/>
  <c r="R106"/>
  <c r="P106"/>
  <c r="F97"/>
  <c r="E95"/>
  <c r="F60"/>
  <c r="E58"/>
  <c r="J28"/>
  <c r="E28"/>
  <c r="J100"/>
  <c r="J27"/>
  <c r="J25"/>
  <c r="E25"/>
  <c r="J62"/>
  <c r="J24"/>
  <c r="J22"/>
  <c r="E22"/>
  <c r="F100"/>
  <c r="J21"/>
  <c r="J19"/>
  <c r="E19"/>
  <c r="F99"/>
  <c r="J18"/>
  <c r="J16"/>
  <c r="J60"/>
  <c r="E7"/>
  <c r="E89"/>
  <c i="9" r="J39"/>
  <c r="J38"/>
  <c i="1" r="AY64"/>
  <c i="9" r="J37"/>
  <c i="1" r="AX64"/>
  <c i="9" r="BI104"/>
  <c r="BH104"/>
  <c r="BG104"/>
  <c r="BF104"/>
  <c r="T104"/>
  <c r="R104"/>
  <c r="P104"/>
  <c r="BI102"/>
  <c r="BH102"/>
  <c r="BG102"/>
  <c r="BF102"/>
  <c r="T102"/>
  <c r="R102"/>
  <c r="P102"/>
  <c r="BI100"/>
  <c r="BH100"/>
  <c r="BG100"/>
  <c r="BF100"/>
  <c r="T100"/>
  <c r="R100"/>
  <c r="P100"/>
  <c r="BI99"/>
  <c r="BH99"/>
  <c r="BG99"/>
  <c r="BF99"/>
  <c r="T99"/>
  <c r="R99"/>
  <c r="P99"/>
  <c r="BI96"/>
  <c r="BH96"/>
  <c r="BG96"/>
  <c r="BF96"/>
  <c r="T96"/>
  <c r="R96"/>
  <c r="P96"/>
  <c r="BI94"/>
  <c r="BH94"/>
  <c r="BG94"/>
  <c r="BF94"/>
  <c r="T94"/>
  <c r="R94"/>
  <c r="P94"/>
  <c r="BI92"/>
  <c r="BH92"/>
  <c r="BG92"/>
  <c r="BF92"/>
  <c r="T92"/>
  <c r="R92"/>
  <c r="P92"/>
  <c r="BI91"/>
  <c r="BH91"/>
  <c r="BG91"/>
  <c r="BF91"/>
  <c r="T91"/>
  <c r="R91"/>
  <c r="P91"/>
  <c r="BI90"/>
  <c r="BH90"/>
  <c r="BG90"/>
  <c r="BF90"/>
  <c r="T90"/>
  <c r="R90"/>
  <c r="P90"/>
  <c r="BI89"/>
  <c r="BH89"/>
  <c r="BG89"/>
  <c r="BF89"/>
  <c r="T89"/>
  <c r="R89"/>
  <c r="P89"/>
  <c r="BI88"/>
  <c r="BH88"/>
  <c r="BG88"/>
  <c r="BF88"/>
  <c r="T88"/>
  <c r="R88"/>
  <c r="P88"/>
  <c r="J83"/>
  <c r="F82"/>
  <c r="F80"/>
  <c r="E78"/>
  <c r="J59"/>
  <c r="F58"/>
  <c r="F56"/>
  <c r="E54"/>
  <c r="J23"/>
  <c r="E23"/>
  <c r="J58"/>
  <c r="J22"/>
  <c r="J20"/>
  <c r="E20"/>
  <c r="F83"/>
  <c r="J19"/>
  <c r="J14"/>
  <c r="J80"/>
  <c r="E7"/>
  <c r="E74"/>
  <c i="8" r="J39"/>
  <c r="J38"/>
  <c i="1" r="AY63"/>
  <c i="8" r="J37"/>
  <c i="1" r="AX63"/>
  <c i="8" r="BI89"/>
  <c r="BH89"/>
  <c r="BG89"/>
  <c r="BF89"/>
  <c r="T89"/>
  <c r="R89"/>
  <c r="P89"/>
  <c r="BI88"/>
  <c r="BH88"/>
  <c r="BG88"/>
  <c r="BF88"/>
  <c r="T88"/>
  <c r="R88"/>
  <c r="P88"/>
  <c r="BI87"/>
  <c r="BH87"/>
  <c r="BG87"/>
  <c r="BF87"/>
  <c r="T87"/>
  <c r="R87"/>
  <c r="P87"/>
  <c r="BI86"/>
  <c r="BH86"/>
  <c r="BG86"/>
  <c r="BF86"/>
  <c r="T86"/>
  <c r="R86"/>
  <c r="P86"/>
  <c r="J82"/>
  <c r="F81"/>
  <c r="F79"/>
  <c r="E77"/>
  <c r="J59"/>
  <c r="F58"/>
  <c r="F56"/>
  <c r="E54"/>
  <c r="J23"/>
  <c r="E23"/>
  <c r="J81"/>
  <c r="J22"/>
  <c r="J20"/>
  <c r="E20"/>
  <c r="F59"/>
  <c r="J19"/>
  <c r="J14"/>
  <c r="J79"/>
  <c r="E7"/>
  <c r="E50"/>
  <c i="7" r="J39"/>
  <c r="J38"/>
  <c i="1" r="AY62"/>
  <c i="7" r="J37"/>
  <c i="1" r="AX62"/>
  <c i="7" r="BI109"/>
  <c r="BH109"/>
  <c r="BG109"/>
  <c r="BF109"/>
  <c r="T109"/>
  <c r="R109"/>
  <c r="P109"/>
  <c r="BI108"/>
  <c r="BH108"/>
  <c r="BG108"/>
  <c r="BF108"/>
  <c r="T108"/>
  <c r="R108"/>
  <c r="P108"/>
  <c r="BI107"/>
  <c r="BH107"/>
  <c r="BG107"/>
  <c r="BF107"/>
  <c r="T107"/>
  <c r="R107"/>
  <c r="P107"/>
  <c r="BI103"/>
  <c r="BH103"/>
  <c r="BG103"/>
  <c r="BF103"/>
  <c r="T103"/>
  <c r="R103"/>
  <c r="P103"/>
  <c r="BI99"/>
  <c r="BH99"/>
  <c r="BG99"/>
  <c r="BF99"/>
  <c r="T99"/>
  <c r="R99"/>
  <c r="P99"/>
  <c r="BI97"/>
  <c r="BH97"/>
  <c r="BG97"/>
  <c r="BF97"/>
  <c r="T97"/>
  <c r="R97"/>
  <c r="P97"/>
  <c r="BI95"/>
  <c r="BH95"/>
  <c r="BG95"/>
  <c r="BF95"/>
  <c r="T95"/>
  <c r="R95"/>
  <c r="P95"/>
  <c r="BI93"/>
  <c r="BH93"/>
  <c r="BG93"/>
  <c r="BF93"/>
  <c r="T93"/>
  <c r="R93"/>
  <c r="P93"/>
  <c r="BI91"/>
  <c r="BH91"/>
  <c r="BG91"/>
  <c r="BF91"/>
  <c r="T91"/>
  <c r="R91"/>
  <c r="P91"/>
  <c r="BI90"/>
  <c r="BH90"/>
  <c r="BG90"/>
  <c r="BF90"/>
  <c r="T90"/>
  <c r="R90"/>
  <c r="P90"/>
  <c r="BI88"/>
  <c r="BH88"/>
  <c r="BG88"/>
  <c r="BF88"/>
  <c r="T88"/>
  <c r="R88"/>
  <c r="P88"/>
  <c r="BI86"/>
  <c r="BH86"/>
  <c r="BG86"/>
  <c r="BF86"/>
  <c r="T86"/>
  <c r="R86"/>
  <c r="P86"/>
  <c r="J82"/>
  <c r="F81"/>
  <c r="F79"/>
  <c r="E77"/>
  <c r="J59"/>
  <c r="F58"/>
  <c r="F56"/>
  <c r="E54"/>
  <c r="J23"/>
  <c r="E23"/>
  <c r="J58"/>
  <c r="J22"/>
  <c r="J20"/>
  <c r="E20"/>
  <c r="F82"/>
  <c r="J19"/>
  <c r="J14"/>
  <c r="J79"/>
  <c r="E7"/>
  <c r="E50"/>
  <c i="6" r="J41"/>
  <c r="J40"/>
  <c i="1" r="AY61"/>
  <c i="6" r="J39"/>
  <c i="1" r="AX61"/>
  <c i="6" r="BI110"/>
  <c r="BH110"/>
  <c r="BG110"/>
  <c r="BF110"/>
  <c r="T110"/>
  <c r="R110"/>
  <c r="P110"/>
  <c r="BI104"/>
  <c r="BH104"/>
  <c r="BG104"/>
  <c r="BF104"/>
  <c r="T104"/>
  <c r="R104"/>
  <c r="P104"/>
  <c r="BI103"/>
  <c r="BH103"/>
  <c r="BG103"/>
  <c r="BF103"/>
  <c r="T103"/>
  <c r="R103"/>
  <c r="P103"/>
  <c r="BI100"/>
  <c r="BH100"/>
  <c r="BG100"/>
  <c r="BF100"/>
  <c r="T100"/>
  <c r="R100"/>
  <c r="P100"/>
  <c r="BI99"/>
  <c r="BH99"/>
  <c r="BG99"/>
  <c r="BF99"/>
  <c r="T99"/>
  <c r="R99"/>
  <c r="P99"/>
  <c r="BI97"/>
  <c r="BH97"/>
  <c r="BG97"/>
  <c r="BF97"/>
  <c r="T97"/>
  <c r="R97"/>
  <c r="P97"/>
  <c r="BI96"/>
  <c r="BH96"/>
  <c r="BG96"/>
  <c r="BF96"/>
  <c r="T96"/>
  <c r="R96"/>
  <c r="P96"/>
  <c r="BI94"/>
  <c r="BH94"/>
  <c r="BG94"/>
  <c r="BF94"/>
  <c r="T94"/>
  <c r="R94"/>
  <c r="P94"/>
  <c r="BI92"/>
  <c r="BH92"/>
  <c r="BG92"/>
  <c r="BF92"/>
  <c r="T92"/>
  <c r="R92"/>
  <c r="P92"/>
  <c r="J88"/>
  <c r="F87"/>
  <c r="F85"/>
  <c r="E83"/>
  <c r="J63"/>
  <c r="F62"/>
  <c r="F60"/>
  <c r="E58"/>
  <c r="J25"/>
  <c r="E25"/>
  <c r="J62"/>
  <c r="J24"/>
  <c r="J22"/>
  <c r="E22"/>
  <c r="F88"/>
  <c r="J21"/>
  <c r="J16"/>
  <c r="J85"/>
  <c r="E7"/>
  <c r="E77"/>
  <c i="5" r="J41"/>
  <c r="J40"/>
  <c i="1" r="AY60"/>
  <c i="5" r="J39"/>
  <c i="1" r="AX60"/>
  <c i="5" r="BI265"/>
  <c r="BH265"/>
  <c r="BG265"/>
  <c r="BF265"/>
  <c r="T265"/>
  <c r="R265"/>
  <c r="P265"/>
  <c r="BI263"/>
  <c r="BH263"/>
  <c r="BG263"/>
  <c r="BF263"/>
  <c r="T263"/>
  <c r="R263"/>
  <c r="P263"/>
  <c r="BI259"/>
  <c r="BH259"/>
  <c r="BG259"/>
  <c r="BF259"/>
  <c r="T259"/>
  <c r="R259"/>
  <c r="P259"/>
  <c r="BI256"/>
  <c r="BH256"/>
  <c r="BG256"/>
  <c r="BF256"/>
  <c r="T256"/>
  <c r="R256"/>
  <c r="P256"/>
  <c r="BI247"/>
  <c r="BH247"/>
  <c r="BG247"/>
  <c r="BF247"/>
  <c r="T247"/>
  <c r="R247"/>
  <c r="P247"/>
  <c r="BI237"/>
  <c r="BH237"/>
  <c r="BG237"/>
  <c r="BF237"/>
  <c r="T237"/>
  <c r="R237"/>
  <c r="P237"/>
  <c r="BI223"/>
  <c r="BH223"/>
  <c r="BG223"/>
  <c r="BF223"/>
  <c r="T223"/>
  <c r="R223"/>
  <c r="P223"/>
  <c r="BI213"/>
  <c r="BH213"/>
  <c r="BG213"/>
  <c r="BF213"/>
  <c r="T213"/>
  <c r="R213"/>
  <c r="P213"/>
  <c r="BI203"/>
  <c r="BH203"/>
  <c r="BG203"/>
  <c r="BF203"/>
  <c r="T203"/>
  <c r="R203"/>
  <c r="P203"/>
  <c r="BI201"/>
  <c r="BH201"/>
  <c r="BG201"/>
  <c r="BF201"/>
  <c r="T201"/>
  <c r="R201"/>
  <c r="P201"/>
  <c r="BI199"/>
  <c r="BH199"/>
  <c r="BG199"/>
  <c r="BF199"/>
  <c r="T199"/>
  <c r="R199"/>
  <c r="P199"/>
  <c r="BI197"/>
  <c r="BH197"/>
  <c r="BG197"/>
  <c r="BF197"/>
  <c r="T197"/>
  <c r="R197"/>
  <c r="P197"/>
  <c r="BI187"/>
  <c r="BH187"/>
  <c r="BG187"/>
  <c r="BF187"/>
  <c r="T187"/>
  <c r="R187"/>
  <c r="P187"/>
  <c r="BI177"/>
  <c r="BH177"/>
  <c r="BG177"/>
  <c r="BF177"/>
  <c r="T177"/>
  <c r="R177"/>
  <c r="P177"/>
  <c r="BI167"/>
  <c r="BH167"/>
  <c r="BG167"/>
  <c r="BF167"/>
  <c r="T167"/>
  <c r="R167"/>
  <c r="P167"/>
  <c r="BI154"/>
  <c r="BH154"/>
  <c r="BG154"/>
  <c r="BF154"/>
  <c r="T154"/>
  <c r="R154"/>
  <c r="P154"/>
  <c r="BI147"/>
  <c r="BH147"/>
  <c r="BG147"/>
  <c r="BF147"/>
  <c r="T147"/>
  <c r="R147"/>
  <c r="P147"/>
  <c r="BI145"/>
  <c r="BH145"/>
  <c r="BG145"/>
  <c r="BF145"/>
  <c r="T145"/>
  <c r="R145"/>
  <c r="P145"/>
  <c r="BI143"/>
  <c r="BH143"/>
  <c r="BG143"/>
  <c r="BF143"/>
  <c r="T143"/>
  <c r="R143"/>
  <c r="P143"/>
  <c r="BI130"/>
  <c r="BH130"/>
  <c r="BG130"/>
  <c r="BF130"/>
  <c r="T130"/>
  <c r="R130"/>
  <c r="P130"/>
  <c r="BI122"/>
  <c r="BH122"/>
  <c r="BG122"/>
  <c r="BF122"/>
  <c r="T122"/>
  <c r="R122"/>
  <c r="P122"/>
  <c r="BI118"/>
  <c r="BH118"/>
  <c r="BG118"/>
  <c r="BF118"/>
  <c r="T118"/>
  <c r="R118"/>
  <c r="P118"/>
  <c r="BI116"/>
  <c r="BH116"/>
  <c r="BG116"/>
  <c r="BF116"/>
  <c r="T116"/>
  <c r="R116"/>
  <c r="P116"/>
  <c r="BI112"/>
  <c r="BH112"/>
  <c r="BG112"/>
  <c r="BF112"/>
  <c r="T112"/>
  <c r="R112"/>
  <c r="P112"/>
  <c r="BI110"/>
  <c r="BH110"/>
  <c r="BG110"/>
  <c r="BF110"/>
  <c r="T110"/>
  <c r="R110"/>
  <c r="P110"/>
  <c r="BI105"/>
  <c r="BH105"/>
  <c r="BG105"/>
  <c r="BF105"/>
  <c r="T105"/>
  <c r="R105"/>
  <c r="P105"/>
  <c r="BI101"/>
  <c r="BH101"/>
  <c r="BG101"/>
  <c r="BF101"/>
  <c r="T101"/>
  <c r="R101"/>
  <c r="P101"/>
  <c r="BI99"/>
  <c r="BH99"/>
  <c r="BG99"/>
  <c r="BF99"/>
  <c r="T99"/>
  <c r="R99"/>
  <c r="P99"/>
  <c r="BI94"/>
  <c r="BH94"/>
  <c r="BG94"/>
  <c r="BF94"/>
  <c r="T94"/>
  <c r="R94"/>
  <c r="P94"/>
  <c r="BI92"/>
  <c r="BH92"/>
  <c r="BG92"/>
  <c r="BF92"/>
  <c r="T92"/>
  <c r="R92"/>
  <c r="P92"/>
  <c r="J88"/>
  <c r="F87"/>
  <c r="F85"/>
  <c r="E83"/>
  <c r="J63"/>
  <c r="F62"/>
  <c r="F60"/>
  <c r="E58"/>
  <c r="J25"/>
  <c r="E25"/>
  <c r="J87"/>
  <c r="J24"/>
  <c r="J22"/>
  <c r="E22"/>
  <c r="F88"/>
  <c r="J21"/>
  <c r="J16"/>
  <c r="J60"/>
  <c r="E7"/>
  <c r="E77"/>
  <c i="4" r="J41"/>
  <c r="J40"/>
  <c i="1" r="AY59"/>
  <c i="4" r="J39"/>
  <c i="1" r="AX59"/>
  <c i="4" r="BI143"/>
  <c r="BH143"/>
  <c r="BG143"/>
  <c r="BF143"/>
  <c r="T143"/>
  <c r="R143"/>
  <c r="P143"/>
  <c r="BI137"/>
  <c r="BH137"/>
  <c r="BG137"/>
  <c r="BF137"/>
  <c r="T137"/>
  <c r="R137"/>
  <c r="P137"/>
  <c r="BI133"/>
  <c r="BH133"/>
  <c r="BG133"/>
  <c r="BF133"/>
  <c r="T133"/>
  <c r="R133"/>
  <c r="P133"/>
  <c r="BI129"/>
  <c r="BH129"/>
  <c r="BG129"/>
  <c r="BF129"/>
  <c r="T129"/>
  <c r="R129"/>
  <c r="P129"/>
  <c r="BI126"/>
  <c r="BH126"/>
  <c r="BG126"/>
  <c r="BF126"/>
  <c r="T126"/>
  <c r="R126"/>
  <c r="P126"/>
  <c r="BI125"/>
  <c r="BH125"/>
  <c r="BG125"/>
  <c r="BF125"/>
  <c r="T125"/>
  <c r="R125"/>
  <c r="P125"/>
  <c r="BI124"/>
  <c r="BH124"/>
  <c r="BG124"/>
  <c r="BF124"/>
  <c r="T124"/>
  <c r="R124"/>
  <c r="P124"/>
  <c r="BI123"/>
  <c r="BH123"/>
  <c r="BG123"/>
  <c r="BF123"/>
  <c r="T123"/>
  <c r="R123"/>
  <c r="P123"/>
  <c r="BI122"/>
  <c r="BH122"/>
  <c r="BG122"/>
  <c r="BF122"/>
  <c r="T122"/>
  <c r="R122"/>
  <c r="P122"/>
  <c r="BI120"/>
  <c r="BH120"/>
  <c r="BG120"/>
  <c r="BF120"/>
  <c r="T120"/>
  <c r="R120"/>
  <c r="P120"/>
  <c r="BI118"/>
  <c r="BH118"/>
  <c r="BG118"/>
  <c r="BF118"/>
  <c r="T118"/>
  <c r="R118"/>
  <c r="P118"/>
  <c r="BI117"/>
  <c r="BH117"/>
  <c r="BG117"/>
  <c r="BF117"/>
  <c r="T117"/>
  <c r="R117"/>
  <c r="P117"/>
  <c r="BI116"/>
  <c r="BH116"/>
  <c r="BG116"/>
  <c r="BF116"/>
  <c r="T116"/>
  <c r="R116"/>
  <c r="P116"/>
  <c r="BI115"/>
  <c r="BH115"/>
  <c r="BG115"/>
  <c r="BF115"/>
  <c r="T115"/>
  <c r="R115"/>
  <c r="P115"/>
  <c r="BI113"/>
  <c r="BH113"/>
  <c r="BG113"/>
  <c r="BF113"/>
  <c r="T113"/>
  <c r="R113"/>
  <c r="P113"/>
  <c r="BI112"/>
  <c r="BH112"/>
  <c r="BG112"/>
  <c r="BF112"/>
  <c r="T112"/>
  <c r="R112"/>
  <c r="P112"/>
  <c r="BI110"/>
  <c r="BH110"/>
  <c r="BG110"/>
  <c r="BF110"/>
  <c r="T110"/>
  <c r="R110"/>
  <c r="P110"/>
  <c r="BI104"/>
  <c r="BH104"/>
  <c r="BG104"/>
  <c r="BF104"/>
  <c r="T104"/>
  <c r="R104"/>
  <c r="P104"/>
  <c r="BI103"/>
  <c r="BH103"/>
  <c r="BG103"/>
  <c r="BF103"/>
  <c r="T103"/>
  <c r="R103"/>
  <c r="P103"/>
  <c r="BI100"/>
  <c r="BH100"/>
  <c r="BG100"/>
  <c r="BF100"/>
  <c r="T100"/>
  <c r="R100"/>
  <c r="P100"/>
  <c r="BI98"/>
  <c r="BH98"/>
  <c r="BG98"/>
  <c r="BF98"/>
  <c r="T98"/>
  <c r="R98"/>
  <c r="P98"/>
  <c r="BI96"/>
  <c r="BH96"/>
  <c r="BG96"/>
  <c r="BF96"/>
  <c r="T96"/>
  <c r="R96"/>
  <c r="P96"/>
  <c r="J90"/>
  <c r="F89"/>
  <c r="F87"/>
  <c r="E85"/>
  <c r="J63"/>
  <c r="F62"/>
  <c r="F60"/>
  <c r="E58"/>
  <c r="J25"/>
  <c r="E25"/>
  <c r="J89"/>
  <c r="J24"/>
  <c r="J22"/>
  <c r="E22"/>
  <c r="F90"/>
  <c r="J21"/>
  <c r="J16"/>
  <c r="J87"/>
  <c r="E7"/>
  <c r="E79"/>
  <c i="3" r="J41"/>
  <c r="J40"/>
  <c i="1" r="AY58"/>
  <c i="3" r="J39"/>
  <c i="1" r="AX58"/>
  <c i="3" r="BI134"/>
  <c r="BH134"/>
  <c r="BG134"/>
  <c r="BF134"/>
  <c r="T134"/>
  <c r="R134"/>
  <c r="P134"/>
  <c r="BI128"/>
  <c r="BH128"/>
  <c r="BG128"/>
  <c r="BF128"/>
  <c r="T128"/>
  <c r="R128"/>
  <c r="P128"/>
  <c r="BI127"/>
  <c r="BH127"/>
  <c r="BG127"/>
  <c r="BF127"/>
  <c r="T127"/>
  <c r="R127"/>
  <c r="P127"/>
  <c r="BI124"/>
  <c r="BH124"/>
  <c r="BG124"/>
  <c r="BF124"/>
  <c r="T124"/>
  <c r="R124"/>
  <c r="P124"/>
  <c r="BI120"/>
  <c r="BH120"/>
  <c r="BG120"/>
  <c r="BF120"/>
  <c r="T120"/>
  <c r="R120"/>
  <c r="P120"/>
  <c r="BI117"/>
  <c r="BH117"/>
  <c r="BG117"/>
  <c r="BF117"/>
  <c r="T117"/>
  <c r="R117"/>
  <c r="P117"/>
  <c r="BI115"/>
  <c r="BH115"/>
  <c r="BG115"/>
  <c r="BF115"/>
  <c r="T115"/>
  <c r="R115"/>
  <c r="P115"/>
  <c r="BI114"/>
  <c r="BH114"/>
  <c r="BG114"/>
  <c r="BF114"/>
  <c r="T114"/>
  <c r="R114"/>
  <c r="P114"/>
  <c r="BI113"/>
  <c r="BH113"/>
  <c r="BG113"/>
  <c r="BF113"/>
  <c r="T113"/>
  <c r="R113"/>
  <c r="P113"/>
  <c r="BI112"/>
  <c r="BH112"/>
  <c r="BG112"/>
  <c r="BF112"/>
  <c r="T112"/>
  <c r="R112"/>
  <c r="P112"/>
  <c r="BI111"/>
  <c r="BH111"/>
  <c r="BG111"/>
  <c r="BF111"/>
  <c r="T111"/>
  <c r="R111"/>
  <c r="P111"/>
  <c r="BI109"/>
  <c r="BH109"/>
  <c r="BG109"/>
  <c r="BF109"/>
  <c r="T109"/>
  <c r="R109"/>
  <c r="P109"/>
  <c r="BI107"/>
  <c r="BH107"/>
  <c r="BG107"/>
  <c r="BF107"/>
  <c r="T107"/>
  <c r="R107"/>
  <c r="P107"/>
  <c r="BI105"/>
  <c r="BH105"/>
  <c r="BG105"/>
  <c r="BF105"/>
  <c r="T105"/>
  <c r="R105"/>
  <c r="P105"/>
  <c r="BI103"/>
  <c r="BH103"/>
  <c r="BG103"/>
  <c r="BF103"/>
  <c r="T103"/>
  <c r="R103"/>
  <c r="P103"/>
  <c r="BI99"/>
  <c r="BH99"/>
  <c r="BG99"/>
  <c r="BF99"/>
  <c r="T99"/>
  <c r="R99"/>
  <c r="P99"/>
  <c r="BI98"/>
  <c r="BH98"/>
  <c r="BG98"/>
  <c r="BF98"/>
  <c r="T98"/>
  <c r="R98"/>
  <c r="P98"/>
  <c r="BI96"/>
  <c r="BH96"/>
  <c r="BG96"/>
  <c r="BF96"/>
  <c r="T96"/>
  <c r="R96"/>
  <c r="P96"/>
  <c r="BI92"/>
  <c r="BH92"/>
  <c r="BG92"/>
  <c r="BF92"/>
  <c r="T92"/>
  <c r="R92"/>
  <c r="P92"/>
  <c r="J88"/>
  <c r="F87"/>
  <c r="F85"/>
  <c r="E83"/>
  <c r="J63"/>
  <c r="F62"/>
  <c r="F60"/>
  <c r="E58"/>
  <c r="J25"/>
  <c r="E25"/>
  <c r="J87"/>
  <c r="J24"/>
  <c r="J22"/>
  <c r="E22"/>
  <c r="F63"/>
  <c r="J21"/>
  <c r="J16"/>
  <c r="J85"/>
  <c r="E7"/>
  <c r="E52"/>
  <c i="2" r="J39"/>
  <c r="J38"/>
  <c i="1" r="AY56"/>
  <c i="2" r="J37"/>
  <c i="1" r="AX56"/>
  <c i="2" r="BI229"/>
  <c r="BH229"/>
  <c r="BG229"/>
  <c r="BF229"/>
  <c r="T229"/>
  <c r="R229"/>
  <c r="P229"/>
  <c r="BI226"/>
  <c r="BH226"/>
  <c r="BG226"/>
  <c r="BF226"/>
  <c r="T226"/>
  <c r="R226"/>
  <c r="P226"/>
  <c r="BI223"/>
  <c r="BH223"/>
  <c r="BG223"/>
  <c r="BF223"/>
  <c r="T223"/>
  <c r="R223"/>
  <c r="P223"/>
  <c r="BI222"/>
  <c r="BH222"/>
  <c r="BG222"/>
  <c r="BF222"/>
  <c r="T222"/>
  <c r="R222"/>
  <c r="P222"/>
  <c r="BI216"/>
  <c r="BH216"/>
  <c r="BG216"/>
  <c r="BF216"/>
  <c r="T216"/>
  <c r="R216"/>
  <c r="P216"/>
  <c r="BI212"/>
  <c r="BH212"/>
  <c r="BG212"/>
  <c r="BF212"/>
  <c r="T212"/>
  <c r="R212"/>
  <c r="P212"/>
  <c r="BI209"/>
  <c r="BH209"/>
  <c r="BG209"/>
  <c r="BF209"/>
  <c r="T209"/>
  <c r="R209"/>
  <c r="P209"/>
  <c r="BI202"/>
  <c r="BH202"/>
  <c r="BG202"/>
  <c r="BF202"/>
  <c r="T202"/>
  <c r="R202"/>
  <c r="P202"/>
  <c r="BI198"/>
  <c r="BH198"/>
  <c r="BG198"/>
  <c r="BF198"/>
  <c r="T198"/>
  <c r="R198"/>
  <c r="P198"/>
  <c r="BI194"/>
  <c r="BH194"/>
  <c r="BG194"/>
  <c r="BF194"/>
  <c r="T194"/>
  <c r="R194"/>
  <c r="P194"/>
  <c r="BI184"/>
  <c r="BH184"/>
  <c r="BG184"/>
  <c r="BF184"/>
  <c r="T184"/>
  <c r="R184"/>
  <c r="P184"/>
  <c r="BI178"/>
  <c r="BH178"/>
  <c r="BG178"/>
  <c r="BF178"/>
  <c r="T178"/>
  <c r="R178"/>
  <c r="P178"/>
  <c r="BI177"/>
  <c r="BH177"/>
  <c r="BG177"/>
  <c r="BF177"/>
  <c r="T177"/>
  <c r="R177"/>
  <c r="P177"/>
  <c r="BI174"/>
  <c r="BH174"/>
  <c r="BG174"/>
  <c r="BF174"/>
  <c r="T174"/>
  <c r="R174"/>
  <c r="P174"/>
  <c r="BI171"/>
  <c r="BH171"/>
  <c r="BG171"/>
  <c r="BF171"/>
  <c r="T171"/>
  <c r="R171"/>
  <c r="P171"/>
  <c r="BI167"/>
  <c r="BH167"/>
  <c r="BG167"/>
  <c r="BF167"/>
  <c r="T167"/>
  <c r="R167"/>
  <c r="P167"/>
  <c r="BI166"/>
  <c r="BH166"/>
  <c r="BG166"/>
  <c r="BF166"/>
  <c r="T166"/>
  <c r="R166"/>
  <c r="P166"/>
  <c r="BI165"/>
  <c r="BH165"/>
  <c r="BG165"/>
  <c r="BF165"/>
  <c r="T165"/>
  <c r="R165"/>
  <c r="P165"/>
  <c r="BI163"/>
  <c r="BH163"/>
  <c r="BG163"/>
  <c r="BF163"/>
  <c r="T163"/>
  <c r="R163"/>
  <c r="P163"/>
  <c r="BI161"/>
  <c r="BH161"/>
  <c r="BG161"/>
  <c r="BF161"/>
  <c r="T161"/>
  <c r="R161"/>
  <c r="P161"/>
  <c r="BI159"/>
  <c r="BH159"/>
  <c r="BG159"/>
  <c r="BF159"/>
  <c r="T159"/>
  <c r="R159"/>
  <c r="P159"/>
  <c r="BI157"/>
  <c r="BH157"/>
  <c r="BG157"/>
  <c r="BF157"/>
  <c r="T157"/>
  <c r="R157"/>
  <c r="P157"/>
  <c r="BI154"/>
  <c r="BH154"/>
  <c r="BG154"/>
  <c r="BF154"/>
  <c r="T154"/>
  <c r="R154"/>
  <c r="P154"/>
  <c r="BI152"/>
  <c r="BH152"/>
  <c r="BG152"/>
  <c r="BF152"/>
  <c r="T152"/>
  <c r="R152"/>
  <c r="P152"/>
  <c r="BI149"/>
  <c r="BH149"/>
  <c r="BG149"/>
  <c r="BF149"/>
  <c r="T149"/>
  <c r="R149"/>
  <c r="P149"/>
  <c r="BI148"/>
  <c r="BH148"/>
  <c r="BG148"/>
  <c r="BF148"/>
  <c r="T148"/>
  <c r="R148"/>
  <c r="P148"/>
  <c r="BI147"/>
  <c r="BH147"/>
  <c r="BG147"/>
  <c r="BF147"/>
  <c r="T147"/>
  <c r="R147"/>
  <c r="P147"/>
  <c r="BI146"/>
  <c r="BH146"/>
  <c r="BG146"/>
  <c r="BF146"/>
  <c r="T146"/>
  <c r="R146"/>
  <c r="P146"/>
  <c r="BI145"/>
  <c r="BH145"/>
  <c r="BG145"/>
  <c r="BF145"/>
  <c r="T145"/>
  <c r="R145"/>
  <c r="P145"/>
  <c r="BI144"/>
  <c r="BH144"/>
  <c r="BG144"/>
  <c r="BF144"/>
  <c r="T144"/>
  <c r="R144"/>
  <c r="P144"/>
  <c r="BI143"/>
  <c r="BH143"/>
  <c r="BG143"/>
  <c r="BF143"/>
  <c r="T143"/>
  <c r="R143"/>
  <c r="P143"/>
  <c r="BI141"/>
  <c r="BH141"/>
  <c r="BG141"/>
  <c r="BF141"/>
  <c r="T141"/>
  <c r="R141"/>
  <c r="P141"/>
  <c r="BI139"/>
  <c r="BH139"/>
  <c r="BG139"/>
  <c r="BF139"/>
  <c r="T139"/>
  <c r="R139"/>
  <c r="P139"/>
  <c r="BI136"/>
  <c r="BH136"/>
  <c r="BG136"/>
  <c r="BF136"/>
  <c r="T136"/>
  <c r="R136"/>
  <c r="P136"/>
  <c r="BI134"/>
  <c r="BH134"/>
  <c r="BG134"/>
  <c r="BF134"/>
  <c r="T134"/>
  <c r="R134"/>
  <c r="P134"/>
  <c r="BI131"/>
  <c r="BH131"/>
  <c r="BG131"/>
  <c r="BF131"/>
  <c r="T131"/>
  <c r="R131"/>
  <c r="P131"/>
  <c r="BI130"/>
  <c r="BH130"/>
  <c r="BG130"/>
  <c r="BF130"/>
  <c r="T130"/>
  <c r="R130"/>
  <c r="P130"/>
  <c r="BI127"/>
  <c r="BH127"/>
  <c r="BG127"/>
  <c r="BF127"/>
  <c r="T127"/>
  <c r="R127"/>
  <c r="P127"/>
  <c r="BI125"/>
  <c r="BH125"/>
  <c r="BG125"/>
  <c r="BF125"/>
  <c r="T125"/>
  <c r="R125"/>
  <c r="P125"/>
  <c r="BI123"/>
  <c r="BH123"/>
  <c r="BG123"/>
  <c r="BF123"/>
  <c r="T123"/>
  <c r="R123"/>
  <c r="P123"/>
  <c r="BI122"/>
  <c r="BH122"/>
  <c r="BG122"/>
  <c r="BF122"/>
  <c r="T122"/>
  <c r="R122"/>
  <c r="P122"/>
  <c r="BI121"/>
  <c r="BH121"/>
  <c r="BG121"/>
  <c r="BF121"/>
  <c r="T121"/>
  <c r="R121"/>
  <c r="P121"/>
  <c r="BI118"/>
  <c r="BH118"/>
  <c r="BG118"/>
  <c r="BF118"/>
  <c r="T118"/>
  <c r="R118"/>
  <c r="P118"/>
  <c r="BI116"/>
  <c r="BH116"/>
  <c r="BG116"/>
  <c r="BF116"/>
  <c r="T116"/>
  <c r="R116"/>
  <c r="P116"/>
  <c r="BI110"/>
  <c r="BH110"/>
  <c r="BG110"/>
  <c r="BF110"/>
  <c r="T110"/>
  <c r="R110"/>
  <c r="P110"/>
  <c r="BI108"/>
  <c r="BH108"/>
  <c r="BG108"/>
  <c r="BF108"/>
  <c r="T108"/>
  <c r="R108"/>
  <c r="P108"/>
  <c r="BI102"/>
  <c r="BH102"/>
  <c r="BG102"/>
  <c r="BF102"/>
  <c r="T102"/>
  <c r="R102"/>
  <c r="P102"/>
  <c r="BI99"/>
  <c r="BH99"/>
  <c r="BG99"/>
  <c r="BF99"/>
  <c r="T99"/>
  <c r="R99"/>
  <c r="P99"/>
  <c r="BI97"/>
  <c r="BH97"/>
  <c r="BG97"/>
  <c r="BF97"/>
  <c r="T97"/>
  <c r="R97"/>
  <c r="P97"/>
  <c r="BI93"/>
  <c r="BH93"/>
  <c r="BG93"/>
  <c r="BF93"/>
  <c r="T93"/>
  <c r="R93"/>
  <c r="P93"/>
  <c r="BI90"/>
  <c r="BH90"/>
  <c r="BG90"/>
  <c r="BF90"/>
  <c r="T90"/>
  <c r="R90"/>
  <c r="P90"/>
  <c r="J84"/>
  <c r="F83"/>
  <c r="F81"/>
  <c r="E79"/>
  <c r="J59"/>
  <c r="F58"/>
  <c r="F56"/>
  <c r="E54"/>
  <c r="J23"/>
  <c r="E23"/>
  <c r="J58"/>
  <c r="J22"/>
  <c r="J20"/>
  <c r="E20"/>
  <c r="F84"/>
  <c r="J19"/>
  <c r="J14"/>
  <c r="J81"/>
  <c r="E7"/>
  <c r="E75"/>
  <c i="1" r="L50"/>
  <c r="AM50"/>
  <c r="AM49"/>
  <c r="L49"/>
  <c r="AM47"/>
  <c r="L47"/>
  <c r="L45"/>
  <c r="L44"/>
  <c i="21" r="J104"/>
  <c r="J99"/>
  <c r="J96"/>
  <c i="20" r="BK104"/>
  <c r="J96"/>
  <c r="J91"/>
  <c i="19" r="BK96"/>
  <c r="BK89"/>
  <c r="BK87"/>
  <c i="18" r="BK103"/>
  <c i="17" r="BK106"/>
  <c r="BK97"/>
  <c i="16" r="J147"/>
  <c r="J128"/>
  <c r="BK120"/>
  <c r="BK110"/>
  <c i="15" r="J100"/>
  <c i="14" r="J115"/>
  <c r="BK106"/>
  <c r="BK97"/>
  <c i="13" r="BK380"/>
  <c r="BK354"/>
  <c r="BK332"/>
  <c r="J319"/>
  <c r="BK298"/>
  <c r="BK242"/>
  <c r="BK206"/>
  <c r="BK158"/>
  <c r="BK137"/>
  <c r="J113"/>
  <c i="12" r="BK98"/>
  <c i="11" r="J115"/>
  <c r="BK109"/>
  <c i="10" r="BK388"/>
  <c r="J386"/>
  <c r="J361"/>
  <c r="BK356"/>
  <c r="J321"/>
  <c r="J297"/>
  <c r="BK281"/>
  <c r="BK264"/>
  <c r="J238"/>
  <c r="BK210"/>
  <c r="BK183"/>
  <c r="J157"/>
  <c r="J148"/>
  <c r="J140"/>
  <c r="J117"/>
  <c i="9" r="J102"/>
  <c r="J96"/>
  <c r="J90"/>
  <c i="8" r="J89"/>
  <c i="7" r="BK108"/>
  <c r="BK97"/>
  <c i="6" r="J97"/>
  <c r="BK92"/>
  <c i="5" r="J223"/>
  <c r="BK143"/>
  <c r="BK116"/>
  <c i="4" r="J126"/>
  <c r="BK115"/>
  <c r="BK98"/>
  <c i="3" r="J128"/>
  <c r="BK113"/>
  <c r="BK109"/>
  <c r="BK105"/>
  <c i="2" r="J198"/>
  <c r="J178"/>
  <c r="BK166"/>
  <c r="J161"/>
  <c r="BK148"/>
  <c r="J143"/>
  <c r="BK134"/>
  <c r="BK118"/>
  <c r="J108"/>
  <c i="1" r="AS72"/>
  <c i="21" r="BK98"/>
  <c r="BK94"/>
  <c i="20" r="J103"/>
  <c r="J99"/>
  <c r="J93"/>
  <c i="19" r="J100"/>
  <c r="BK97"/>
  <c r="J86"/>
  <c i="18" r="J100"/>
  <c i="17" r="BK104"/>
  <c i="16" r="J158"/>
  <c r="BK147"/>
  <c r="J139"/>
  <c r="J123"/>
  <c i="15" r="J98"/>
  <c i="13" r="J367"/>
  <c r="BK344"/>
  <c r="BK305"/>
  <c r="BK290"/>
  <c r="BK275"/>
  <c r="J256"/>
  <c r="J238"/>
  <c r="BK221"/>
  <c r="BK198"/>
  <c r="J174"/>
  <c r="J164"/>
  <c r="J145"/>
  <c r="BK109"/>
  <c i="12" r="J103"/>
  <c i="11" r="J106"/>
  <c i="10" r="BK365"/>
  <c r="BK324"/>
  <c r="BK291"/>
  <c r="J278"/>
  <c r="J264"/>
  <c r="BK216"/>
  <c r="BK195"/>
  <c r="J183"/>
  <c r="BK148"/>
  <c r="BK133"/>
  <c r="BK106"/>
  <c i="9" r="BK100"/>
  <c r="BK91"/>
  <c i="8" r="J88"/>
  <c i="7" r="J99"/>
  <c i="6" r="BK104"/>
  <c r="J92"/>
  <c i="5" r="BK199"/>
  <c r="BK154"/>
  <c r="BK130"/>
  <c r="J94"/>
  <c i="4" r="BK129"/>
  <c r="J123"/>
  <c r="BK117"/>
  <c r="BK110"/>
  <c r="J100"/>
  <c i="3" r="BK127"/>
  <c r="BK120"/>
  <c r="J111"/>
  <c i="2" r="BK223"/>
  <c r="BK202"/>
  <c r="BK178"/>
  <c r="J166"/>
  <c r="J152"/>
  <c r="J144"/>
  <c r="BK141"/>
  <c r="J127"/>
  <c r="BK122"/>
  <c r="J97"/>
  <c i="22" r="BK89"/>
  <c i="20" r="BK103"/>
  <c r="J101"/>
  <c r="J94"/>
  <c i="19" r="BK98"/>
  <c r="BK94"/>
  <c r="J89"/>
  <c r="J87"/>
  <c r="J82"/>
  <c i="16" r="J118"/>
  <c r="J102"/>
  <c i="14" r="J119"/>
  <c r="J109"/>
  <c r="J97"/>
  <c i="13" r="BK371"/>
  <c r="BK352"/>
  <c r="BK317"/>
  <c r="BK301"/>
  <c r="J287"/>
  <c r="J275"/>
  <c r="BK264"/>
  <c r="BK228"/>
  <c r="J214"/>
  <c r="BK199"/>
  <c r="BK191"/>
  <c r="BK164"/>
  <c r="BK145"/>
  <c r="BK140"/>
  <c r="BK133"/>
  <c r="BK106"/>
  <c i="12" r="BK100"/>
  <c i="10" r="BK380"/>
  <c r="J365"/>
  <c r="J327"/>
  <c r="BK304"/>
  <c r="BK297"/>
  <c r="BK284"/>
  <c r="J266"/>
  <c r="BK254"/>
  <c r="J224"/>
  <c r="J210"/>
  <c r="J186"/>
  <c r="BK145"/>
  <c r="J132"/>
  <c r="BK112"/>
  <c i="8" r="BK86"/>
  <c i="7" r="J97"/>
  <c r="J88"/>
  <c i="6" r="J100"/>
  <c r="J94"/>
  <c i="5" r="J263"/>
  <c r="BK203"/>
  <c r="J197"/>
  <c r="BK118"/>
  <c r="J105"/>
  <c r="BK94"/>
  <c i="4" r="BK125"/>
  <c r="BK120"/>
  <c r="BK113"/>
  <c i="3" r="J120"/>
  <c r="J113"/>
  <c r="J99"/>
  <c i="2" r="J222"/>
  <c r="J159"/>
  <c r="BK149"/>
  <c r="BK136"/>
  <c r="BK127"/>
  <c r="BK110"/>
  <c i="20" r="BK97"/>
  <c r="BK92"/>
  <c r="BK88"/>
  <c i="19" r="J91"/>
  <c r="BK82"/>
  <c i="17" r="BK119"/>
  <c r="BK100"/>
  <c i="16" r="BK139"/>
  <c r="BK125"/>
  <c r="BK118"/>
  <c r="BK108"/>
  <c i="13" r="BK396"/>
  <c r="J394"/>
  <c r="J386"/>
  <c r="BK365"/>
  <c r="J329"/>
  <c r="BK319"/>
  <c r="BK309"/>
  <c r="J302"/>
  <c r="J273"/>
  <c r="J264"/>
  <c r="BK234"/>
  <c r="J198"/>
  <c r="J156"/>
  <c r="J140"/>
  <c i="11" r="J109"/>
  <c r="BK100"/>
  <c i="10" r="BK352"/>
  <c r="BK321"/>
  <c r="J304"/>
  <c r="BK274"/>
  <c r="J254"/>
  <c r="BK231"/>
  <c r="J216"/>
  <c r="BK196"/>
  <c r="BK157"/>
  <c r="J145"/>
  <c r="BK110"/>
  <c i="9" r="BK94"/>
  <c i="7" r="J93"/>
  <c i="6" r="BK110"/>
  <c i="5" r="J256"/>
  <c r="BK213"/>
  <c r="BK177"/>
  <c r="J118"/>
  <c r="BK92"/>
  <c i="4" r="J117"/>
  <c r="BK103"/>
  <c i="3" r="J105"/>
  <c r="BK96"/>
  <c i="2" r="BK216"/>
  <c r="J177"/>
  <c r="BK161"/>
  <c r="J149"/>
  <c r="J131"/>
  <c r="J121"/>
  <c r="J99"/>
  <c i="1" r="AS57"/>
  <c i="13" r="BK267"/>
  <c r="J217"/>
  <c r="J158"/>
  <c r="J134"/>
  <c i="10" r="J383"/>
  <c r="J335"/>
  <c r="J281"/>
  <c r="J257"/>
  <c r="BK224"/>
  <c r="J213"/>
  <c r="BK182"/>
  <c r="BK150"/>
  <c r="J106"/>
  <c i="9" r="BK96"/>
  <c i="7" r="J108"/>
  <c r="BK88"/>
  <c i="6" r="BK97"/>
  <c i="5" r="J237"/>
  <c r="BK197"/>
  <c r="J122"/>
  <c r="J99"/>
  <c i="4" r="J133"/>
  <c r="J112"/>
  <c i="3" r="J127"/>
  <c r="BK99"/>
  <c i="2" r="BK229"/>
  <c r="J223"/>
  <c r="J202"/>
  <c r="BK167"/>
  <c r="J147"/>
  <c r="BK123"/>
  <c r="BK102"/>
  <c i="1" r="AS77"/>
  <c i="21" r="BK106"/>
  <c r="J101"/>
  <c r="J98"/>
  <c r="J94"/>
  <c i="20" r="BK101"/>
  <c r="BK95"/>
  <c i="19" r="J98"/>
  <c r="J94"/>
  <c r="BK85"/>
  <c r="BK83"/>
  <c i="17" r="BK109"/>
  <c r="J100"/>
  <c i="16" r="J155"/>
  <c r="J131"/>
  <c r="BK123"/>
  <c r="J114"/>
  <c i="15" r="J106"/>
  <c i="14" r="BK119"/>
  <c r="BK109"/>
  <c r="J100"/>
  <c i="13" r="BK386"/>
  <c r="BK358"/>
  <c r="J335"/>
  <c r="BK323"/>
  <c r="J312"/>
  <c r="BK245"/>
  <c r="BK225"/>
  <c r="BK159"/>
  <c r="J143"/>
  <c r="BK114"/>
  <c r="J111"/>
  <c i="11" r="J119"/>
  <c r="BK112"/>
  <c r="BK104"/>
  <c i="10" r="J388"/>
  <c r="J377"/>
  <c r="BK359"/>
  <c r="BK354"/>
  <c r="BK298"/>
  <c r="BK290"/>
  <c r="BK270"/>
  <c r="BK246"/>
  <c r="BK235"/>
  <c r="J218"/>
  <c r="J195"/>
  <c r="BK161"/>
  <c r="J150"/>
  <c r="BK142"/>
  <c r="J125"/>
  <c i="9" r="BK104"/>
  <c r="BK92"/>
  <c r="BK89"/>
  <c i="8" r="BK87"/>
  <c i="7" r="BK107"/>
  <c r="J86"/>
  <c i="6" r="BK96"/>
  <c i="5" r="BK263"/>
  <c r="BK237"/>
  <c r="J145"/>
  <c r="BK122"/>
  <c i="4" r="BK143"/>
  <c r="J118"/>
  <c r="BK100"/>
  <c i="3" r="BK134"/>
  <c r="J114"/>
  <c r="BK111"/>
  <c r="J103"/>
  <c i="2" r="BK194"/>
  <c r="BK177"/>
  <c r="BK171"/>
  <c r="BK163"/>
  <c r="BK152"/>
  <c r="J145"/>
  <c r="J136"/>
  <c r="BK121"/>
  <c r="BK99"/>
  <c r="J93"/>
  <c i="22" r="J89"/>
  <c r="BK88"/>
  <c i="21" r="J106"/>
  <c r="BK104"/>
  <c r="J103"/>
  <c r="BK101"/>
  <c r="BK99"/>
  <c r="BK96"/>
  <c r="J90"/>
  <c i="20" r="BK100"/>
  <c r="J97"/>
  <c r="J90"/>
  <c i="19" r="J99"/>
  <c r="J90"/>
  <c i="18" r="J106"/>
  <c i="17" r="J119"/>
  <c r="J97"/>
  <c i="16" r="BK155"/>
  <c r="J143"/>
  <c r="J135"/>
  <c r="J106"/>
  <c i="15" r="J103"/>
  <c i="13" r="J371"/>
  <c r="J354"/>
  <c r="BK329"/>
  <c r="BK302"/>
  <c r="BK273"/>
  <c r="J251"/>
  <c r="J225"/>
  <c r="BK213"/>
  <c r="BK192"/>
  <c r="BK167"/>
  <c r="BK153"/>
  <c r="BK113"/>
  <c r="J106"/>
  <c i="12" r="J100"/>
  <c i="10" r="BK374"/>
  <c r="BK343"/>
  <c r="BK294"/>
  <c r="J284"/>
  <c r="BK266"/>
  <c r="BK227"/>
  <c r="J196"/>
  <c r="BK186"/>
  <c r="BK151"/>
  <c r="J147"/>
  <c r="BK132"/>
  <c r="J112"/>
  <c i="9" r="J104"/>
  <c r="J94"/>
  <c r="J89"/>
  <c i="8" r="J87"/>
  <c i="7" r="BK109"/>
  <c r="BK93"/>
  <c i="6" r="BK100"/>
  <c i="5" r="BK256"/>
  <c r="BK187"/>
  <c r="BK147"/>
  <c r="BK112"/>
  <c r="J101"/>
  <c i="4" r="BK133"/>
  <c r="BK124"/>
  <c r="J120"/>
  <c r="BK112"/>
  <c r="J104"/>
  <c r="J98"/>
  <c i="3" r="BK128"/>
  <c r="J117"/>
  <c r="BK98"/>
  <c r="BK92"/>
  <c i="2" r="J216"/>
  <c r="BK198"/>
  <c r="J171"/>
  <c r="J157"/>
  <c r="J148"/>
  <c r="BK145"/>
  <c r="J139"/>
  <c r="J125"/>
  <c r="J116"/>
  <c r="BK93"/>
  <c i="22" r="J88"/>
  <c i="20" r="BK102"/>
  <c r="BK96"/>
  <c i="19" r="BK100"/>
  <c r="BK95"/>
  <c r="BK92"/>
  <c r="BK90"/>
  <c r="J84"/>
  <c i="18" r="BK106"/>
  <c i="16" r="BK114"/>
  <c i="15" r="BK103"/>
  <c i="14" r="BK115"/>
  <c r="J106"/>
  <c i="13" r="J383"/>
  <c r="J359"/>
  <c r="BK346"/>
  <c r="BK341"/>
  <c r="J309"/>
  <c r="BK293"/>
  <c r="J283"/>
  <c r="BK251"/>
  <c r="J231"/>
  <c r="BK217"/>
  <c r="J206"/>
  <c r="J195"/>
  <c r="BK174"/>
  <c r="J153"/>
  <c r="BK143"/>
  <c r="BK134"/>
  <c r="J109"/>
  <c i="12" r="J98"/>
  <c i="10" r="BK383"/>
  <c r="J374"/>
  <c r="BK361"/>
  <c r="J324"/>
  <c r="J301"/>
  <c r="J290"/>
  <c r="J274"/>
  <c r="BK261"/>
  <c r="BK238"/>
  <c r="BK221"/>
  <c r="J161"/>
  <c r="J142"/>
  <c r="BK125"/>
  <c i="9" r="BK88"/>
  <c i="7" r="BK103"/>
  <c r="BK90"/>
  <c i="6" r="J104"/>
  <c i="5" r="BK265"/>
  <c r="BK259"/>
  <c r="BK201"/>
  <c r="J187"/>
  <c r="J147"/>
  <c r="J110"/>
  <c r="BK101"/>
  <c i="4" r="J129"/>
  <c r="BK123"/>
  <c r="BK118"/>
  <c r="J110"/>
  <c i="3" r="BK117"/>
  <c r="J109"/>
  <c r="J92"/>
  <c i="2" r="BK212"/>
  <c r="J154"/>
  <c r="BK139"/>
  <c r="J130"/>
  <c r="BK116"/>
  <c i="20" r="J104"/>
  <c r="J95"/>
  <c r="BK91"/>
  <c i="19" r="J96"/>
  <c r="BK86"/>
  <c i="18" r="BK100"/>
  <c i="17" r="BK112"/>
  <c r="J106"/>
  <c i="16" r="BK151"/>
  <c r="BK131"/>
  <c r="J120"/>
  <c r="J110"/>
  <c i="14" r="J104"/>
  <c i="13" r="J396"/>
  <c r="J392"/>
  <c r="BK383"/>
  <c r="J352"/>
  <c r="BK326"/>
  <c r="J317"/>
  <c r="BK312"/>
  <c r="J305"/>
  <c r="J293"/>
  <c r="BK279"/>
  <c r="J242"/>
  <c r="J228"/>
  <c r="BK218"/>
  <c r="J191"/>
  <c r="BK151"/>
  <c r="J114"/>
  <c i="11" r="J104"/>
  <c i="10" r="J356"/>
  <c r="BK327"/>
  <c r="BK305"/>
  <c r="J294"/>
  <c r="J235"/>
  <c r="BK218"/>
  <c r="J192"/>
  <c r="BK154"/>
  <c r="J133"/>
  <c i="9" r="BK102"/>
  <c i="8" r="BK88"/>
  <c i="7" r="BK95"/>
  <c r="J90"/>
  <c i="6" r="BK99"/>
  <c i="5" r="BK247"/>
  <c r="J213"/>
  <c r="J143"/>
  <c r="BK105"/>
  <c i="4" r="J143"/>
  <c r="J116"/>
  <c i="3" r="J134"/>
  <c r="J107"/>
  <c i="2" r="J229"/>
  <c r="J212"/>
  <c r="BK184"/>
  <c r="J163"/>
  <c r="BK154"/>
  <c r="J146"/>
  <c r="J122"/>
  <c i="1" r="AS82"/>
  <c i="21" r="BK103"/>
  <c r="BK100"/>
  <c r="BK97"/>
  <c r="J92"/>
  <c i="20" r="J98"/>
  <c r="BK94"/>
  <c r="J88"/>
  <c i="19" r="J95"/>
  <c r="J88"/>
  <c r="BK84"/>
  <c i="17" r="BK115"/>
  <c r="J104"/>
  <c i="16" r="BK158"/>
  <c r="BK143"/>
  <c r="J125"/>
  <c r="J117"/>
  <c r="J108"/>
  <c i="15" r="BK98"/>
  <c i="14" r="BK112"/>
  <c r="BK104"/>
  <c i="13" r="BK389"/>
  <c r="BK359"/>
  <c r="J346"/>
  <c r="J326"/>
  <c r="J315"/>
  <c r="BK256"/>
  <c r="J234"/>
  <c r="BK195"/>
  <c r="J151"/>
  <c r="J133"/>
  <c i="12" r="BK106"/>
  <c i="11" r="BK115"/>
  <c r="J112"/>
  <c r="J100"/>
  <c i="10" r="BK386"/>
  <c r="J371"/>
  <c r="J352"/>
  <c r="BK313"/>
  <c r="J291"/>
  <c r="BK278"/>
  <c r="J241"/>
  <c r="J231"/>
  <c r="BK209"/>
  <c r="BK171"/>
  <c r="J151"/>
  <c r="BK147"/>
  <c r="BK131"/>
  <c r="J114"/>
  <c i="9" r="BK99"/>
  <c r="J91"/>
  <c r="J88"/>
  <c i="7" r="J109"/>
  <c r="BK99"/>
  <c i="6" r="J110"/>
  <c r="BK94"/>
  <c i="5" r="J259"/>
  <c r="BK167"/>
  <c r="J130"/>
  <c r="J92"/>
  <c i="4" r="J125"/>
  <c r="J113"/>
  <c r="BK96"/>
  <c i="3" r="BK115"/>
  <c r="J112"/>
  <c r="BK107"/>
  <c i="2" r="J209"/>
  <c r="J184"/>
  <c r="J174"/>
  <c r="J165"/>
  <c r="BK157"/>
  <c r="BK147"/>
  <c r="J141"/>
  <c r="BK131"/>
  <c r="J110"/>
  <c r="BK97"/>
  <c i="1" r="AS67"/>
  <c i="21" r="J100"/>
  <c r="J97"/>
  <c r="BK92"/>
  <c i="20" r="J102"/>
  <c r="BK98"/>
  <c r="J92"/>
  <c i="19" r="BK99"/>
  <c r="J92"/>
  <c r="BK88"/>
  <c i="18" r="J103"/>
  <c i="17" r="J112"/>
  <c i="16" r="J160"/>
  <c r="J151"/>
  <c r="BK128"/>
  <c r="BK102"/>
  <c i="13" r="BK392"/>
  <c r="J365"/>
  <c r="J341"/>
  <c r="J301"/>
  <c r="BK287"/>
  <c r="J267"/>
  <c r="BK231"/>
  <c r="BK214"/>
  <c r="BK182"/>
  <c r="BK156"/>
  <c r="BK111"/>
  <c i="12" r="J106"/>
  <c i="11" r="BK119"/>
  <c r="BK97"/>
  <c i="10" r="J359"/>
  <c r="BK335"/>
  <c r="J287"/>
  <c r="J246"/>
  <c r="BK202"/>
  <c r="BK192"/>
  <c r="J182"/>
  <c r="J136"/>
  <c r="BK117"/>
  <c r="J110"/>
  <c i="9" r="J99"/>
  <c r="J92"/>
  <c i="8" r="BK89"/>
  <c r="J86"/>
  <c i="7" r="J95"/>
  <c i="6" r="J103"/>
  <c r="J96"/>
  <c i="5" r="J201"/>
  <c r="J167"/>
  <c r="BK145"/>
  <c r="BK110"/>
  <c i="4" r="J137"/>
  <c r="BK126"/>
  <c r="J122"/>
  <c r="J115"/>
  <c r="J103"/>
  <c r="J96"/>
  <c i="3" r="J124"/>
  <c r="BK114"/>
  <c r="J96"/>
  <c i="2" r="BK222"/>
  <c r="J194"/>
  <c r="J167"/>
  <c r="BK146"/>
  <c r="BK143"/>
  <c r="BK130"/>
  <c r="J123"/>
  <c r="J102"/>
  <c r="BK90"/>
  <c i="21" r="BK90"/>
  <c i="20" r="J100"/>
  <c r="BK93"/>
  <c i="19" r="J97"/>
  <c r="J93"/>
  <c r="BK91"/>
  <c r="J83"/>
  <c i="18" r="J98"/>
  <c i="16" r="BK106"/>
  <c i="15" r="BK100"/>
  <c i="14" r="J112"/>
  <c r="BK100"/>
  <c i="13" r="J380"/>
  <c r="J358"/>
  <c r="J344"/>
  <c r="BK335"/>
  <c r="J308"/>
  <c r="J290"/>
  <c r="J279"/>
  <c r="J271"/>
  <c r="J245"/>
  <c r="J218"/>
  <c r="J213"/>
  <c r="J192"/>
  <c r="J182"/>
  <c r="J159"/>
  <c r="J137"/>
  <c r="BK127"/>
  <c i="12" r="BK103"/>
  <c i="11" r="J97"/>
  <c i="10" r="BK377"/>
  <c r="BK371"/>
  <c r="J354"/>
  <c r="J305"/>
  <c r="J298"/>
  <c r="BK287"/>
  <c r="J270"/>
  <c r="BK257"/>
  <c r="J227"/>
  <c r="BK213"/>
  <c r="J202"/>
  <c r="J154"/>
  <c r="BK136"/>
  <c r="J131"/>
  <c i="9" r="BK90"/>
  <c i="7" r="J107"/>
  <c r="BK91"/>
  <c r="BK86"/>
  <c i="6" r="J99"/>
  <c i="5" r="J265"/>
  <c r="J247"/>
  <c r="J199"/>
  <c r="J177"/>
  <c r="J116"/>
  <c r="BK99"/>
  <c i="4" r="J124"/>
  <c r="BK122"/>
  <c r="BK116"/>
  <c i="3" r="BK124"/>
  <c r="J115"/>
  <c r="BK103"/>
  <c i="2" r="J226"/>
  <c r="BK165"/>
  <c r="BK144"/>
  <c r="J134"/>
  <c r="J118"/>
  <c r="J90"/>
  <c i="20" r="BK99"/>
  <c r="BK90"/>
  <c i="19" r="BK93"/>
  <c r="J85"/>
  <c i="18" r="BK98"/>
  <c i="17" r="J115"/>
  <c r="J109"/>
  <c i="16" r="BK160"/>
  <c r="BK135"/>
  <c r="BK117"/>
  <c i="15" r="BK106"/>
  <c i="13" r="BK394"/>
  <c r="J389"/>
  <c r="BK367"/>
  <c r="J332"/>
  <c r="J323"/>
  <c r="BK315"/>
  <c r="BK308"/>
  <c r="J298"/>
  <c r="BK283"/>
  <c r="BK271"/>
  <c r="BK238"/>
  <c r="J221"/>
  <c r="J199"/>
  <c r="J167"/>
  <c r="J127"/>
  <c i="11" r="BK106"/>
  <c i="10" r="J380"/>
  <c r="J343"/>
  <c r="J313"/>
  <c r="BK301"/>
  <c r="J261"/>
  <c r="BK241"/>
  <c r="J221"/>
  <c r="J209"/>
  <c r="J171"/>
  <c r="BK140"/>
  <c r="BK114"/>
  <c i="9" r="J100"/>
  <c i="7" r="J103"/>
  <c r="J91"/>
  <c i="6" r="BK103"/>
  <c i="5" r="BK223"/>
  <c r="J203"/>
  <c r="J154"/>
  <c r="J112"/>
  <c i="4" r="BK137"/>
  <c r="BK104"/>
  <c i="3" r="BK112"/>
  <c r="J98"/>
  <c i="2" r="BK226"/>
  <c r="BK209"/>
  <c r="BK174"/>
  <c r="BK159"/>
  <c r="BK125"/>
  <c r="BK108"/>
  <c l="1" r="R89"/>
  <c r="R88"/>
  <c r="R87"/>
  <c i="3" r="BK91"/>
  <c r="J91"/>
  <c r="J67"/>
  <c i="4" r="R95"/>
  <c r="R94"/>
  <c r="R93"/>
  <c i="5" r="R91"/>
  <c i="6" r="P91"/>
  <c i="1" r="AU61"/>
  <c i="7" r="BK85"/>
  <c r="J85"/>
  <c r="J63"/>
  <c i="8" r="T85"/>
  <c i="9" r="BK87"/>
  <c r="BK86"/>
  <c r="J86"/>
  <c r="J63"/>
  <c i="10" r="P105"/>
  <c r="P153"/>
  <c r="P160"/>
  <c r="R217"/>
  <c r="R245"/>
  <c r="BK260"/>
  <c r="J260"/>
  <c r="J74"/>
  <c r="BK351"/>
  <c r="J351"/>
  <c r="J75"/>
  <c r="P364"/>
  <c r="P363"/>
  <c i="11" r="BK96"/>
  <c r="BK95"/>
  <c i="12" r="R97"/>
  <c r="R96"/>
  <c r="R95"/>
  <c i="13" r="P105"/>
  <c r="P163"/>
  <c r="R173"/>
  <c r="P224"/>
  <c r="T255"/>
  <c r="T270"/>
  <c r="T353"/>
  <c r="T370"/>
  <c r="T369"/>
  <c i="14" r="R96"/>
  <c r="R95"/>
  <c r="R94"/>
  <c i="16" r="P101"/>
  <c r="BK134"/>
  <c r="J134"/>
  <c r="J71"/>
  <c r="R134"/>
  <c r="T154"/>
  <c r="T153"/>
  <c i="17" r="R96"/>
  <c r="R95"/>
  <c r="R94"/>
  <c i="18" r="BK97"/>
  <c r="J97"/>
  <c r="J69"/>
  <c r="T97"/>
  <c r="T96"/>
  <c r="T95"/>
  <c i="19" r="T81"/>
  <c r="T80"/>
  <c i="2" r="BK89"/>
  <c r="J89"/>
  <c r="J65"/>
  <c i="3" r="R91"/>
  <c i="4" r="BK95"/>
  <c r="J95"/>
  <c r="J69"/>
  <c i="5" r="P91"/>
  <c i="1" r="AU60"/>
  <c i="6" r="R91"/>
  <c i="7" r="R85"/>
  <c i="8" r="BK85"/>
  <c r="J85"/>
  <c i="9" r="R87"/>
  <c r="R86"/>
  <c i="10" r="T105"/>
  <c r="T160"/>
  <c r="T217"/>
  <c r="T245"/>
  <c r="R260"/>
  <c r="P351"/>
  <c r="T364"/>
  <c r="T363"/>
  <c i="11" r="P96"/>
  <c r="P95"/>
  <c r="P94"/>
  <c i="1" r="AU69"/>
  <c i="12" r="BK97"/>
  <c r="J97"/>
  <c r="J69"/>
  <c r="T97"/>
  <c r="T96"/>
  <c r="T95"/>
  <c i="13" r="BK105"/>
  <c r="J105"/>
  <c r="J69"/>
  <c r="BK163"/>
  <c r="J163"/>
  <c r="J70"/>
  <c r="T173"/>
  <c r="BK224"/>
  <c r="J224"/>
  <c r="J72"/>
  <c r="BK255"/>
  <c r="J255"/>
  <c r="J73"/>
  <c r="R270"/>
  <c r="R353"/>
  <c r="P370"/>
  <c r="P369"/>
  <c i="14" r="P96"/>
  <c r="P95"/>
  <c r="P94"/>
  <c i="1" r="AU74"/>
  <c i="17" r="P96"/>
  <c r="P95"/>
  <c r="P94"/>
  <c i="1" r="AU79"/>
  <c i="18" r="R97"/>
  <c r="R96"/>
  <c r="R95"/>
  <c i="19" r="P81"/>
  <c r="P80"/>
  <c i="1" r="AU81"/>
  <c i="20" r="BK87"/>
  <c r="BK86"/>
  <c r="J86"/>
  <c r="J63"/>
  <c r="R87"/>
  <c r="R86"/>
  <c i="21" r="T89"/>
  <c r="T88"/>
  <c r="T87"/>
  <c i="22" r="BK87"/>
  <c r="J87"/>
  <c r="J64"/>
  <c r="P87"/>
  <c r="P86"/>
  <c i="1" r="AU85"/>
  <c i="2" r="P89"/>
  <c r="P88"/>
  <c r="P87"/>
  <c i="1" r="AU56"/>
  <c i="3" r="P91"/>
  <c i="1" r="AU58"/>
  <c i="4" r="P95"/>
  <c r="P94"/>
  <c r="P93"/>
  <c i="1" r="AU59"/>
  <c i="5" r="BK91"/>
  <c r="J91"/>
  <c r="J67"/>
  <c i="6" r="BK91"/>
  <c r="J91"/>
  <c i="7" r="T85"/>
  <c i="8" r="P85"/>
  <c i="1" r="AU63"/>
  <c i="9" r="T87"/>
  <c r="T86"/>
  <c i="10" r="BK105"/>
  <c r="BK153"/>
  <c r="J153"/>
  <c r="J70"/>
  <c r="T153"/>
  <c r="BK160"/>
  <c r="J160"/>
  <c r="J71"/>
  <c r="BK217"/>
  <c r="J217"/>
  <c r="J72"/>
  <c r="BK245"/>
  <c r="J245"/>
  <c r="J73"/>
  <c r="T260"/>
  <c r="T351"/>
  <c r="R364"/>
  <c r="R363"/>
  <c i="11" r="R96"/>
  <c r="R95"/>
  <c r="R94"/>
  <c i="12" r="P97"/>
  <c r="P96"/>
  <c r="P95"/>
  <c i="1" r="AU70"/>
  <c i="13" r="T105"/>
  <c r="T163"/>
  <c r="P173"/>
  <c r="R224"/>
  <c r="R255"/>
  <c r="P270"/>
  <c r="P353"/>
  <c r="BK370"/>
  <c i="14" r="T96"/>
  <c r="T95"/>
  <c r="T94"/>
  <c i="15" r="P97"/>
  <c r="P96"/>
  <c r="P95"/>
  <c i="1" r="AU75"/>
  <c i="15" r="T97"/>
  <c r="T96"/>
  <c r="T95"/>
  <c i="16" r="T101"/>
  <c r="P134"/>
  <c r="P154"/>
  <c r="P153"/>
  <c i="17" r="T96"/>
  <c r="T95"/>
  <c r="T94"/>
  <c i="18" r="P97"/>
  <c r="P96"/>
  <c r="P95"/>
  <c i="1" r="AU80"/>
  <c i="19" r="R81"/>
  <c r="R80"/>
  <c i="20" r="T87"/>
  <c r="T86"/>
  <c i="21" r="BK89"/>
  <c r="J89"/>
  <c r="J65"/>
  <c r="R89"/>
  <c r="R88"/>
  <c r="R87"/>
  <c i="22" r="T87"/>
  <c r="T86"/>
  <c i="2" r="T89"/>
  <c r="T88"/>
  <c r="T87"/>
  <c i="3" r="T91"/>
  <c i="4" r="T95"/>
  <c r="T94"/>
  <c r="T93"/>
  <c i="5" r="T91"/>
  <c i="6" r="T91"/>
  <c i="7" r="P85"/>
  <c i="1" r="AU62"/>
  <c i="8" r="R85"/>
  <c i="9" r="P87"/>
  <c r="P86"/>
  <c i="1" r="AU64"/>
  <c i="10" r="R105"/>
  <c r="R153"/>
  <c r="R160"/>
  <c r="P217"/>
  <c r="P245"/>
  <c r="P260"/>
  <c r="R351"/>
  <c r="BK364"/>
  <c r="J364"/>
  <c r="J78"/>
  <c i="11" r="T96"/>
  <c r="T95"/>
  <c r="T94"/>
  <c i="13" r="R105"/>
  <c r="R104"/>
  <c r="R163"/>
  <c r="BK173"/>
  <c r="J173"/>
  <c r="J71"/>
  <c r="T224"/>
  <c r="P255"/>
  <c r="BK270"/>
  <c r="J270"/>
  <c r="J74"/>
  <c r="BK353"/>
  <c r="J353"/>
  <c r="J75"/>
  <c r="R370"/>
  <c r="R369"/>
  <c i="14" r="BK96"/>
  <c r="J96"/>
  <c r="J69"/>
  <c i="15" r="BK97"/>
  <c r="R97"/>
  <c r="R96"/>
  <c r="R95"/>
  <c i="16" r="BK101"/>
  <c r="J101"/>
  <c r="J69"/>
  <c r="R101"/>
  <c r="R100"/>
  <c r="T134"/>
  <c r="BK154"/>
  <c r="J154"/>
  <c r="J75"/>
  <c r="R154"/>
  <c r="R153"/>
  <c i="17" r="BK96"/>
  <c r="J96"/>
  <c r="J69"/>
  <c i="19" r="BK81"/>
  <c r="J81"/>
  <c r="J60"/>
  <c i="20" r="P87"/>
  <c r="P86"/>
  <c i="1" r="AU83"/>
  <c i="21" r="P89"/>
  <c r="P88"/>
  <c r="P87"/>
  <c i="1" r="AU84"/>
  <c i="22" r="R87"/>
  <c r="R86"/>
  <c i="2" r="J56"/>
  <c r="F59"/>
  <c r="J83"/>
  <c r="BE110"/>
  <c r="BE130"/>
  <c r="BE131"/>
  <c r="BE143"/>
  <c r="BE148"/>
  <c r="BE161"/>
  <c r="BE163"/>
  <c r="BE165"/>
  <c r="BE177"/>
  <c r="BE184"/>
  <c r="BE223"/>
  <c r="BE226"/>
  <c r="BE229"/>
  <c i="3" r="J62"/>
  <c r="E77"/>
  <c r="F88"/>
  <c r="BE109"/>
  <c r="BE113"/>
  <c r="BE117"/>
  <c r="BE120"/>
  <c r="BE127"/>
  <c r="BE134"/>
  <c i="4" r="J62"/>
  <c r="BE116"/>
  <c r="BE117"/>
  <c r="BE118"/>
  <c r="BE122"/>
  <c r="BE123"/>
  <c r="BE124"/>
  <c r="BE126"/>
  <c i="5" r="E52"/>
  <c r="F63"/>
  <c r="BE101"/>
  <c r="BE112"/>
  <c r="BE130"/>
  <c r="BE145"/>
  <c r="BE199"/>
  <c r="BE203"/>
  <c r="BE259"/>
  <c r="BE263"/>
  <c i="6" r="F63"/>
  <c r="BE94"/>
  <c r="BE104"/>
  <c i="7" r="F59"/>
  <c r="BE107"/>
  <c r="BE109"/>
  <c i="8" r="F82"/>
  <c r="BE86"/>
  <c i="9" r="E50"/>
  <c r="J56"/>
  <c r="J82"/>
  <c r="BE88"/>
  <c r="BE89"/>
  <c r="BE91"/>
  <c r="BE104"/>
  <c i="10" r="F63"/>
  <c r="J97"/>
  <c r="BE117"/>
  <c r="BE131"/>
  <c r="BE133"/>
  <c r="BE196"/>
  <c r="BE209"/>
  <c r="BE235"/>
  <c r="BE264"/>
  <c r="BE266"/>
  <c r="BE281"/>
  <c r="BE287"/>
  <c r="BE290"/>
  <c r="BE294"/>
  <c r="BE297"/>
  <c r="BE321"/>
  <c r="BE343"/>
  <c r="BE359"/>
  <c r="BE361"/>
  <c r="BE365"/>
  <c r="BE371"/>
  <c r="BE374"/>
  <c r="BK360"/>
  <c r="J360"/>
  <c r="J76"/>
  <c i="11" r="J62"/>
  <c r="BE119"/>
  <c r="BK118"/>
  <c r="J118"/>
  <c r="J70"/>
  <c i="12" r="J62"/>
  <c r="F91"/>
  <c r="BE103"/>
  <c i="13" r="J62"/>
  <c r="E89"/>
  <c r="F99"/>
  <c r="BE106"/>
  <c r="BE109"/>
  <c r="BE111"/>
  <c r="BE133"/>
  <c r="BE137"/>
  <c r="BE140"/>
  <c r="BE145"/>
  <c r="BE158"/>
  <c r="BE167"/>
  <c r="BE182"/>
  <c r="BE191"/>
  <c r="BE199"/>
  <c r="BE214"/>
  <c r="BE228"/>
  <c r="BE245"/>
  <c r="BE256"/>
  <c r="BE287"/>
  <c r="BE323"/>
  <c r="BE332"/>
  <c r="BE344"/>
  <c r="BE354"/>
  <c r="BE386"/>
  <c r="BE392"/>
  <c r="BE394"/>
  <c r="BE396"/>
  <c i="14" r="J62"/>
  <c r="J88"/>
  <c r="J91"/>
  <c r="BE100"/>
  <c r="BE106"/>
  <c r="BE119"/>
  <c i="15" r="E52"/>
  <c r="J60"/>
  <c r="F63"/>
  <c r="BE100"/>
  <c i="16" r="J63"/>
  <c r="J95"/>
  <c r="BE110"/>
  <c r="BE123"/>
  <c r="BE128"/>
  <c r="BE131"/>
  <c r="BE135"/>
  <c r="BK130"/>
  <c r="J130"/>
  <c r="J70"/>
  <c r="BK150"/>
  <c r="J150"/>
  <c r="J73"/>
  <c i="17" r="E52"/>
  <c r="J60"/>
  <c r="F63"/>
  <c r="F90"/>
  <c r="BE97"/>
  <c r="BE109"/>
  <c r="BE112"/>
  <c i="18" r="E52"/>
  <c r="F62"/>
  <c r="J63"/>
  <c r="J89"/>
  <c r="BE98"/>
  <c r="BE106"/>
  <c i="19" r="E48"/>
  <c r="F55"/>
  <c r="BE83"/>
  <c r="BE89"/>
  <c r="BE91"/>
  <c r="BE99"/>
  <c i="20" r="J56"/>
  <c r="BE100"/>
  <c r="BE103"/>
  <c i="2" r="E50"/>
  <c r="BE93"/>
  <c r="BE97"/>
  <c r="BE99"/>
  <c r="BE102"/>
  <c r="BE116"/>
  <c r="BE121"/>
  <c r="BE122"/>
  <c r="BE141"/>
  <c r="BE145"/>
  <c r="BE146"/>
  <c r="BE147"/>
  <c r="BE152"/>
  <c r="BE166"/>
  <c r="BE167"/>
  <c r="BE171"/>
  <c r="BE198"/>
  <c i="3" r="BE99"/>
  <c r="BE114"/>
  <c r="BE128"/>
  <c i="4" r="J60"/>
  <c r="F63"/>
  <c r="BE96"/>
  <c r="BE98"/>
  <c r="BE100"/>
  <c r="BE103"/>
  <c r="BE125"/>
  <c r="BE133"/>
  <c r="BE137"/>
  <c r="BE143"/>
  <c i="5" r="J62"/>
  <c r="BE92"/>
  <c r="BE110"/>
  <c r="BE143"/>
  <c r="BE154"/>
  <c r="BE223"/>
  <c r="BE247"/>
  <c r="BE256"/>
  <c r="BE265"/>
  <c i="6" r="E52"/>
  <c r="J60"/>
  <c r="J87"/>
  <c r="BE96"/>
  <c i="7" r="J56"/>
  <c r="J81"/>
  <c r="BE93"/>
  <c r="BE108"/>
  <c i="8" r="BE87"/>
  <c r="BE89"/>
  <c i="9" r="BE92"/>
  <c r="BE99"/>
  <c r="BE100"/>
  <c i="10" r="F62"/>
  <c r="J63"/>
  <c r="BE106"/>
  <c r="BE110"/>
  <c r="BE114"/>
  <c r="BE132"/>
  <c r="BE148"/>
  <c r="BE157"/>
  <c r="BE171"/>
  <c r="BE182"/>
  <c r="BE183"/>
  <c r="BE186"/>
  <c r="BE216"/>
  <c r="BE231"/>
  <c r="BE241"/>
  <c r="BE261"/>
  <c r="BE278"/>
  <c r="BE291"/>
  <c r="BE335"/>
  <c r="BE356"/>
  <c i="11" r="E52"/>
  <c r="F63"/>
  <c r="BE97"/>
  <c i="12" r="E52"/>
  <c r="J60"/>
  <c r="J63"/>
  <c r="BE98"/>
  <c i="13" r="J60"/>
  <c r="F63"/>
  <c r="BE113"/>
  <c r="BE134"/>
  <c r="BE151"/>
  <c r="BE153"/>
  <c r="BE156"/>
  <c r="BE195"/>
  <c r="BE206"/>
  <c r="BE218"/>
  <c r="BE221"/>
  <c r="BE231"/>
  <c r="BE242"/>
  <c r="BE283"/>
  <c r="BE305"/>
  <c r="BE309"/>
  <c r="BE312"/>
  <c r="BE326"/>
  <c r="BE329"/>
  <c r="BE352"/>
  <c r="BE359"/>
  <c r="BE367"/>
  <c r="BE380"/>
  <c r="BE389"/>
  <c i="14" r="F90"/>
  <c r="BE97"/>
  <c i="15" r="F91"/>
  <c r="BE106"/>
  <c i="16" r="E85"/>
  <c r="F96"/>
  <c i="18" r="F63"/>
  <c r="J91"/>
  <c r="BE100"/>
  <c r="BE103"/>
  <c r="BK105"/>
  <c r="J105"/>
  <c r="J71"/>
  <c i="19" r="BE85"/>
  <c i="20" r="E50"/>
  <c r="F83"/>
  <c r="BE88"/>
  <c r="BE94"/>
  <c r="BE95"/>
  <c r="BE97"/>
  <c r="BE104"/>
  <c i="21" r="E50"/>
  <c r="J56"/>
  <c r="F84"/>
  <c i="22" r="J80"/>
  <c r="BE88"/>
  <c i="2" r="BE108"/>
  <c r="BE118"/>
  <c r="BE134"/>
  <c r="BE136"/>
  <c r="BE154"/>
  <c r="BE157"/>
  <c r="BE159"/>
  <c r="BE174"/>
  <c i="3" r="J60"/>
  <c r="BE103"/>
  <c r="BE105"/>
  <c r="BE107"/>
  <c r="BE111"/>
  <c r="BE112"/>
  <c r="BE115"/>
  <c i="4" r="E52"/>
  <c r="BE113"/>
  <c r="BE115"/>
  <c i="5" r="J85"/>
  <c r="BE116"/>
  <c r="BE118"/>
  <c r="BE197"/>
  <c r="BE213"/>
  <c i="6" r="BE92"/>
  <c r="BE97"/>
  <c r="BE110"/>
  <c i="7" r="E73"/>
  <c r="BE86"/>
  <c r="BE90"/>
  <c r="BE95"/>
  <c r="BE97"/>
  <c r="BE99"/>
  <c r="BE103"/>
  <c i="8" r="J56"/>
  <c r="E73"/>
  <c i="9" r="BE94"/>
  <c r="BE96"/>
  <c r="BE102"/>
  <c i="10" r="E52"/>
  <c r="J99"/>
  <c r="BE112"/>
  <c r="BE125"/>
  <c r="BE136"/>
  <c r="BE140"/>
  <c r="BE142"/>
  <c r="BE145"/>
  <c r="BE147"/>
  <c r="BE161"/>
  <c r="BE202"/>
  <c r="BE210"/>
  <c r="BE213"/>
  <c r="BE218"/>
  <c r="BE221"/>
  <c r="BE227"/>
  <c r="BE238"/>
  <c r="BE246"/>
  <c r="BE257"/>
  <c r="BE270"/>
  <c r="BE274"/>
  <c r="BE298"/>
  <c r="BE304"/>
  <c r="BE305"/>
  <c r="BE313"/>
  <c r="BE352"/>
  <c r="BE354"/>
  <c i="11" r="F62"/>
  <c r="J91"/>
  <c r="BE100"/>
  <c r="BE104"/>
  <c r="BE115"/>
  <c i="12" r="F63"/>
  <c r="BE106"/>
  <c r="BK105"/>
  <c r="J105"/>
  <c r="J71"/>
  <c i="13" r="J63"/>
  <c r="BE114"/>
  <c r="BE217"/>
  <c r="BE225"/>
  <c r="BE251"/>
  <c r="BE264"/>
  <c r="BE308"/>
  <c r="BE315"/>
  <c r="BE317"/>
  <c r="BE319"/>
  <c r="BE346"/>
  <c r="BE358"/>
  <c r="BE371"/>
  <c r="BE383"/>
  <c r="BK395"/>
  <c r="J395"/>
  <c r="J79"/>
  <c i="14" r="E80"/>
  <c r="BE104"/>
  <c r="BE109"/>
  <c r="BE112"/>
  <c r="BE115"/>
  <c i="15" r="J62"/>
  <c r="BE98"/>
  <c r="BE103"/>
  <c r="BK102"/>
  <c r="J102"/>
  <c r="J70"/>
  <c i="16" r="F62"/>
  <c r="BE106"/>
  <c r="BE108"/>
  <c r="BE114"/>
  <c r="BE117"/>
  <c r="BE118"/>
  <c r="BE120"/>
  <c r="BE125"/>
  <c r="BE143"/>
  <c r="BE147"/>
  <c r="BE158"/>
  <c r="BE160"/>
  <c r="BK146"/>
  <c r="J146"/>
  <c r="J72"/>
  <c i="17" r="BE100"/>
  <c i="19" r="J74"/>
  <c r="BE82"/>
  <c r="BE84"/>
  <c r="BE86"/>
  <c r="BE87"/>
  <c r="BE88"/>
  <c r="BE93"/>
  <c r="BE94"/>
  <c r="BE95"/>
  <c i="20" r="BE90"/>
  <c r="BE91"/>
  <c r="BE92"/>
  <c r="BE93"/>
  <c r="BE101"/>
  <c i="21" r="BE90"/>
  <c r="BE94"/>
  <c r="BE98"/>
  <c r="BE100"/>
  <c r="BE104"/>
  <c i="22" r="E50"/>
  <c r="F59"/>
  <c i="2" r="BE90"/>
  <c r="BE123"/>
  <c r="BE125"/>
  <c r="BE127"/>
  <c r="BE139"/>
  <c r="BE144"/>
  <c r="BE149"/>
  <c r="BE178"/>
  <c r="BE194"/>
  <c r="BE202"/>
  <c r="BE209"/>
  <c r="BE212"/>
  <c r="BE216"/>
  <c r="BE222"/>
  <c i="3" r="BE92"/>
  <c r="BE96"/>
  <c r="BE98"/>
  <c r="BE124"/>
  <c i="4" r="BE104"/>
  <c r="BE110"/>
  <c r="BE112"/>
  <c r="BE120"/>
  <c r="BE129"/>
  <c i="5" r="BE94"/>
  <c r="BE99"/>
  <c r="BE105"/>
  <c r="BE122"/>
  <c r="BE147"/>
  <c r="BE167"/>
  <c r="BE177"/>
  <c r="BE187"/>
  <c r="BE201"/>
  <c r="BE237"/>
  <c i="6" r="BE99"/>
  <c r="BE100"/>
  <c r="BE103"/>
  <c i="7" r="BE88"/>
  <c r="BE91"/>
  <c i="8" r="J58"/>
  <c r="BE88"/>
  <c i="9" r="F59"/>
  <c r="BE90"/>
  <c i="10" r="BE150"/>
  <c r="BE151"/>
  <c r="BE154"/>
  <c r="BE192"/>
  <c r="BE195"/>
  <c r="BE224"/>
  <c r="BE254"/>
  <c r="BE284"/>
  <c r="BE301"/>
  <c r="BE324"/>
  <c r="BE327"/>
  <c r="BE377"/>
  <c r="BE380"/>
  <c r="BE383"/>
  <c r="BE386"/>
  <c r="BE388"/>
  <c r="BK387"/>
  <c r="J387"/>
  <c r="J79"/>
  <c i="11" r="J60"/>
  <c r="BE106"/>
  <c r="BE109"/>
  <c r="BE112"/>
  <c i="12" r="BE100"/>
  <c r="BK102"/>
  <c r="J102"/>
  <c r="J70"/>
  <c i="13" r="BE127"/>
  <c r="BE143"/>
  <c r="BE159"/>
  <c r="BE164"/>
  <c r="BE174"/>
  <c r="BE192"/>
  <c r="BE198"/>
  <c r="BE213"/>
  <c r="BE234"/>
  <c r="BE238"/>
  <c r="BE267"/>
  <c r="BE271"/>
  <c r="BE273"/>
  <c r="BE275"/>
  <c r="BE279"/>
  <c r="BE290"/>
  <c r="BE293"/>
  <c r="BE298"/>
  <c r="BE301"/>
  <c r="BE302"/>
  <c r="BE335"/>
  <c r="BE341"/>
  <c r="BE365"/>
  <c r="BK366"/>
  <c r="J366"/>
  <c r="J76"/>
  <c i="14" r="F63"/>
  <c r="BK118"/>
  <c r="J118"/>
  <c r="J70"/>
  <c i="15" r="J63"/>
  <c r="BK105"/>
  <c r="J105"/>
  <c r="J71"/>
  <c i="16" r="J60"/>
  <c r="BE102"/>
  <c r="BE139"/>
  <c r="BE151"/>
  <c r="BE155"/>
  <c i="17" r="J62"/>
  <c r="J63"/>
  <c r="BE104"/>
  <c r="BE106"/>
  <c r="BE115"/>
  <c r="BE119"/>
  <c r="BK118"/>
  <c r="J118"/>
  <c r="J70"/>
  <c i="18" r="BK102"/>
  <c r="J102"/>
  <c r="J70"/>
  <c i="19" r="BE90"/>
  <c r="BE92"/>
  <c r="BE96"/>
  <c r="BE97"/>
  <c r="BE98"/>
  <c r="BE100"/>
  <c i="20" r="BE96"/>
  <c r="BE98"/>
  <c r="BE99"/>
  <c r="BE102"/>
  <c i="21" r="BE92"/>
  <c r="BE96"/>
  <c r="BE97"/>
  <c r="BE99"/>
  <c r="BE101"/>
  <c r="BE103"/>
  <c r="BE106"/>
  <c i="22" r="BE89"/>
  <c i="5" r="F38"/>
  <c i="1" r="BA60"/>
  <c i="10" r="F41"/>
  <c i="1" r="BD68"/>
  <c i="12" r="F38"/>
  <c i="1" r="BA70"/>
  <c i="17" r="F40"/>
  <c i="1" r="BC79"/>
  <c i="4" r="J38"/>
  <c i="1" r="AW59"/>
  <c i="7" r="F38"/>
  <c i="1" r="BC62"/>
  <c i="19" r="F36"/>
  <c i="1" r="BC81"/>
  <c i="7" r="F37"/>
  <c i="1" r="BB62"/>
  <c i="11" r="J38"/>
  <c i="1" r="AW69"/>
  <c i="22" r="F37"/>
  <c i="1" r="BB85"/>
  <c i="2" r="F38"/>
  <c i="1" r="BC56"/>
  <c i="3" r="F38"/>
  <c i="1" r="BA58"/>
  <c i="15" r="J38"/>
  <c i="1" r="AW75"/>
  <c i="2" r="F36"/>
  <c i="1" r="BA56"/>
  <c i="17" r="J38"/>
  <c i="1" r="AW79"/>
  <c i="3" r="J38"/>
  <c i="1" r="AW58"/>
  <c i="12" r="F39"/>
  <c i="1" r="BB70"/>
  <c i="13" r="F38"/>
  <c i="1" r="BA73"/>
  <c i="19" r="F35"/>
  <c i="1" r="BB81"/>
  <c i="6" r="J38"/>
  <c i="1" r="AW61"/>
  <c i="10" r="J38"/>
  <c i="1" r="AW68"/>
  <c i="21" r="F38"/>
  <c i="1" r="BC84"/>
  <c i="4" r="F39"/>
  <c i="1" r="BB59"/>
  <c i="15" r="F40"/>
  <c i="1" r="BC75"/>
  <c i="18" r="F38"/>
  <c i="1" r="BA80"/>
  <c i="19" r="F34"/>
  <c i="1" r="BA81"/>
  <c r="AS66"/>
  <c i="2" r="J36"/>
  <c i="1" r="AW56"/>
  <c i="14" r="F39"/>
  <c i="1" r="BB74"/>
  <c i="15" r="F39"/>
  <c i="1" r="BB75"/>
  <c i="16" r="J38"/>
  <c i="1" r="AW78"/>
  <c i="9" r="F39"/>
  <c i="1" r="BD64"/>
  <c i="22" r="J36"/>
  <c i="1" r="AW85"/>
  <c i="6" r="F41"/>
  <c i="1" r="BD61"/>
  <c i="13" r="J38"/>
  <c i="1" r="AW73"/>
  <c i="16" r="F41"/>
  <c i="1" r="BD78"/>
  <c i="8" r="F36"/>
  <c i="1" r="BA63"/>
  <c i="16" r="F38"/>
  <c i="1" r="BA78"/>
  <c i="18" r="F41"/>
  <c i="1" r="BD80"/>
  <c i="21" r="F39"/>
  <c i="1" r="BD84"/>
  <c i="4" r="F40"/>
  <c i="1" r="BC59"/>
  <c i="14" r="F40"/>
  <c i="1" r="BC74"/>
  <c i="8" r="J36"/>
  <c i="1" r="AW63"/>
  <c i="11" r="F39"/>
  <c i="1" r="BB69"/>
  <c i="20" r="F36"/>
  <c i="1" r="BA83"/>
  <c i="4" r="F41"/>
  <c i="1" r="BD59"/>
  <c i="17" r="F39"/>
  <c i="1" r="BB79"/>
  <c i="21" r="F36"/>
  <c i="1" r="BA84"/>
  <c i="11" r="F38"/>
  <c i="1" r="BA69"/>
  <c i="5" r="F41"/>
  <c i="1" r="BD60"/>
  <c i="14" r="J38"/>
  <c i="1" r="AW74"/>
  <c i="20" r="F39"/>
  <c i="1" r="BD83"/>
  <c i="18" r="F40"/>
  <c i="1" r="BC80"/>
  <c i="22" r="F36"/>
  <c i="1" r="BA85"/>
  <c i="3" r="F39"/>
  <c i="1" r="BB58"/>
  <c i="14" r="F41"/>
  <c i="1" r="BD74"/>
  <c i="17" r="F38"/>
  <c i="1" r="BA79"/>
  <c i="20" r="F37"/>
  <c i="1" r="BB83"/>
  <c r="AS71"/>
  <c i="12" r="F41"/>
  <c i="1" r="BD70"/>
  <c i="20" r="J36"/>
  <c i="1" r="AW83"/>
  <c i="22" r="F39"/>
  <c i="1" r="BD85"/>
  <c i="2" r="F37"/>
  <c i="1" r="BB56"/>
  <c i="22" r="F38"/>
  <c i="1" r="BC85"/>
  <c i="7" r="F39"/>
  <c i="1" r="BD62"/>
  <c i="11" r="F41"/>
  <c i="1" r="BD69"/>
  <c i="6" r="F38"/>
  <c i="1" r="BA61"/>
  <c i="11" r="F40"/>
  <c i="1" r="BC69"/>
  <c i="19" r="J34"/>
  <c i="1" r="AW81"/>
  <c i="3" r="F40"/>
  <c i="1" r="BC58"/>
  <c i="5" r="J38"/>
  <c i="1" r="AW60"/>
  <c i="18" r="J38"/>
  <c i="1" r="AW80"/>
  <c i="6" r="F39"/>
  <c i="1" r="BB61"/>
  <c i="8" r="F38"/>
  <c i="1" r="BC63"/>
  <c i="9" r="F37"/>
  <c i="1" r="BB64"/>
  <c i="21" r="F37"/>
  <c i="1" r="BB84"/>
  <c i="5" r="F39"/>
  <c i="1" r="BB60"/>
  <c i="10" r="F40"/>
  <c i="1" r="BC68"/>
  <c i="7" r="F36"/>
  <c i="1" r="BA62"/>
  <c i="17" r="F41"/>
  <c i="1" r="BD79"/>
  <c i="9" r="F38"/>
  <c i="1" r="BC64"/>
  <c i="6" r="F40"/>
  <c i="1" r="BC61"/>
  <c i="12" r="F40"/>
  <c i="1" r="BC70"/>
  <c i="15" r="F41"/>
  <c i="1" r="BD75"/>
  <c i="6" r="J34"/>
  <c i="1" r="AG61"/>
  <c i="10" r="F38"/>
  <c i="1" r="BA68"/>
  <c i="20" r="F38"/>
  <c i="1" r="BC83"/>
  <c i="12" r="J38"/>
  <c i="1" r="AW70"/>
  <c i="14" r="F38"/>
  <c i="1" r="BA74"/>
  <c i="16" r="F40"/>
  <c i="1" r="BC78"/>
  <c i="21" r="J36"/>
  <c i="1" r="AW84"/>
  <c i="7" r="J36"/>
  <c i="1" r="AW62"/>
  <c i="13" r="F39"/>
  <c i="1" r="BB73"/>
  <c i="8" r="F39"/>
  <c i="1" r="BD63"/>
  <c i="13" r="F40"/>
  <c i="1" r="BC73"/>
  <c i="8" r="J32"/>
  <c i="1" r="AG63"/>
  <c i="10" r="F39"/>
  <c i="1" r="BB68"/>
  <c i="15" r="F38"/>
  <c i="1" r="BA75"/>
  <c i="19" r="F37"/>
  <c i="1" r="BD81"/>
  <c r="AS55"/>
  <c i="3" r="F41"/>
  <c i="1" r="BD58"/>
  <c i="16" r="F39"/>
  <c i="1" r="BB78"/>
  <c i="9" r="J36"/>
  <c i="1" r="AW64"/>
  <c i="4" r="F38"/>
  <c i="1" r="BA59"/>
  <c i="5" r="F40"/>
  <c i="1" r="BC60"/>
  <c i="9" r="F36"/>
  <c i="1" r="BA64"/>
  <c r="AS76"/>
  <c i="8" r="F37"/>
  <c i="1" r="BB63"/>
  <c i="18" r="F39"/>
  <c i="1" r="BB80"/>
  <c i="2" r="F39"/>
  <c i="1" r="BD56"/>
  <c i="13" r="F41"/>
  <c i="1" r="BD73"/>
  <c i="10" l="1" r="R104"/>
  <c r="R103"/>
  <c i="16" r="P100"/>
  <c r="P99"/>
  <c i="1" r="AU78"/>
  <c i="13" r="P104"/>
  <c r="P103"/>
  <c i="1" r="AU73"/>
  <c i="13" r="R103"/>
  <c i="16" r="T100"/>
  <c r="T99"/>
  <c i="10" r="T104"/>
  <c r="T103"/>
  <c i="16" r="R99"/>
  <c i="15" r="BK96"/>
  <c r="BK95"/>
  <c r="J95"/>
  <c i="13" r="BK369"/>
  <c r="J369"/>
  <c r="J77"/>
  <c i="10" r="BK104"/>
  <c r="J104"/>
  <c r="J68"/>
  <c r="P104"/>
  <c r="P103"/>
  <c i="1" r="AU68"/>
  <c i="13" r="T104"/>
  <c r="T103"/>
  <c i="11" r="BK94"/>
  <c r="J94"/>
  <c r="J67"/>
  <c i="6" r="J67"/>
  <c i="9" r="J87"/>
  <c r="J64"/>
  <c i="11" r="J95"/>
  <c r="J68"/>
  <c r="J96"/>
  <c r="J69"/>
  <c i="13" r="BK104"/>
  <c r="J104"/>
  <c r="J68"/>
  <c i="15" r="J97"/>
  <c r="J69"/>
  <c i="16" r="BK100"/>
  <c r="J100"/>
  <c r="J68"/>
  <c r="BK153"/>
  <c r="J153"/>
  <c r="J74"/>
  <c i="19" r="BK80"/>
  <c r="J80"/>
  <c i="2" r="BK88"/>
  <c r="BK87"/>
  <c r="J87"/>
  <c i="4" r="BK94"/>
  <c r="J94"/>
  <c r="J68"/>
  <c i="8" r="J63"/>
  <c i="10" r="BK363"/>
  <c r="J363"/>
  <c r="J77"/>
  <c i="17" r="BK95"/>
  <c r="BK94"/>
  <c r="J94"/>
  <c r="J67"/>
  <c i="22" r="BK86"/>
  <c r="J86"/>
  <c r="J63"/>
  <c i="10" r="J105"/>
  <c r="J69"/>
  <c i="12" r="BK96"/>
  <c r="BK95"/>
  <c r="J95"/>
  <c i="13" r="J370"/>
  <c r="J78"/>
  <c i="14" r="BK95"/>
  <c r="BK94"/>
  <c r="J94"/>
  <c i="18" r="BK96"/>
  <c r="BK95"/>
  <c r="J95"/>
  <c r="J67"/>
  <c i="20" r="J87"/>
  <c r="J64"/>
  <c i="21" r="BK88"/>
  <c r="J88"/>
  <c r="J64"/>
  <c i="1" r="AU72"/>
  <c r="AU71"/>
  <c i="17" r="J37"/>
  <c i="1" r="AV79"/>
  <c r="AT79"/>
  <c i="15" r="J37"/>
  <c i="1" r="AV75"/>
  <c r="AT75"/>
  <c r="BA72"/>
  <c r="BA71"/>
  <c r="AW71"/>
  <c r="BD67"/>
  <c r="BD66"/>
  <c i="5" r="J37"/>
  <c i="1" r="AV60"/>
  <c r="AT60"/>
  <c r="BA67"/>
  <c r="AW67"/>
  <c i="10" r="J37"/>
  <c i="1" r="AV68"/>
  <c r="AT68"/>
  <c r="BB67"/>
  <c r="BB66"/>
  <c i="16" r="J37"/>
  <c i="1" r="AV78"/>
  <c r="AT78"/>
  <c i="13" r="F37"/>
  <c i="1" r="AZ73"/>
  <c r="AS65"/>
  <c r="BC77"/>
  <c r="BC76"/>
  <c r="AY76"/>
  <c r="BC72"/>
  <c r="AY72"/>
  <c i="3" r="J37"/>
  <c i="1" r="AV58"/>
  <c r="AT58"/>
  <c r="BC82"/>
  <c r="AY82"/>
  <c r="BA82"/>
  <c r="AW82"/>
  <c r="AU77"/>
  <c r="AU76"/>
  <c i="15" r="J34"/>
  <c i="1" r="AG75"/>
  <c r="AN75"/>
  <c i="9" r="J32"/>
  <c i="1" r="AG64"/>
  <c i="2" r="J32"/>
  <c i="1" r="AG56"/>
  <c i="7" r="J32"/>
  <c i="1" r="AG62"/>
  <c r="BD57"/>
  <c i="9" r="J35"/>
  <c i="1" r="AV64"/>
  <c r="AT64"/>
  <c i="18" r="F37"/>
  <c i="1" r="AZ80"/>
  <c r="BD77"/>
  <c r="BD76"/>
  <c i="2" r="J35"/>
  <c i="1" r="AV56"/>
  <c r="AT56"/>
  <c i="8" r="J35"/>
  <c i="1" r="AV63"/>
  <c r="AT63"/>
  <c i="9" r="F35"/>
  <c i="1" r="AZ64"/>
  <c i="15" r="F37"/>
  <c i="1" r="AZ75"/>
  <c i="18" r="J37"/>
  <c i="1" r="AV80"/>
  <c r="AT80"/>
  <c r="BA77"/>
  <c r="AW77"/>
  <c i="16" r="F37"/>
  <c i="1" r="AZ78"/>
  <c i="11" r="F37"/>
  <c i="1" r="AZ69"/>
  <c r="BD72"/>
  <c r="BD71"/>
  <c r="AU67"/>
  <c r="AU66"/>
  <c r="BA57"/>
  <c r="AW57"/>
  <c i="12" r="J37"/>
  <c i="1" r="AV70"/>
  <c r="AT70"/>
  <c i="19" r="J33"/>
  <c i="1" r="AV81"/>
  <c r="AT81"/>
  <c i="21" r="J35"/>
  <c i="1" r="AV84"/>
  <c r="AT84"/>
  <c i="20" r="J32"/>
  <c i="1" r="AG83"/>
  <c i="12" r="J34"/>
  <c i="1" r="AG70"/>
  <c r="AN70"/>
  <c r="BD82"/>
  <c i="14" r="J37"/>
  <c i="1" r="AV74"/>
  <c r="AT74"/>
  <c r="AU57"/>
  <c i="6" r="J37"/>
  <c i="1" r="AV61"/>
  <c r="AT61"/>
  <c i="12" r="F37"/>
  <c i="1" r="AZ70"/>
  <c i="22" r="F35"/>
  <c i="1" r="AZ85"/>
  <c i="14" r="J34"/>
  <c i="1" r="AG74"/>
  <c r="AN74"/>
  <c r="BB72"/>
  <c r="BB71"/>
  <c r="AX71"/>
  <c r="BB57"/>
  <c r="AX57"/>
  <c r="AU82"/>
  <c i="3" r="F37"/>
  <c i="1" r="AZ58"/>
  <c i="6" r="F37"/>
  <c i="1" r="AZ61"/>
  <c i="7" r="F35"/>
  <c i="1" r="AZ62"/>
  <c i="14" r="F37"/>
  <c i="1" r="AZ74"/>
  <c i="17" r="F37"/>
  <c i="1" r="AZ79"/>
  <c i="20" r="J35"/>
  <c i="1" r="AV83"/>
  <c r="AT83"/>
  <c i="4" r="F37"/>
  <c i="1" r="AZ59"/>
  <c i="3" r="J34"/>
  <c i="1" r="AG58"/>
  <c r="AN58"/>
  <c i="8" r="F35"/>
  <c i="1" r="AZ63"/>
  <c r="BB82"/>
  <c r="AX82"/>
  <c i="7" r="J35"/>
  <c i="1" r="AV62"/>
  <c r="AT62"/>
  <c r="BC57"/>
  <c r="AY57"/>
  <c i="13" r="J37"/>
  <c i="1" r="AV73"/>
  <c r="AT73"/>
  <c i="19" r="J30"/>
  <c i="1" r="AG81"/>
  <c i="4" r="J37"/>
  <c i="1" r="AV59"/>
  <c r="AT59"/>
  <c r="BC67"/>
  <c r="AY67"/>
  <c i="5" r="F37"/>
  <c i="1" r="AZ60"/>
  <c r="BB77"/>
  <c r="BB76"/>
  <c r="AX76"/>
  <c i="22" r="J35"/>
  <c i="1" r="AV85"/>
  <c r="AT85"/>
  <c i="21" r="F35"/>
  <c i="1" r="AZ84"/>
  <c i="20" r="F35"/>
  <c i="1" r="AZ83"/>
  <c i="10" r="F37"/>
  <c i="1" r="AZ68"/>
  <c i="5" r="J34"/>
  <c i="1" r="AG60"/>
  <c r="AN60"/>
  <c i="11" r="J37"/>
  <c i="1" r="AV69"/>
  <c r="AT69"/>
  <c i="19" r="F33"/>
  <c i="1" r="AZ81"/>
  <c i="2" r="F35"/>
  <c i="1" r="AZ56"/>
  <c i="2" l="1" r="J41"/>
  <c i="14" r="J43"/>
  <c i="5" r="J43"/>
  <c i="7" r="J41"/>
  <c i="15" r="J43"/>
  <c i="19" r="J39"/>
  <c i="3" r="J43"/>
  <c i="9" r="J41"/>
  <c i="12" r="J43"/>
  <c i="20" r="J41"/>
  <c i="2" r="J63"/>
  <c i="8" r="J41"/>
  <c i="10" r="BK103"/>
  <c r="J103"/>
  <c i="12" r="J67"/>
  <c r="J96"/>
  <c r="J68"/>
  <c i="13" r="BK103"/>
  <c r="J103"/>
  <c r="J67"/>
  <c i="19" r="J59"/>
  <c i="2" r="J88"/>
  <c r="J64"/>
  <c i="14" r="J67"/>
  <c r="J95"/>
  <c r="J68"/>
  <c i="15" r="J67"/>
  <c i="18" r="J96"/>
  <c r="J68"/>
  <c i="4" r="BK93"/>
  <c r="J93"/>
  <c r="J67"/>
  <c i="6" r="J43"/>
  <c i="15" r="J96"/>
  <c r="J68"/>
  <c i="16" r="BK99"/>
  <c r="J99"/>
  <c r="J67"/>
  <c i="17" r="J95"/>
  <c r="J68"/>
  <c i="21" r="BK87"/>
  <c r="J87"/>
  <c r="J63"/>
  <c i="1" r="AN63"/>
  <c r="AN61"/>
  <c r="AN81"/>
  <c r="AN64"/>
  <c r="AN56"/>
  <c r="AN83"/>
  <c r="AN62"/>
  <c r="BB65"/>
  <c r="AX65"/>
  <c r="BA55"/>
  <c r="AU65"/>
  <c r="AZ57"/>
  <c r="AV57"/>
  <c r="AT57"/>
  <c r="AW72"/>
  <c r="AZ77"/>
  <c r="AZ76"/>
  <c r="AV76"/>
  <c r="AX77"/>
  <c r="AX67"/>
  <c i="22" r="J32"/>
  <c i="1" r="AG85"/>
  <c r="AN85"/>
  <c r="AS54"/>
  <c r="BD55"/>
  <c i="17" r="J34"/>
  <c i="1" r="AG79"/>
  <c r="AN79"/>
  <c i="11" r="J34"/>
  <c i="1" r="AG69"/>
  <c r="AN69"/>
  <c r="BA76"/>
  <c r="AW76"/>
  <c r="BA66"/>
  <c r="AW66"/>
  <c r="BC66"/>
  <c i="18" r="J34"/>
  <c i="1" r="AG80"/>
  <c r="AN80"/>
  <c r="BC71"/>
  <c r="AY71"/>
  <c r="BC55"/>
  <c r="BD65"/>
  <c r="AU55"/>
  <c r="AU54"/>
  <c r="AZ82"/>
  <c r="AV82"/>
  <c r="AT82"/>
  <c r="AY77"/>
  <c r="AZ72"/>
  <c r="AZ71"/>
  <c r="AV71"/>
  <c r="AT71"/>
  <c r="BB55"/>
  <c r="BB54"/>
  <c r="AX54"/>
  <c r="AX72"/>
  <c r="AX66"/>
  <c r="AZ67"/>
  <c r="AZ66"/>
  <c i="10" r="J34"/>
  <c i="1" r="AG68"/>
  <c r="AN68"/>
  <c i="10" l="1" r="J43"/>
  <c r="J67"/>
  <c i="11" r="J43"/>
  <c i="17" r="J43"/>
  <c i="18" r="J43"/>
  <c i="22" r="J41"/>
  <c i="1" r="BD54"/>
  <c r="W33"/>
  <c r="AZ65"/>
  <c r="AV65"/>
  <c r="BA65"/>
  <c r="AW65"/>
  <c r="AV77"/>
  <c r="AT77"/>
  <c r="AV66"/>
  <c r="AT66"/>
  <c r="AY55"/>
  <c r="AV72"/>
  <c r="AT72"/>
  <c r="AX55"/>
  <c r="AT76"/>
  <c r="AZ55"/>
  <c r="AV55"/>
  <c r="BC65"/>
  <c r="AY65"/>
  <c r="AY66"/>
  <c i="4" r="J34"/>
  <c i="1" r="AG59"/>
  <c r="AN59"/>
  <c r="AW55"/>
  <c r="AV67"/>
  <c r="AT67"/>
  <c i="16" r="J34"/>
  <c i="1" r="AG78"/>
  <c r="AN78"/>
  <c i="21" r="J32"/>
  <c i="1" r="AG84"/>
  <c r="AN84"/>
  <c r="W31"/>
  <c r="AG67"/>
  <c r="AG66"/>
  <c i="13" r="J34"/>
  <c i="1" r="AG73"/>
  <c r="AN73"/>
  <c l="1" r="AN67"/>
  <c i="4" r="J43"/>
  <c i="13" r="J43"/>
  <c i="16" r="J43"/>
  <c i="1" r="AN66"/>
  <c i="21" r="J41"/>
  <c i="1" r="BA54"/>
  <c r="AW54"/>
  <c r="AK30"/>
  <c r="AG57"/>
  <c r="AN57"/>
  <c r="AG77"/>
  <c r="AG76"/>
  <c r="AN76"/>
  <c r="BC54"/>
  <c r="W32"/>
  <c r="AT55"/>
  <c r="AG82"/>
  <c r="AN82"/>
  <c r="AZ54"/>
  <c r="AV54"/>
  <c r="AK29"/>
  <c r="AT65"/>
  <c r="AG72"/>
  <c r="AN72"/>
  <c l="1" r="AN77"/>
  <c r="AG55"/>
  <c r="AN55"/>
  <c r="AT54"/>
  <c r="W29"/>
  <c r="AY54"/>
  <c r="AG71"/>
  <c r="AN71"/>
  <c r="W30"/>
  <c l="1" r="AG65"/>
  <c r="AN65"/>
  <c l="1" r="AG54"/>
  <c r="AK26"/>
  <c r="AK35"/>
  <c l="1" r="AN54"/>
</calcChain>
</file>

<file path=xl/sharedStrings.xml><?xml version="1.0" encoding="utf-8"?>
<sst xmlns="http://schemas.openxmlformats.org/spreadsheetml/2006/main">
  <si>
    <t>Export Komplet</t>
  </si>
  <si>
    <t>VZ</t>
  </si>
  <si>
    <t>2.0</t>
  </si>
  <si>
    <t>ZAMOK</t>
  </si>
  <si>
    <t>False</t>
  </si>
  <si>
    <t>{68c27d96-132a-4649-b969-b4fbb7a2d0d7}</t>
  </si>
  <si>
    <t>0,01</t>
  </si>
  <si>
    <t>21</t>
  </si>
  <si>
    <t>15</t>
  </si>
  <si>
    <t>REKAPITULACE STAVBY</t>
  </si>
  <si>
    <t xml:space="preserve">v ---  níže se nacházejí doplnkové a pomocné údaje k sestavám  --- v</t>
  </si>
  <si>
    <t>Návod na vyplnění</t>
  </si>
  <si>
    <t>0,001</t>
  </si>
  <si>
    <t>Kód:</t>
  </si>
  <si>
    <t>650190109Z</t>
  </si>
  <si>
    <t>Měnit lze pouze buňky se žlutým podbarvením!_x000d_
_x000d_
1) v Rekapitulaci stavby vyplňte údaje o Uchazeči (přenesou se do ostatních sestav i v jiných listech)_x000d_
_x000d_
2) na vybraných listech vyplňte v sestavě Soupis prací ceny u položek</t>
  </si>
  <si>
    <t>Stavba:</t>
  </si>
  <si>
    <t>Oprava trati v úseku 1. TK Velké Březno - Boletice n.L. a 1. SK v žst. Boletice_OPRAVA č.1</t>
  </si>
  <si>
    <t>KSO:</t>
  </si>
  <si>
    <t/>
  </si>
  <si>
    <t>CC-CZ:</t>
  </si>
  <si>
    <t>Místo:</t>
  </si>
  <si>
    <t xml:space="preserve"> </t>
  </si>
  <si>
    <t>Datum:</t>
  </si>
  <si>
    <t>15. 3. 2021</t>
  </si>
  <si>
    <t>Zadavatel:</t>
  </si>
  <si>
    <t>IČ:</t>
  </si>
  <si>
    <t>DIČ:</t>
  </si>
  <si>
    <t>Uchazeč:</t>
  </si>
  <si>
    <t>Vyplň údaj</t>
  </si>
  <si>
    <t>Projektant:</t>
  </si>
  <si>
    <t>True</t>
  </si>
  <si>
    <t>Zpracovatel:</t>
  </si>
  <si>
    <t>Věra Trnková</t>
  </si>
  <si>
    <t>Poznámka:</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</si>
  <si>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https://podminky.urs.cz.</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</si>
  <si>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</si>
  <si>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</si>
  <si>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</si>
  <si>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</si>
  <si>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</si>
  <si>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</si>
  <si>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</si>
  <si>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</si>
  <si>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</si>
  <si>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</si>
  <si>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</si>
  <si>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</si>
  <si>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</si>
  <si>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</si>
  <si>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</si>
  <si>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</si>
  <si>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</si>
  <si>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</si>
  <si>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</si>
  <si>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</si>
  <si>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</si>
  <si>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</si>
  <si>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</si>
  <si>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</si>
  <si>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</si>
  <si>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</si>
  <si>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</si>
  <si>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</si>
  <si>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</si>
  <si>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</si>
  <si>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</si>
  <si>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</si>
  <si>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</si>
  <si>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</si>
  <si>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</si>
  <si>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</si>
  <si>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</si>
  <si>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</si>
  <si>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A</t>
  </si>
  <si>
    <t>práce ST</t>
  </si>
  <si>
    <t>STA</t>
  </si>
  <si>
    <t>1</t>
  </si>
  <si>
    <t>{b62993cb-f182-4dd3-bf95-553592b8e7f9}</t>
  </si>
  <si>
    <t>2</t>
  </si>
  <si>
    <t>/</t>
  </si>
  <si>
    <t>01</t>
  </si>
  <si>
    <t>SO 01 - Železniční svršek</t>
  </si>
  <si>
    <t>Soupis</t>
  </si>
  <si>
    <t>{86285bdf-e415-4a07-b29a-f6ed1740321e}</t>
  </si>
  <si>
    <t>02</t>
  </si>
  <si>
    <t>SO 02 - Železniční spodek</t>
  </si>
  <si>
    <t>{5dfccb58-0886-4c8a-85f0-e30bce7e1840}</t>
  </si>
  <si>
    <t>02.1</t>
  </si>
  <si>
    <t>SO 02.1 - Odvodnění</t>
  </si>
  <si>
    <t>3</t>
  </si>
  <si>
    <t>{61238c88-4bfe-455b-a233-ae38f172727f}</t>
  </si>
  <si>
    <t>02.2</t>
  </si>
  <si>
    <t>SO 02.2 - Nástupiště</t>
  </si>
  <si>
    <t>{1a7b3af8-8027-4faa-84af-b5dba58b3f99}</t>
  </si>
  <si>
    <t>02.3</t>
  </si>
  <si>
    <t xml:space="preserve">SO 02.3  - Železniční přejezdy</t>
  </si>
  <si>
    <t>{66c5954e-84b7-4c38-8166-2d815d2cf80f}</t>
  </si>
  <si>
    <t>02.4</t>
  </si>
  <si>
    <t>SO 02.4 - Opěrná zeď</t>
  </si>
  <si>
    <t>{c44b2f1d-bc7d-4106-afe5-50c528f53810}</t>
  </si>
  <si>
    <t>03</t>
  </si>
  <si>
    <t>Následné propracování</t>
  </si>
  <si>
    <t>{3b10dc00-644c-4787-abfe-66a0218af924}</t>
  </si>
  <si>
    <t>04</t>
  </si>
  <si>
    <t>Materiál dodávaný objednatelem - NEOCEŇOVAT</t>
  </si>
  <si>
    <t>{4b6b20c3-5ee9-43d8-b405-655c2f1414bf}</t>
  </si>
  <si>
    <t>05</t>
  </si>
  <si>
    <t>VRN</t>
  </si>
  <si>
    <t>{7bd791dd-c2df-4655-bfcd-1e368baefef1}</t>
  </si>
  <si>
    <t>B</t>
  </si>
  <si>
    <t>práce SMT</t>
  </si>
  <si>
    <t>{f804d089-162e-47ac-a0e3-ae0e09fb1d4c}</t>
  </si>
  <si>
    <t>001</t>
  </si>
  <si>
    <t>Oprava mostu v km 440,246</t>
  </si>
  <si>
    <t>{f90f3d0f-e69f-4d36-9001-39019f7c8ad1}</t>
  </si>
  <si>
    <t>ZRN - km 240,246</t>
  </si>
  <si>
    <t>{ee40cf80-4b0d-4783-b0a8-723a77943a57}</t>
  </si>
  <si>
    <t>km 440,246 - most</t>
  </si>
  <si>
    <t>4</t>
  </si>
  <si>
    <t>{6a73ae78-9357-426e-b971-eea659d2d763}</t>
  </si>
  <si>
    <t>002</t>
  </si>
  <si>
    <t>km 440,246 - svršek</t>
  </si>
  <si>
    <t>{bdb45121-5dc8-4bb7-b814-edca73f8b52e}</t>
  </si>
  <si>
    <t>VRN - km 440,246</t>
  </si>
  <si>
    <t>{0f7a440c-a2c9-42a7-be24-41a1aca13889}</t>
  </si>
  <si>
    <t>Oprava mostu v km 441,125</t>
  </si>
  <si>
    <t>{3002e38f-a50f-4464-9644-144d4d935b25}</t>
  </si>
  <si>
    <t>ZRN - km 441,125</t>
  </si>
  <si>
    <t>{029433de-eb5e-4efb-a2f2-0a5f7254217e}</t>
  </si>
  <si>
    <t>km 441,125 - most</t>
  </si>
  <si>
    <t>{9e78d3e5-88c3-4fe5-acef-1c14ac80cbfc}</t>
  </si>
  <si>
    <t>km 441,125 - svršek</t>
  </si>
  <si>
    <t>{3b47be07-0166-4e2a-9c20-ec86f49ff597}</t>
  </si>
  <si>
    <t>VRN - km 441,125</t>
  </si>
  <si>
    <t>{66ca5c6f-5857-421e-a9e6-79d4ac44cfbd}</t>
  </si>
  <si>
    <t>003</t>
  </si>
  <si>
    <t>Oprava mostu v km 441,562</t>
  </si>
  <si>
    <t>{3fc30727-9239-4e7f-9081-03210e7e3c49}</t>
  </si>
  <si>
    <t>ZRN - km 441,562</t>
  </si>
  <si>
    <t>{2bde416f-854d-4891-a733-a4d714452b72}</t>
  </si>
  <si>
    <t>km 441,562 - most</t>
  </si>
  <si>
    <t>{44aaf61f-0b11-45a6-8f82-d9187efc80c6}</t>
  </si>
  <si>
    <t>km 441,562 - svršek</t>
  </si>
  <si>
    <t>{10d2e370-9f79-4266-a8cf-59f6eb09b2ea}</t>
  </si>
  <si>
    <t>VRN - km 441,562</t>
  </si>
  <si>
    <t>{689f8376-6482-4166-a44e-2795a0651157}</t>
  </si>
  <si>
    <t>C</t>
  </si>
  <si>
    <t>práce SSZT</t>
  </si>
  <si>
    <t>{613bb3de-2f03-42f4-b3bd-1792bb740054}</t>
  </si>
  <si>
    <t>práce SEE</t>
  </si>
  <si>
    <t>{c2ae5e67-bec9-43e1-8d86-43b798c1d12e}</t>
  </si>
  <si>
    <t>SO1.1</t>
  </si>
  <si>
    <t>rozvody</t>
  </si>
  <si>
    <t>{49eb0cd4-d68b-482a-b630-499603e91218}</t>
  </si>
  <si>
    <t>SO1.2</t>
  </si>
  <si>
    <t>zemní práce</t>
  </si>
  <si>
    <t>{bfec3c61-0555-4ef5-8d33-04b10be83f8e}</t>
  </si>
  <si>
    <t>SO1.3</t>
  </si>
  <si>
    <t>VON</t>
  </si>
  <si>
    <t>{77d9c28d-8c82-4b66-b6dd-42ac0dff2b51}</t>
  </si>
  <si>
    <t>KRYCÍ LIST SOUPISU PRACÍ</t>
  </si>
  <si>
    <t>Objekt:</t>
  </si>
  <si>
    <t>A - práce ST</t>
  </si>
  <si>
    <t>Soupis:</t>
  </si>
  <si>
    <t>01 - SO 01 - Železniční svršek</t>
  </si>
  <si>
    <t>709 94 234</t>
  </si>
  <si>
    <t>Správa železnic, OŘ ÚNL</t>
  </si>
  <si>
    <t>CZ70994234</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</si>
  <si>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www.cs-urs.cz, sekce Cenové a technické podmínky.</t>
  </si>
  <si>
    <t>REKAPITULACE ČLENĚNÍ SOUPISU PRACÍ</t>
  </si>
  <si>
    <t>Kód dílu - Popis</t>
  </si>
  <si>
    <t>Cena celkem [CZK]</t>
  </si>
  <si>
    <t>-1</t>
  </si>
  <si>
    <t>HSV - Práce a dodávky HSV</t>
  </si>
  <si>
    <t xml:space="preserve">    5 - Komunikace pozemní</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</si>
  <si>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</si>
  <si>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</si>
  <si>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</si>
  <si>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</si>
  <si>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</si>
  <si>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</si>
  <si>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</si>
  <si>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</si>
  <si>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</si>
  <si>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</si>
  <si>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</si>
  <si>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</si>
  <si>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</si>
  <si>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</si>
  <si>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</si>
  <si>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</si>
  <si>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5</t>
  </si>
  <si>
    <t>Komunikace pozemní</t>
  </si>
  <si>
    <t>K</t>
  </si>
  <si>
    <t>5907025080</t>
  </si>
  <si>
    <t>Výměna kolejnicových pásů současně s výměnou pražců tv. UIC60 rozdělení "d".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</si>
  <si>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m</t>
  </si>
  <si>
    <t>Sborník UOŽI 01 2020</t>
  </si>
  <si>
    <t>81794874</t>
  </si>
  <si>
    <t>VV</t>
  </si>
  <si>
    <t>km 440,220 - 441,670; km 446,785 – 447,470; km 449,380 – 449,570</t>
  </si>
  <si>
    <t>2325*2</t>
  </si>
  <si>
    <t>5906035120</t>
  </si>
  <si>
    <t>Souvislá výměna pražců současně s výměnou nebo čištěním KL pražce betonové příčné vystrojené. Poznámka: 1. V cenách jsou započteny náklady na demontáž upevňovadel, výměnu pražců, montáž upevňovadel. U nevystrojených a výhybkových pražců dřevěných vrtání otvorů pro vrtule. 2. V cenách nejsou obsaženy náklady na odstranění KL, rozrušení lavičky, podbití pražce, úpravu KL do profilu, snížení KL pod patou kolejnice, doplnění kameniva, dodávku materiálu, dopravu výzisku na skládku a skládkovné.</t>
  </si>
  <si>
    <t>kus</t>
  </si>
  <si>
    <t>2057390188</t>
  </si>
  <si>
    <t>"B91 S/1" 3850</t>
  </si>
  <si>
    <t>"B91 S/2" 40+53</t>
  </si>
  <si>
    <t>Součet</t>
  </si>
  <si>
    <t>M</t>
  </si>
  <si>
    <t>5956140030</t>
  </si>
  <si>
    <t>Pražec betonový příčný vystrojený včetně kompletů tv. B 91S/2 (S)</t>
  </si>
  <si>
    <t>8</t>
  </si>
  <si>
    <t>1330364514</t>
  </si>
  <si>
    <t>5905085055</t>
  </si>
  <si>
    <t>Souvislé čištění KL strojně koleje pražce betonové rozdělení "u". Poznámka: 1. V cenách jsou započteny náklady na kontinuální čištění KL strojní čističkou, případné vložení geosyntetika, rozprostření výzisku na terén nebo naložení na dopravní prostředek, zdvih, úpravu směrového a výškového uspořádání včetně měření mezních stavebních odchylek dle ČSN a technologických veličin, předání tištěných výstupů a úpravu KL do profilu. Platí i pro čištění KL současně s výměnou pražců. 2. V cenách nejsou obsaženy náklady na snížení KL pod patou kolejnice, následnou úpravu směrového a výškového uspořádání dodávku a doplnění kameniva.</t>
  </si>
  <si>
    <t>km</t>
  </si>
  <si>
    <t>680673424</t>
  </si>
  <si>
    <t>km 440,220 - 441,670; km 446,785 – 447,470; km 449,380 – 449,570 (vč. 0. a 1. podbití)</t>
  </si>
  <si>
    <t>2,325</t>
  </si>
  <si>
    <t>5909032020</t>
  </si>
  <si>
    <t>Přesná úprava GPK koleje směrové a výškové uspořádání pražce betonové. Poznámka: 1. V cenách jsou započteny náklady na úpravu směrového a výškového uspořádání strojní linkou ASP s přesným zaměřením její prostorové polohy,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</si>
  <si>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-1719275965</t>
  </si>
  <si>
    <t xml:space="preserve">km 440,220 - 441,670; km 446,785 – 447,470; km 449,380 – 449,570 </t>
  </si>
  <si>
    <t>km 441,670 – 446,785 a v km 447,470 – 449,380</t>
  </si>
  <si>
    <t>7,025</t>
  </si>
  <si>
    <t>6</t>
  </si>
  <si>
    <t>5905100010</t>
  </si>
  <si>
    <t>Úprava kolejového lože souvisle strojně v koleji lože otevřené. Poznámka: 1. V cenách jsou započteny náklady na úpravu KL koleje a výhybek kontinuálně strojně pluhem, u výhybek ruční dokončení úpravy. 2. V cenách nejsou obsaženy náklady na doplnění a dodávku kameniva.</t>
  </si>
  <si>
    <t>226143683</t>
  </si>
  <si>
    <t>P</t>
  </si>
  <si>
    <t>Poznámka k položce:_x000d_
Kilometr koleje=km</t>
  </si>
  <si>
    <t>7</t>
  </si>
  <si>
    <t>5905105030</t>
  </si>
  <si>
    <t>Doplnění KL kamenivem souvisle strojně v koleji. Poznámka: 1. V cenách jsou započteny náklady na doplnění kameniva ojediněle ručně vidlemi a/nebo souvisle strojně z výsypných vozů případně nakladačem. 2. V cenách nejsou obsaženy náklady na dodávku kameniva.</t>
  </si>
  <si>
    <t>m3</t>
  </si>
  <si>
    <t>-578837330</t>
  </si>
  <si>
    <t>výměna KL (čištění)</t>
  </si>
  <si>
    <t>2557</t>
  </si>
  <si>
    <t>GPK</t>
  </si>
  <si>
    <t>735</t>
  </si>
  <si>
    <t>5955101005</t>
  </si>
  <si>
    <t>Kamenivo drcené štěrk frakce 31,5/63 třídy min. BII</t>
  </si>
  <si>
    <t>t</t>
  </si>
  <si>
    <t>Sborník UOŽI 01 2019</t>
  </si>
  <si>
    <t>1092366411</t>
  </si>
  <si>
    <t>3292*1,5</t>
  </si>
  <si>
    <t>9</t>
  </si>
  <si>
    <t>9902300300</t>
  </si>
  <si>
    <t>Doprava jednosměrná (např. nakupovaného materiálu) mechanizací o nosnosti přes 3,5 t sypanin (kameniva, písku, suti, dlažebních kostek, atd.) do 30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</si>
  <si>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-528937598</t>
  </si>
  <si>
    <t>Poznámka k položce:_x000d_
Měrnou jednotkou je t přepravovaného materiálu.</t>
  </si>
  <si>
    <t>"štěrk" 4938</t>
  </si>
  <si>
    <t>10</t>
  </si>
  <si>
    <t>5906105020</t>
  </si>
  <si>
    <t>Demontáž pražce betonový. Poznámka: 1. V cenách jsou započteny náklady na manipulaci, demontáž, odstrojení do součástí a uložení pražců.</t>
  </si>
  <si>
    <t>-1934061162</t>
  </si>
  <si>
    <t>11</t>
  </si>
  <si>
    <t>5999005010</t>
  </si>
  <si>
    <t>Třídění spojovacích a upevňovacích součástí. Poznámka: 1. V cenách jsou započteny náklady na manipulaci, vytřídění a uložení materiálu na úložiště nebo do skladu.</t>
  </si>
  <si>
    <t>1163299229</t>
  </si>
  <si>
    <t>12</t>
  </si>
  <si>
    <t>5999005020</t>
  </si>
  <si>
    <t>Třídění pražců a kolejnicových podpor. Poznámka: 1. V cenách jsou započteny náklady na manipulaci, vytřídění a uložení materiálu na úložiště nebo do skladu.</t>
  </si>
  <si>
    <t>-672726365</t>
  </si>
  <si>
    <t>3943*0,272</t>
  </si>
  <si>
    <t>13</t>
  </si>
  <si>
    <t>5999005030</t>
  </si>
  <si>
    <t>Třídění kolejnic. Poznámka: 1. V cenách jsou započteny náklady na manipulaci, vytřídění a uložení materiálu na úložiště nebo do skladu.</t>
  </si>
  <si>
    <t>-1658565685</t>
  </si>
  <si>
    <t>4650*0,04943</t>
  </si>
  <si>
    <t>14</t>
  </si>
  <si>
    <t>5907015010</t>
  </si>
  <si>
    <t>Ojedinělá výměna kolejnic stávající upevnění tv. UIC60 rozdělení "u".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</si>
  <si>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-2113675936</t>
  </si>
  <si>
    <t>"km 40,230+447,470+449,570"</t>
  </si>
  <si>
    <t>12*2+12*2+12*2</t>
  </si>
  <si>
    <t>5957113025</t>
  </si>
  <si>
    <t>Kolejnice přechodové tv. 60E2/49E1 levá</t>
  </si>
  <si>
    <t>1459265396</t>
  </si>
  <si>
    <t>16</t>
  </si>
  <si>
    <t>5907010080</t>
  </si>
  <si>
    <t>Výměna LISŮ tv. S49 rozdělení "d". Poznámka: 1. V cenách jsou započteny náklady na demontáž upevňovadel, výměnu LISU, montáž upevňovadel, případnou úpravu dilatačních spár, zřízení nebo demontáž prozatímních styků a ošetření součástí mazivem. 2. V cenách nejsou započteny náklady na dělení kolejnic, zřízení svaru, demontáž nebo montáž styků.</t>
  </si>
  <si>
    <t>1370813666</t>
  </si>
  <si>
    <t>km 440,220</t>
  </si>
  <si>
    <t>2*8</t>
  </si>
  <si>
    <t>17</t>
  </si>
  <si>
    <t>5957134085</t>
  </si>
  <si>
    <t>Lepený izolovaný styk tv. S49 s tepelně zpracovanou hlavou délky asymetrický levý</t>
  </si>
  <si>
    <t>-347383075</t>
  </si>
  <si>
    <t>"není asymetrický" 2*8</t>
  </si>
  <si>
    <t>18</t>
  </si>
  <si>
    <t>5907010020</t>
  </si>
  <si>
    <t>Výměna LISŮ tv. UIC60 rozdělení "u". Poznámka: 1. V cenách jsou započteny náklady na demontáž upevňovadel, výměnu LISU, montáž upevňovadel, případnou úpravu dilatačních spár, zřízení nebo demontáž prozatímních styků a ošetření součástí mazivem. 2. V cenách nejsou započteny náklady na dělení kolejnic, zřízení svaru, demontáž nebo montáž styků.</t>
  </si>
  <si>
    <t>-623501529</t>
  </si>
  <si>
    <t>km 440,497+km 449,545</t>
  </si>
  <si>
    <t>2*6+2*6</t>
  </si>
  <si>
    <t>19</t>
  </si>
  <si>
    <t>5957122085</t>
  </si>
  <si>
    <t>Lepený izolovaný styk tv. UIC60 z kolejnic vyšší jakosti délky asymetrický pravý</t>
  </si>
  <si>
    <t>469957679</t>
  </si>
  <si>
    <t>"není asymetrický" 2*6+2*6</t>
  </si>
  <si>
    <t>20</t>
  </si>
  <si>
    <t>5907050120</t>
  </si>
  <si>
    <t>Dělení kolejnic kyslíkem tv. S49. Poznámka: 1. V cenách jsou započteny náklady na manipulaci, podložení, označení a provedení řezu kolejnice.</t>
  </si>
  <si>
    <t>70802400</t>
  </si>
  <si>
    <t>Poznámka k položce:_x000d_
Řez=kus</t>
  </si>
  <si>
    <t>5907050010</t>
  </si>
  <si>
    <t>Dělení kolejnic řezáním nebo rozbroušením tv. UIC60 nebo R65. Poznámka: 1. V cenách jsou započteny náklady na manipulaci, podložení, označení a provedení řezu kolejnice.</t>
  </si>
  <si>
    <t>-1723987544</t>
  </si>
  <si>
    <t>22</t>
  </si>
  <si>
    <t>5910015010</t>
  </si>
  <si>
    <t>Odtavovací stykové svařování mobilní svářečkou kolejnic nových délky do 150 m tv. UIC60. Poznámka: 1. V cenách jsou započteny náklady na vybrání kameniva z mezipražcového prostoru, broušení kontaktních ploch, přisunutí kolejnice na svar, vyrovnání a svaření kolejnic, seříznutí svarového výronku v celém profilu kolejnice, obroušení pojížděných ploch, vizuální prohlídka, měření geometrie svaru a vedení výrobní dokumentace. 2. V cenách nejsou obsaženy náklady na kontrolu svaru ultrazvukem, podbití pražců a demontáž styku.</t>
  </si>
  <si>
    <t>svar</t>
  </si>
  <si>
    <t>-1109442492</t>
  </si>
  <si>
    <t>23</t>
  </si>
  <si>
    <t>5910021010</t>
  </si>
  <si>
    <t>Svařování kolejnic termitem zkrácený předehřev standardní spára svar sériový tv. UIC60.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</si>
  <si>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-1342024325</t>
  </si>
  <si>
    <t>24</t>
  </si>
  <si>
    <t>5910020010</t>
  </si>
  <si>
    <t>Svařování kolejnic termitem plný předehřev standardní spára svar sériový tv. UIC60.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</si>
  <si>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-1974308103</t>
  </si>
  <si>
    <t>25</t>
  </si>
  <si>
    <t>5910020030</t>
  </si>
  <si>
    <t>Svařování kolejnic termitem plný předehřev standardní spára svar sériový tv. 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</si>
  <si>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-1706810055</t>
  </si>
  <si>
    <t>26</t>
  </si>
  <si>
    <t>5910035010</t>
  </si>
  <si>
    <t>Dosažení dovolené upínací teploty v BK prodloužením kolejnicového pásu v koleji tv. UIC60.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</si>
  <si>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-198892227</t>
  </si>
  <si>
    <t>27</t>
  </si>
  <si>
    <t>5910040230</t>
  </si>
  <si>
    <t>Umožnění volné dilatace kolejnice bez demontáže nebo montáže upevňovadel s osazením a odstraněním kluzných podložek rozdělení pražců "u". Poznámka: 1. V cenách jsou započteny náklady na uvolnění, demontáž a rovnoměrné prodloužení nebo zkrácení kolejnice, vyznačení značek a vedení dokumentace. 2. V cenách nejsou obsaženy náklady na demontáž kolejnicových spojek.</t>
  </si>
  <si>
    <t>-1541428027</t>
  </si>
  <si>
    <t>Poznámka k položce:_x000d_
Metr kolejnice=m</t>
  </si>
  <si>
    <t>(2325+100)*2</t>
  </si>
  <si>
    <t>28</t>
  </si>
  <si>
    <t>5910045030</t>
  </si>
  <si>
    <t>Zajištění polohy kolejnice bočními válečkovými opěrkami rozdělení pražců "u". Poznámka: 1. V cenách jsou započteny náklady na montáž a demontáž bočních opěrek v oblouku o malém poloměru.</t>
  </si>
  <si>
    <t>242456752</t>
  </si>
  <si>
    <t>51</t>
  </si>
  <si>
    <t>5910135010</t>
  </si>
  <si>
    <t>Demontáž pražcové kotvy v koleji. Poznámka: 1. V cenách jsou započteny náklady na odstranění kameniva, demontáž, dohození a úpravu kameniva a naložení výzisku na dopravní prostředek.</t>
  </si>
  <si>
    <t>Sborník UOŽI 01 2021</t>
  </si>
  <si>
    <t>-998455277</t>
  </si>
  <si>
    <t>km 446,800 - 446,850 a km 449,380 - 449,240</t>
  </si>
  <si>
    <t>46</t>
  </si>
  <si>
    <t>29</t>
  </si>
  <si>
    <t>5910136010</t>
  </si>
  <si>
    <t>Montáž pražcové kotvy v koleji. Poznámka: 1. V cenách jsou započteny náklady na odstranění kameniva, montáž, ošetření součásti mazivem a úpravu kameniva. 2. V cenách nejsou obsaženy náklady na dodávku materiálu.</t>
  </si>
  <si>
    <t>-1963635279</t>
  </si>
  <si>
    <t>16+74+16</t>
  </si>
  <si>
    <t>30</t>
  </si>
  <si>
    <t>5960101000</t>
  </si>
  <si>
    <t>Pražcové kotvy TDHB pro pražec betonový B 91</t>
  </si>
  <si>
    <t>639123395</t>
  </si>
  <si>
    <t>8+74+8</t>
  </si>
  <si>
    <t>31</t>
  </si>
  <si>
    <t>5960101040</t>
  </si>
  <si>
    <t>Pražcové kotvy TDHB pro pražec dřevěný</t>
  </si>
  <si>
    <t>1100873225</t>
  </si>
  <si>
    <t>8+8</t>
  </si>
  <si>
    <t>32</t>
  </si>
  <si>
    <t>5905020020</t>
  </si>
  <si>
    <t>Oprava stezky strojně s odstraněním drnu a nánosu přes 10 cm do 20 cm. Poznámka: 1. V cenách jsou započteny náklady na odtěžení nánosu stezky a rozprostření výzisku na terén nebo naložení na dopravní prostředek a úprava povrchu stezky.</t>
  </si>
  <si>
    <t>m2</t>
  </si>
  <si>
    <t>514036779</t>
  </si>
  <si>
    <t>2350*1</t>
  </si>
  <si>
    <t>33</t>
  </si>
  <si>
    <t>7497371630</t>
  </si>
  <si>
    <t>Demontáže zařízení trakčního vedení svodu propojení nebo ukolejnění na elektrizovaných tratích nebo v kolejových obvodech - demontáž stávajícího zařízení se všemi pomocnými doplňujícími úpravami</t>
  </si>
  <si>
    <t>-1533287919</t>
  </si>
  <si>
    <t>34</t>
  </si>
  <si>
    <t>7497351560</t>
  </si>
  <si>
    <t>Montáž přímého ukolejnění na elektrizovaných tratích nebo v kolejových obvodech</t>
  </si>
  <si>
    <t>1311307118</t>
  </si>
  <si>
    <t>35</t>
  </si>
  <si>
    <t>5910063150</t>
  </si>
  <si>
    <t>Opravné souvislé broušení kolejnic R350HT příčný a podélný profil oprava příčného a podélného profilu. Poznámka: 1. V cenách jsou započteny náklady na kontinuální odstranění nebo úpravu převalků, skluzových vln a povrchových vad, optimalizaci příčného a podélného profilu hlavy kolejnice souvisle velkým broucícím, frézovacím nebo hoblovacím strojem včetně dokumentace měření záznamu podélného a příčného profilu hlavy kolejnice a hloubky povrchových trhlin, zajištění požární bezpečnosti a bezpečnosti v místech veřejnosti přístupných podle platných předpisů a požadavku objednatele, likvidaci odpadu po broušení a přepravu stroje.</t>
  </si>
  <si>
    <t>-614618854</t>
  </si>
  <si>
    <t>základní broušení</t>
  </si>
  <si>
    <t>36</t>
  </si>
  <si>
    <t>5910063010</t>
  </si>
  <si>
    <t>Opravné souvislé broušení kolejnic R260 head checking, povrchové vady, příčný a podélný profil hloubky do 2 mm. Poznámka: 1. V cenách jsou započteny náklady na kontinuální odstranění nebo úpravu převalků, skluzových vln a povrchových vad, optimalizaci příčného a podélného profilu hlavy kolejnice souvisle velkým brousícím, frézovacím nebo hoblovacím strojem včetně dokumentace měření záznamu podélného a příčného profilu hlavy kolejnice a hloubky povrchových trhlin, zajištění požární bezpečnosti a bezpečnosti v místech veřejnosti přístupných podle platných předpisů a požadavku objednatele, likvidaci odpadu po broušení a přepravu stroje.</t>
  </si>
  <si>
    <t>874589455</t>
  </si>
  <si>
    <t>opravné broušení</t>
  </si>
  <si>
    <t>4600</t>
  </si>
  <si>
    <t>37</t>
  </si>
  <si>
    <t>5910063060</t>
  </si>
  <si>
    <t>Opravné souvislé broušení kolejnic R260 příčný a podélný profil vlnkovitost. Poznámka: 1. V cenách jsou započteny náklady na kontinuální odstranění nebo úpravu převalků, skluzových vln a povrchových vad, optimalizaci příčného a podélného profilu hlavy kolejnice souvisle velkým brousícím, frézovacím nebo hoblovacím strojem včetně dokumentace měření záznamu podélného a příčného profilu hlavy kolejnice a hloubky povrchových trhlin, zajištění požární bezpečnosti a bezpečnosti v místech veřejnosti přístupných podle platných předpisů a požadavku objednatele, likvidaci odpadu po broušení a přepravu stroje.</t>
  </si>
  <si>
    <t>-182357560</t>
  </si>
  <si>
    <t>9450</t>
  </si>
  <si>
    <t>38</t>
  </si>
  <si>
    <t>5912065010</t>
  </si>
  <si>
    <t>Montáž zajišťovací značky samostatné konzolové. Poznámka: 1. V cenách jsou započteny náklady na montáž součástí značky včetně zemních prací a úpravy terénu. 2. V cenách nejsou obsaženy náklady na dodávku materiálu.</t>
  </si>
  <si>
    <t>124792612</t>
  </si>
  <si>
    <t>39</t>
  </si>
  <si>
    <t>9902900200</t>
  </si>
  <si>
    <t>Naložení objemnějšího kusového materiálu, vybouraných hmot . Poznámka: 1. Ceny jsou určeny pro nakládání materiálu v případech, kdy není naložení součástí dodávky materiálu nebo není uvedeno v popisu cen a pro nakládání z meziskládky.2. Ceny se použijí i pro nakládání materiálu z vlastních zásob objednatele.</t>
  </si>
  <si>
    <t>-1333857510</t>
  </si>
  <si>
    <t>pražce v žst V. Březno (+ manipulace)</t>
  </si>
  <si>
    <t>1940*0,304*2</t>
  </si>
  <si>
    <t>kolejnice - složení v žst V. Březno</t>
  </si>
  <si>
    <t>4800*0,06003</t>
  </si>
  <si>
    <t>40</t>
  </si>
  <si>
    <t>9902401200</t>
  </si>
  <si>
    <t>Doprava jednosměrná (např. nakupovaného materiálu) mechanizací o nosnosti přes 3,5 t objemnějšího kusového materiálu (prefabrikátů, stožárů, výhybek, rozvaděčů, vybouraných hmot atd.) do 350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</si>
  <si>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445506630</t>
  </si>
  <si>
    <t>nové pražce z ŽPSV</t>
  </si>
  <si>
    <t>1910*0,304</t>
  </si>
  <si>
    <t>(40+53)*0,304</t>
  </si>
  <si>
    <t>LIS</t>
  </si>
  <si>
    <t>0,790+1,445</t>
  </si>
  <si>
    <t>přechodové kolejnice</t>
  </si>
  <si>
    <t>3,949</t>
  </si>
  <si>
    <t>41</t>
  </si>
  <si>
    <t>9902409100</t>
  </si>
  <si>
    <t>Doprava jednosměrná (např. nakupovaného materiálu) mechanizací o nosnosti přes 3,5 t objemnějšího kusového materiálu (prefabrikátů, stožárů, výhybek, rozvaděčů, vybouraných hmot atd.) příplatek za každý další 1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</si>
  <si>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930748375</t>
  </si>
  <si>
    <t>1910*0,304*50</t>
  </si>
  <si>
    <t>42</t>
  </si>
  <si>
    <t>9902100600</t>
  </si>
  <si>
    <t>Doprava obousměrná (např. dodávek z vlastních zásob zhotovitele nebo objednatele nebo výzisku) mechanizací o nosnosti přes 3,5 t sypanin (kameniva, písku, suti, dlažebních kostek, atd.) do 80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</si>
  <si>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-1850264999</t>
  </si>
  <si>
    <t>nový mat. (kotvy)</t>
  </si>
  <si>
    <t>0,522+0,081</t>
  </si>
  <si>
    <t>43</t>
  </si>
  <si>
    <t>9902200100</t>
  </si>
  <si>
    <t>Doprava obousměrná (např. dodávek z vlastních zásob zhotovitele nebo objednatele nebo výzisku) mechanizací o nosnosti přes 3,5 t objemnějšího kusového materiálu (prefabrikátů, stožárů, výhybek, rozvaděčů, vybouraných hmot atd.) do 10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</si>
  <si>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-680605253</t>
  </si>
  <si>
    <t>výzisk pražce do žst Děčín východ</t>
  </si>
  <si>
    <t>3800*0,272</t>
  </si>
  <si>
    <t>výzisk - kolejnice do žst Boletice</t>
  </si>
  <si>
    <t>44</t>
  </si>
  <si>
    <t>9902100200</t>
  </si>
  <si>
    <t>Doprava obousměrná (např. dodávek z vlastních zásob zhotovitele nebo objednatele nebo výzisku) mechanizací o nosnosti přes 3,5 t sypanin (kameniva, písku, suti, dlažebních kostek, atd.) do 20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</si>
  <si>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-1710441194</t>
  </si>
  <si>
    <t>výzisk - upev. do žst Děčín vých.</t>
  </si>
  <si>
    <t>95</t>
  </si>
  <si>
    <t>45</t>
  </si>
  <si>
    <t>9902900100</t>
  </si>
  <si>
    <t>Naložení sypanin, drobného kusového materiálu, suti . Poznámka: 1. Ceny jsou určeny pro nakládání materiálu v případech, kdy není naložení součástí dodávky materiálu nebo není uvedeno v popisu cen a pro nakládání z meziskládky.2. Ceny se použijí i pro nakládání materiálu z vlastních zásob objednatele.</t>
  </si>
  <si>
    <t>574493309</t>
  </si>
  <si>
    <t>"manipulace s výziskem ŠL na deponii" 5369,7</t>
  </si>
  <si>
    <t>"stezka" 740,25</t>
  </si>
  <si>
    <t>9902100300</t>
  </si>
  <si>
    <t>Doprava obousměrná (např. dodávek z vlastních zásob zhotovitele nebo objednatele nebo výzisku) mechanizací o nosnosti přes 3,5 t sypanin (kameniva, písku, suti, dlažebních kostek, atd.) do 30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</si>
  <si>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-992470665</t>
  </si>
  <si>
    <t>výzisk KL</t>
  </si>
  <si>
    <t>2557*2,1</t>
  </si>
  <si>
    <t>47</t>
  </si>
  <si>
    <t>9909000100</t>
  </si>
  <si>
    <t>Poplatek za uložení suti nebo hmot na oficiální skládku. Poznámka: 1. V cenách jsou započteny náklady na uložení stavebního odpadu na oficiální skládku.2. Je třeba zohlednit regionální rozdíly v cenách poplatků za uložení suti a odpadů. Tyto se mohou výrazně lišit s ohledem nejen na region, ale také na množství a druh ukládaného odpadu.</t>
  </si>
  <si>
    <t>-1841288340</t>
  </si>
  <si>
    <t>48</t>
  </si>
  <si>
    <t>9902100500</t>
  </si>
  <si>
    <t>Doprava obousměrná (např. dodávek z vlastních zásob zhotovitele nebo objednatele nebo výzisku) mechanizací o nosnosti přes 3,5 t sypanin (kameniva, písku, suti, dlažebních kostek, atd.) do 60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</si>
  <si>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-882542560</t>
  </si>
  <si>
    <t>pryž.podložky na skl.</t>
  </si>
  <si>
    <t>49</t>
  </si>
  <si>
    <t>9909000400</t>
  </si>
  <si>
    <t>Poplatek za likvidaci plastových součástí . Poznámka: 1. V cenách jsou započteny náklady na uložení stavebního odpadu na oficiální skládku.2. Je třeba zohlednit regionální rozdíly v cenách poplatků za uložení suti a odpadů. Tyto se mohou výrazně lišit s ohledem nejen na region, ale také na množství a druh ukládaného odpadu.</t>
  </si>
  <si>
    <t>-206979548</t>
  </si>
  <si>
    <t>50</t>
  </si>
  <si>
    <t>9903200100</t>
  </si>
  <si>
    <t>Přeprava mechanizace na místo prováděných prací o hmotnosti přes 12 t přes 50 do 100 km . Poznámka: 1. Ceny jsou určeny pro dopravu mechanizmů na místo prováděných prací po silnici i po kolejích.2. V ceně jsou započteny i náklady na zpáteční cestu dopravního prostředku. Měrnou jednotkou je kus přepravovaného stroje.</t>
  </si>
  <si>
    <t>-27588440</t>
  </si>
  <si>
    <t>ASP, pluh, 2x bagr, SČ, obnovovací stroj</t>
  </si>
  <si>
    <t>02 - SO 02 - Železniční spodek</t>
  </si>
  <si>
    <t>Úroveň 3:</t>
  </si>
  <si>
    <t>02.1 - SO 02.1 - Odvodnění</t>
  </si>
  <si>
    <t>trať 073</t>
  </si>
  <si>
    <t>5915005020</t>
  </si>
  <si>
    <t>Hloubení rýh nebo jam na železničním spodku II. třídy. Poznámka: 1. V cenách jsou započteny náklady na hloubení a uložení výzisku na terén nebo naložení na dopravní prostředek a uložení na úložišti.</t>
  </si>
  <si>
    <t>-1325109568</t>
  </si>
  <si>
    <t>"km 441,330 – 441,562" 232*0,80*0,5</t>
  </si>
  <si>
    <t>"km 441,240 – 441,330" 90*0,80*0,5</t>
  </si>
  <si>
    <t>5914035150</t>
  </si>
  <si>
    <t>Zřízení otevřených odvodňovacích zařízení příkopového žlabu staveništního prefabrikátu. Poznámka: 1. V cenách jsou započteny náklady na zřízení podkladní vrstvy a uložení zařízení podle vzorového listu a rozprostření výzisku na terén nebo naložení na dopravní prostředek. 2. V cenách nejsou obsaženy náklady na provedení výkopku, ruční dočištění a dodávku materiálu.</t>
  </si>
  <si>
    <t>925540586</t>
  </si>
  <si>
    <t>"km 441,240 – 441,330" 90</t>
  </si>
  <si>
    <t>5964119015</t>
  </si>
  <si>
    <t>Příkopová tvárnice TZZ 4b</t>
  </si>
  <si>
    <t>1892067525</t>
  </si>
  <si>
    <t>5964161000</t>
  </si>
  <si>
    <t>Beton lehce zhutnitelný C 12/15;X0 F5 2 080 2 517</t>
  </si>
  <si>
    <t>-108779838</t>
  </si>
  <si>
    <t>"přík.tvárnice"90*0,1*0,7</t>
  </si>
  <si>
    <t>"obet. čel odvodnění" 2</t>
  </si>
  <si>
    <t>5914055010</t>
  </si>
  <si>
    <t>Zřízení krytých odvodňovacích zařízení potrubí trativodu. Poznámka: 1. V cenách jsou započteny náklady na zřízení podkladní vrstvy, uložení, obsypání a zásyp zařízení podle vzorového listu a rozprostření výzisku na terén nebo naložení na dopravní prostředek. 2. V cenách nejsou obsaženy náklady na provedení výkopku, ruční dočištění a dodávku materiálu.</t>
  </si>
  <si>
    <t>1402024767</t>
  </si>
  <si>
    <t>"km 441,330 – 441,562" 232</t>
  </si>
  <si>
    <t>5964133020</t>
  </si>
  <si>
    <t>Geotextilie drenážní</t>
  </si>
  <si>
    <t>-1805031104</t>
  </si>
  <si>
    <t>232*1,6</t>
  </si>
  <si>
    <t>5955101020</t>
  </si>
  <si>
    <t>Kamenivo drcené štěrkodrť frakce 0/32</t>
  </si>
  <si>
    <t>-99416747</t>
  </si>
  <si>
    <t>232*0,4*0,05*1,8</t>
  </si>
  <si>
    <t>5955101010</t>
  </si>
  <si>
    <t>Kamenivo drcené štěrk frakce 31,5/63 třídy min. C</t>
  </si>
  <si>
    <t>1905910251</t>
  </si>
  <si>
    <t>"zásyp trativodu" 232*1*1*1,5</t>
  </si>
  <si>
    <t>5964103015</t>
  </si>
  <si>
    <t>Drenážní plastové díly trubka celoperforovaná DN 250 mm</t>
  </si>
  <si>
    <t>1308363082</t>
  </si>
  <si>
    <t>5964103120</t>
  </si>
  <si>
    <t xml:space="preserve">Drenážní plastové díly šachta průchozí DN 400/250  1 vtok/1 odtok DN 250 mm</t>
  </si>
  <si>
    <t>1647724171</t>
  </si>
  <si>
    <t>5964103135</t>
  </si>
  <si>
    <t>Drenážní plastové díly krytka šachty plastová D 400</t>
  </si>
  <si>
    <t>-1897887510</t>
  </si>
  <si>
    <t>5964104185</t>
  </si>
  <si>
    <t>Kanalizační díly plastové Záslepka potrubí DN 250</t>
  </si>
  <si>
    <t>-623813992</t>
  </si>
  <si>
    <t>919535555</t>
  </si>
  <si>
    <t>Obetonování trubního propustku betonem prostým bez zvýšených nároků na prostředí tř. C 12/15</t>
  </si>
  <si>
    <t>CS ÚRS 2020 02</t>
  </si>
  <si>
    <t>51685904</t>
  </si>
  <si>
    <t>"obetonování čel odvodnění" 2</t>
  </si>
  <si>
    <t>9902300100</t>
  </si>
  <si>
    <t>Doprava jednosměrná (např. nakupovaného materiálu) mechanizací o nosnosti přes 3,5 t sypanin (kameniva, písku, suti, dlažebních kostek, atd.) do 10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</si>
  <si>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73789735</t>
  </si>
  <si>
    <t>nový mat. (štěrkodrť)</t>
  </si>
  <si>
    <t>8,352+348</t>
  </si>
  <si>
    <t>9902300200</t>
  </si>
  <si>
    <t>Doprava jednosměrná (např. nakupovaného materiálu) mechanizací o nosnosti přes 3,5 t sypanin (kameniva, písku, suti, dlažebních kostek, atd.) do 20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</si>
  <si>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630951904</t>
  </si>
  <si>
    <t>nový mat. (beton)</t>
  </si>
  <si>
    <t>8,3</t>
  </si>
  <si>
    <t>138326650</t>
  </si>
  <si>
    <t>odvoz suti</t>
  </si>
  <si>
    <t>128,8*2,1</t>
  </si>
  <si>
    <t>1528725933</t>
  </si>
  <si>
    <t>9902100400</t>
  </si>
  <si>
    <t>Doprava obousměrná (např. dodávek z vlastních zásob zhotovitele nebo objednatele nebo výzisku) mechanizací o nosnosti přes 3,5 t sypanin (kameniva, písku, suti, dlažebních kostek, atd.) do 40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</si>
  <si>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-514600375</t>
  </si>
  <si>
    <t>nový mat. (příkop.tvárnice)</t>
  </si>
  <si>
    <t>13,5</t>
  </si>
  <si>
    <t>nový mat. (trativod)</t>
  </si>
  <si>
    <t>0,430</t>
  </si>
  <si>
    <t>1056074269</t>
  </si>
  <si>
    <t>2x bagr</t>
  </si>
  <si>
    <t>02.2 - SO 02.2 - Nástupiště</t>
  </si>
  <si>
    <t>5914120050</t>
  </si>
  <si>
    <t>Demontáž nástupiště úrovňového Sudop K (KD,KS) 145. Poznámka: 1. V cenách jsou započteny náklady na snesení dílů i zásypu a jejich uložení na plochu nebo naložení na dopravní prostředek a uložení na úložišti.</t>
  </si>
  <si>
    <t>1053430417</t>
  </si>
  <si>
    <t>"441,460 - 441,570" 110</t>
  </si>
  <si>
    <t>5914130250</t>
  </si>
  <si>
    <t>Montáž nástupiště mimoúrovňového Sudop KD (KS) 230. Poznámka: 1. V cenách jsou započteny náklady na úpravu terénu, montáž a zásyp podle vzorového listu. 2. V cenách nejsou obsaženy náklady na dodávku materiálu.</t>
  </si>
  <si>
    <t>-1990289271</t>
  </si>
  <si>
    <t>"441,460 - 441,520" 60</t>
  </si>
  <si>
    <t>5914130250R</t>
  </si>
  <si>
    <t>165518915</t>
  </si>
  <si>
    <t>mtž druhé řady tvárnic Tischer</t>
  </si>
  <si>
    <t>60</t>
  </si>
  <si>
    <t>5964147065</t>
  </si>
  <si>
    <t>Nástupištní díly konzolová deska KS 230 Z</t>
  </si>
  <si>
    <t>-1205324169</t>
  </si>
  <si>
    <t>5915010020</t>
  </si>
  <si>
    <t>Těžení zeminy nebo horniny železničního spodku II. třídy. Poznámka: 1. V cenách jsou započteny náklady na těžení a uložení výzisku na terén nebo naložení na dopravní prostředek a uložení na úložišti.</t>
  </si>
  <si>
    <t>245068900</t>
  </si>
  <si>
    <t>zámk. dlažba</t>
  </si>
  <si>
    <t>(42+18)*0,10</t>
  </si>
  <si>
    <t>přístřeš+ter.úpravy</t>
  </si>
  <si>
    <t>60*3*0,2</t>
  </si>
  <si>
    <t>5913285035</t>
  </si>
  <si>
    <t>Montáž dílů komunikace ze zámkové dlažby uložení v podsypu. Poznámka: 1. V cenách jsou započteny náklady na osazení dlažby nebo obrubníku. 2. V cenách nejsou obsaženy náklady na dodávku materiálu.</t>
  </si>
  <si>
    <t>738590420</t>
  </si>
  <si>
    <t>42+18</t>
  </si>
  <si>
    <t>5964151000</t>
  </si>
  <si>
    <t>Dlažba zámková hladká cihla</t>
  </si>
  <si>
    <t>-106912453</t>
  </si>
  <si>
    <t>5913285210</t>
  </si>
  <si>
    <t>Montáž dílů komunikace obrubníku uložení v betonu. Poznámka: 1. V cenách jsou započteny náklady na osazení dlažby nebo obrubníku. 2. V cenách nejsou obsaženy náklady na dodávku materiálu.</t>
  </si>
  <si>
    <t>584696514</t>
  </si>
  <si>
    <t>60+30</t>
  </si>
  <si>
    <t>5964159005</t>
  </si>
  <si>
    <t>Obrubník chodníkový</t>
  </si>
  <si>
    <t>-1910207546</t>
  </si>
  <si>
    <t>767161810R</t>
  </si>
  <si>
    <t xml:space="preserve">Demontáž zábradlí rovného nerozebíratelný spoj </t>
  </si>
  <si>
    <t>375971917</t>
  </si>
  <si>
    <t>348942131R</t>
  </si>
  <si>
    <t>Zábradlí ocelové přímé nebo v oblouku výšky 1,1 m ze sloupků z válcovaných tyčí I č.10-12 s osazením do bloků z betonu prostého rozměru 200x200x500 mm ze dvou vodorovných trubek průměru 51 mm</t>
  </si>
  <si>
    <t>-1930603301</t>
  </si>
  <si>
    <t>744536912</t>
  </si>
  <si>
    <t>"zámková dlažba" 60*0,1*1,9</t>
  </si>
  <si>
    <t>-2044294886</t>
  </si>
  <si>
    <t>"obrubníky+zákl.zábradlí+zákl. přístřešku???" 4+4</t>
  </si>
  <si>
    <t>R0001</t>
  </si>
  <si>
    <t>Nástupištní betonový přístřešek vč. montáže</t>
  </si>
  <si>
    <t>-2050880300</t>
  </si>
  <si>
    <t>59100R1</t>
  </si>
  <si>
    <t>Osazení mobiliáře nástupiště</t>
  </si>
  <si>
    <t>ks</t>
  </si>
  <si>
    <t>-1257389114</t>
  </si>
  <si>
    <t>59600R1</t>
  </si>
  <si>
    <t>Nástupištní díly - lavička</t>
  </si>
  <si>
    <t>-356579017</t>
  </si>
  <si>
    <t>59600R2</t>
  </si>
  <si>
    <t>Nástupištní díly - odpadkový koš</t>
  </si>
  <si>
    <t>-846325656</t>
  </si>
  <si>
    <t>9901001200</t>
  </si>
  <si>
    <t>Doprava obousměrná (např. dodávek z vlastních zásob zhotovitele nebo objednatele nebo výzisku) mechanizací o nosnosti do 3,5 t elektrosoučástek, montážního materiálu, kameniva, písku, dlažebních kostek, suti, atd. do 350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</si>
  <si>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635085411</t>
  </si>
  <si>
    <t>bet. přístřešek</t>
  </si>
  <si>
    <t>1823572074</t>
  </si>
  <si>
    <t>nást. desky</t>
  </si>
  <si>
    <t>30,600</t>
  </si>
  <si>
    <t>173750814</t>
  </si>
  <si>
    <t>30,600*50</t>
  </si>
  <si>
    <t>2096362238</t>
  </si>
  <si>
    <t>nový mat (dlažba, obrub,zábr.,drť,bet) cca ???</t>
  </si>
  <si>
    <t>9+5,310+0,955+11,400+8,936</t>
  </si>
  <si>
    <t>výzisk</t>
  </si>
  <si>
    <t>42*2,1</t>
  </si>
  <si>
    <t>-303077013</t>
  </si>
  <si>
    <t>NAB</t>
  </si>
  <si>
    <t>Plocha nového AB</t>
  </si>
  <si>
    <t>287,6</t>
  </si>
  <si>
    <t>OBET</t>
  </si>
  <si>
    <t>Objem nového betonu</t>
  </si>
  <si>
    <t>7,074</t>
  </si>
  <si>
    <t>OZEM</t>
  </si>
  <si>
    <t>Objem vyzískané zeminy</t>
  </si>
  <si>
    <t>40,8</t>
  </si>
  <si>
    <t>ULP</t>
  </si>
  <si>
    <t>Počet úložných ploch</t>
  </si>
  <si>
    <t>428</t>
  </si>
  <si>
    <t>VAB</t>
  </si>
  <si>
    <t xml:space="preserve">Plocha vyzískaného AB </t>
  </si>
  <si>
    <t>339,2</t>
  </si>
  <si>
    <t xml:space="preserve">02.3 - SO 02.3  - Železniční přejezdy</t>
  </si>
  <si>
    <t>5913035020</t>
  </si>
  <si>
    <t>Demontáž celopryžové přejezdové konstrukce málo zatížené v koleji část vnitřní. Poznámka: 1. V cenách jsou započteny náklady na demontáž konstrukce, naložení na dopravní prostředek.</t>
  </si>
  <si>
    <t>2011540201</t>
  </si>
  <si>
    <t>"P2979"7,2</t>
  </si>
  <si>
    <t>5913035210</t>
  </si>
  <si>
    <t>Demontáž celopryžové přejezdové konstrukce silně zatížené v koleji část vnější a vnitřní bez závěrných zídek. Poznámka: 1. V cenách jsou započteny náklady na demontáž konstrukce, naložení na dopravní prostředek.</t>
  </si>
  <si>
    <t>-458049500</t>
  </si>
  <si>
    <t>"P2978"10,8</t>
  </si>
  <si>
    <t>"P2980"13,2</t>
  </si>
  <si>
    <t>"P2987"12,6</t>
  </si>
  <si>
    <t>5913035220</t>
  </si>
  <si>
    <t>Demontáž celopryžové přejezdové konstrukce silně zatížené v koleji část vnitřní. Poznámka: 1. V cenách jsou započteny náklady na demontáž konstrukce, naložení na dopravní prostředek.</t>
  </si>
  <si>
    <t>26700378</t>
  </si>
  <si>
    <t>"P2988"6</t>
  </si>
  <si>
    <t>5913070010</t>
  </si>
  <si>
    <t>Demontáž betonové přejezdové konstrukce část vnější a vnitřní bez závěrných zídek. Poznámka: 1. V cenách jsou započteny náklady na demontáž konstrukce a naložení na dopravní prostředek.</t>
  </si>
  <si>
    <t>-1619177403</t>
  </si>
  <si>
    <t>"P2985"6</t>
  </si>
  <si>
    <t>"P2986"8,4</t>
  </si>
  <si>
    <t>5913070020</t>
  </si>
  <si>
    <t>Demontáž betonové přejezdové konstrukce část vnitřní. Poznámka: 1. V cenách jsou započteny náklady na demontáž konstrukce a naložení na dopravní prostředek.</t>
  </si>
  <si>
    <t>-623474178</t>
  </si>
  <si>
    <t>"P2981"2,4</t>
  </si>
  <si>
    <t>"P2982"6</t>
  </si>
  <si>
    <t>"P2983"7,2</t>
  </si>
  <si>
    <t>5913070030</t>
  </si>
  <si>
    <t>Demontáž betonové přejezdové konstrukce část vnější a vnitřní včetně závěrných zídek. Poznámka: 1. V cenách jsou započteny náklady na demontáž konstrukce a naložení na dopravní prostředek.</t>
  </si>
  <si>
    <t>51579411</t>
  </si>
  <si>
    <t>"P2984"8,4</t>
  </si>
  <si>
    <t>5913040210</t>
  </si>
  <si>
    <t>Montáž celopryžové přejezdové konstrukce silně zatížené v koleji část vnější a vnitřní bez závěrných zídek. Poznámka: 1. V cenách jsou započteny náklady na montáž konstrukce. 2. V cenách nejsou obsaženy náklady na dodávku materiálu.</t>
  </si>
  <si>
    <t>-1466490218</t>
  </si>
  <si>
    <t>5913040230</t>
  </si>
  <si>
    <t>Montáž celopryžové přejezdové konstrukce silně zatížené v koleji část vnější a vnitřní včetně závěrných zídek. Poznámka: 1. V cenách jsou započteny náklady na montáž konstrukce. 2. V cenách nejsou obsaženy náklady na dodávku materiálu.</t>
  </si>
  <si>
    <t>-216162462</t>
  </si>
  <si>
    <t>5913075010</t>
  </si>
  <si>
    <t>Montáž betonové přejezdové konstrukce část vnější a vnitřní bez závěrných zídek. Poznámka: 1. V cenách jsou započteny náklady na montáž konstrukce. 2. V cenách nejsou obsaženy náklady na dodávku materiálu.</t>
  </si>
  <si>
    <t>-759842632</t>
  </si>
  <si>
    <t>5913075030</t>
  </si>
  <si>
    <t>Montáž betonové přejezdové konstrukce část vnější a vnitřní včetně závěrných zídek. Poznámka: 1. V cenách jsou započteny náklady na montáž konstrukce. 2. V cenách nejsou obsaženy náklady na dodávku materiálu.</t>
  </si>
  <si>
    <t>512</t>
  </si>
  <si>
    <t>-2028126565</t>
  </si>
  <si>
    <t>"P2979"6</t>
  </si>
  <si>
    <t>5908050007</t>
  </si>
  <si>
    <t>Výměna upevnění podkladnicového komplety. Poznámka: 1. V cenách jsou započteny náklady na demontáž, výměnu a montáž, ošetření součástí mazivem a naložení výzisku na dopravní prostředek. 2. V cenách nejsou obsaženy náklady na vrtání pražce a dodávku materi</t>
  </si>
  <si>
    <t>úl.pl.</t>
  </si>
  <si>
    <t>1623343370</t>
  </si>
  <si>
    <t>"P2978"2*(10,8/0,6+7)</t>
  </si>
  <si>
    <t>"P2979"2*(6/0,6+5)</t>
  </si>
  <si>
    <t>"P2980"2*(13,2/0,6+9)</t>
  </si>
  <si>
    <t>"P2981"2*(2,4/0,6+5)</t>
  </si>
  <si>
    <t>"P2982"2*(6/0,6+5)</t>
  </si>
  <si>
    <t>"P2983"2*(7,2/0,6+5)</t>
  </si>
  <si>
    <t>"P2984"2*(8,4/0,6+5)</t>
  </si>
  <si>
    <t>"P2985"2*(6/0,6+5)</t>
  </si>
  <si>
    <t>"P2986"2*(8,4/0,6+7)</t>
  </si>
  <si>
    <t>"P2987"2*(12,6/0,6+9)</t>
  </si>
  <si>
    <t>"P2988"2*(6/0,6+7)</t>
  </si>
  <si>
    <t>5958125000</t>
  </si>
  <si>
    <t>Komplety s antikorozní úpravou Skl 14 (svěrka Skl14, vrtule R1, podložka Uls7)</t>
  </si>
  <si>
    <t>-14711879</t>
  </si>
  <si>
    <t>ULP*2</t>
  </si>
  <si>
    <t>5963101003</t>
  </si>
  <si>
    <t>Přejezd celopryžový pro zatížené komunikace se závěrnou zídkou tv. T</t>
  </si>
  <si>
    <t>1215626916</t>
  </si>
  <si>
    <t>"Včetně základových bloků"10,8</t>
  </si>
  <si>
    <t>5963104035</t>
  </si>
  <si>
    <t>Přejezd železobetonový kompletní sestava</t>
  </si>
  <si>
    <t>319830473</t>
  </si>
  <si>
    <t>586543667</t>
  </si>
  <si>
    <t>Pod závěrné zídky</t>
  </si>
  <si>
    <t>"P2978"2*10,8*0,4*0,05</t>
  </si>
  <si>
    <t>"P2979"2*(6+1,2)*0,4*0,15</t>
  </si>
  <si>
    <t>"P2981"2*(2,4+1,2)*0,4*0,15</t>
  </si>
  <si>
    <t>"P2982"2*(6+1,2)*0,4*0,15</t>
  </si>
  <si>
    <t>"P2983"2*(7,2+1,2)*0,4*0,15</t>
  </si>
  <si>
    <t>SBETP2984</t>
  </si>
  <si>
    <t>"P2984"2*(8,4+1,2)*0,4*0,15</t>
  </si>
  <si>
    <t>"P2988"2*(6+1,2)*0,4*0,15</t>
  </si>
  <si>
    <t>Mezisoučet</t>
  </si>
  <si>
    <t>Pod základové bloky</t>
  </si>
  <si>
    <t>"P2978"2*10,8*0,45*0,15</t>
  </si>
  <si>
    <t>5913235020</t>
  </si>
  <si>
    <t>Dělení AB komunikace řezáním hloubky do 20 cm. Poznámka: 1. V cenách jsou započteny náklady na provedení úkolu.</t>
  </si>
  <si>
    <t>48573362</t>
  </si>
  <si>
    <t>"P2978"10</t>
  </si>
  <si>
    <t>"P2979"7</t>
  </si>
  <si>
    <t>"P2980"12</t>
  </si>
  <si>
    <t>"P2981"3</t>
  </si>
  <si>
    <t>"P2982"7</t>
  </si>
  <si>
    <t>"P2983"8</t>
  </si>
  <si>
    <t>"P2984"8</t>
  </si>
  <si>
    <t>"P2988"5</t>
  </si>
  <si>
    <t>5913240020</t>
  </si>
  <si>
    <t>Odstranění AB komunikace odtěžením nebo frézováním hloubky do 20 cm. Poznámka: 1. V cenách jsou započteny náklady na odtěžení nebo frézování a naložení výzisku na dopravní prostředek.</t>
  </si>
  <si>
    <t>-917956560</t>
  </si>
  <si>
    <t>"P2978"86</t>
  </si>
  <si>
    <t>"P2979"31</t>
  </si>
  <si>
    <t>"P2980"54</t>
  </si>
  <si>
    <t>"P2981"12</t>
  </si>
  <si>
    <t>"P2982"39,6</t>
  </si>
  <si>
    <t>"P2983"39,6</t>
  </si>
  <si>
    <t>"P2984"38</t>
  </si>
  <si>
    <t>"P2988"39</t>
  </si>
  <si>
    <t>5913255040</t>
  </si>
  <si>
    <t>Zřízení konstrukce vozovky asfaltobetonové s podkladní, ložní a obrusnou vrstvou tloušťky do 20 cm. Poznámka: 1. V cenách jsou započteny náklady na zřízení vozovky s živičným na podkladu ze stmelených vrstev a na manipulaci. 2. V cenách nejsou obsaženy náklady na dodávku materiálu.</t>
  </si>
  <si>
    <t>1194694693</t>
  </si>
  <si>
    <t>"P2979"25</t>
  </si>
  <si>
    <t>"P2981"7,2</t>
  </si>
  <si>
    <t>"P2982"25,2</t>
  </si>
  <si>
    <t>"P2983"25,2</t>
  </si>
  <si>
    <t>"P2988"27</t>
  </si>
  <si>
    <t>5913270010</t>
  </si>
  <si>
    <t>Vložení výztužné vložky textilní nebo geosyntetické. Poznámka: 1. V cenách jsou započteny náklady na vložení vložky pro zvýšení soudržnosti vrstev asfaltobetonu . 2. V cenách nejsou obsaženy náklady na dodávku materiálu.</t>
  </si>
  <si>
    <t>-316521976</t>
  </si>
  <si>
    <t>5963146000</t>
  </si>
  <si>
    <t>Asfaltový beton ACO 11S 50/70 střednězrnný-obrusná vrstva</t>
  </si>
  <si>
    <t>128</t>
  </si>
  <si>
    <t>690078812</t>
  </si>
  <si>
    <t>HNAB</t>
  </si>
  <si>
    <t>2,2*NAB*0,2</t>
  </si>
  <si>
    <t>5964135000</t>
  </si>
  <si>
    <t>Geomříže výztužné</t>
  </si>
  <si>
    <t>2140094667</t>
  </si>
  <si>
    <t>5963155005</t>
  </si>
  <si>
    <t>Asfaltová páska těsnící</t>
  </si>
  <si>
    <t>-352897670</t>
  </si>
  <si>
    <t>"P2978"3*10,8</t>
  </si>
  <si>
    <t>"P2979"3*6</t>
  </si>
  <si>
    <t>"P2980"3*13,2</t>
  </si>
  <si>
    <t>"P2981"3*2,4</t>
  </si>
  <si>
    <t>"P2982"3*6</t>
  </si>
  <si>
    <t>"P2983"3*7,2</t>
  </si>
  <si>
    <t>"P2984"3*8,4</t>
  </si>
  <si>
    <t>"P2988"3*6</t>
  </si>
  <si>
    <t>5963155000</t>
  </si>
  <si>
    <t>Asfaltová páska tavitelná 25x10</t>
  </si>
  <si>
    <t>-370366994</t>
  </si>
  <si>
    <t>5913335020</t>
  </si>
  <si>
    <t xml:space="preserve">Nátěr vodorovného dopravního značení souvislá čára šíře do 125 mm. Poznámka: 1. V cenách jsou započteny náklady na očištění povrchu, případně starého nátěru a nečistot a jeho obnovení barvou schváleného typu a odstínu včetně provedení popisu. 2. V cenách </t>
  </si>
  <si>
    <t>940111069</t>
  </si>
  <si>
    <t>Včetně materiálu</t>
  </si>
  <si>
    <t>"P2978"2*20</t>
  </si>
  <si>
    <t>"P2979"2*11</t>
  </si>
  <si>
    <t>"P2980"2*16</t>
  </si>
  <si>
    <t>"P2981"2*12</t>
  </si>
  <si>
    <t>"P2982"2*14</t>
  </si>
  <si>
    <t>"P2983"2*14</t>
  </si>
  <si>
    <t>"P2984"2*19</t>
  </si>
  <si>
    <t>"P2985"2*12</t>
  </si>
  <si>
    <t>"P2986"2*16</t>
  </si>
  <si>
    <t>"P2987"2*26</t>
  </si>
  <si>
    <t>"P2988"2*16</t>
  </si>
  <si>
    <t>-2131861266</t>
  </si>
  <si>
    <t>Pro závěrné zídky</t>
  </si>
  <si>
    <t>"P2978"2*10,8*0,5*1</t>
  </si>
  <si>
    <t>"P2979"2*(6+1,2)*0,5*0,75</t>
  </si>
  <si>
    <t>"P2981"2*(2,4+1,2)*0,5*0,75</t>
  </si>
  <si>
    <t>"P2982"2*(6+1,2)*0,5*0,75</t>
  </si>
  <si>
    <t>"P2983"2*(7,2+1,2)*0,5*0,75</t>
  </si>
  <si>
    <t>"P2984"2*(8,4+1,2)*0,5*0,5</t>
  </si>
  <si>
    <t>"P2988"2*(6+1,2)*0,5*0,75</t>
  </si>
  <si>
    <t>Doprava obousměrná (např. dodávek z vlastních zásob zhotovitele nebo objednatele nebo výzisku) mechanizací o nosnosti přes 3,5 t sypanin (kameniva, písku, suti, dlažebních kostek, atd.) do 20 km. Poznámka: 1. Ceny jsou určeny pro dopravu silničními i kole</t>
  </si>
  <si>
    <t>-1595708475</t>
  </si>
  <si>
    <t>"Vyzískaná zemina"2*OZEM</t>
  </si>
  <si>
    <t>"Vyzískaný AB"2,2*0,2*VAB</t>
  </si>
  <si>
    <t>"Nový AB"HNAB</t>
  </si>
  <si>
    <t>"Nový beton"2,2*OBET</t>
  </si>
  <si>
    <t>"Vyzískaný beton - pod závěr. zídkami P2984"SBETP2984</t>
  </si>
  <si>
    <t>"Vyzískané pryžové přejezdové konstrukce"4,3+2,9+2,4</t>
  </si>
  <si>
    <t>"Vyzískané ŽB přejezdové konstrukce"3,2+3,8+4,4</t>
  </si>
  <si>
    <t>9902100900</t>
  </si>
  <si>
    <t>Doprava obousměrná (např. dodávek z vlastních zásob zhotovitele nebo objednatele nebo výzisku) mechanizací o nosnosti přes 3,5 t sypanin (kameniva, písku, suti, dlažebních kostek, atd.) do 200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</si>
  <si>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217109980</t>
  </si>
  <si>
    <t>"Komplety Skl 14 s antikorozní úpravou"ULP*2*0,00105</t>
  </si>
  <si>
    <t>Doprava jednosměrná (např. nakupovaného materiálu) mechanizací o nosnosti přes 3,5 t objemnějšího kusového materiálu (prefabrikátů, stožárů, výhybek, rozvaděčů, vybouraných hmot atd.) do 350 km. Poznámka: 1. Ceny jsou určeny pro dopravu silničními i kolej</t>
  </si>
  <si>
    <t>-873845315</t>
  </si>
  <si>
    <t xml:space="preserve">"Nová pryžová  přejezdová konstrukce"5,3</t>
  </si>
  <si>
    <t>"Nová ŽB přejezdová konstrukce"84,9</t>
  </si>
  <si>
    <t>Doprava jednosměrná (např. nakupovaného materiálu) mechanizací o nosnosti přes 3,5 t objemnějšího kusového materiálu (prefabrikátů, stožárů, výhybek, rozvaděčů, vybouraných hmot atd.) příplatek za každý další 1 km. Poznámka: 1. Ceny jsou určeny pro doprav</t>
  </si>
  <si>
    <t>1167930941</t>
  </si>
  <si>
    <t xml:space="preserve">"Nová pryžová  přejezdová konstrukce"5,3*420</t>
  </si>
  <si>
    <t>269054406</t>
  </si>
  <si>
    <t>"AB"VAB*2,2*0,2</t>
  </si>
  <si>
    <t>"Beton"SBETP2984</t>
  </si>
  <si>
    <t>"Zemina"2*OZEM</t>
  </si>
  <si>
    <t>02.4 - SO 02.4 - Opěrná zeď</t>
  </si>
  <si>
    <t>1272582096</t>
  </si>
  <si>
    <t>102*2,5*2,5</t>
  </si>
  <si>
    <t>R564800000</t>
  </si>
  <si>
    <t>Podklad z betonu</t>
  </si>
  <si>
    <t>-478667404</t>
  </si>
  <si>
    <t>102*0,5*1,5</t>
  </si>
  <si>
    <t>-106810944</t>
  </si>
  <si>
    <t>5914001080</t>
  </si>
  <si>
    <t>Zřízení gabionu vázaného s oky 100x50 mm o rozměru 2,0x1,0x1,0 m (2,000 m3). Poznámka: 1. V cenách jsou započteny náklady na přípravu gabionové drážky, montáž koše, vyskládání pohledových stran a vyplnění koše kamenivem. 2. V cenách nejsou započteny náklady na zemní práce a na dodávku materiálu.</t>
  </si>
  <si>
    <t>1252817316</t>
  </si>
  <si>
    <t>51*2</t>
  </si>
  <si>
    <t>5964102033</t>
  </si>
  <si>
    <t>Gabionový koš kompletní s vázanými oky 100x50 mm 2,00x1,00x1,00 m (2,000 m3)</t>
  </si>
  <si>
    <t>-71202002</t>
  </si>
  <si>
    <t>5955101045</t>
  </si>
  <si>
    <t>Lomový kámen tříděný pro rovnaniny</t>
  </si>
  <si>
    <t>319138513</t>
  </si>
  <si>
    <t>lom.kámen pro gabiony</t>
  </si>
  <si>
    <t>204*1,9</t>
  </si>
  <si>
    <t>-19963386</t>
  </si>
  <si>
    <t>993452822</t>
  </si>
  <si>
    <t>nový mat (bet.,gab.sítě,kámen, zábradlí)</t>
  </si>
  <si>
    <t>170,901+2,04+387,6+3,894</t>
  </si>
  <si>
    <t>637,5*2,2</t>
  </si>
  <si>
    <t>622761977</t>
  </si>
  <si>
    <t>03 - Následné propracování</t>
  </si>
  <si>
    <t>-1200644446</t>
  </si>
  <si>
    <t>-429867056</t>
  </si>
  <si>
    <t>460493400</t>
  </si>
  <si>
    <t>-843672153</t>
  </si>
  <si>
    <t>280*1,5</t>
  </si>
  <si>
    <t>-477462005</t>
  </si>
  <si>
    <t>1274001825</t>
  </si>
  <si>
    <t>"P2978" 10,8</t>
  </si>
  <si>
    <t>193711630</t>
  </si>
  <si>
    <t>420860208</t>
  </si>
  <si>
    <t>"P2979" 6</t>
  </si>
  <si>
    <t>"P2988" 6</t>
  </si>
  <si>
    <t>211159103</t>
  </si>
  <si>
    <t>-1017420785</t>
  </si>
  <si>
    <t>-248802281</t>
  </si>
  <si>
    <t>975201286</t>
  </si>
  <si>
    <t>ASP, pluh, bagr</t>
  </si>
  <si>
    <t>04 - Materiál dodávaný objednatelem - NEOCEŇOVAT</t>
  </si>
  <si>
    <t>5956140025</t>
  </si>
  <si>
    <t>Pražec betonový příčný vystrojený včetně kompletů tv. B 91S/1 (UIC)</t>
  </si>
  <si>
    <t>-1290887139</t>
  </si>
  <si>
    <t>5957107005</t>
  </si>
  <si>
    <t>Kolejnicové pásy R350HT tv. 60 E2 délky 120 metrů</t>
  </si>
  <si>
    <t>-25858719</t>
  </si>
  <si>
    <t>5963207005</t>
  </si>
  <si>
    <t>Nástupištní díly blok úložný užitý U65</t>
  </si>
  <si>
    <t>-1688691180</t>
  </si>
  <si>
    <t>5963207025</t>
  </si>
  <si>
    <t>Nástupištní díly tvárnice užitá Tischer B</t>
  </si>
  <si>
    <t>-2108767468</t>
  </si>
  <si>
    <t>05 - VRN</t>
  </si>
  <si>
    <t>VRN - Vedlejší rozpočtové náklady</t>
  </si>
  <si>
    <t>Vedlejší rozpočtové náklady</t>
  </si>
  <si>
    <t>021211001</t>
  </si>
  <si>
    <t>Průzkumné práce pro opravy Doplňující laboratorní rozbor kontaminace zeminy nebo kol. lože - V ceně jsou započteny náklady na doplňující rozbor kameniva nebo KL pro objasnění kontaminace ropnými látkami akreditovanou laboratoří včetně vyhodnocení a předání zprávy o výsledku.</t>
  </si>
  <si>
    <t>kpl</t>
  </si>
  <si>
    <t>1519387192</t>
  </si>
  <si>
    <t>022101001</t>
  </si>
  <si>
    <t>Geodetické práce Geodetické práce před opravou</t>
  </si>
  <si>
    <t>-1144122760</t>
  </si>
  <si>
    <t>022101011</t>
  </si>
  <si>
    <t>Geodetické práce Geodetické práce v průběhu opravy</t>
  </si>
  <si>
    <t>1777127817</t>
  </si>
  <si>
    <t>022101021</t>
  </si>
  <si>
    <t>Geodetické práce Geodetické práce po ukončení opravy</t>
  </si>
  <si>
    <t>415075270</t>
  </si>
  <si>
    <t>022111001</t>
  </si>
  <si>
    <t>Geodetické práce Kontrola PPK při směrové a výškové úpravě koleje zaměřením APK trať jednokolejná - V cenách jsou započteny náklady na geodetickou kontinuální kontrolu PPK při směrové a výškové úpravě koleje a vyhotovení dokumentace dle „Metodického pokynu pro měření PPK“ vyhotovení záznamu a zároveň také geodetická kontrola polohy zajišťovacích značek (zpracování dokumentace v digitální podobě). PPK=prostorová poloha koleje</t>
  </si>
  <si>
    <t>802956933</t>
  </si>
  <si>
    <t>9,350+2,325</t>
  </si>
  <si>
    <t>022121001</t>
  </si>
  <si>
    <t>Geodetické práce Diagnostika technické infrastruktury Vytýčení trasy inženýrských sítí - V sazbě jsou započteny náklady na vyhledání trasy detektorem, zaměření a zobrazení trasy a předání výstupu zaměření. V sazbě nejsou obsaženy náklady na vytýčení sítí ve správě provozovatele.</t>
  </si>
  <si>
    <t>-1690634703</t>
  </si>
  <si>
    <t>Poznámka k položce:_x000d_
Základna pro výpočet - dotyčné práce</t>
  </si>
  <si>
    <t>023101021</t>
  </si>
  <si>
    <t>Projektové práce Projektové práce v rozsahu ZRN (vyjma dále jmenované práce) přes 3 do 5 mil. Kč</t>
  </si>
  <si>
    <t>-1548433180</t>
  </si>
  <si>
    <t>PD nást. M. Březno + PD opěrná zeď</t>
  </si>
  <si>
    <t>023121001</t>
  </si>
  <si>
    <t>Projektové práce Projektová dokumentace - přípravné práce Zjednodušený projekt opravy koleje - V ceně jsou započteny náklady na vyhotovení projektové dokumentace podle požadavku objednatele v rozsahu pro ohlášení : 1) Technická zpráva; 2) Situace; 3) Podélný profil; 4) Vytyčovací výkres; 5) Seznam souřadnic vytyčovacích bodů.</t>
  </si>
  <si>
    <t>-1185056819</t>
  </si>
  <si>
    <t>023131001</t>
  </si>
  <si>
    <t>Projektové práce Dokumentace skutečného provedení železničního svršku a spodku - V sazbě jsou obsaženy náklady na zaměření a vyhotovení dokumentace skutečného provedení žel. svršku a spodku dle vyhlášky č. 499/2006 Sb., a vyhlášky č. 31/1995 Sb. včetně zpracování dat v digitální podobě v otevřené formě a její předání objednateli</t>
  </si>
  <si>
    <t>-2086223165</t>
  </si>
  <si>
    <t>031101041</t>
  </si>
  <si>
    <t>Zařízení a vybavení staveniště vyjma dále jmenované práce včetně opatření na ochranu sousedních pozemků, včetně opatření na ochranu sousedních pozemků, informační tabule, dopravního značení na staveništi aj. při velikosti nákladů přes 20 mil. Kč</t>
  </si>
  <si>
    <t>1002526881</t>
  </si>
  <si>
    <t>Poznámka k položce:_x000d_
Základna pro výpočet - ZRN</t>
  </si>
  <si>
    <t>033111001</t>
  </si>
  <si>
    <t>Provozní vlivy Výluka silničního provozu se zajištěním objížďky</t>
  </si>
  <si>
    <t>-77485084</t>
  </si>
  <si>
    <t>P2978-P2988</t>
  </si>
  <si>
    <t>násl. podb. P2978, P2979 a P2988</t>
  </si>
  <si>
    <t>B - práce SMT</t>
  </si>
  <si>
    <t>001 - Oprava mostu v km 440,246</t>
  </si>
  <si>
    <t>Úroveň 4:</t>
  </si>
  <si>
    <t>001 - km 440,246 - most</t>
  </si>
  <si>
    <t xml:space="preserve">    1 - Zemní práce</t>
  </si>
  <si>
    <t xml:space="preserve">    2 - Zakládání</t>
  </si>
  <si>
    <t xml:space="preserve">    3 - Svislé a kompletní konstrukce</t>
  </si>
  <si>
    <t xml:space="preserve">    4 - Vodorovné konstrukce</t>
  </si>
  <si>
    <t xml:space="preserve">    6 - Úpravy povrchů, podlahy a osazování výplní</t>
  </si>
  <si>
    <t xml:space="preserve">    9 - Ostatní konstrukce a práce-bourání</t>
  </si>
  <si>
    <t xml:space="preserve">    997 - Přesun sutě</t>
  </si>
  <si>
    <t xml:space="preserve">    998 - Přesun hmot</t>
  </si>
  <si>
    <t>PSV - Práce a dodávky PSV</t>
  </si>
  <si>
    <t xml:space="preserve">    711 - Izolace proti vodě, vlhkosti a plynům</t>
  </si>
  <si>
    <t xml:space="preserve">    783 - Dokončovací práce - nátěry</t>
  </si>
  <si>
    <t>Zemní práce</t>
  </si>
  <si>
    <t>111211101</t>
  </si>
  <si>
    <t>Odstranění křovin a stromů s odstraněním kořenů ručně průměru kmene do 100 mm jakékoliv plochy v rovině nebo ve svahu o sklonu do 1:5</t>
  </si>
  <si>
    <t>2065206374</t>
  </si>
  <si>
    <t>vlevo na mostě (není ve výškách) s odpočtem ve výškách:</t>
  </si>
  <si>
    <t>2*20-10</t>
  </si>
  <si>
    <t>111251111</t>
  </si>
  <si>
    <t>Drcení ořezaných větví strojně - (štěpkování) s naložením na dopravní prostředek a odvozem drtě do 20 km a se složením o průměru větví do 100 mm</t>
  </si>
  <si>
    <t>-1771056585</t>
  </si>
  <si>
    <t>(30+10)*0,01</t>
  </si>
  <si>
    <t>119001421</t>
  </si>
  <si>
    <t>Dočasné zajištění podzemního potrubí nebo vedení ve výkopišti ve stavu i poloze, ve kterých byla na začátku zemních prací a to s podepřením, vzepřením nebo vyvěšením, příp. s ochranným bedněním, se zřízením a odstraněním zajišťovací konstrukce, s opotřebením hmot kabelů a kabelových tratí z volně ložených kabelů a to do 3 kabelů</t>
  </si>
  <si>
    <t>-1753096256</t>
  </si>
  <si>
    <t>Poznámka k položce:_x000d_
Levá stana objektu</t>
  </si>
  <si>
    <t>121151103</t>
  </si>
  <si>
    <t>Sejmutí ornice strojně při souvislé ploše do 100 m2, tl. vrstvy do 200 mm</t>
  </si>
  <si>
    <t>519144973</t>
  </si>
  <si>
    <t>vlevo</t>
  </si>
  <si>
    <t>122252501</t>
  </si>
  <si>
    <t>Odkopávky a prokopávky nezapažené pro spodní stavbu železnic strojně v hornině třídy těžitelnosti I skupiny 3 do 100 m3</t>
  </si>
  <si>
    <t>1215998749</t>
  </si>
  <si>
    <t>8,8*4,5*0,6</t>
  </si>
  <si>
    <t>3,0*5,5*1,0*2</t>
  </si>
  <si>
    <t>1,0*5,5*1,0*2</t>
  </si>
  <si>
    <t>3,0*1,5*0,5*2</t>
  </si>
  <si>
    <t>3,8*0,8*0,7</t>
  </si>
  <si>
    <t>12,7*2,0*0,4*2</t>
  </si>
  <si>
    <t>151103101</t>
  </si>
  <si>
    <t>Zřízení pažení a rozepření stěn výkopu kolejového lože plochy do 20 m2 pro jakoukoliv mezerovitost příložné, hloubky do 2 m</t>
  </si>
  <si>
    <t>-918451549</t>
  </si>
  <si>
    <t>zapažení části kolej.lože na levé straně (pro zhotovení nové římsy vlevo)</t>
  </si>
  <si>
    <t>15,0*1,2</t>
  </si>
  <si>
    <t>zapažení části kolej.lože a pláně mezi kolejemi (pro zhotovení izolace)</t>
  </si>
  <si>
    <t>15,0*1,0</t>
  </si>
  <si>
    <t>151103111</t>
  </si>
  <si>
    <t>Odstranění pažení a rozepření stěn výkopu kolejového lože plochy do 20 m2 s uložením materiálu na vzdálenost do 3 m od kraje výkopu příložné, hloubky do 2 m</t>
  </si>
  <si>
    <t>-1315432359</t>
  </si>
  <si>
    <t>162751117</t>
  </si>
  <si>
    <t>Vodorovné přemístění výkopku nebo sypaniny po suchu na obvyklém dopravním prostředku, bez naložení výkopku, avšak se složením bez rozhrnutí z horniny třídy těžitelnosti I skupiny 1 až 3 na vzdálenost přes 9 000 do 10 000 m</t>
  </si>
  <si>
    <t>1803235583</t>
  </si>
  <si>
    <t>162751119</t>
  </si>
  <si>
    <t>Vodorovné přemístění výkopku nebo sypaniny po suchu na obvyklém dopravním prostředku, bez naložení výkopku, avšak se složením bez rozhrnutí z horniny třídy těžitelnosti I skupiny 1 až 3 na vzdálenost Příplatek k ceně za každých dalších i započatých 1 000 m</t>
  </si>
  <si>
    <t>330126636</t>
  </si>
  <si>
    <t>Poznámka k položce:_x000d_
celkem 17 km (např. UL Všebořice)</t>
  </si>
  <si>
    <t>94,708*7</t>
  </si>
  <si>
    <t>167151101</t>
  </si>
  <si>
    <t>Nakládání, skládání a překládání neulehlého výkopku nebo sypaniny strojně nakládání, množství do 100 m3, z horniny třídy těžitelnosti I, skupiny 1 až 3</t>
  </si>
  <si>
    <t>-268014699</t>
  </si>
  <si>
    <t>ornice k rozprostření</t>
  </si>
  <si>
    <t>30,*0,15</t>
  </si>
  <si>
    <t>171201231</t>
  </si>
  <si>
    <t>Poplatek za uložení stavebního odpadu na recyklační skládce (skládkovné) zeminy a kamení zatříděného do Katalogu odpadů pod kódem 17 05 04</t>
  </si>
  <si>
    <t>467842839</t>
  </si>
  <si>
    <t>94,708*2</t>
  </si>
  <si>
    <t>174111311</t>
  </si>
  <si>
    <t>Zásyp sypaninou pro spodní stavbu železnic objemu přes 3 m3 se zhutněním</t>
  </si>
  <si>
    <t>1150702696</t>
  </si>
  <si>
    <t>zásyp příčného odvodnění a dosypání pláně ve 1.TK:</t>
  </si>
  <si>
    <t>3,0*5,5*0,4*2</t>
  </si>
  <si>
    <t>58344121</t>
  </si>
  <si>
    <t>štěrkodrť frakce 0/8</t>
  </si>
  <si>
    <t>1782788451</t>
  </si>
  <si>
    <t>13,2*1,6</t>
  </si>
  <si>
    <t>181411123</t>
  </si>
  <si>
    <t>Založení trávníku na půdě předem připravené plochy do 1000 m2 výsevem včetně utažení lučního na svahu přes 1:2 do 1:1</t>
  </si>
  <si>
    <t>2089464771</t>
  </si>
  <si>
    <t>00572474</t>
  </si>
  <si>
    <t>osivo směs travní krajinná-svahová</t>
  </si>
  <si>
    <t>kg</t>
  </si>
  <si>
    <t>-250786621</t>
  </si>
  <si>
    <t>30,0*0,03</t>
  </si>
  <si>
    <t>182201101</t>
  </si>
  <si>
    <t>Svahování trvalých svahů do projektovaných profilů strojně s potřebným přemístěním výkopku při svahování násypů v jakékoliv hornině</t>
  </si>
  <si>
    <t>-2103275364</t>
  </si>
  <si>
    <t>182351023</t>
  </si>
  <si>
    <t>Rozprostření a urovnání ornice ve svahu sklonu přes 1:5 strojně při souvislé ploše do 100 m2, tl. vrstvy do 200 mm</t>
  </si>
  <si>
    <t>-1808613229</t>
  </si>
  <si>
    <t>Poznámka k položce:_x000d_
v tl. 150 mm</t>
  </si>
  <si>
    <t>Zakládání</t>
  </si>
  <si>
    <t>212795111</t>
  </si>
  <si>
    <t>Příčné odvodnění za opěrou z plastových trub</t>
  </si>
  <si>
    <t>-485931727</t>
  </si>
  <si>
    <t>Poznámka k položce:_x000d_
SVI provedena pod kolejí č.1_x000d_
(levá strana objektu)_x000d_
napojení na již provedenou izolaci pod kolejí č.2</t>
  </si>
  <si>
    <t>6,5*2</t>
  </si>
  <si>
    <t>274311127</t>
  </si>
  <si>
    <t>Základové konstrukce z betonu prostého pasy, prahy, věnce a ostruhy ve výkopu nebo na hlavách pilot C 25/30</t>
  </si>
  <si>
    <t>-543355635</t>
  </si>
  <si>
    <t>rozšíření čela objektu</t>
  </si>
  <si>
    <t>3,8*0,7*0,8</t>
  </si>
  <si>
    <t>Svislé a kompletní konstrukce</t>
  </si>
  <si>
    <t>317321118</t>
  </si>
  <si>
    <t>Římsy ze železového betonu C 30/37</t>
  </si>
  <si>
    <t>-1940070302</t>
  </si>
  <si>
    <t>římsový blok průčelí vlevo</t>
  </si>
  <si>
    <t>2,0*0,5*8,8</t>
  </si>
  <si>
    <t>0,7*0,39*8,8</t>
  </si>
  <si>
    <t>0,55*0,3*8,8</t>
  </si>
  <si>
    <t>šikmá křídla vlevo</t>
  </si>
  <si>
    <t>0,6*0,2*12,7*2</t>
  </si>
  <si>
    <t>římsy na přechodech</t>
  </si>
  <si>
    <t>0,44*0,3*2,960*2</t>
  </si>
  <si>
    <t>317353121</t>
  </si>
  <si>
    <t>Bednění mostní římsy zřízení všech tvarů</t>
  </si>
  <si>
    <t>366313281</t>
  </si>
  <si>
    <t>římsa průčelí</t>
  </si>
  <si>
    <t>1,0*8,8*2</t>
  </si>
  <si>
    <t>2,0*0,88*2</t>
  </si>
  <si>
    <t>0,7*8,8*2</t>
  </si>
  <si>
    <t>římsa křídla</t>
  </si>
  <si>
    <t>0,5*12,7*2</t>
  </si>
  <si>
    <t>římsa přechody</t>
  </si>
  <si>
    <t>0,7*3,0*2</t>
  </si>
  <si>
    <t>0,44*0,3*2</t>
  </si>
  <si>
    <t>317353221</t>
  </si>
  <si>
    <t>Bednění mostní římsy odstranění všech tvarů</t>
  </si>
  <si>
    <t>1897993549</t>
  </si>
  <si>
    <t>317361116</t>
  </si>
  <si>
    <t>Výztuž mostních železobetonových říms z betonářské oceli 10 505 (R) nebo BSt 500</t>
  </si>
  <si>
    <t>-915635340</t>
  </si>
  <si>
    <t>Poznámka k položce:_x000d_
Výztuž betonu včetně trnů ve tvaru U</t>
  </si>
  <si>
    <t>16,483*80/1000</t>
  </si>
  <si>
    <t>985331115</t>
  </si>
  <si>
    <t>Dodatečné vlepování betonářské výztuže včetně vyvrtání a vyčištění otvoru cementovou aktivovanou maltou průměr výztuže 16 mm</t>
  </si>
  <si>
    <t>-1807872104</t>
  </si>
  <si>
    <t>ukotvení římsového bloku</t>
  </si>
  <si>
    <t>0,5*16*2</t>
  </si>
  <si>
    <t>ukotvení římsy křídel</t>
  </si>
  <si>
    <t>0,5*24*2</t>
  </si>
  <si>
    <t>334124111</t>
  </si>
  <si>
    <t>Osazení svislých prefabrikovaných dílců mostních konstrukcí z betonu železového opěr, pilířů, sloupů, stojek závěrných zdí nebo úložných prahů železničním kolejovým jeřábem hmotnosti dílce jednotlivě do 5 t</t>
  </si>
  <si>
    <t>766537162</t>
  </si>
  <si>
    <t>Poznámka k položce:_x000d_
Přechodové zíďky_x000d_
dl. - 2x 3,0m</t>
  </si>
  <si>
    <t>1+1</t>
  </si>
  <si>
    <t>5938455R01</t>
  </si>
  <si>
    <t xml:space="preserve">prefabrikáty pro opěrné konstrukce železobetonové díly krabicové opěrných zdí  IZT  62/19 (3,150 t)</t>
  </si>
  <si>
    <t>709222180</t>
  </si>
  <si>
    <t>334323118</t>
  </si>
  <si>
    <t>Mostní opěry a úložné prahy z betonu železového C 30/37</t>
  </si>
  <si>
    <t>-1355778105</t>
  </si>
  <si>
    <t>(4,0+8,0)/2*5,5*0,65</t>
  </si>
  <si>
    <t>3,2*3,15*0,65*-1</t>
  </si>
  <si>
    <t>(3,14*1,6*1,6)/2*0,65*-1</t>
  </si>
  <si>
    <t>334351112</t>
  </si>
  <si>
    <t>Bednění mostních opěr a úložných prahů ze systémového bednění zřízení z překližek, pro železobeton</t>
  </si>
  <si>
    <t>1995839765</t>
  </si>
  <si>
    <t>5,8*0,7</t>
  </si>
  <si>
    <t>0,8*5,0*2</t>
  </si>
  <si>
    <t>0,65*3,15*2</t>
  </si>
  <si>
    <t>3,14*3,2/2*0,65</t>
  </si>
  <si>
    <t>334351211</t>
  </si>
  <si>
    <t>Bednění mostních opěr a úložných prahů ze systémového bednění odstranění z překližek</t>
  </si>
  <si>
    <t>-565542238</t>
  </si>
  <si>
    <t>334361216</t>
  </si>
  <si>
    <t>Výztuž betonářská mostních konstrukcí opěr, úložných prahů, křídel, závěrných zídek, bloků ložisek, pilířů a sloupů z oceli 10 505 (R) nebo BSt 500 dříků opěr</t>
  </si>
  <si>
    <t>-1025340588</t>
  </si>
  <si>
    <t>Poznámka k položce:_x000d_
Výztuž betonu včetně vodorovných trnů</t>
  </si>
  <si>
    <t>12,286*80/1000</t>
  </si>
  <si>
    <t>985331117</t>
  </si>
  <si>
    <t>Dodatečné vlepování betonářské výztuže včetně vyvrtání a vyčištění otvoru cementovou aktivovanou maltou průměr výztuže 20 mm</t>
  </si>
  <si>
    <t>1054025302</t>
  </si>
  <si>
    <t>ukotvení rozšíření</t>
  </si>
  <si>
    <t>10*0,5*2</t>
  </si>
  <si>
    <t>388995112</t>
  </si>
  <si>
    <t>Tvarovka kabelovodu HDPE do konstrukce římsy tvar žlab s víkem</t>
  </si>
  <si>
    <t>1543108387</t>
  </si>
  <si>
    <t>Vodorovné konstrukce</t>
  </si>
  <si>
    <t>451315134</t>
  </si>
  <si>
    <t>Podkladní a výplňové vrstvy z betonu prostého tloušťky do 200 mm, z betonu C 12/15</t>
  </si>
  <si>
    <t>237216573</t>
  </si>
  <si>
    <t>podkladní beton (prefa zídky)</t>
  </si>
  <si>
    <t>2,960*1,490*2</t>
  </si>
  <si>
    <t>451475121</t>
  </si>
  <si>
    <t>Podkladní vrstva plastbetonová samonivelační, tloušťky do 10 mm první vrstva</t>
  </si>
  <si>
    <t>-170083286</t>
  </si>
  <si>
    <t>Ukotvení zábradlí (patní desky)</t>
  </si>
  <si>
    <t>0,2*0,24*13</t>
  </si>
  <si>
    <t>451475122</t>
  </si>
  <si>
    <t>Podkladní vrstva plastbetonová samonivelační, tloušťky do 10 mm každá další vrstva</t>
  </si>
  <si>
    <t>-733012208</t>
  </si>
  <si>
    <t>457311117</t>
  </si>
  <si>
    <t>Vyrovnávací nebo spádový beton včetně úpravy povrchu C 25/30</t>
  </si>
  <si>
    <t>1927347962</t>
  </si>
  <si>
    <t>Plovoucí deska (pod izolaci)</t>
  </si>
  <si>
    <t>4,5*15,0*0,22</t>
  </si>
  <si>
    <t>273361412</t>
  </si>
  <si>
    <t>Výztuž základových konstrukcí desek ze svařovaných sítí, hmotnosti přes 3,5 do 6 kg/m2</t>
  </si>
  <si>
    <t>-1397943986</t>
  </si>
  <si>
    <t xml:space="preserve">Poznámka k položce:_x000d_
Hmotnost: 5,40 kg/m2_x000d_
KARI síť 150x150x8 mm - ve dvou vrstvách_x000d_
</t>
  </si>
  <si>
    <t>plovoucí deska izolace</t>
  </si>
  <si>
    <t>4,5*15,0*2*5,4*1,1/1000</t>
  </si>
  <si>
    <t>457451133</t>
  </si>
  <si>
    <t>Ochranná betonová vrstva na izolaci přesýpaných objektů tloušťky 60 mm s vyhlazením povrchu s výztuží ze sítí C 25/30</t>
  </si>
  <si>
    <t>1139050257</t>
  </si>
  <si>
    <t>5,5*12,0</t>
  </si>
  <si>
    <t>465513156</t>
  </si>
  <si>
    <t>Dlažba svahu u mostních opěr z upraveného lomového žulového kamene s vyspárováním maltou MC 25, šíře spáry 15 mm do betonového lože C 25/30 tloušťky 200 mm, plochy do 10 m2</t>
  </si>
  <si>
    <t>-1223180546</t>
  </si>
  <si>
    <t>za křídly na levé straně</t>
  </si>
  <si>
    <t>2,0*12,7*2</t>
  </si>
  <si>
    <t>273361411</t>
  </si>
  <si>
    <t>Výztuž základových konstrukcí desek ze svařovaných sítí, hmotnosti do 3,5 kg/m2</t>
  </si>
  <si>
    <t>-1389034806</t>
  </si>
  <si>
    <t>Poznámka k položce:_x000d_
Hmotnost: 3,03 kg/m2_x000d_
KARI síť 150x150x6 mm</t>
  </si>
  <si>
    <t>dlažba za křídly</t>
  </si>
  <si>
    <t>50,8*3,03*1,1/1000</t>
  </si>
  <si>
    <t>Úpravy povrchů, podlahy a osazování výplní</t>
  </si>
  <si>
    <t>628613233</t>
  </si>
  <si>
    <t>Protikorozní ochrana ocelových mostních konstrukcí včetně otryskání povrchu základní a podkladní epoxidový a vrchní polyuretanový nátěr s metalizací III. třídy</t>
  </si>
  <si>
    <t>1968675336</t>
  </si>
  <si>
    <t>60x60x5 madla a příčle zábradlí</t>
  </si>
  <si>
    <t>3*14,8*0,24</t>
  </si>
  <si>
    <t>70x70x8 sloupky zábradlí</t>
  </si>
  <si>
    <t>13*1,1*0,28</t>
  </si>
  <si>
    <t>patní desky zábradlí</t>
  </si>
  <si>
    <t>13*0,11</t>
  </si>
  <si>
    <t>15625101</t>
  </si>
  <si>
    <t>drát metalizační Zn D 3mm</t>
  </si>
  <si>
    <t>2023617994</t>
  </si>
  <si>
    <t>Poznámka k položce:_x000d_
1,517 kg/m2</t>
  </si>
  <si>
    <t>16,090*1,517</t>
  </si>
  <si>
    <t>629992112</t>
  </si>
  <si>
    <t>Zatmelení styčných spar mezi mostními prefabrikáty a konstrukcemi trvale pružným polyuretanovým tmelem včetně vyčištění spar, provedení penetračního nátěru a vyplnění spar pěnou pro spáry šířky přes 10 do 20 mm</t>
  </si>
  <si>
    <t>-1649466917</t>
  </si>
  <si>
    <t>římsa u pref. přechodů:</t>
  </si>
  <si>
    <t>(0,44+2*0,3+0,65)*2</t>
  </si>
  <si>
    <t>Ostatní konstrukce a práce-bourání</t>
  </si>
  <si>
    <t>911121211</t>
  </si>
  <si>
    <t>Oprava ocelového zábradlí svařovaného nebo šroubovaného výroba</t>
  </si>
  <si>
    <t>-1105634973</t>
  </si>
  <si>
    <t>Poznámka k položce:_x000d_
Pravá strana objektu</t>
  </si>
  <si>
    <t>3,0+8,8+3,0</t>
  </si>
  <si>
    <t>911121311</t>
  </si>
  <si>
    <t>Oprava ocelového zábradlí svařovaného nebo šroubovaného montáž</t>
  </si>
  <si>
    <t>-1659669929</t>
  </si>
  <si>
    <t>130104R03</t>
  </si>
  <si>
    <t>úhelník ocelový rovnostranný jakost 11 375 70x70x8mm</t>
  </si>
  <si>
    <t>217855327</t>
  </si>
  <si>
    <t xml:space="preserve">Poznámka k položce:_x000d_
Hmotnost: 8,37 kg/m_x000d_
</t>
  </si>
  <si>
    <t>pro sloupky nového zábradlí:</t>
  </si>
  <si>
    <t>1,10*13*8,37/1000</t>
  </si>
  <si>
    <t>13011066</t>
  </si>
  <si>
    <t>úhelník ocelový rovnostranný jakost 11 375 60x60x5mm</t>
  </si>
  <si>
    <t>-1302153793</t>
  </si>
  <si>
    <t>Poznámka k položce:_x000d_
Hmotnost: 4,57 kg/m</t>
  </si>
  <si>
    <t>pro madla a příčle nového zábradlí:</t>
  </si>
  <si>
    <t>14,8*3*4,57/1000</t>
  </si>
  <si>
    <t>13611248</t>
  </si>
  <si>
    <t>plech ocelový hladký jakost S235JR tl 20mm tabule</t>
  </si>
  <si>
    <t>620823084</t>
  </si>
  <si>
    <t>Poznámka k položce:_x000d_
Hmotnost 7,54 kg/kus</t>
  </si>
  <si>
    <t>kotevní desky 240x200:</t>
  </si>
  <si>
    <t>13*7,54/1000</t>
  </si>
  <si>
    <t>936942211</t>
  </si>
  <si>
    <t>Zhotovení tabulky s letopočtem opravy nebo větší údržby vložením šablony do bednění</t>
  </si>
  <si>
    <t>-770249504</t>
  </si>
  <si>
    <t>u římsy vpravo (včetně zhotovení 1x základního PKO nátěru výztuže u vlysu s letopočtem s ručním očištěním kartáčem):</t>
  </si>
  <si>
    <t>938121111</t>
  </si>
  <si>
    <t>Odstraňování náletových křovin, dřevin a travnatého porostu ve výškách v okolí mostních říms a křídel</t>
  </si>
  <si>
    <t>1985240409</t>
  </si>
  <si>
    <t>hned podél říms křídel vlevo, likvidace v pol. č.2:</t>
  </si>
  <si>
    <t>2*5</t>
  </si>
  <si>
    <t>941111121</t>
  </si>
  <si>
    <t>Montáž lešení řadového trubkového lehkého pracovního s podlahami s provozním zatížením tř. 3 do 200 kg/m2 šířky tř. W09 přes 0,9 do 1,2 m, výšky do 10 m</t>
  </si>
  <si>
    <t>-1619413983</t>
  </si>
  <si>
    <t>průčelí vlevo:</t>
  </si>
  <si>
    <t>5,0*5,0</t>
  </si>
  <si>
    <t>52</t>
  </si>
  <si>
    <t>941111221</t>
  </si>
  <si>
    <t>Montáž lešení řadového trubkového lehkého pracovního s podlahami s provozním zatížením tř. 3 do 200 kg/m2 Příplatek za první a každý další den použití lešení k ceně -1121</t>
  </si>
  <si>
    <t>1274626494</t>
  </si>
  <si>
    <t xml:space="preserve">Poznámka k položce:_x000d_
15 dní_x000d_
</t>
  </si>
  <si>
    <t>25,0*30</t>
  </si>
  <si>
    <t>53</t>
  </si>
  <si>
    <t>941111821</t>
  </si>
  <si>
    <t>Demontáž lešení řadového trubkového lehkého pracovního s podlahami s provozním zatížením tř. 3 do 200 kg/m2 šířky tř. W09 přes 0,9 do 1,2 m, výšky do 10 m</t>
  </si>
  <si>
    <t>1246849402</t>
  </si>
  <si>
    <t>54</t>
  </si>
  <si>
    <t>943211111</t>
  </si>
  <si>
    <t>Montáž lešení prostorového rámového lehkého pracovního s podlahami s provozním zatížením tř. 3 do 200 kg/m2, výšky do 10 m</t>
  </si>
  <si>
    <t>1802200531</t>
  </si>
  <si>
    <t>v otvoru mostu:</t>
  </si>
  <si>
    <t>3,2*5,0*2,85</t>
  </si>
  <si>
    <t>55</t>
  </si>
  <si>
    <t>943211211</t>
  </si>
  <si>
    <t>Montáž lešení prostorového rámového lehkého pracovního s podlahami Příplatek za první a každý další den použití lešení k ceně -1111</t>
  </si>
  <si>
    <t>-2017569669</t>
  </si>
  <si>
    <t>45,6*30</t>
  </si>
  <si>
    <t>56</t>
  </si>
  <si>
    <t>943211811</t>
  </si>
  <si>
    <t>Demontáž lešení prostorového rámového lehkého pracovního s podlahami s provozním zatížením tř. 3 do 200 kg/m2, výšky do 10 m</t>
  </si>
  <si>
    <t>774281791</t>
  </si>
  <si>
    <t>57</t>
  </si>
  <si>
    <t>953965132</t>
  </si>
  <si>
    <t>Kotvy chemické s vyvrtáním otvoru kotevní šrouby pro chemické kotvy, velikost M 16, délka 260 mm</t>
  </si>
  <si>
    <t>-523180841</t>
  </si>
  <si>
    <t>šrouby do patních desek nového zábradlí nerez kvality A4:</t>
  </si>
  <si>
    <t>13*4</t>
  </si>
  <si>
    <t>58</t>
  </si>
  <si>
    <t>963021112</t>
  </si>
  <si>
    <t>Bourání mostních konstrukcí nosných konstrukcí z kamene nebo cihel</t>
  </si>
  <si>
    <t>CS ÚRS 2020 01</t>
  </si>
  <si>
    <t>-1772952083</t>
  </si>
  <si>
    <t>římsový blok vlevo</t>
  </si>
  <si>
    <t>0,987*1,13*8,7</t>
  </si>
  <si>
    <t>59</t>
  </si>
  <si>
    <t>966075141</t>
  </si>
  <si>
    <t>Odstranění různých konstrukcí na mostech kovového zábradlí vcelku</t>
  </si>
  <si>
    <t>-938498233</t>
  </si>
  <si>
    <t>985131111</t>
  </si>
  <si>
    <t>Očištění ploch stěn, rubu kleneb a podlah tlakovou vodou</t>
  </si>
  <si>
    <t>1913686793</t>
  </si>
  <si>
    <t>opěry (levá část)</t>
  </si>
  <si>
    <t>4,99*2,85*2</t>
  </si>
  <si>
    <t>levá křídla</t>
  </si>
  <si>
    <t>11,2*6,0</t>
  </si>
  <si>
    <t>dlažba v otvoru</t>
  </si>
  <si>
    <t>3,2*9,97</t>
  </si>
  <si>
    <t>61</t>
  </si>
  <si>
    <t>985131211</t>
  </si>
  <si>
    <t>Očištění ploch stěn, rubu kleneb a podlah tryskání pískem sušeným</t>
  </si>
  <si>
    <t>-1227230589</t>
  </si>
  <si>
    <t>62</t>
  </si>
  <si>
    <t>985132111</t>
  </si>
  <si>
    <t>Očištění ploch líce kleneb a podhledů tlakovou vodou</t>
  </si>
  <si>
    <t>122640415</t>
  </si>
  <si>
    <t>klenba (levá část)</t>
  </si>
  <si>
    <t>(3,14*3,2)/2*4,99</t>
  </si>
  <si>
    <t>63</t>
  </si>
  <si>
    <t>985132211</t>
  </si>
  <si>
    <t>Očištění ploch líce kleneb a podhledů tryskání pískem sušeným</t>
  </si>
  <si>
    <t>-1100517690</t>
  </si>
  <si>
    <t>64</t>
  </si>
  <si>
    <t>985142112</t>
  </si>
  <si>
    <t>Vysekání spojovací hmoty ze spár zdiva včetně vyčištění hloubky spáry do 40 mm délky spáry na 1 m2 upravované plochy přes 6 do 12 m</t>
  </si>
  <si>
    <t>-1524325987</t>
  </si>
  <si>
    <t>klenba (levá část) - 20%</t>
  </si>
  <si>
    <t>(3,14*3,2)/2*4,99*0,2</t>
  </si>
  <si>
    <t>opěry (levá část) - 20%</t>
  </si>
  <si>
    <t>4,99*2,85*2*0,2</t>
  </si>
  <si>
    <t>levá křídla - 30%</t>
  </si>
  <si>
    <t>11,2*6,0*0,3</t>
  </si>
  <si>
    <t>65</t>
  </si>
  <si>
    <t>985231112</t>
  </si>
  <si>
    <t>Spárování zdiva hloubky do 40 mm aktivovanou maltou délky spáry na 1 m2 upravované plochy přes 6 do 12 m</t>
  </si>
  <si>
    <t>-651997913</t>
  </si>
  <si>
    <t>66</t>
  </si>
  <si>
    <t>985233121</t>
  </si>
  <si>
    <t>Úprava spár po spárování zdiva kamenného nebo cihelného délky spáry na 1 m2 upravované plochy přes 6 do 12 m uhlazením</t>
  </si>
  <si>
    <t>1990713795</t>
  </si>
  <si>
    <t>997</t>
  </si>
  <si>
    <t>Přesun sutě</t>
  </si>
  <si>
    <t>67</t>
  </si>
  <si>
    <t>997013873</t>
  </si>
  <si>
    <t>-1754648565</t>
  </si>
  <si>
    <t>33,620-0,158</t>
  </si>
  <si>
    <t>68</t>
  </si>
  <si>
    <t>997211511</t>
  </si>
  <si>
    <t>Vodorovná doprava suti nebo vybouraných hmot suti se složením a hrubým urovnáním, na vzdálenost do 1 km</t>
  </si>
  <si>
    <t>703664210</t>
  </si>
  <si>
    <t>Poznámka k položce:_x000d_
suť včetně odstraněného zábradlí (do kovošrotu)</t>
  </si>
  <si>
    <t>69</t>
  </si>
  <si>
    <t>997211519</t>
  </si>
  <si>
    <t>Vodorovná doprava suti nebo vybouraných hmot suti se složením a hrubým urovnáním, na vzdálenost Příplatek k ceně za každý další i započatý 1 km přes 1 km</t>
  </si>
  <si>
    <t>1713351031</t>
  </si>
  <si>
    <t>33,620*16</t>
  </si>
  <si>
    <t>70</t>
  </si>
  <si>
    <t>997211611</t>
  </si>
  <si>
    <t>Nakládání suti nebo vybouraných hmot na dopravní prostředky pro vodorovnou dopravu suti</t>
  </si>
  <si>
    <t>1194474933</t>
  </si>
  <si>
    <t>998</t>
  </si>
  <si>
    <t>Přesun hmot</t>
  </si>
  <si>
    <t>71</t>
  </si>
  <si>
    <t>998212111</t>
  </si>
  <si>
    <t>Přesun hmot pro mosty zděné, betonové monolitické, spřažené ocelobetonové nebo kovové vodorovná dopravní vzdálenost do 100 m výška mostu do 20 m</t>
  </si>
  <si>
    <t>698530730</t>
  </si>
  <si>
    <t>Poznámka k položce:_x000d_
Dobrý přístup k mostu</t>
  </si>
  <si>
    <t>PSV</t>
  </si>
  <si>
    <t>Práce a dodávky PSV</t>
  </si>
  <si>
    <t>711</t>
  </si>
  <si>
    <t>Izolace proti vodě, vlhkosti a plynům</t>
  </si>
  <si>
    <t>72</t>
  </si>
  <si>
    <t>711112001</t>
  </si>
  <si>
    <t>Provedení izolace proti zemní vlhkosti natěradly a tmely za studena na ploše svislé S nátěrem penetračním</t>
  </si>
  <si>
    <t>-516996028</t>
  </si>
  <si>
    <t>Poznámka k položce:_x000d_
ve styku se zeminou - Np</t>
  </si>
  <si>
    <t>přechody</t>
  </si>
  <si>
    <t>2*(0,18+0,22)*2,96</t>
  </si>
  <si>
    <t>2*1,19*2,96</t>
  </si>
  <si>
    <t>73</t>
  </si>
  <si>
    <t>11163150</t>
  </si>
  <si>
    <t>lak penetrační asfaltový</t>
  </si>
  <si>
    <t>-1986433095</t>
  </si>
  <si>
    <t>Poznámka k položce:_x000d_
Spotřeba 0,3-0,4 kg/m2 dle povrchu</t>
  </si>
  <si>
    <t>9,413*0,4/1000</t>
  </si>
  <si>
    <t>74</t>
  </si>
  <si>
    <t>711112011</t>
  </si>
  <si>
    <t>Provedení izolace proti zemní vlhkosti natěradly a tmely za studena na ploše svislé S nátěrem suspensí asfaltovou</t>
  </si>
  <si>
    <t>51277463</t>
  </si>
  <si>
    <t>Poznámka k položce:_x000d_
ve styku se zeminou - 2x Na</t>
  </si>
  <si>
    <t>9,413*2</t>
  </si>
  <si>
    <t>75</t>
  </si>
  <si>
    <t>11163152</t>
  </si>
  <si>
    <t>lak hydroizolační asfaltový</t>
  </si>
  <si>
    <t>330204922</t>
  </si>
  <si>
    <t>Poznámka k položce:_x000d_
Spotřeba 0,3-0,5 kg/m2</t>
  </si>
  <si>
    <t>18,826*0,5/1000</t>
  </si>
  <si>
    <t>76</t>
  </si>
  <si>
    <t>711-R00</t>
  </si>
  <si>
    <t>Dodávka + montáž vodotěsné izolace schváleného typu - SVI (přípravná, vodotěsná a ochranná vrstva)</t>
  </si>
  <si>
    <t>722129712</t>
  </si>
  <si>
    <t>6,0*15,0</t>
  </si>
  <si>
    <t>77</t>
  </si>
  <si>
    <t>711-R01</t>
  </si>
  <si>
    <t>Dodávka + montáž přichycení SVI nerezovou lištou včetně navrtání, osazení hmoždinek a zatmelení</t>
  </si>
  <si>
    <t>-468822544</t>
  </si>
  <si>
    <t>3,0+8,7+3,0</t>
  </si>
  <si>
    <t>78</t>
  </si>
  <si>
    <t>998711201</t>
  </si>
  <si>
    <t>Přesun hmot pro izolace proti vodě, vlhkosti a plynům stanovený procentní sazbou (%) z ceny vodorovná dopravní vzdálenost do 50 m v objektech výšky do 6 m</t>
  </si>
  <si>
    <t>%</t>
  </si>
  <si>
    <t>-1724985602</t>
  </si>
  <si>
    <t>783</t>
  </si>
  <si>
    <t>Dokončovací práce - nátěry</t>
  </si>
  <si>
    <t>79</t>
  </si>
  <si>
    <t>783826655</t>
  </si>
  <si>
    <t>Hydrofobizační nátěr omítek silikonový, transparentní, povrchů hladkých lícového zdiva</t>
  </si>
  <si>
    <t>-1414732522</t>
  </si>
  <si>
    <t>Poznámka k položce:_x000d_
veškeré očištěné kamenné zdivo</t>
  </si>
  <si>
    <t>002 - km 440,246 - svršek</t>
  </si>
  <si>
    <t xml:space="preserve">    5 - Komunikace</t>
  </si>
  <si>
    <t>OST - Ostatní</t>
  </si>
  <si>
    <t>Komunikace</t>
  </si>
  <si>
    <t>5905055010</t>
  </si>
  <si>
    <t>Odstranění stávajícího kolejového lože odtěžením v koleji. Poznámka: 1. V cenách jsou započteny náklady na odstranění KL, úpravu pláně a rozprostření výzisku na terén nebo jeho naložení na dopravní prostředek. 2. Položka se použije v případech, kdy se nové KL nezřizuje.</t>
  </si>
  <si>
    <t>1615272943</t>
  </si>
  <si>
    <t>kolej č.1</t>
  </si>
  <si>
    <t>15,0*4,0*0,5</t>
  </si>
  <si>
    <t>5905060010</t>
  </si>
  <si>
    <t>Zřízení nového kolejového lože v koleji. Poznámka: 1. V cenách jsou započteny náklady na zřízení KL nově zřizované koleje, vložení geosyntetika, rozprostření vrstvy kameniva, zřízení homogenizované vrstvy kameniva a úprava KL do profilu. 2. V cenách nejsou obsaženy náklady na položení KR, úpravu směrového a výškového uspořádání, doplnění a dodávku kameniva a snížení KL pod patou kolejnice. 3. Položka se použije v případech nově zřizované koleje nebo výhybky.</t>
  </si>
  <si>
    <t>200563894</t>
  </si>
  <si>
    <t>Poznámka k položce:_x000d_
včetně hutnění kolejového lože po vrstvách</t>
  </si>
  <si>
    <t>15,0*5,0*0,35</t>
  </si>
  <si>
    <t>5955101000</t>
  </si>
  <si>
    <t>Kamenivo drcené štěrk frakce 31,5/63 třídy BI</t>
  </si>
  <si>
    <t>274302013</t>
  </si>
  <si>
    <t>26,25*1,428</t>
  </si>
  <si>
    <t>-1948335587</t>
  </si>
  <si>
    <t>doplnění KL ve 1.TK (odtěženým štěrkem z KL z mostu, KL bude dále čištěno):</t>
  </si>
  <si>
    <t>5906130390</t>
  </si>
  <si>
    <t>Montáž kolejového roštu v ose koleje pražce betonové vystrojené tv. S49 rozdělení "d". Poznámka: 1. V cenách jsou započteny náklady na manipulaci a montáž KR, u pražců dřevěných nevystrojených i na vrtání pražců. 2. V cenách nejsou obsaženy náklady na dodávku materiálu.</t>
  </si>
  <si>
    <t>-520827696</t>
  </si>
  <si>
    <t>15,0/1000</t>
  </si>
  <si>
    <t>5906140200</t>
  </si>
  <si>
    <t>Demontáž kolejového roštu koleje v ose koleje pražce betonové tv. S49 rozdělení "d". Poznámka: 1. V cenách jsou započteny náklady na případné odstranění kameniva, rozebrání roštu do součástí, manipulaci, naložení výzisku na dopravní prostředek a uložení na úložišti. 2. V cenách nejsou obsaženy náklady na dopravu a vytřídění.</t>
  </si>
  <si>
    <t>-1300009823</t>
  </si>
  <si>
    <t>5908010230</t>
  </si>
  <si>
    <t>Zřízení kolejnicového styku s rozřezem a vrtáním - 2 otvory tv. S49. Poznámka: 1. V cenách jsou započteny náklady na zřízení styku, případné nastavení dilatační spáry a ošetření součástí mazivem. U přechodového styku se použije položka s větším tvarem. 2. V cenách nejsou obsaženy náklady na dodávku materiálu.</t>
  </si>
  <si>
    <t>styk</t>
  </si>
  <si>
    <t>-588289490</t>
  </si>
  <si>
    <t>2*2</t>
  </si>
  <si>
    <t>OST</t>
  </si>
  <si>
    <t>Ostatní</t>
  </si>
  <si>
    <t>-1048245610</t>
  </si>
  <si>
    <t>nový štěrk</t>
  </si>
  <si>
    <t>37,485</t>
  </si>
  <si>
    <t>002 - VRN - km 440,246</t>
  </si>
  <si>
    <t xml:space="preserve">    VRN1 - Průzkumné, geodetické a projektové práce</t>
  </si>
  <si>
    <t xml:space="preserve">    VRN3 - Zařízení staveniště</t>
  </si>
  <si>
    <t xml:space="preserve">    VRN4 - Inženýrská činnost</t>
  </si>
  <si>
    <t>VRN1</t>
  </si>
  <si>
    <t>Průzkumné, geodetické a projektové práce</t>
  </si>
  <si>
    <t>012103000</t>
  </si>
  <si>
    <t>Geodetické práce před výstavbou</t>
  </si>
  <si>
    <t>1024</t>
  </si>
  <si>
    <t>-1166615848</t>
  </si>
  <si>
    <t>Poznámka k položce:_x000d_
Vytyčení dotčených inženýrských sítí včetně zajištění dohledu správce sítí při provádění stavebních prací v blízkosti sítí.</t>
  </si>
  <si>
    <t>013002000</t>
  </si>
  <si>
    <t>Projektové práce</t>
  </si>
  <si>
    <t>1478083059</t>
  </si>
  <si>
    <t>Poznámka k položce:_x000d_
Zpracování dokumentace zhotovitele (využít PS z investice včetně upřesnění), zpracování dokumentace skutečného provedení stavby - 2x (v trvalém tisku i digitálně) s využitím železničního bodového pole a po projednání a schválení SŽG.</t>
  </si>
  <si>
    <t>VRN3</t>
  </si>
  <si>
    <t>Zařízení staveniště</t>
  </si>
  <si>
    <t>030001000</t>
  </si>
  <si>
    <t>1659497922</t>
  </si>
  <si>
    <t>Poznámka k položce:_x000d_
Dodávky vody a energie, příjezdové komunikace včetně příp. omezení provozu a dopravního značení, příp. pronájmy pozemků, střežení pracoviště, uvedení pozemků do původního stavu, včetně přípravy a likvidace staveniště.</t>
  </si>
  <si>
    <t>VRN4</t>
  </si>
  <si>
    <t>Inženýrská činnost</t>
  </si>
  <si>
    <t>043134000</t>
  </si>
  <si>
    <t>Zkoušky zatěžovací</t>
  </si>
  <si>
    <t>-82887685</t>
  </si>
  <si>
    <t>Poznámka k položce:_x000d_
Statická zatěžovací zkouška pláně (vhodné v místě příčného odvodnění)</t>
  </si>
  <si>
    <t>v koleji č. 1:</t>
  </si>
  <si>
    <t>002 - Oprava mostu v km 441,125</t>
  </si>
  <si>
    <t>001 - km 441,125 - most</t>
  </si>
  <si>
    <t>-1848060678</t>
  </si>
  <si>
    <t>2*5*5</t>
  </si>
  <si>
    <t>-446141495</t>
  </si>
  <si>
    <t>50*0,01</t>
  </si>
  <si>
    <t>1095098717</t>
  </si>
  <si>
    <t>1973839700</t>
  </si>
  <si>
    <t>1577315932</t>
  </si>
  <si>
    <t>izolace, přechody</t>
  </si>
  <si>
    <t>4,5*16,0*0,6</t>
  </si>
  <si>
    <t>5,5*1,0*1,0*2</t>
  </si>
  <si>
    <t>3,0*1,5*0,8*2</t>
  </si>
  <si>
    <t>podél křídel (práh rozšíření)</t>
  </si>
  <si>
    <t>2,7*0,75*1,0*2</t>
  </si>
  <si>
    <t>2,7*2,3*1,5</t>
  </si>
  <si>
    <t>práh pro čelo (v místě otvoru)</t>
  </si>
  <si>
    <t>4,2*0,75*1,0</t>
  </si>
  <si>
    <t>dlažba</t>
  </si>
  <si>
    <t>24,0*0,4</t>
  </si>
  <si>
    <t>1905272983</t>
  </si>
  <si>
    <t>16,0*1,0</t>
  </si>
  <si>
    <t>-350762476</t>
  </si>
  <si>
    <t>-1558057354</t>
  </si>
  <si>
    <t>Poznámka k položce:_x000d_
Část vhodného materiálu výužít na zásyp kolem křídel_x000d_
(vytvořit původní svah náspu)</t>
  </si>
  <si>
    <t>87,515-4,807</t>
  </si>
  <si>
    <t>318074123</t>
  </si>
  <si>
    <t>Poznámka k položce:_x000d_
celkem 18 km (např. UL Všebořice)</t>
  </si>
  <si>
    <t>82,708*8</t>
  </si>
  <si>
    <t>1648537215</t>
  </si>
  <si>
    <t>ornice k rozprostření:</t>
  </si>
  <si>
    <t>26,0*0,15</t>
  </si>
  <si>
    <t>-676866169</t>
  </si>
  <si>
    <t>82,708*2</t>
  </si>
  <si>
    <t>-1547947271</t>
  </si>
  <si>
    <t>zásyp podél křídel (původní materiál):</t>
  </si>
  <si>
    <t>2,7*2,3*(1,5-0,726)</t>
  </si>
  <si>
    <t>zásyp příčného odvodnění a dosypání pláně v 1.TK:</t>
  </si>
  <si>
    <t>-1050397721</t>
  </si>
  <si>
    <t>-158742102</t>
  </si>
  <si>
    <t>50,0-24,0</t>
  </si>
  <si>
    <t>1427946394</t>
  </si>
  <si>
    <t>24,0*0,03</t>
  </si>
  <si>
    <t>-1096871402</t>
  </si>
  <si>
    <t>-2125078095</t>
  </si>
  <si>
    <t>268937264</t>
  </si>
  <si>
    <t>Poznámka k položce:_x000d_
SVI provedena pod kolejí č.1_x000d_
(levá strana objektu)_x000d_
napojení na již provedenou izolaci pod kolejí č.2_x000d_
odvodňovací trouba zalomená (podél rovnoběžných křídel) - nasměrování výtoku mimo silnici</t>
  </si>
  <si>
    <t>12,0*2</t>
  </si>
  <si>
    <t>1997096028</t>
  </si>
  <si>
    <t>rozšíření čela objektu (otvor)</t>
  </si>
  <si>
    <t>rozšíření čela objektu (rovnoběžná křídla)</t>
  </si>
  <si>
    <t>80523760</t>
  </si>
  <si>
    <t>10,4*0,726*0,6</t>
  </si>
  <si>
    <t>10,4*0,270*0,5</t>
  </si>
  <si>
    <t>10,4*0,44*0,3</t>
  </si>
  <si>
    <t>římsy na přechodech vlevo</t>
  </si>
  <si>
    <t>1959054833</t>
  </si>
  <si>
    <t>10,4*1,584</t>
  </si>
  <si>
    <t>10,4*1,914</t>
  </si>
  <si>
    <t>0,726*1,414*2</t>
  </si>
  <si>
    <t>-1070390418</t>
  </si>
  <si>
    <t>53275201</t>
  </si>
  <si>
    <t>8,088*80/1000</t>
  </si>
  <si>
    <t>1881279160</t>
  </si>
  <si>
    <t>1843729452</t>
  </si>
  <si>
    <t>-565416496</t>
  </si>
  <si>
    <t>10,40*(2,1+1,6)*0,726</t>
  </si>
  <si>
    <t>3,2*2,1*0,726*-1</t>
  </si>
  <si>
    <t>(3,14*1,6*1,6)/2*0,726*-1</t>
  </si>
  <si>
    <t>2,7*1,9*0,726*-1*2</t>
  </si>
  <si>
    <t>1855347891</t>
  </si>
  <si>
    <t>3,7*0,726*2</t>
  </si>
  <si>
    <t>2,1*0,726*2</t>
  </si>
  <si>
    <t>3,14*3,2/2*0,726</t>
  </si>
  <si>
    <t>12,690/0,726*2</t>
  </si>
  <si>
    <t>-1002787135</t>
  </si>
  <si>
    <t>1665496098</t>
  </si>
  <si>
    <t>12,690*80/1000</t>
  </si>
  <si>
    <t>-79447486</t>
  </si>
  <si>
    <t>227989141</t>
  </si>
  <si>
    <t>0,5*20</t>
  </si>
  <si>
    <t>-374940601</t>
  </si>
  <si>
    <t>12*0,5*2</t>
  </si>
  <si>
    <t>788464261</t>
  </si>
  <si>
    <t>276485527</t>
  </si>
  <si>
    <t>0,2*0,24*7</t>
  </si>
  <si>
    <t>-1171243857</t>
  </si>
  <si>
    <t>823057494</t>
  </si>
  <si>
    <t>Poznámka k položce:_x000d_
SVI provedena pouze pod kolejí č.2_x000d_
(pravá strana objektu)</t>
  </si>
  <si>
    <t>(8,85-4,8)*16,0*0,22</t>
  </si>
  <si>
    <t>1695067419</t>
  </si>
  <si>
    <t>(8,85-4,8)*16,0*2*5,4*1,1/1000</t>
  </si>
  <si>
    <t>-1322999869</t>
  </si>
  <si>
    <t>4,5*12,0</t>
  </si>
  <si>
    <t>-1614609798</t>
  </si>
  <si>
    <t>kužele levá strana</t>
  </si>
  <si>
    <t>9,0*2</t>
  </si>
  <si>
    <t>přechody levá strana</t>
  </si>
  <si>
    <t>3,0*1,0*2</t>
  </si>
  <si>
    <t>1566948281</t>
  </si>
  <si>
    <t>dlažba podél křídel</t>
  </si>
  <si>
    <t>24,0*3,03*1,1/1000</t>
  </si>
  <si>
    <t>942572850</t>
  </si>
  <si>
    <t>3*10,4*0,24</t>
  </si>
  <si>
    <t>7*1,1*0,28</t>
  </si>
  <si>
    <t>7*0,11</t>
  </si>
  <si>
    <t>-733560899</t>
  </si>
  <si>
    <t>10,414*1,517</t>
  </si>
  <si>
    <t>-41421790</t>
  </si>
  <si>
    <t>413317306</t>
  </si>
  <si>
    <t>Poznámka k položce:_x000d_
Levá strana objektu</t>
  </si>
  <si>
    <t>1804972307</t>
  </si>
  <si>
    <t>391426279</t>
  </si>
  <si>
    <t>1,10*7*8,37/1000</t>
  </si>
  <si>
    <t>869358669</t>
  </si>
  <si>
    <t>10,4*3*4,57/1000</t>
  </si>
  <si>
    <t>-1300723737</t>
  </si>
  <si>
    <t>7*7,54/1000</t>
  </si>
  <si>
    <t>1188880413</t>
  </si>
  <si>
    <t>u římsy vlevo (včetně zhotovení 1x základního PKO nátěru výztuže u vlysu s letopočtem s ručním očištěním kartáčem):</t>
  </si>
  <si>
    <t>936991111</t>
  </si>
  <si>
    <t>Odvodňovače kamenného zdiva mostů z PE trubek DN 160 včetně utěsnění</t>
  </si>
  <si>
    <t>-531004148</t>
  </si>
  <si>
    <t>Poznámka k položce:_x000d_
odvodňovače ve zdivu opěr_x000d_
(pod kolejí č.1 i č.2)</t>
  </si>
  <si>
    <t>2*3*1,0</t>
  </si>
  <si>
    <t>2080725499</t>
  </si>
  <si>
    <t>u průčelí levo</t>
  </si>
  <si>
    <t>4,2*3,5</t>
  </si>
  <si>
    <t>2,7*1,0*2</t>
  </si>
  <si>
    <t>1715271067</t>
  </si>
  <si>
    <t>20,1*15</t>
  </si>
  <si>
    <t>-1480557745</t>
  </si>
  <si>
    <t>1770385191</t>
  </si>
  <si>
    <t>v otvoru mostu</t>
  </si>
  <si>
    <t>3,2*4,4*2</t>
  </si>
  <si>
    <t>283729239</t>
  </si>
  <si>
    <t>28,16*15</t>
  </si>
  <si>
    <t>328088947</t>
  </si>
  <si>
    <t>1982601236</t>
  </si>
  <si>
    <t>7*4</t>
  </si>
  <si>
    <t>963051111</t>
  </si>
  <si>
    <t>Bourání mostních konstrukcí nosných konstrukcí ze železového betonu</t>
  </si>
  <si>
    <t>100153564</t>
  </si>
  <si>
    <t>římsy průčelí vlevo</t>
  </si>
  <si>
    <t>10,4*0,6*0,3</t>
  </si>
  <si>
    <t>963071112</t>
  </si>
  <si>
    <t>Demontáž ocelových prvků mostních konstrukcí ztužidel, sedel pro centrické uložení mostnic, stoliček, diagonál, svislic, styčníkových plechů, chodníkových konzol, podlahových nosníků, kabelových žlabů a ostatních drobných prvků šroubovaných nebo svařovaných, hmotnosti přes 100 kg</t>
  </si>
  <si>
    <t>1920176398</t>
  </si>
  <si>
    <t>Poznámka k položce:_x000d_
Ocelová příhradová konstrukce_x000d_
pro uložení kabelového žlabu podél levého průčelí</t>
  </si>
  <si>
    <t>-2108524649</t>
  </si>
  <si>
    <t>Poznámka k položce:_x000d_
ZÁBRADLÍ NEPONIČIT_x000d_
uložit v areálu Teplice Zámecká zahrada</t>
  </si>
  <si>
    <t>985111221</t>
  </si>
  <si>
    <t>Odsekání vrstev betonu líce kleneb a podhledů, tloušťka odsekané vrstvy do 80 mm</t>
  </si>
  <si>
    <t>589212552</t>
  </si>
  <si>
    <t>Poznámka k položce:_x000d_
Odsekání stříkaného betonu_x000d_
(očistit a přespárovat kamenné zdivo klenby)</t>
  </si>
  <si>
    <t>(3,14*3,2)/2*4,4</t>
  </si>
  <si>
    <t>913342893</t>
  </si>
  <si>
    <t>1,9*4,4*2</t>
  </si>
  <si>
    <t>40846763</t>
  </si>
  <si>
    <t>665759356</t>
  </si>
  <si>
    <t>2087713603</t>
  </si>
  <si>
    <t>-970517957</t>
  </si>
  <si>
    <t>klenba (levá část) - 75%</t>
  </si>
  <si>
    <t>(3,14*3,2)/2*4,4*0,75</t>
  </si>
  <si>
    <t>opěry (levá část) - 10%</t>
  </si>
  <si>
    <t>1,9*4,4*2*0,1</t>
  </si>
  <si>
    <t>985221112</t>
  </si>
  <si>
    <t>Doplnění zdiva ručně do aktivované malty kamenem délky spáry na 1 m2 upravované plochy přes 6 do 12 m</t>
  </si>
  <si>
    <t>-1003847761</t>
  </si>
  <si>
    <t>klenba (levá část) - 25%</t>
  </si>
  <si>
    <t>(3,14*3,2)/2*4,4*0,2*0,25</t>
  </si>
  <si>
    <t>58381086</t>
  </si>
  <si>
    <t>kámen lomový upravený štípaný (80, 40, 20 cm) pískovec</t>
  </si>
  <si>
    <t>-31663498</t>
  </si>
  <si>
    <t>1,105*2,4</t>
  </si>
  <si>
    <t>368583712</t>
  </si>
  <si>
    <t>klenba (levá část) - 100%</t>
  </si>
  <si>
    <t>237103424</t>
  </si>
  <si>
    <t>997013862</t>
  </si>
  <si>
    <t>Poplatek za uložení stavebního odpadu na recyklační skládce (skládkovné) z armovaného betonu zatříděného do Katalogu odpadů pod kódem 17 01 01</t>
  </si>
  <si>
    <t>838716935</t>
  </si>
  <si>
    <t>Poznámka k položce:_x000d_
Zábradlí nepoškozené odvést do areálu Teplice Zámecká zahrada</t>
  </si>
  <si>
    <t>suť bez zábradlí a ocel.příhrad.konstrukce</t>
  </si>
  <si>
    <t>12,088-0,160-0,187</t>
  </si>
  <si>
    <t>-873366806</t>
  </si>
  <si>
    <t>-2119569433</t>
  </si>
  <si>
    <t>suť (skládka ÚL Všebořice - 18km)</t>
  </si>
  <si>
    <t>11,741*17</t>
  </si>
  <si>
    <t>zábradlí a ocel.příhrad.kostrukce (Teplice Zámecká zahrada - 33km)</t>
  </si>
  <si>
    <t>(0,160+0,187)*32</t>
  </si>
  <si>
    <t>1543278942</t>
  </si>
  <si>
    <t>171975715</t>
  </si>
  <si>
    <t>1219942661</t>
  </si>
  <si>
    <t>římsový blok</t>
  </si>
  <si>
    <t>0,3*10,4</t>
  </si>
  <si>
    <t>0,5*10,4</t>
  </si>
  <si>
    <t>-5999165</t>
  </si>
  <si>
    <t>17,733*0,4/1000</t>
  </si>
  <si>
    <t>1621714751</t>
  </si>
  <si>
    <t>17,733*2</t>
  </si>
  <si>
    <t>597110198</t>
  </si>
  <si>
    <t>35,466*0,5/1000</t>
  </si>
  <si>
    <t>80</t>
  </si>
  <si>
    <t>-328777168</t>
  </si>
  <si>
    <t>6,0*16,0</t>
  </si>
  <si>
    <t>81</t>
  </si>
  <si>
    <t>1060162147</t>
  </si>
  <si>
    <t>82</t>
  </si>
  <si>
    <t>93398108</t>
  </si>
  <si>
    <t>83</t>
  </si>
  <si>
    <t>-497087765</t>
  </si>
  <si>
    <t>002 - km 441,125 - svršek</t>
  </si>
  <si>
    <t>141296713</t>
  </si>
  <si>
    <t>16,0*4,0*0,5</t>
  </si>
  <si>
    <t>-766859093</t>
  </si>
  <si>
    <t>16,0*5,2*0,35</t>
  </si>
  <si>
    <t>-1262380064</t>
  </si>
  <si>
    <t>29,12*1,428</t>
  </si>
  <si>
    <t>-277061382</t>
  </si>
  <si>
    <t>doplnění KL v 1.TK (odtěženým štěrkem z KL z mostu, KL bude dále čištěno):</t>
  </si>
  <si>
    <t>371496455</t>
  </si>
  <si>
    <t>16,0/1000</t>
  </si>
  <si>
    <t>-1913099267</t>
  </si>
  <si>
    <t>662588522</t>
  </si>
  <si>
    <t>-1951672236</t>
  </si>
  <si>
    <t>41,583</t>
  </si>
  <si>
    <t>002 - VRN - km 441,125</t>
  </si>
  <si>
    <t>-225231417</t>
  </si>
  <si>
    <t>-1099360104</t>
  </si>
  <si>
    <t>2108130406</t>
  </si>
  <si>
    <t>1262515913</t>
  </si>
  <si>
    <t>v 1.TK:</t>
  </si>
  <si>
    <t>003 - Oprava mostu v km 441,562</t>
  </si>
  <si>
    <t>001 - km 441,562 - most</t>
  </si>
  <si>
    <t>-2032419682</t>
  </si>
  <si>
    <t>667542036</t>
  </si>
  <si>
    <t>-151817320</t>
  </si>
  <si>
    <t>161326045</t>
  </si>
  <si>
    <t>4,2*16,0*0,5</t>
  </si>
  <si>
    <t>5,0*1,0*1,0*2</t>
  </si>
  <si>
    <t>-1508205358</t>
  </si>
  <si>
    <t>-1535536010</t>
  </si>
  <si>
    <t>1764340362</t>
  </si>
  <si>
    <t>1984029784</t>
  </si>
  <si>
    <t>43,6*8</t>
  </si>
  <si>
    <t>-1524981354</t>
  </si>
  <si>
    <t>43,6*2</t>
  </si>
  <si>
    <t>1931751051</t>
  </si>
  <si>
    <t>16,0*4,2*0,2</t>
  </si>
  <si>
    <t>-1222701113</t>
  </si>
  <si>
    <t>13,44*1,6</t>
  </si>
  <si>
    <t>-226872545</t>
  </si>
  <si>
    <t>6,0*2</t>
  </si>
  <si>
    <t>1395672006</t>
  </si>
  <si>
    <t>4,2*16,0*0,22</t>
  </si>
  <si>
    <t>655249018</t>
  </si>
  <si>
    <t>4,2*16,0*2*5,4*1,1/1000</t>
  </si>
  <si>
    <t>812904134</t>
  </si>
  <si>
    <t>vývod odvodnění</t>
  </si>
  <si>
    <t>2*2,0</t>
  </si>
  <si>
    <t>-1729812239</t>
  </si>
  <si>
    <t>-796218218</t>
  </si>
  <si>
    <t>Poznámka k položce:_x000d_
Dobrý přístup k mostu - cca 100 m od přejezdu v Malém Březně</t>
  </si>
  <si>
    <t>-1521509493</t>
  </si>
  <si>
    <t>5,0*16,0</t>
  </si>
  <si>
    <t>-576736354</t>
  </si>
  <si>
    <t>Poznámka k položce:_x000d_
SVI provedena pod kolejí č.1_x000d_
(levá strana objektu)</t>
  </si>
  <si>
    <t>-1558775693</t>
  </si>
  <si>
    <t>002 - km 441,562 - svršek</t>
  </si>
  <si>
    <t>452776661</t>
  </si>
  <si>
    <t>16,0*4,2*0,5</t>
  </si>
  <si>
    <t>-1432237440</t>
  </si>
  <si>
    <t>16,0*4,2*0,35</t>
  </si>
  <si>
    <t>-934991582</t>
  </si>
  <si>
    <t>23,520*1,428</t>
  </si>
  <si>
    <t>-717545251</t>
  </si>
  <si>
    <t>33,6</t>
  </si>
  <si>
    <t>1326153368</t>
  </si>
  <si>
    <t>-2030081514</t>
  </si>
  <si>
    <t>-1679258166</t>
  </si>
  <si>
    <t>-1991226212</t>
  </si>
  <si>
    <t>33,587</t>
  </si>
  <si>
    <t>002 - VRN - km 441,562</t>
  </si>
  <si>
    <t>773363442</t>
  </si>
  <si>
    <t>-373516235</t>
  </si>
  <si>
    <t xml:space="preserve">Poznámka k položce:_x000d_
Zpracování dokumentace zhotovitele (pouze izolace a odvodnění ve 2.TK dle upřesnění PS), zpracování dokumentace skutečného provedení stavby - 2x (v trvalém tisku i digitálně) s využitím železničního bodového pole a po projednání a schválení SŽG._x000d_
</t>
  </si>
  <si>
    <t>1520619328</t>
  </si>
  <si>
    <t>-411887122</t>
  </si>
  <si>
    <t>C - práce SSZT</t>
  </si>
  <si>
    <t>7497371625</t>
  </si>
  <si>
    <t>Demontáže zařízení trakčního vedení svodu ukolejnění konstrukcí a stožárů</t>
  </si>
  <si>
    <t>-72998043</t>
  </si>
  <si>
    <t>7497351590</t>
  </si>
  <si>
    <t>Montáž ukolejnění s průrazkou T, P, 2T, BP, DS, OK - 1 vodič</t>
  </si>
  <si>
    <t>880013043</t>
  </si>
  <si>
    <t>7592007050</t>
  </si>
  <si>
    <t>Demontáž počítacího bodu (senzoru) RSR 180</t>
  </si>
  <si>
    <t>-1787402017</t>
  </si>
  <si>
    <t>7592005050</t>
  </si>
  <si>
    <t>Montáž počítacího bodu (senzoru) RSR 180</t>
  </si>
  <si>
    <t>-1992677345</t>
  </si>
  <si>
    <t>7592705016</t>
  </si>
  <si>
    <t>Montáž upozorňovadla nízkého na sloupek</t>
  </si>
  <si>
    <t>-914132693</t>
  </si>
  <si>
    <t>7592707012</t>
  </si>
  <si>
    <t>Demontáž upozorňovadla předvěstního</t>
  </si>
  <si>
    <t>896785529</t>
  </si>
  <si>
    <t>7594105015</t>
  </si>
  <si>
    <t>Vrtání kolejnic všech souprav elektrickou vrtačkou</t>
  </si>
  <si>
    <t>990299968</t>
  </si>
  <si>
    <t>7594107070</t>
  </si>
  <si>
    <t>Demontáž lanového propojení tlumivek z betonových pražců</t>
  </si>
  <si>
    <t>-1076537590</t>
  </si>
  <si>
    <t>7594105070</t>
  </si>
  <si>
    <t>Montáž lanového propojení tlumivek na betonové pražce 1,9 nebo 2,4 m</t>
  </si>
  <si>
    <t>-1715941165</t>
  </si>
  <si>
    <t>7594105072</t>
  </si>
  <si>
    <t>Montáž lanového propojení tlumivek na betonové pražce 3,7 nebo 4,2 m</t>
  </si>
  <si>
    <t>2010236067</t>
  </si>
  <si>
    <t>7594107330</t>
  </si>
  <si>
    <t>Demontáž kolejnicového lanového propojení z betonových pražců</t>
  </si>
  <si>
    <t>-2048372472</t>
  </si>
  <si>
    <t>7594105330</t>
  </si>
  <si>
    <t>Montáž lanového propojení kolejnicového na betonové pražce do 2,9 m</t>
  </si>
  <si>
    <t>-2114780591</t>
  </si>
  <si>
    <t>7594105332</t>
  </si>
  <si>
    <t>Montáž lanového propojení kolejnicového na betonové pražce do 3,3 m</t>
  </si>
  <si>
    <t>-710948773</t>
  </si>
  <si>
    <t>7592010172</t>
  </si>
  <si>
    <t>Kolové senzory a snímače počítačů náprav Připevňovací čep BBK pro upevňovací soupravu SK140</t>
  </si>
  <si>
    <t>pár</t>
  </si>
  <si>
    <t>-2062923137</t>
  </si>
  <si>
    <t>7594110445</t>
  </si>
  <si>
    <t>Lanové propojení s kolíkovým ukončením LBI 1xFe20/220</t>
  </si>
  <si>
    <t>1983212914</t>
  </si>
  <si>
    <t>7592701220</t>
  </si>
  <si>
    <t>Upozorňovadla, značky Návěsti označující místo na trati Návěst Vlak se blíží sam.p 1šikmý pruh (HM0404129990594)</t>
  </si>
  <si>
    <t>2008437839</t>
  </si>
  <si>
    <t>7592701225</t>
  </si>
  <si>
    <t>Upozorňovadla, značky Návěsti označující místo na trati Návěst Vlak se blíží sam.p 2šikmé pruhy (HM0404129990595)</t>
  </si>
  <si>
    <t>-1059104974</t>
  </si>
  <si>
    <t>7592701230</t>
  </si>
  <si>
    <t>Upozorňovadla, značky Návěsti označující místo na trati Návěst Vlak se blíží sam.p 3šikmé pruhy (HM0404129990596)</t>
  </si>
  <si>
    <t>-1026883245</t>
  </si>
  <si>
    <t>7592701235</t>
  </si>
  <si>
    <t>Upozorňovadla, značky Návěsti označující místo na trati Návěst Vlak se blíží sam.p 4šikmé pruhy (HM0404129990597)</t>
  </si>
  <si>
    <t>641353018</t>
  </si>
  <si>
    <t>D - práce SEE</t>
  </si>
  <si>
    <t>SO1.1 - rozvody</t>
  </si>
  <si>
    <t>Jilich</t>
  </si>
  <si>
    <t>7493100660</t>
  </si>
  <si>
    <t>Venkovní osvětlení Svítidla pro železnici LED svítidlo o příkonu 36 - 55 W určené pro osvětlení venkovních prostor veřejnosti přístupných (nástupiště, přechody kolejiště) na ŽDC.</t>
  </si>
  <si>
    <t>280819138</t>
  </si>
  <si>
    <t>Poznámka k položce:_x000d_
svítidlo 44W</t>
  </si>
  <si>
    <t>7493100340-R</t>
  </si>
  <si>
    <t>kotevní rámeček pro stožár RADEK</t>
  </si>
  <si>
    <t>-873068520</t>
  </si>
  <si>
    <t>7493152530</t>
  </si>
  <si>
    <t>Montáž svítidla pro železnici na sklopný stožár - kompletace a montáž včetně "superlife" světelného zdroje, elektronického předřadníku a připojení kabelu</t>
  </si>
  <si>
    <t>-1487742793</t>
  </si>
  <si>
    <t>7493171010</t>
  </si>
  <si>
    <t>Demontáž osvětlovacích stožárů výšky do 6 m - včetně veškeré elektrovýzbroje (svítidla, kabely, rozvodnice)</t>
  </si>
  <si>
    <t>2037437687</t>
  </si>
  <si>
    <t>7493151010</t>
  </si>
  <si>
    <t>Montáž osvětlovacích stožárů včetně výstroje sklopných výšky do 12 m - včetně připojovací svorkovnice pro 2x svítidla, kabelového vedení ke svítidlům a veškerého příslušenství. Neobsahuje základovou konstrukci a montáž svítidla</t>
  </si>
  <si>
    <t>2110840374</t>
  </si>
  <si>
    <t>7492502020</t>
  </si>
  <si>
    <t>Kabely, vodiče, šňůry Cu - nn Kabel silový 4 a 5-žílový Cu, plastová izolace CYKY 5J4 (5Cx4)</t>
  </si>
  <si>
    <t>-1569754452</t>
  </si>
  <si>
    <t>7491100120</t>
  </si>
  <si>
    <t xml:space="preserve">Trubková vedení Ohebné elektroinstalační trubky KOPOFLEX  50 rudá</t>
  </si>
  <si>
    <t>260775930</t>
  </si>
  <si>
    <t>7492554010</t>
  </si>
  <si>
    <t>Montáž kabelů 4- a 5-žílových Cu do 16 mm2 - uložení do země, chráničky, na rošty, pod omítku apod.</t>
  </si>
  <si>
    <t>294723231</t>
  </si>
  <si>
    <t>7492751022</t>
  </si>
  <si>
    <t>Montáž ukončení kabelů nn v rozvaděči nebo na přístroji izolovaných s označením 2 - 5-ti žílových do 25 mm2 - montáž kabelové koncovky nebo záklopky včetně odizolování pláště a izolace žil kabelu, ukončení žil v rozvaděči, upevnění kabelových ok, roz. trubice, zakončení stínění apod.</t>
  </si>
  <si>
    <t>-869330521</t>
  </si>
  <si>
    <t>7492756040</t>
  </si>
  <si>
    <t>Pomocné práce pro montáž kabelů zatažení kabelů do chráničky do 4 kg/m</t>
  </si>
  <si>
    <t>-1097600044</t>
  </si>
  <si>
    <t>7492471010</t>
  </si>
  <si>
    <t>Demontáže kabelových vedení nn - demontáž ze zemní kynety, roštu, rozvaděče, trubky, chráničky apod.</t>
  </si>
  <si>
    <t>-1925095664</t>
  </si>
  <si>
    <t>7491600200</t>
  </si>
  <si>
    <t>Uzemnění Vnější Pásek pozink. FeZn 30x4</t>
  </si>
  <si>
    <t>523424968</t>
  </si>
  <si>
    <t>7491601340</t>
  </si>
  <si>
    <t>Uzemnění Hromosvodné vedení Svorka SK</t>
  </si>
  <si>
    <t>-531935347</t>
  </si>
  <si>
    <t>7491652010</t>
  </si>
  <si>
    <t>Montáž vnějšího uzemnění uzemňovacích vodičů v zemi z pozinkované oceli (FeZn) do 120 mm2 - uzemňovacího vedení v zemní kynetě, případně v chráničce odvinutí vodiče ze svitku a oddělení příslušné délky, tvarování pásku, spojování. Neobsahuje výkop a zához kabelové kynety a chráničku</t>
  </si>
  <si>
    <t>-712735102</t>
  </si>
  <si>
    <t>7491654012</t>
  </si>
  <si>
    <t>Montáž svorek spojovacích se 3 a více šrouby (typ ST, SJ, SK, SZ, SR01, 02, aj.)</t>
  </si>
  <si>
    <t>-1870250670</t>
  </si>
  <si>
    <t>7498150515</t>
  </si>
  <si>
    <t>Vyhotovení výchozí revizní zprávy pro opravné práce pro objem investičních nákladů přes 100 000 do 500 000 Kč - celková prohlídka zařízení provozního souboru nebo stavebního objektu včetně měření, zkoušek zařízení tohoto provozního souboru nebo stavebního objektu revizním technikem na zařízení podle požadavku ČSN, včetně hodnocení a vyhotovení celkové revizní zprávy</t>
  </si>
  <si>
    <t>1096208563</t>
  </si>
  <si>
    <t>SO1.2 - zemní práce</t>
  </si>
  <si>
    <t>M - Práce a dodávky M</t>
  </si>
  <si>
    <t xml:space="preserve">    46-M - Zemní práce při extr.mont.pracích</t>
  </si>
  <si>
    <t>Práce a dodávky M</t>
  </si>
  <si>
    <t>46-M</t>
  </si>
  <si>
    <t>Zemní práce při extr.mont.pracích</t>
  </si>
  <si>
    <t>460131113</t>
  </si>
  <si>
    <t>Hloubení nezapažených jam ručně včetně urovnání dna s přemístěním výkopku do vzdálenosti 3 m od okraje jámy nebo s naložením na dopravní prostředek v hornině třídy těžitelnosti I skupiny 3</t>
  </si>
  <si>
    <t>CS ÚRS 2021 01</t>
  </si>
  <si>
    <t>-529560469</t>
  </si>
  <si>
    <t>0,5*0,5*1,1*3</t>
  </si>
  <si>
    <t>460080035</t>
  </si>
  <si>
    <t>Základové konstrukce základ bez bednění do rostlé zeminy z monolitického železobetonu bez výztuže bez zvláštních nároků na prostředí tř. C 25/30</t>
  </si>
  <si>
    <t>1443708207</t>
  </si>
  <si>
    <t>0,4*0,4*1*3</t>
  </si>
  <si>
    <t>460080112</t>
  </si>
  <si>
    <t>Bourání základu betonového</t>
  </si>
  <si>
    <t>1667965419</t>
  </si>
  <si>
    <t>0,5*0,5*0,2*3</t>
  </si>
  <si>
    <t>460161172</t>
  </si>
  <si>
    <t>Hloubení zapažených i nezapažených kabelových rýh ručně včetně urovnání dna s přemístěním výkopku do vzdálenosti 3 m od okraje jámy nebo s naložením na dopravní prostředek šířky 35 cm hloubky 80 cm v hornině třídy těžitelnosti I skupiny 3</t>
  </si>
  <si>
    <t>-1833994691</t>
  </si>
  <si>
    <t>460490013</t>
  </si>
  <si>
    <t>Výstražná fólie z PVC pro krytí kabelů včetně vyrovnání povrchu rýhy, rozvinutí a uložení fólie šířky do 34 cm</t>
  </si>
  <si>
    <t>66740485</t>
  </si>
  <si>
    <t>460520162</t>
  </si>
  <si>
    <t>Montáž trubek ochranných uložených volně do rýhy plastových tuhých, vnitřního průměru přes 32 do 50 mm</t>
  </si>
  <si>
    <t>959987343</t>
  </si>
  <si>
    <t>460431182</t>
  </si>
  <si>
    <t>Zásyp kabelových rýh ručně s přemístění sypaniny ze vzdálenosti do 10 m, s uložením výkopku ve vrstvách včetně zhutnění a úpravy povrchu šířky 35 cm hloubky 80 cm z horniny třídy těžitelnosti I skupiny 3</t>
  </si>
  <si>
    <t>1607641205</t>
  </si>
  <si>
    <t>460600061</t>
  </si>
  <si>
    <t>Odvoz suti a vybouraných hmot odvoz suti a vybouraných hmot do 1 km</t>
  </si>
  <si>
    <t>-1479781487</t>
  </si>
  <si>
    <t>460600071</t>
  </si>
  <si>
    <t>Odvoz suti a vybouraných hmot odvoz suti a vybouraných hmot Příplatek k ceně za každý další i započatý 1 km</t>
  </si>
  <si>
    <t>-1448107364</t>
  </si>
  <si>
    <t>20*0,5</t>
  </si>
  <si>
    <t>460481122</t>
  </si>
  <si>
    <t>Úprava pláně ručně v hornině třídy těžitelnosti I skupiny 3 se zhutněním</t>
  </si>
  <si>
    <t>1085407432</t>
  </si>
  <si>
    <t>460641411</t>
  </si>
  <si>
    <t>Základové konstrukce bednění s případnými vzpěrami nezabudované zřízení</t>
  </si>
  <si>
    <t>310416902</t>
  </si>
  <si>
    <t>1,6*1*3</t>
  </si>
  <si>
    <t>460641412</t>
  </si>
  <si>
    <t>Základové konstrukce bednění s případnými vzpěrami nezabudované odstranění</t>
  </si>
  <si>
    <t>1583983313</t>
  </si>
  <si>
    <t>SO1.3 - VON</t>
  </si>
  <si>
    <t>022102001</t>
  </si>
  <si>
    <t>Geodetické práce Geodetické práce elektrického zařízení</t>
  </si>
  <si>
    <t>-2020877877</t>
  </si>
  <si>
    <t>023101001</t>
  </si>
  <si>
    <t>Projektové práce Projektové práce v rozsahu ZRN (vyjma dále jmenované práce) do 1 mil. Kč</t>
  </si>
  <si>
    <t>1041577320</t>
  </si>
  <si>
    <t>SEZNAM FIGUR</t>
  </si>
  <si>
    <t>Výměra</t>
  </si>
  <si>
    <t xml:space="preserve"> A/ 02/ 02.3</t>
  </si>
  <si>
    <t>Hmotnost nového AB</t>
  </si>
  <si>
    <t>Použití figury:</t>
  </si>
  <si>
    <t>Doprava obousměrná (např. dodávek z vlastních zásob zhotovitele nebo objednatele nebo výzisku) mechanizací o nosnosti přes 3,5 t sypanin (kameniva, písku, suti, dlažebních kostek, atd.) do 20 km</t>
  </si>
  <si>
    <t>Zřízení konstrukce vozovky asfaltobetonové s podkladní, ložní a obrusnou vrstvou tloušťky do 20 cm</t>
  </si>
  <si>
    <t>Vložení výztužné vložky textilní nebo geosyntetické</t>
  </si>
  <si>
    <t>Hloubení rýh nebo jam na železničním spodku II. třídy</t>
  </si>
  <si>
    <t>Poplatek za uložení suti nebo hmot na oficiální skládku</t>
  </si>
  <si>
    <t>Vyzískaný beton - P2984</t>
  </si>
  <si>
    <t>Výměna upevnění podkladnicového komplety</t>
  </si>
  <si>
    <t>Doprava obousměrná (např. dodávek z vlastních zásob zhotovitele nebo objednatele nebo výzisku) mechanizací o nosnosti přes 3,5 t sypanin (kameniva, písku, suti, dlažebních kostek, atd.) do 200 km</t>
  </si>
  <si>
    <t>Odstranění AB komunikace odtěžením nebo frézováním hloubky do 20 cm</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</si>
  <si>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</si>
  <si>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</si>
  <si>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</si>
  <si>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</si>
  <si>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rFont val="Arial CE"/>
        <charset val="238"/>
        <i val="1"/>
        <color auto="1"/>
        <sz val="8"/>
        <scheme val="none"/>
      </rPr>
      <t xml:space="preserve">Rekapitulace stavby </t>
    </r>
    <r>
      <rPr>
        <rFont val="Arial CE"/>
        <charset val="238"/>
        <color auto="1"/>
        <sz val="8"/>
        <scheme val="none"/>
      </rPr>
      <t>obsahuje sestavu Rekapitulace stavby a Rekapitulace objektů stavby a soupisů prací.</t>
    </r>
  </si>
  <si>
    <r>
      <t xml:space="preserve">V sestavě </t>
    </r>
    <r>
      <rPr>
        <rFont val="Arial CE"/>
        <charset val="238"/>
        <b val="1"/>
        <color auto="1"/>
        <sz val="8"/>
        <scheme val="none"/>
      </rPr>
      <t>Rekapitulace stavby</t>
    </r>
    <r>
      <rPr>
        <rFont val="Arial CE"/>
        <charset val="238"/>
        <color auto="1"/>
        <sz val="8"/>
        <scheme val="none"/>
      </rPr>
      <t xml:space="preserve"> jsou uvedeny informace identifikující předmět veřejné zakázky na stavební práce, KSO, CC-CZ, CZ-CPV, CZ-CPA a rekapitulaci </t>
    </r>
  </si>
  <si>
    <t>celkové nabídkové ceny uchazeče.</t>
  </si>
  <si>
    <t xml:space="preserve">Termínem "uchazeč" (resp. zhotovitel) se myslí "účastník zadávacího řízení" ve smyslu zákona o zadávání veřejných zakázek. </t>
  </si>
  <si>
    <r>
      <t xml:space="preserve">V sestavě </t>
    </r>
    <r>
      <rPr>
        <rFont val="Arial CE"/>
        <charset val="238"/>
        <b val="1"/>
        <color auto="1"/>
        <sz val="8"/>
        <scheme val="none"/>
      </rPr>
      <t>Rekapitulace objektů stavby a soupisů prací</t>
    </r>
    <r>
      <rPr>
        <rFont val="Arial CE"/>
        <charset val="238"/>
        <color auto="1"/>
        <sz val="8"/>
        <scheme val="none"/>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</si>
  <si>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</si>
  <si>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</si>
  <si>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</si>
  <si>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</si>
  <si>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</si>
  <si>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</si>
  <si>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</si>
  <si>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Vedlejší a ostatní náklady</t>
  </si>
  <si>
    <t>Soupis prací pro daný typ objektu</t>
  </si>
  <si>
    <r>
      <rPr>
        <rFont val="Arial CE"/>
        <charset val="238"/>
        <i val="1"/>
        <color auto="1"/>
        <sz val="8"/>
        <scheme val="none"/>
      </rPr>
      <t xml:space="preserve">Soupis prací </t>
    </r>
    <r>
      <rPr>
        <rFont val="Arial CE"/>
        <charset val="238"/>
        <color auto="1"/>
        <sz val="8"/>
        <scheme val="none"/>
      </rPr>
      <t>pro jednotlivé objekty obsahuje sestavy Krycí list soupisu prací, Rekapitulace členění soupisu prací, Soupis prací. Za soupis prací může být považován</t>
    </r>
  </si>
  <si>
    <t>i objekt stavby v případě, že neobsahuje podřízenou zakázku.</t>
  </si>
  <si>
    <r>
      <rPr>
        <rFont val="Arial CE"/>
        <charset val="238"/>
        <b val="1"/>
        <color auto="1"/>
        <sz val="8"/>
        <scheme val="none"/>
      </rPr>
      <t>Krycí list soupisu</t>
    </r>
    <r>
      <rPr>
        <rFont val="Arial CE"/>
        <charset val="238"/>
        <color auto="1"/>
        <sz val="8"/>
        <scheme val="none"/>
      </rPr>
      <t xml:space="preserve"> obsahuje rekapitulaci informací o předmětu veřejné zakázky ze sestavy Rekapitulace stavby, informaci o zařazení objektu do KSO, </t>
    </r>
  </si>
  <si>
    <t>CC-CZ, CZ-CPV, CZ-CPA a rekapitulaci celkové nabídkové ceny uchazeče za aktuální soupis prací.</t>
  </si>
  <si>
    <r>
      <rPr>
        <rFont val="Arial CE"/>
        <charset val="238"/>
        <b val="1"/>
        <color auto="1"/>
        <sz val="8"/>
        <scheme val="none"/>
      </rPr>
      <t>Rekapitulace členění soupisu prací</t>
    </r>
    <r>
      <rPr>
        <rFont val="Arial CE"/>
        <charset val="238"/>
        <color auto="1"/>
        <sz val="8"/>
        <scheme val="none"/>
      </rPr>
      <t xml:space="preserve"> obsahuje rekapitulaci soupisu prací ve všech úrovních členění soupisu tak, jak byla tato členění použita (např. </t>
    </r>
  </si>
  <si>
    <t>stavební díly, funkční díly, případně jiné členění) s rekapitulací nabídkové ceny.</t>
  </si>
  <si>
    <r>
      <rPr>
        <rFont val="Arial CE"/>
        <charset val="238"/>
        <b val="1"/>
        <color auto="1"/>
        <sz val="8"/>
        <scheme val="none"/>
      </rPr>
      <t xml:space="preserve">Soupis prací </t>
    </r>
    <r>
      <rPr>
        <rFont val="Arial CE"/>
        <charset val="238"/>
        <color auto="1"/>
        <sz val="8"/>
        <scheme val="none"/>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</si>
  <si>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</si>
  <si>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</si>
  <si>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</si>
  <si>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</si>
  <si>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 xml:space="preserve">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</si>
  <si>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</si>
  <si>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</si>
  <si>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</si>
  <si>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</si>
  <si>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</si>
  <si>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</si>
  <si>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</si>
  <si>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</si>
  <si>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</si>
  <si>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</si>
  <si>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</si>
  <si>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</si>
  <si>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</si>
  <si>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</si>
  <si>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</si>
  <si>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</si>
  <si>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</si>
  <si>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</si>
  <si>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</si>
  <si>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</si>
  <si>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</si>
  <si>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</si>
  <si>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</si>
  <si>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měla by být všechna tato pole vyplněna nenulovými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</si>
  <si>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</si>
  <si>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</si>
  <si>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</si>
  <si>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</si>
  <si>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v tomto případě by měl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</si>
  <si>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</si>
  <si>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Obě pole - J.materiál, J.Montáž u jedné položky by však neměly být vyplněny nulou.</t>
  </si>
  <si>
    <t>Rekapitulace stavby</t>
  </si>
  <si>
    <t>Název</t>
  </si>
  <si>
    <t>Povinný</t>
  </si>
  <si>
    <t>Max. počet</t>
  </si>
  <si>
    <t>atributu</t>
  </si>
  <si>
    <t>(A/N)</t>
  </si>
  <si>
    <t>znaků</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</si>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</sst>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53">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800080"/>
      <name val="Arial CE"/>
    </font>
    <font>
      <sz val="8"/>
      <color rgb="FF505050"/>
      <name val="Arial CE"/>
    </font>
    <font>
      <sz val="8"/>
      <color rgb="FFFF0000"/>
      <name val="Arial CE"/>
    </font>
    <font>
      <sz val="8"/>
      <color rgb="FF0000A8"/>
      <name val="Arial CE"/>
    </font>
    <font>
      <sz val="8"/>
      <name val="Trebuchet MS"/>
      <family val="0"/>
      <charset val="238"/>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b/>
      <sz val="11"/>
      <color rgb="FF003366"/>
      <name val="Arial CE"/>
    </font>
    <font>
      <sz val="11"/>
      <color rgb="FF003366"/>
      <name val="Arial CE"/>
    </font>
    <font>
      <sz val="11"/>
      <color rgb="FF969696"/>
      <name val="Arial CE"/>
    </font>
    <font>
      <sz val="18"/>
      <color theme="10"/>
      <name val="Wingdings 2"/>
    </font>
    <font>
      <b/>
      <sz val="10"/>
      <color rgb="FF003366"/>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i/>
      <sz val="9"/>
      <color rgb="FF0000FF"/>
      <name val="Arial CE"/>
    </font>
    <font>
      <i/>
      <sz val="8"/>
      <color rgb="FF0000FF"/>
      <name val="Arial CE"/>
    </font>
    <font>
      <i/>
      <sz val="7"/>
      <color rgb="FF969696"/>
      <name val="Arial CE"/>
    </font>
    <font>
      <sz val="8"/>
      <color rgb="FF000000"/>
      <name val="Arial CE"/>
    </font>
    <font>
      <b/>
      <sz val="9"/>
      <name val="Arial CE"/>
    </font>
    <font>
      <sz val="8"/>
      <name val="Trebuchet MS"/>
      <charset val="238"/>
    </font>
    <font>
      <b/>
      <sz val="16"/>
      <name val="Trebuchet MS"/>
      <charset val="238"/>
    </font>
    <font>
      <b/>
      <sz val="11"/>
      <name val="Trebuchet MS"/>
      <charset val="238"/>
    </font>
    <font>
      <sz val="8"/>
      <name val="Arial CE"/>
      <charset val="238"/>
    </font>
    <font>
      <sz val="9"/>
      <name val="Trebuchet MS"/>
      <charset val="238"/>
    </font>
    <font>
      <sz val="10"/>
      <name val="Trebuchet MS"/>
      <charset val="238"/>
    </font>
    <font>
      <sz val="11"/>
      <name val="Trebuchet MS"/>
      <charset val="238"/>
    </font>
    <font>
      <b/>
      <sz val="9"/>
      <name val="Trebuchet MS"/>
      <charset val="238"/>
    </font>
    <font>
      <b/>
      <sz val="8"/>
      <name val="Arial CE"/>
      <charset val="238"/>
    </font>
    <font>
      <u/>
      <sz val="11"/>
      <color theme="10"/>
      <name val="Calibri"/>
      <scheme val="minor"/>
    </font>
    <font>
      <i/>
      <sz val="8"/>
      <name val="Arial CE"/>
      <charset val="238"/>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32">
    <border/>
    <border>
      <left>
        <color indexed="0"/>
      </left>
      <right>
        <color indexed="0"/>
      </right>
      <top>
        <color indexed="0"/>
      </top>
      <bottom>
        <color indexed="0"/>
      </bottom>
      <diagonal>
        <color indexed="0"/>
      </diagonal>
    </border>
    <border>
      <left style="thin">
        <color rgb="FF000000"/>
      </left>
      <top style="thin">
        <color rgb="FF000000"/>
      </top>
    </border>
    <border>
      <top style="thin">
        <color rgb="FF000000"/>
      </top>
    </border>
    <border>
      <left style="thin">
        <color rgb="FF000000"/>
      </lef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left style="hair">
        <color rgb="FF969696"/>
      </left>
      <right style="hair">
        <color rgb="FF969696"/>
      </right>
      <top style="hair">
        <color rgb="FF969696"/>
      </top>
      <bottom style="hair">
        <color rgb="FF969696"/>
      </bottom>
    </border>
    <border>
      <left style="thin">
        <color indexed="64"/>
      </left>
      <right>
        <color indexed="0"/>
      </right>
      <top style="thin">
        <color indexed="64"/>
      </top>
      <bottom>
        <color indexed="0"/>
      </bottom>
      <diagonal>
        <color indexed="0"/>
      </diagonal>
    </border>
    <border>
      <left>
        <color indexed="0"/>
      </left>
      <right>
        <color indexed="0"/>
      </right>
      <top style="thin">
        <color indexed="64"/>
      </top>
      <bottom>
        <color indexed="0"/>
      </bottom>
      <diagonal>
        <color indexed="0"/>
      </diagonal>
    </border>
    <border>
      <left>
        <color indexed="0"/>
      </left>
      <right style="thin">
        <color indexed="64"/>
      </right>
      <top style="thin">
        <color indexed="64"/>
      </top>
      <bottom>
        <color indexed="0"/>
      </bottom>
      <diagonal>
        <color indexed="0"/>
      </diagonal>
    </border>
    <border>
      <left style="thin">
        <color indexed="64"/>
      </left>
      <right>
        <color indexed="0"/>
      </right>
      <top>
        <color indexed="0"/>
      </top>
      <bottom>
        <color indexed="0"/>
      </bottom>
      <diagonal>
        <color indexed="0"/>
      </diagonal>
    </border>
    <border>
      <left>
        <color indexed="0"/>
      </left>
      <right style="thin">
        <color indexed="64"/>
      </right>
      <top>
        <color indexed="0"/>
      </top>
      <bottom>
        <color indexed="0"/>
      </bottom>
      <diagonal>
        <color indexed="0"/>
      </diagonal>
    </border>
    <border>
      <left>
        <color indexed="0"/>
      </left>
      <right>
        <color indexed="0"/>
      </right>
      <top>
        <color indexed="0"/>
      </top>
      <bottom style="thin">
        <color indexed="64"/>
      </bottom>
      <diagonal>
        <color indexed="0"/>
      </diagonal>
    </border>
    <border>
      <left style="thin">
        <color indexed="64"/>
      </left>
      <right>
        <color indexed="0"/>
      </right>
      <top>
        <color indexed="0"/>
      </top>
      <bottom style="thin">
        <color indexed="64"/>
      </bottom>
      <diagonal>
        <color indexed="0"/>
      </diagonal>
    </border>
    <border>
      <left>
        <color indexed="0"/>
      </left>
      <right style="thin">
        <color indexed="64"/>
      </right>
      <top>
        <color indexed="0"/>
      </top>
      <bottom style="thin">
        <color indexed="64"/>
      </bottom>
      <diagonal>
        <color indexed="0"/>
      </diagonal>
    </border>
  </borders>
  <cellStyleXfs count="2">
    <xf numFmtId="0" fontId="0" fillId="0" borderId="0"/>
    <xf numFmtId="0" fontId="51" fillId="0" borderId="0" applyNumberFormat="0" applyFill="0" applyBorder="0" applyAlignment="0" applyProtection="0"/>
  </cellStyleXfs>
  <cellXfs count="402">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0" fillId="0" borderId="0" xfId="0" applyAlignment="1">
      <alignment horizontal="center" vertical="center"/>
    </xf>
    <xf numFmtId="0" fontId="14" fillId="0" borderId="0" xfId="0" applyFont="1" applyAlignment="1">
      <alignment horizontal="left" vertical="center"/>
    </xf>
    <xf numFmtId="0" fontId="0" fillId="0" borderId="0" xfId="0" applyFont="1" applyAlignment="1">
      <alignment horizontal="left" vertical="center"/>
    </xf>
    <xf numFmtId="0" fontId="0" fillId="0" borderId="2" xfId="0" applyBorder="1" applyProtection="1"/>
    <xf numFmtId="0" fontId="0" fillId="0" borderId="3" xfId="0" applyBorder="1" applyProtection="1"/>
    <xf numFmtId="0" fontId="0" fillId="0" borderId="4" xfId="0" applyBorder="1"/>
    <xf numFmtId="0" fontId="0" fillId="0" borderId="4" xfId="0" applyBorder="1" applyProtection="1"/>
    <xf numFmtId="0" fontId="0" fillId="0" borderId="0" xfId="0" applyProtection="1"/>
    <xf numFmtId="0" fontId="15" fillId="0" borderId="0" xfId="0" applyFont="1" applyAlignment="1" applyProtection="1">
      <alignment horizontal="left" vertical="center"/>
    </xf>
    <xf numFmtId="0" fontId="16" fillId="0" borderId="0" xfId="0" applyFont="1" applyAlignment="1">
      <alignment horizontal="left" vertical="center"/>
    </xf>
    <xf numFmtId="0" fontId="17"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18" fillId="0" borderId="0" xfId="0" applyFont="1" applyAlignment="1">
      <alignment horizontal="left" vertical="top" wrapText="1"/>
    </xf>
    <xf numFmtId="0" fontId="3" fillId="0" borderId="0" xfId="0" applyFont="1" applyAlignment="1" applyProtection="1">
      <alignment horizontal="left" vertical="top"/>
    </xf>
    <xf numFmtId="0" fontId="3" fillId="0" borderId="0" xfId="0" applyFont="1" applyAlignment="1" applyProtection="1">
      <alignment horizontal="left" vertical="top" wrapText="1"/>
    </xf>
    <xf numFmtId="0" fontId="18" fillId="0" borderId="0" xfId="0" applyFont="1" applyAlignment="1">
      <alignment horizontal="left" vertical="center"/>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0" fontId="0" fillId="0" borderId="5" xfId="0" applyBorder="1" applyProtection="1"/>
    <xf numFmtId="0" fontId="0" fillId="0" borderId="0" xfId="0" applyFont="1" applyAlignment="1">
      <alignment vertical="center"/>
    </xf>
    <xf numFmtId="0" fontId="0" fillId="0" borderId="4" xfId="0" applyFont="1" applyBorder="1" applyAlignment="1" applyProtection="1">
      <alignment vertical="center"/>
    </xf>
    <xf numFmtId="0" fontId="0" fillId="0" borderId="0" xfId="0" applyFont="1" applyAlignment="1" applyProtection="1">
      <alignment vertical="center"/>
    </xf>
    <xf numFmtId="0" fontId="19" fillId="0" borderId="6" xfId="0" applyFont="1" applyBorder="1" applyAlignment="1" applyProtection="1">
      <alignment horizontal="left" vertical="center"/>
    </xf>
    <xf numFmtId="0" fontId="0" fillId="0" borderId="6" xfId="0" applyFont="1" applyBorder="1" applyAlignment="1" applyProtection="1">
      <alignment vertical="center"/>
    </xf>
    <xf numFmtId="4" fontId="19" fillId="0" borderId="6" xfId="0" applyNumberFormat="1" applyFont="1" applyBorder="1" applyAlignment="1" applyProtection="1">
      <alignment vertical="center"/>
    </xf>
    <xf numFmtId="0" fontId="0" fillId="0" borderId="4" xfId="0" applyFont="1" applyBorder="1" applyAlignment="1">
      <alignment vertical="center"/>
    </xf>
    <xf numFmtId="0" fontId="1" fillId="0" borderId="0" xfId="0" applyFont="1" applyAlignment="1" applyProtection="1">
      <alignment horizontal="right" vertical="center"/>
    </xf>
    <xf numFmtId="0" fontId="1" fillId="0" borderId="4" xfId="0" applyFont="1" applyBorder="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20" fillId="0" borderId="0" xfId="0" applyNumberFormat="1" applyFont="1" applyAlignment="1" applyProtection="1">
      <alignment vertical="center"/>
    </xf>
    <xf numFmtId="0" fontId="1" fillId="0" borderId="4" xfId="0" applyFont="1" applyBorder="1" applyAlignment="1">
      <alignment vertical="center"/>
    </xf>
    <xf numFmtId="0" fontId="20" fillId="0" borderId="0" xfId="0" applyFont="1" applyAlignment="1">
      <alignment horizontal="left" vertical="center"/>
    </xf>
    <xf numFmtId="0" fontId="0" fillId="3" borderId="0" xfId="0" applyFont="1" applyFill="1" applyAlignment="1" applyProtection="1">
      <alignment vertical="center"/>
    </xf>
    <xf numFmtId="0" fontId="4" fillId="3" borderId="7" xfId="0" applyFont="1" applyFill="1" applyBorder="1" applyAlignment="1" applyProtection="1">
      <alignment horizontal="left" vertical="center"/>
    </xf>
    <xf numFmtId="0" fontId="0" fillId="3" borderId="8" xfId="0" applyFont="1" applyFill="1" applyBorder="1" applyAlignment="1" applyProtection="1">
      <alignment vertical="center"/>
    </xf>
    <xf numFmtId="0" fontId="4" fillId="3" borderId="8" xfId="0" applyFont="1" applyFill="1" applyBorder="1" applyAlignment="1" applyProtection="1">
      <alignment horizontal="center" vertical="center"/>
    </xf>
    <xf numFmtId="0" fontId="4" fillId="3" borderId="8" xfId="0" applyFont="1" applyFill="1" applyBorder="1" applyAlignment="1" applyProtection="1">
      <alignment horizontal="left" vertical="center"/>
    </xf>
    <xf numFmtId="4" fontId="4" fillId="3" borderId="8" xfId="0" applyNumberFormat="1" applyFont="1" applyFill="1" applyBorder="1" applyAlignment="1" applyProtection="1">
      <alignment vertical="center"/>
    </xf>
    <xf numFmtId="0" fontId="0" fillId="3" borderId="9" xfId="0" applyFont="1" applyFill="1" applyBorder="1" applyAlignment="1" applyProtection="1">
      <alignment vertical="center"/>
    </xf>
    <xf numFmtId="0" fontId="0" fillId="0" borderId="10" xfId="0" applyFont="1" applyBorder="1" applyAlignment="1" applyProtection="1">
      <alignment vertical="center"/>
    </xf>
    <xf numFmtId="0" fontId="0" fillId="0" borderId="11" xfId="0" applyFont="1" applyBorder="1" applyAlignment="1" applyProtection="1">
      <alignment vertical="center"/>
    </xf>
    <xf numFmtId="0" fontId="0" fillId="0" borderId="2" xfId="0" applyFont="1" applyBorder="1" applyAlignment="1" applyProtection="1">
      <alignment vertical="center"/>
    </xf>
    <xf numFmtId="0" fontId="0" fillId="0" borderId="3" xfId="0" applyFont="1" applyBorder="1" applyAlignment="1" applyProtection="1">
      <alignment vertical="center"/>
    </xf>
    <xf numFmtId="0" fontId="2" fillId="0" borderId="4" xfId="0" applyFont="1" applyBorder="1" applyAlignment="1" applyProtection="1">
      <alignment vertical="center"/>
    </xf>
    <xf numFmtId="0" fontId="2" fillId="0" borderId="0" xfId="0" applyFont="1" applyAlignment="1" applyProtection="1">
      <alignment vertical="center"/>
    </xf>
    <xf numFmtId="0" fontId="2" fillId="0" borderId="4" xfId="0" applyFont="1" applyBorder="1" applyAlignment="1">
      <alignment vertical="center"/>
    </xf>
    <xf numFmtId="0" fontId="3" fillId="0" borderId="4"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0" xfId="0" applyFont="1" applyAlignment="1" applyProtection="1">
      <alignment horizontal="left" vertical="center" wrapText="1"/>
    </xf>
    <xf numFmtId="0" fontId="3" fillId="0" borderId="4" xfId="0" applyFont="1" applyBorder="1" applyAlignment="1">
      <alignment vertical="center"/>
    </xf>
    <xf numFmtId="0" fontId="19"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21" fillId="0" borderId="12" xfId="0" applyFont="1" applyBorder="1" applyAlignment="1">
      <alignment horizontal="center" vertical="center"/>
    </xf>
    <xf numFmtId="0" fontId="21" fillId="0" borderId="13" xfId="0" applyFont="1" applyBorder="1" applyAlignment="1">
      <alignment horizontal="left" vertical="center"/>
    </xf>
    <xf numFmtId="0" fontId="0" fillId="0" borderId="13" xfId="0" applyBorder="1" applyAlignment="1">
      <alignment vertical="center"/>
    </xf>
    <xf numFmtId="0" fontId="0" fillId="0" borderId="14" xfId="0" applyBorder="1" applyAlignment="1">
      <alignment vertical="center"/>
    </xf>
    <xf numFmtId="0" fontId="22" fillId="0" borderId="15" xfId="0" applyFont="1" applyBorder="1" applyAlignment="1">
      <alignment horizontal="left" vertical="center"/>
    </xf>
    <xf numFmtId="0" fontId="22" fillId="0" borderId="0" xfId="0" applyFont="1" applyBorder="1" applyAlignment="1">
      <alignment horizontal="left" vertical="center"/>
    </xf>
    <xf numFmtId="0" fontId="0" fillId="0" borderId="0" xfId="0" applyFont="1" applyBorder="1" applyAlignment="1">
      <alignment vertical="center"/>
    </xf>
    <xf numFmtId="0" fontId="0" fillId="0" borderId="16" xfId="0" applyFont="1" applyBorder="1" applyAlignment="1">
      <alignment vertical="center"/>
    </xf>
    <xf numFmtId="0" fontId="22" fillId="0" borderId="15" xfId="0" applyFont="1" applyBorder="1" applyAlignment="1" applyProtection="1">
      <alignment horizontal="left" vertical="center"/>
    </xf>
    <xf numFmtId="0" fontId="22" fillId="0" borderId="0" xfId="0" applyFont="1" applyBorder="1" applyAlignment="1" applyProtection="1">
      <alignment horizontal="left" vertical="center"/>
    </xf>
    <xf numFmtId="0" fontId="0" fillId="0" borderId="0" xfId="0" applyFont="1" applyBorder="1" applyAlignment="1" applyProtection="1">
      <alignment vertical="center"/>
    </xf>
    <xf numFmtId="0" fontId="0" fillId="0" borderId="16" xfId="0" applyFont="1" applyBorder="1" applyAlignment="1" applyProtection="1">
      <alignment vertical="center"/>
    </xf>
    <xf numFmtId="0" fontId="23" fillId="4" borderId="7" xfId="0" applyFont="1" applyFill="1" applyBorder="1" applyAlignment="1" applyProtection="1">
      <alignment horizontal="center" vertical="center"/>
    </xf>
    <xf numFmtId="0" fontId="23" fillId="4" borderId="8" xfId="0" applyFont="1" applyFill="1" applyBorder="1" applyAlignment="1" applyProtection="1">
      <alignment horizontal="left" vertical="center"/>
    </xf>
    <xf numFmtId="0" fontId="0" fillId="4" borderId="8" xfId="0" applyFont="1" applyFill="1" applyBorder="1" applyAlignment="1" applyProtection="1">
      <alignment vertical="center"/>
    </xf>
    <xf numFmtId="0" fontId="23" fillId="4" borderId="8" xfId="0" applyFont="1" applyFill="1" applyBorder="1" applyAlignment="1" applyProtection="1">
      <alignment horizontal="center" vertical="center"/>
    </xf>
    <xf numFmtId="0" fontId="23" fillId="4" borderId="8" xfId="0" applyFont="1" applyFill="1" applyBorder="1" applyAlignment="1" applyProtection="1">
      <alignment horizontal="right" vertical="center"/>
    </xf>
    <xf numFmtId="0" fontId="23" fillId="4" borderId="9" xfId="0" applyFont="1" applyFill="1" applyBorder="1" applyAlignment="1" applyProtection="1">
      <alignment horizontal="center" vertical="center"/>
    </xf>
    <xf numFmtId="0" fontId="24" fillId="0" borderId="17" xfId="0" applyFont="1" applyBorder="1" applyAlignment="1" applyProtection="1">
      <alignment horizontal="center" vertical="center" wrapText="1"/>
    </xf>
    <xf numFmtId="0" fontId="24" fillId="0" borderId="18" xfId="0" applyFont="1" applyBorder="1" applyAlignment="1" applyProtection="1">
      <alignment horizontal="center" vertical="center" wrapText="1"/>
    </xf>
    <xf numFmtId="0" fontId="24" fillId="0" borderId="19" xfId="0" applyFont="1" applyBorder="1" applyAlignment="1" applyProtection="1">
      <alignment horizontal="center" vertical="center" wrapText="1"/>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0" fillId="0" borderId="14" xfId="0" applyFont="1" applyBorder="1" applyAlignment="1" applyProtection="1">
      <alignment vertical="center"/>
    </xf>
    <xf numFmtId="0" fontId="4" fillId="0" borderId="4" xfId="0" applyFont="1" applyBorder="1" applyAlignment="1" applyProtection="1">
      <alignment vertical="center"/>
    </xf>
    <xf numFmtId="0" fontId="25" fillId="0" borderId="0" xfId="0" applyFont="1" applyAlignment="1" applyProtection="1">
      <alignment horizontal="left" vertical="center"/>
    </xf>
    <xf numFmtId="0" fontId="25" fillId="0" borderId="0" xfId="0" applyFont="1" applyAlignment="1" applyProtection="1">
      <alignment vertical="center"/>
    </xf>
    <xf numFmtId="4" fontId="25" fillId="0" borderId="0" xfId="0" applyNumberFormat="1" applyFont="1" applyAlignment="1" applyProtection="1">
      <alignment horizontal="right" vertical="center"/>
    </xf>
    <xf numFmtId="4" fontId="25"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4" xfId="0" applyFont="1" applyBorder="1" applyAlignment="1">
      <alignment vertical="center"/>
    </xf>
    <xf numFmtId="4" fontId="21" fillId="0" borderId="15" xfId="0" applyNumberFormat="1" applyFont="1" applyBorder="1" applyAlignment="1" applyProtection="1">
      <alignment vertical="center"/>
    </xf>
    <xf numFmtId="4" fontId="21" fillId="0" borderId="0" xfId="0" applyNumberFormat="1" applyFont="1" applyBorder="1" applyAlignment="1" applyProtection="1">
      <alignment vertical="center"/>
    </xf>
    <xf numFmtId="166" fontId="21" fillId="0" borderId="0" xfId="0" applyNumberFormat="1" applyFont="1" applyBorder="1" applyAlignment="1" applyProtection="1">
      <alignment vertical="center"/>
    </xf>
    <xf numFmtId="4" fontId="21" fillId="0" borderId="16" xfId="0" applyNumberFormat="1" applyFont="1" applyBorder="1" applyAlignment="1" applyProtection="1">
      <alignment vertical="center"/>
    </xf>
    <xf numFmtId="0" fontId="4" fillId="0" borderId="0" xfId="0" applyFont="1" applyAlignment="1">
      <alignment horizontal="left" vertical="center"/>
    </xf>
    <xf numFmtId="0" fontId="26" fillId="0" borderId="0" xfId="0" applyFont="1" applyAlignment="1">
      <alignment horizontal="left" vertical="center"/>
    </xf>
    <xf numFmtId="0" fontId="5" fillId="0" borderId="4" xfId="0" applyFont="1" applyBorder="1" applyAlignment="1" applyProtection="1">
      <alignment vertical="center"/>
    </xf>
    <xf numFmtId="0" fontId="27" fillId="0" borderId="0" xfId="0" applyFont="1" applyAlignment="1" applyProtection="1">
      <alignment vertical="center"/>
    </xf>
    <xf numFmtId="0" fontId="27" fillId="0" borderId="0" xfId="0" applyFont="1" applyAlignment="1" applyProtection="1">
      <alignment horizontal="left" vertical="center" wrapText="1"/>
    </xf>
    <xf numFmtId="0" fontId="28" fillId="0" borderId="0" xfId="0" applyFont="1" applyAlignment="1" applyProtection="1">
      <alignment vertical="center"/>
    </xf>
    <xf numFmtId="4" fontId="28" fillId="0" borderId="0" xfId="0" applyNumberFormat="1" applyFont="1" applyAlignment="1" applyProtection="1">
      <alignment horizontal="right" vertical="center"/>
    </xf>
    <xf numFmtId="4" fontId="28" fillId="0" borderId="0" xfId="0" applyNumberFormat="1" applyFont="1" applyAlignment="1" applyProtection="1">
      <alignment vertical="center"/>
    </xf>
    <xf numFmtId="0" fontId="3" fillId="0" borderId="0" xfId="0" applyFont="1" applyAlignment="1" applyProtection="1">
      <alignment horizontal="center" vertical="center"/>
    </xf>
    <xf numFmtId="0" fontId="5" fillId="0" borderId="4" xfId="0" applyFont="1" applyBorder="1" applyAlignment="1">
      <alignment vertical="center"/>
    </xf>
    <xf numFmtId="4" fontId="29" fillId="0" borderId="15" xfId="0" applyNumberFormat="1" applyFont="1" applyBorder="1" applyAlignment="1" applyProtection="1">
      <alignment vertical="center"/>
    </xf>
    <xf numFmtId="4" fontId="29" fillId="0" borderId="0" xfId="0" applyNumberFormat="1" applyFont="1" applyBorder="1" applyAlignment="1" applyProtection="1">
      <alignment vertical="center"/>
    </xf>
    <xf numFmtId="166" fontId="29" fillId="0" borderId="0" xfId="0" applyNumberFormat="1" applyFont="1" applyBorder="1" applyAlignment="1" applyProtection="1">
      <alignment vertical="center"/>
    </xf>
    <xf numFmtId="4" fontId="29" fillId="0" borderId="16" xfId="0" applyNumberFormat="1" applyFont="1" applyBorder="1" applyAlignment="1" applyProtection="1">
      <alignment vertical="center"/>
    </xf>
    <xf numFmtId="0" fontId="5" fillId="0" borderId="0" xfId="0" applyFont="1" applyAlignment="1">
      <alignment horizontal="left" vertical="center"/>
    </xf>
    <xf numFmtId="0" fontId="30" fillId="0" borderId="0" xfId="1" applyFont="1" applyAlignment="1">
      <alignment horizontal="center" vertical="center"/>
    </xf>
    <xf numFmtId="0" fontId="7" fillId="0" borderId="0" xfId="0" applyFont="1" applyAlignment="1" applyProtection="1">
      <alignment vertical="center"/>
    </xf>
    <xf numFmtId="0" fontId="31" fillId="0" borderId="0" xfId="0" applyFont="1" applyAlignment="1" applyProtection="1">
      <alignment horizontal="left" vertical="center" wrapText="1"/>
    </xf>
    <xf numFmtId="4" fontId="7" fillId="0" borderId="0" xfId="0" applyNumberFormat="1" applyFont="1" applyAlignment="1" applyProtection="1">
      <alignment vertical="center"/>
    </xf>
    <xf numFmtId="0" fontId="2" fillId="0" borderId="0" xfId="0" applyFont="1" applyAlignment="1" applyProtection="1">
      <alignment horizontal="center" vertical="center"/>
    </xf>
    <xf numFmtId="4" fontId="1" fillId="0" borderId="15" xfId="0" applyNumberFormat="1" applyFont="1" applyBorder="1" applyAlignment="1" applyProtection="1">
      <alignment vertical="center"/>
    </xf>
    <xf numFmtId="4" fontId="1" fillId="0" borderId="0" xfId="0" applyNumberFormat="1" applyFont="1" applyBorder="1" applyAlignment="1" applyProtection="1">
      <alignment vertical="center"/>
    </xf>
    <xf numFmtId="166" fontId="1" fillId="0" borderId="0" xfId="0" applyNumberFormat="1" applyFont="1" applyBorder="1" applyAlignment="1" applyProtection="1">
      <alignment vertical="center"/>
    </xf>
    <xf numFmtId="4" fontId="1" fillId="0" borderId="16" xfId="0" applyNumberFormat="1" applyFont="1" applyBorder="1" applyAlignment="1" applyProtection="1">
      <alignment vertical="center"/>
    </xf>
    <xf numFmtId="0" fontId="2" fillId="0" borderId="0" xfId="0" applyFont="1" applyAlignment="1">
      <alignment horizontal="left" vertical="center"/>
    </xf>
    <xf numFmtId="4" fontId="7" fillId="0" borderId="0" xfId="0" applyNumberFormat="1" applyFont="1" applyAlignment="1" applyProtection="1">
      <alignment horizontal="right" vertical="center"/>
    </xf>
    <xf numFmtId="4" fontId="1" fillId="0" borderId="20" xfId="0" applyNumberFormat="1" applyFont="1" applyBorder="1" applyAlignment="1" applyProtection="1">
      <alignment vertical="center"/>
    </xf>
    <xf numFmtId="4" fontId="1" fillId="0" borderId="21" xfId="0" applyNumberFormat="1" applyFont="1" applyBorder="1" applyAlignment="1" applyProtection="1">
      <alignment vertical="center"/>
    </xf>
    <xf numFmtId="166" fontId="1" fillId="0" borderId="21" xfId="0" applyNumberFormat="1" applyFont="1" applyBorder="1" applyAlignment="1" applyProtection="1">
      <alignment vertical="center"/>
    </xf>
    <xf numFmtId="4" fontId="1" fillId="0" borderId="22" xfId="0" applyNumberFormat="1" applyFont="1" applyBorder="1" applyAlignment="1" applyProtection="1">
      <alignment vertical="center"/>
    </xf>
    <xf numFmtId="0" fontId="0" fillId="0" borderId="2" xfId="0" applyBorder="1"/>
    <xf numFmtId="0" fontId="0" fillId="0" borderId="3" xfId="0" applyBorder="1"/>
    <xf numFmtId="0" fontId="15" fillId="0" borderId="0" xfId="0" applyFont="1" applyAlignment="1">
      <alignment horizontal="left" vertical="center"/>
    </xf>
    <xf numFmtId="0" fontId="32"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wrapText="1"/>
    </xf>
    <xf numFmtId="0" fontId="0" fillId="0" borderId="4" xfId="0" applyBorder="1" applyAlignment="1">
      <alignment vertical="center"/>
    </xf>
    <xf numFmtId="0" fontId="3" fillId="0" borderId="0" xfId="0" applyFont="1" applyAlignment="1">
      <alignment horizontal="left" vertical="center" wrapText="1"/>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4" xfId="0" applyFont="1" applyBorder="1" applyAlignment="1">
      <alignment vertical="center" wrapText="1"/>
    </xf>
    <xf numFmtId="0" fontId="2" fillId="0" borderId="0" xfId="0" applyFont="1" applyAlignment="1">
      <alignment horizontal="left" vertical="center" wrapText="1"/>
    </xf>
    <xf numFmtId="0" fontId="0" fillId="0" borderId="4" xfId="0" applyBorder="1" applyAlignment="1">
      <alignment vertical="center" wrapText="1"/>
    </xf>
    <xf numFmtId="0" fontId="0" fillId="0" borderId="13" xfId="0" applyFont="1" applyBorder="1" applyAlignment="1">
      <alignment vertical="center"/>
    </xf>
    <xf numFmtId="0" fontId="19" fillId="0" borderId="0" xfId="0" applyFont="1" applyAlignment="1">
      <alignment horizontal="left" vertical="center"/>
    </xf>
    <xf numFmtId="4" fontId="25" fillId="0" borderId="0" xfId="0" applyNumberFormat="1" applyFont="1" applyAlignment="1">
      <alignment vertical="center"/>
    </xf>
    <xf numFmtId="0" fontId="1" fillId="0" borderId="0" xfId="0" applyFont="1" applyAlignment="1">
      <alignment horizontal="right" vertical="center"/>
    </xf>
    <xf numFmtId="0" fontId="22"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lignment horizontal="right" vertical="center"/>
    </xf>
    <xf numFmtId="0" fontId="0" fillId="4" borderId="0" xfId="0" applyFont="1" applyFill="1" applyAlignment="1">
      <alignment vertical="center"/>
    </xf>
    <xf numFmtId="0" fontId="4" fillId="4" borderId="7" xfId="0" applyFont="1" applyFill="1" applyBorder="1" applyAlignment="1">
      <alignment horizontal="left" vertical="center"/>
    </xf>
    <xf numFmtId="0" fontId="0" fillId="4" borderId="8" xfId="0" applyFont="1" applyFill="1" applyBorder="1" applyAlignment="1">
      <alignment vertical="center"/>
    </xf>
    <xf numFmtId="0" fontId="4" fillId="4" borderId="8" xfId="0" applyFont="1" applyFill="1" applyBorder="1" applyAlignment="1">
      <alignment horizontal="right" vertical="center"/>
    </xf>
    <xf numFmtId="0" fontId="4" fillId="4" borderId="8" xfId="0" applyFont="1" applyFill="1" applyBorder="1" applyAlignment="1">
      <alignment horizontal="center" vertical="center"/>
    </xf>
    <xf numFmtId="4" fontId="4" fillId="4" borderId="8" xfId="0" applyNumberFormat="1" applyFont="1" applyFill="1" applyBorder="1" applyAlignment="1">
      <alignment vertical="center"/>
    </xf>
    <xf numFmtId="0" fontId="0" fillId="4" borderId="9" xfId="0" applyFont="1" applyFill="1" applyBorder="1" applyAlignment="1">
      <alignment vertical="center"/>
    </xf>
    <xf numFmtId="0" fontId="0" fillId="0" borderId="10" xfId="0" applyFont="1" applyBorder="1" applyAlignment="1">
      <alignment vertical="center"/>
    </xf>
    <xf numFmtId="0" fontId="0" fillId="0" borderId="11" xfId="0" applyFont="1" applyBorder="1" applyAlignment="1">
      <alignment vertical="center"/>
    </xf>
    <xf numFmtId="0" fontId="0" fillId="0" borderId="2" xfId="0" applyFont="1" applyBorder="1" applyAlignment="1">
      <alignment vertical="center"/>
    </xf>
    <xf numFmtId="0" fontId="0" fillId="0" borderId="3" xfId="0" applyFont="1" applyBorder="1" applyAlignment="1">
      <alignment vertical="center"/>
    </xf>
    <xf numFmtId="0" fontId="1" fillId="0" borderId="0" xfId="0" applyFont="1" applyAlignment="1" applyProtection="1">
      <alignment horizontal="left" vertical="center" wrapText="1"/>
    </xf>
    <xf numFmtId="0" fontId="23" fillId="4" borderId="0" xfId="0" applyFont="1" applyFill="1" applyAlignment="1" applyProtection="1">
      <alignment horizontal="left" vertical="center"/>
    </xf>
    <xf numFmtId="0" fontId="0" fillId="4" borderId="0" xfId="0" applyFont="1" applyFill="1" applyAlignment="1" applyProtection="1">
      <alignment vertical="center"/>
    </xf>
    <xf numFmtId="0" fontId="23" fillId="4" borderId="0" xfId="0" applyFont="1" applyFill="1" applyAlignment="1" applyProtection="1">
      <alignment horizontal="right" vertical="center"/>
    </xf>
    <xf numFmtId="0" fontId="33" fillId="0" borderId="0" xfId="0" applyFont="1" applyAlignment="1" applyProtection="1">
      <alignment horizontal="left" vertical="center"/>
    </xf>
    <xf numFmtId="0" fontId="6" fillId="0" borderId="4" xfId="0" applyFont="1" applyBorder="1" applyAlignment="1" applyProtection="1">
      <alignment vertical="center"/>
    </xf>
    <xf numFmtId="0" fontId="6" fillId="0" borderId="0" xfId="0" applyFont="1" applyAlignment="1" applyProtection="1">
      <alignment vertical="center"/>
    </xf>
    <xf numFmtId="0" fontId="6" fillId="0" borderId="21" xfId="0" applyFont="1" applyBorder="1" applyAlignment="1" applyProtection="1">
      <alignment horizontal="left" vertical="center"/>
    </xf>
    <xf numFmtId="0" fontId="6" fillId="0" borderId="21" xfId="0" applyFont="1" applyBorder="1" applyAlignment="1" applyProtection="1">
      <alignment vertical="center"/>
    </xf>
    <xf numFmtId="4" fontId="6" fillId="0" borderId="21" xfId="0" applyNumberFormat="1" applyFont="1" applyBorder="1" applyAlignment="1" applyProtection="1">
      <alignment vertical="center"/>
    </xf>
    <xf numFmtId="0" fontId="6" fillId="0" borderId="4" xfId="0" applyFont="1" applyBorder="1" applyAlignment="1">
      <alignment vertical="center"/>
    </xf>
    <xf numFmtId="0" fontId="7" fillId="0" borderId="4" xfId="0" applyFont="1" applyBorder="1" applyAlignment="1" applyProtection="1">
      <alignment vertical="center"/>
    </xf>
    <xf numFmtId="0" fontId="7" fillId="0" borderId="21" xfId="0" applyFont="1" applyBorder="1" applyAlignment="1" applyProtection="1">
      <alignment horizontal="left" vertical="center"/>
    </xf>
    <xf numFmtId="0" fontId="7" fillId="0" borderId="21" xfId="0" applyFont="1" applyBorder="1" applyAlignment="1" applyProtection="1">
      <alignment vertical="center"/>
    </xf>
    <xf numFmtId="4" fontId="7" fillId="0" borderId="21" xfId="0" applyNumberFormat="1" applyFont="1" applyBorder="1" applyAlignment="1" applyProtection="1">
      <alignment vertical="center"/>
    </xf>
    <xf numFmtId="0" fontId="7" fillId="0" borderId="4" xfId="0" applyFont="1" applyBorder="1" applyAlignment="1">
      <alignment vertical="center"/>
    </xf>
    <xf numFmtId="0" fontId="0" fillId="0" borderId="0" xfId="0" applyFont="1" applyAlignment="1">
      <alignment horizontal="center" vertical="center" wrapText="1"/>
    </xf>
    <xf numFmtId="0" fontId="0" fillId="0" borderId="4" xfId="0" applyFont="1" applyBorder="1" applyAlignment="1" applyProtection="1">
      <alignment horizontal="center" vertical="center" wrapText="1"/>
    </xf>
    <xf numFmtId="0" fontId="23" fillId="4" borderId="17" xfId="0" applyFont="1" applyFill="1" applyBorder="1" applyAlignment="1" applyProtection="1">
      <alignment horizontal="center" vertical="center" wrapText="1"/>
    </xf>
    <xf numFmtId="0" fontId="23" fillId="4" borderId="18" xfId="0" applyFont="1" applyFill="1" applyBorder="1" applyAlignment="1" applyProtection="1">
      <alignment horizontal="center" vertical="center" wrapText="1"/>
    </xf>
    <xf numFmtId="0" fontId="23" fillId="4" borderId="19" xfId="0" applyFont="1" applyFill="1" applyBorder="1" applyAlignment="1" applyProtection="1">
      <alignment horizontal="center" vertical="center" wrapText="1"/>
    </xf>
    <xf numFmtId="0" fontId="0" fillId="0" borderId="4" xfId="0" applyBorder="1" applyAlignment="1">
      <alignment horizontal="center" vertical="center" wrapText="1"/>
    </xf>
    <xf numFmtId="4" fontId="25" fillId="0" borderId="0" xfId="0" applyNumberFormat="1" applyFont="1" applyAlignment="1" applyProtection="1"/>
    <xf numFmtId="0" fontId="0" fillId="0" borderId="13" xfId="0" applyBorder="1" applyAlignment="1" applyProtection="1">
      <alignment vertical="center"/>
    </xf>
    <xf numFmtId="166" fontId="34" fillId="0" borderId="13" xfId="0" applyNumberFormat="1" applyFont="1" applyBorder="1" applyAlignment="1" applyProtection="1"/>
    <xf numFmtId="166" fontId="34" fillId="0" borderId="14" xfId="0" applyNumberFormat="1" applyFont="1" applyBorder="1" applyAlignment="1" applyProtection="1"/>
    <xf numFmtId="4" fontId="35" fillId="0" borderId="0" xfId="0" applyNumberFormat="1" applyFont="1" applyAlignment="1">
      <alignment vertical="center"/>
    </xf>
    <xf numFmtId="0" fontId="8" fillId="0" borderId="4"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4" xfId="0" applyFont="1" applyBorder="1" applyAlignment="1"/>
    <xf numFmtId="0" fontId="8" fillId="0" borderId="15"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6"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23" fillId="0" borderId="23" xfId="0" applyFont="1" applyBorder="1" applyAlignment="1" applyProtection="1">
      <alignment horizontal="center" vertical="center"/>
    </xf>
    <xf numFmtId="49" fontId="23" fillId="0" borderId="23" xfId="0" applyNumberFormat="1" applyFont="1" applyBorder="1" applyAlignment="1" applyProtection="1">
      <alignment horizontal="left" vertical="center" wrapText="1"/>
    </xf>
    <xf numFmtId="0" fontId="23" fillId="0" borderId="23" xfId="0" applyFont="1" applyBorder="1" applyAlignment="1" applyProtection="1">
      <alignment horizontal="left" vertical="center" wrapText="1"/>
    </xf>
    <xf numFmtId="0" fontId="23" fillId="0" borderId="23" xfId="0" applyFont="1" applyBorder="1" applyAlignment="1" applyProtection="1">
      <alignment horizontal="center" vertical="center" wrapText="1"/>
    </xf>
    <xf numFmtId="167" fontId="23" fillId="0" borderId="23" xfId="0" applyNumberFormat="1" applyFont="1" applyBorder="1" applyAlignment="1" applyProtection="1">
      <alignment vertical="center"/>
    </xf>
    <xf numFmtId="4" fontId="23" fillId="2" borderId="23" xfId="0" applyNumberFormat="1" applyFont="1" applyFill="1" applyBorder="1" applyAlignment="1" applyProtection="1">
      <alignment vertical="center"/>
      <protection locked="0"/>
    </xf>
    <xf numFmtId="4" fontId="23" fillId="0" borderId="23" xfId="0" applyNumberFormat="1" applyFont="1" applyBorder="1" applyAlignment="1" applyProtection="1">
      <alignment vertical="center"/>
    </xf>
    <xf numFmtId="0" fontId="24" fillId="2" borderId="15" xfId="0" applyFont="1" applyFill="1" applyBorder="1" applyAlignment="1" applyProtection="1">
      <alignment horizontal="left" vertical="center"/>
      <protection locked="0"/>
    </xf>
    <xf numFmtId="0" fontId="24" fillId="0" borderId="0" xfId="0" applyFont="1" applyBorder="1" applyAlignment="1" applyProtection="1">
      <alignment horizontal="center" vertical="center"/>
    </xf>
    <xf numFmtId="166" fontId="24" fillId="0" borderId="0" xfId="0" applyNumberFormat="1" applyFont="1" applyBorder="1" applyAlignment="1" applyProtection="1">
      <alignment vertical="center"/>
    </xf>
    <xf numFmtId="166" fontId="24" fillId="0" borderId="16" xfId="0" applyNumberFormat="1" applyFont="1" applyBorder="1" applyAlignment="1" applyProtection="1">
      <alignment vertical="center"/>
    </xf>
    <xf numFmtId="0" fontId="23" fillId="0" borderId="0" xfId="0" applyFont="1" applyAlignment="1">
      <alignment horizontal="left" vertical="center"/>
    </xf>
    <xf numFmtId="4" fontId="0" fillId="0" borderId="0" xfId="0" applyNumberFormat="1" applyFont="1" applyAlignment="1">
      <alignment vertical="center"/>
    </xf>
    <xf numFmtId="0" fontId="9" fillId="0" borderId="4" xfId="0" applyFont="1" applyBorder="1" applyAlignment="1" applyProtection="1">
      <alignment vertical="center"/>
    </xf>
    <xf numFmtId="0" fontId="9" fillId="0" borderId="0" xfId="0" applyFont="1" applyAlignment="1" applyProtection="1">
      <alignment vertical="center"/>
    </xf>
    <xf numFmtId="0" fontId="36" fillId="0" borderId="0" xfId="0" applyFont="1" applyAlignment="1" applyProtection="1">
      <alignment horizontal="lef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0" fontId="9" fillId="0" borderId="0" xfId="0" applyFont="1" applyAlignment="1" applyProtection="1">
      <alignment vertical="center"/>
      <protection locked="0"/>
    </xf>
    <xf numFmtId="0" fontId="9" fillId="0" borderId="4" xfId="0" applyFont="1" applyBorder="1" applyAlignment="1">
      <alignment vertical="center"/>
    </xf>
    <xf numFmtId="0" fontId="9" fillId="0" borderId="15" xfId="0" applyFont="1" applyBorder="1" applyAlignment="1" applyProtection="1">
      <alignment vertical="center"/>
    </xf>
    <xf numFmtId="0" fontId="9" fillId="0" borderId="0" xfId="0" applyFont="1" applyBorder="1" applyAlignment="1" applyProtection="1">
      <alignment vertical="center"/>
    </xf>
    <xf numFmtId="0" fontId="9" fillId="0" borderId="16" xfId="0" applyFont="1" applyBorder="1" applyAlignment="1" applyProtection="1">
      <alignment vertical="center"/>
    </xf>
    <xf numFmtId="0" fontId="9" fillId="0" borderId="0" xfId="0" applyFont="1" applyAlignment="1">
      <alignment horizontal="left" vertical="center"/>
    </xf>
    <xf numFmtId="0" fontId="10" fillId="0" borderId="4"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4" xfId="0" applyFont="1" applyBorder="1" applyAlignment="1">
      <alignment vertical="center"/>
    </xf>
    <xf numFmtId="0" fontId="10" fillId="0" borderId="15" xfId="0" applyFont="1" applyBorder="1" applyAlignment="1" applyProtection="1">
      <alignment vertical="center"/>
    </xf>
    <xf numFmtId="0" fontId="10" fillId="0" borderId="0" xfId="0" applyFont="1" applyBorder="1" applyAlignment="1" applyProtection="1">
      <alignment vertical="center"/>
    </xf>
    <xf numFmtId="0" fontId="10" fillId="0" borderId="16" xfId="0" applyFont="1" applyBorder="1" applyAlignment="1" applyProtection="1">
      <alignment vertical="center"/>
    </xf>
    <xf numFmtId="0" fontId="10" fillId="0" borderId="0" xfId="0" applyFont="1" applyAlignment="1">
      <alignment horizontal="left" vertical="center"/>
    </xf>
    <xf numFmtId="0" fontId="11" fillId="0" borderId="4" xfId="0" applyFont="1" applyBorder="1" applyAlignment="1" applyProtection="1">
      <alignment vertical="center"/>
    </xf>
    <xf numFmtId="0" fontId="11" fillId="0" borderId="0" xfId="0" applyFont="1" applyAlignment="1" applyProtection="1">
      <alignment vertical="center"/>
    </xf>
    <xf numFmtId="0" fontId="11" fillId="0" borderId="0" xfId="0" applyFont="1" applyAlignment="1" applyProtection="1">
      <alignment horizontal="left" vertical="center"/>
    </xf>
    <xf numFmtId="0" fontId="11" fillId="0" borderId="0" xfId="0" applyFont="1" applyAlignment="1" applyProtection="1">
      <alignment horizontal="left" vertical="center" wrapText="1"/>
    </xf>
    <xf numFmtId="167" fontId="11" fillId="0" borderId="0" xfId="0" applyNumberFormat="1" applyFont="1" applyAlignment="1" applyProtection="1">
      <alignment vertical="center"/>
    </xf>
    <xf numFmtId="0" fontId="11" fillId="0" borderId="0" xfId="0" applyFont="1" applyAlignment="1" applyProtection="1">
      <alignment vertical="center"/>
      <protection locked="0"/>
    </xf>
    <xf numFmtId="0" fontId="11" fillId="0" borderId="4" xfId="0" applyFont="1" applyBorder="1" applyAlignment="1">
      <alignment vertical="center"/>
    </xf>
    <xf numFmtId="0" fontId="11" fillId="0" borderId="15" xfId="0" applyFont="1" applyBorder="1" applyAlignment="1" applyProtection="1">
      <alignment vertical="center"/>
    </xf>
    <xf numFmtId="0" fontId="11" fillId="0" borderId="0" xfId="0" applyFont="1" applyBorder="1" applyAlignment="1" applyProtection="1">
      <alignment vertical="center"/>
    </xf>
    <xf numFmtId="0" fontId="11" fillId="0" borderId="16" xfId="0" applyFont="1" applyBorder="1" applyAlignment="1" applyProtection="1">
      <alignment vertical="center"/>
    </xf>
    <xf numFmtId="0" fontId="11" fillId="0" borderId="0" xfId="0" applyFont="1" applyAlignment="1">
      <alignment horizontal="left" vertical="center"/>
    </xf>
    <xf numFmtId="0" fontId="37" fillId="0" borderId="23" xfId="0" applyFont="1" applyBorder="1" applyAlignment="1" applyProtection="1">
      <alignment horizontal="center" vertical="center"/>
    </xf>
    <xf numFmtId="49" fontId="37" fillId="0" borderId="23" xfId="0" applyNumberFormat="1" applyFont="1" applyBorder="1" applyAlignment="1" applyProtection="1">
      <alignment horizontal="left" vertical="center" wrapText="1"/>
    </xf>
    <xf numFmtId="0" fontId="37" fillId="0" borderId="23" xfId="0" applyFont="1" applyBorder="1" applyAlignment="1" applyProtection="1">
      <alignment horizontal="left" vertical="center" wrapText="1"/>
    </xf>
    <xf numFmtId="0" fontId="37" fillId="0" borderId="23" xfId="0" applyFont="1" applyBorder="1" applyAlignment="1" applyProtection="1">
      <alignment horizontal="center" vertical="center" wrapText="1"/>
    </xf>
    <xf numFmtId="167" fontId="37" fillId="0" borderId="23" xfId="0" applyNumberFormat="1" applyFont="1" applyBorder="1" applyAlignment="1" applyProtection="1">
      <alignment vertical="center"/>
    </xf>
    <xf numFmtId="4" fontId="37" fillId="2" borderId="23" xfId="0" applyNumberFormat="1" applyFont="1" applyFill="1" applyBorder="1" applyAlignment="1" applyProtection="1">
      <alignment vertical="center"/>
      <protection locked="0"/>
    </xf>
    <xf numFmtId="4" fontId="37" fillId="0" borderId="23" xfId="0" applyNumberFormat="1" applyFont="1" applyBorder="1" applyAlignment="1" applyProtection="1">
      <alignment vertical="center"/>
    </xf>
    <xf numFmtId="0" fontId="38" fillId="0" borderId="4" xfId="0" applyFont="1" applyBorder="1" applyAlignment="1">
      <alignment vertical="center"/>
    </xf>
    <xf numFmtId="0" fontId="37" fillId="2" borderId="15" xfId="0" applyFont="1" applyFill="1" applyBorder="1" applyAlignment="1" applyProtection="1">
      <alignment horizontal="left" vertical="center"/>
      <protection locked="0"/>
    </xf>
    <xf numFmtId="0" fontId="37" fillId="0" borderId="0" xfId="0" applyFont="1" applyBorder="1" applyAlignment="1" applyProtection="1">
      <alignment horizontal="center" vertical="center"/>
    </xf>
    <xf numFmtId="0" fontId="39" fillId="0" borderId="0" xfId="0" applyFont="1" applyAlignment="1" applyProtection="1">
      <alignment vertical="center" wrapText="1"/>
    </xf>
    <xf numFmtId="0" fontId="0" fillId="0" borderId="0" xfId="0" applyFont="1" applyAlignment="1" applyProtection="1">
      <alignment vertical="center"/>
      <protection locked="0"/>
    </xf>
    <xf numFmtId="0" fontId="0" fillId="0" borderId="15" xfId="0" applyFont="1" applyBorder="1" applyAlignment="1" applyProtection="1">
      <alignment vertical="center"/>
    </xf>
    <xf numFmtId="0" fontId="0" fillId="0" borderId="0" xfId="0" applyBorder="1" applyAlignment="1" applyProtection="1">
      <alignment vertical="center"/>
    </xf>
    <xf numFmtId="0" fontId="10" fillId="0" borderId="20" xfId="0" applyFont="1" applyBorder="1" applyAlignment="1" applyProtection="1">
      <alignment vertical="center"/>
    </xf>
    <xf numFmtId="0" fontId="10" fillId="0" borderId="21" xfId="0" applyFont="1" applyBorder="1" applyAlignment="1" applyProtection="1">
      <alignment vertical="center"/>
    </xf>
    <xf numFmtId="0" fontId="10" fillId="0" borderId="22" xfId="0" applyFont="1" applyBorder="1" applyAlignment="1" applyProtection="1">
      <alignment vertical="center"/>
    </xf>
    <xf numFmtId="0" fontId="22" fillId="0" borderId="0" xfId="0" applyFont="1" applyAlignment="1" applyProtection="1">
      <alignment horizontal="left" vertical="center"/>
    </xf>
    <xf numFmtId="0" fontId="24" fillId="2" borderId="20" xfId="0" applyFont="1" applyFill="1" applyBorder="1" applyAlignment="1" applyProtection="1">
      <alignment horizontal="left" vertical="center"/>
      <protection locked="0"/>
    </xf>
    <xf numFmtId="0" fontId="24" fillId="0" borderId="21" xfId="0" applyFont="1" applyBorder="1" applyAlignment="1" applyProtection="1">
      <alignment horizontal="center" vertical="center"/>
    </xf>
    <xf numFmtId="0" fontId="0" fillId="0" borderId="21" xfId="0" applyFont="1" applyBorder="1" applyAlignment="1" applyProtection="1">
      <alignment vertical="center"/>
    </xf>
    <xf numFmtId="166" fontId="24" fillId="0" borderId="21" xfId="0" applyNumberFormat="1" applyFont="1" applyBorder="1" applyAlignment="1" applyProtection="1">
      <alignment vertical="center"/>
    </xf>
    <xf numFmtId="166" fontId="24" fillId="0" borderId="22" xfId="0" applyNumberFormat="1" applyFont="1" applyBorder="1" applyAlignment="1" applyProtection="1">
      <alignment vertical="center"/>
    </xf>
    <xf numFmtId="0" fontId="40" fillId="0" borderId="0" xfId="0" applyFont="1" applyAlignment="1">
      <alignment horizontal="left" vertical="center"/>
    </xf>
    <xf numFmtId="0" fontId="12" fillId="0" borderId="4" xfId="0" applyFont="1" applyBorder="1" applyAlignment="1" applyProtection="1">
      <alignment vertical="center"/>
    </xf>
    <xf numFmtId="0" fontId="12" fillId="0" borderId="0" xfId="0" applyFont="1" applyAlignment="1" applyProtection="1">
      <alignment vertical="center"/>
    </xf>
    <xf numFmtId="0" fontId="12" fillId="0" borderId="0" xfId="0" applyFont="1" applyAlignment="1" applyProtection="1">
      <alignment horizontal="left" vertical="center"/>
    </xf>
    <xf numFmtId="0" fontId="12" fillId="0" borderId="0" xfId="0" applyFont="1" applyAlignment="1" applyProtection="1">
      <alignment horizontal="left" vertical="center" wrapText="1"/>
    </xf>
    <xf numFmtId="167" fontId="12" fillId="0" borderId="0" xfId="0" applyNumberFormat="1" applyFont="1" applyAlignment="1" applyProtection="1">
      <alignment vertical="center"/>
    </xf>
    <xf numFmtId="0" fontId="12" fillId="0" borderId="0" xfId="0" applyFont="1" applyAlignment="1" applyProtection="1">
      <alignment vertical="center"/>
      <protection locked="0"/>
    </xf>
    <xf numFmtId="0" fontId="12" fillId="0" borderId="4" xfId="0" applyFont="1" applyBorder="1" applyAlignment="1">
      <alignment vertical="center"/>
    </xf>
    <xf numFmtId="0" fontId="12" fillId="0" borderId="15" xfId="0" applyFont="1" applyBorder="1" applyAlignment="1" applyProtection="1">
      <alignment vertical="center"/>
    </xf>
    <xf numFmtId="0" fontId="12" fillId="0" borderId="0" xfId="0" applyFont="1" applyBorder="1" applyAlignment="1" applyProtection="1">
      <alignment vertical="center"/>
    </xf>
    <xf numFmtId="0" fontId="12" fillId="0" borderId="16" xfId="0" applyFont="1" applyBorder="1" applyAlignment="1" applyProtection="1">
      <alignment vertical="center"/>
    </xf>
    <xf numFmtId="0" fontId="12" fillId="0" borderId="0" xfId="0" applyFont="1" applyAlignment="1">
      <alignment horizontal="left" vertical="center"/>
    </xf>
    <xf numFmtId="0" fontId="11" fillId="0" borderId="20" xfId="0" applyFont="1" applyBorder="1" applyAlignment="1" applyProtection="1">
      <alignment vertical="center"/>
    </xf>
    <xf numFmtId="0" fontId="11" fillId="0" borderId="21" xfId="0" applyFont="1" applyBorder="1" applyAlignment="1" applyProtection="1">
      <alignment vertical="center"/>
    </xf>
    <xf numFmtId="0" fontId="11" fillId="0" borderId="22" xfId="0" applyFont="1" applyBorder="1" applyAlignment="1" applyProtection="1">
      <alignment vertical="center"/>
    </xf>
    <xf numFmtId="0" fontId="37" fillId="2" borderId="20" xfId="0" applyFont="1" applyFill="1" applyBorder="1" applyAlignment="1" applyProtection="1">
      <alignment horizontal="left" vertical="center"/>
      <protection locked="0"/>
    </xf>
    <xf numFmtId="0" fontId="37" fillId="0" borderId="21" xfId="0" applyFont="1" applyBorder="1" applyAlignment="1" applyProtection="1">
      <alignment horizontal="center" vertical="center"/>
    </xf>
    <xf numFmtId="167" fontId="23" fillId="2" borderId="23" xfId="0" applyNumberFormat="1" applyFont="1" applyFill="1" applyBorder="1" applyAlignment="1" applyProtection="1">
      <alignment vertical="center"/>
      <protection locked="0"/>
    </xf>
    <xf numFmtId="0" fontId="1" fillId="0" borderId="0" xfId="0" applyFont="1" applyAlignment="1">
      <alignment horizontal="left" vertical="top"/>
    </xf>
    <xf numFmtId="0" fontId="3" fillId="0" borderId="0" xfId="0" applyFont="1" applyAlignment="1">
      <alignment horizontal="left" vertical="top"/>
    </xf>
    <xf numFmtId="0" fontId="3" fillId="0" borderId="0" xfId="0" applyFont="1" applyAlignment="1">
      <alignment horizontal="left" vertical="top" wrapText="1"/>
    </xf>
    <xf numFmtId="0" fontId="0" fillId="0" borderId="4" xfId="0" applyFont="1" applyBorder="1" applyAlignment="1">
      <alignment horizontal="center" vertical="center" wrapText="1"/>
    </xf>
    <xf numFmtId="0" fontId="23" fillId="4" borderId="17" xfId="0" applyFont="1" applyFill="1" applyBorder="1" applyAlignment="1">
      <alignment horizontal="center" vertical="center" wrapText="1"/>
    </xf>
    <xf numFmtId="0" fontId="23" fillId="4" borderId="18" xfId="0" applyFont="1" applyFill="1" applyBorder="1" applyAlignment="1">
      <alignment horizontal="center" vertical="center" wrapText="1"/>
    </xf>
    <xf numFmtId="0" fontId="23" fillId="4" borderId="19" xfId="0" applyFont="1" applyFill="1" applyBorder="1" applyAlignment="1">
      <alignment horizontal="center" vertical="center" wrapText="1"/>
    </xf>
    <xf numFmtId="0" fontId="4" fillId="0" borderId="0" xfId="0" applyFont="1" applyAlignment="1">
      <alignment horizontal="left" vertical="center" wrapText="1"/>
    </xf>
    <xf numFmtId="0" fontId="41" fillId="0" borderId="17" xfId="0" applyFont="1" applyBorder="1" applyAlignment="1">
      <alignment horizontal="left" vertical="center" wrapText="1"/>
    </xf>
    <xf numFmtId="0" fontId="41" fillId="0" borderId="23" xfId="0" applyFont="1" applyBorder="1" applyAlignment="1">
      <alignment horizontal="left" vertical="center" wrapText="1"/>
    </xf>
    <xf numFmtId="0" fontId="41" fillId="0" borderId="23" xfId="0" applyFont="1" applyBorder="1" applyAlignment="1">
      <alignment horizontal="left" vertical="center"/>
    </xf>
    <xf numFmtId="167" fontId="41" fillId="0" borderId="19" xfId="0" applyNumberFormat="1" applyFont="1" applyBorder="1" applyAlignment="1">
      <alignment vertical="center"/>
    </xf>
    <xf numFmtId="0" fontId="0" fillId="0" borderId="0" xfId="0" applyFont="1" applyAlignment="1">
      <alignment horizontal="left" vertical="center" wrapText="1"/>
    </xf>
    <xf numFmtId="167" fontId="0" fillId="0" borderId="0" xfId="0" applyNumberFormat="1" applyFont="1" applyAlignment="1">
      <alignment vertical="center"/>
    </xf>
    <xf numFmtId="0" fontId="35" fillId="0" borderId="0" xfId="0" applyFont="1" applyAlignment="1">
      <alignment horizontal="left" vertical="center"/>
    </xf>
    <xf numFmtId="0" fontId="0" fillId="0" borderId="0" xfId="0" applyAlignment="1">
      <alignment vertical="top"/>
    </xf>
    <xf numFmtId="0" fontId="42" fillId="0" borderId="24" xfId="0" applyFont="1" applyBorder="1" applyAlignment="1">
      <alignment vertical="center" wrapText="1"/>
    </xf>
    <xf numFmtId="0" fontId="42" fillId="0" borderId="25" xfId="0" applyFont="1" applyBorder="1" applyAlignment="1">
      <alignment vertical="center" wrapText="1"/>
    </xf>
    <xf numFmtId="0" fontId="42" fillId="0" borderId="26" xfId="0" applyFont="1" applyBorder="1" applyAlignment="1">
      <alignment vertical="center" wrapText="1"/>
    </xf>
    <xf numFmtId="0" fontId="42" fillId="0" borderId="27" xfId="0" applyFont="1" applyBorder="1" applyAlignment="1">
      <alignment horizontal="center" vertical="center" wrapText="1"/>
    </xf>
    <xf numFmtId="0" fontId="43" fillId="0" borderId="1" xfId="0" applyFont="1" applyBorder="1" applyAlignment="1">
      <alignment horizontal="center" vertical="center" wrapText="1"/>
    </xf>
    <xf numFmtId="0" fontId="42" fillId="0" borderId="28" xfId="0" applyFont="1" applyBorder="1" applyAlignment="1">
      <alignment horizontal="center" vertical="center" wrapText="1"/>
    </xf>
    <xf numFmtId="0" fontId="42" fillId="0" borderId="27" xfId="0" applyFont="1" applyBorder="1" applyAlignment="1">
      <alignment vertical="center" wrapText="1"/>
    </xf>
    <xf numFmtId="0" fontId="44" fillId="0" borderId="29" xfId="0" applyFont="1" applyBorder="1" applyAlignment="1">
      <alignment horizontal="left" wrapText="1"/>
    </xf>
    <xf numFmtId="0" fontId="42" fillId="0" borderId="28" xfId="0" applyFont="1" applyBorder="1" applyAlignment="1">
      <alignment vertical="center" wrapText="1"/>
    </xf>
    <xf numFmtId="0" fontId="44" fillId="0" borderId="1" xfId="0" applyFont="1" applyBorder="1" applyAlignment="1">
      <alignment horizontal="left" vertical="center" wrapText="1"/>
    </xf>
    <xf numFmtId="0" fontId="45" fillId="0" borderId="1" xfId="0" applyFont="1" applyBorder="1" applyAlignment="1">
      <alignment horizontal="left" vertical="center" wrapText="1"/>
    </xf>
    <xf numFmtId="0" fontId="46" fillId="0" borderId="27" xfId="0" applyFont="1" applyBorder="1" applyAlignment="1">
      <alignment vertical="center" wrapText="1"/>
    </xf>
    <xf numFmtId="0" fontId="45" fillId="0" borderId="1" xfId="0" applyFont="1" applyBorder="1" applyAlignment="1">
      <alignment vertical="center" wrapText="1"/>
    </xf>
    <xf numFmtId="0" fontId="45" fillId="0" borderId="1" xfId="0" applyFont="1" applyBorder="1" applyAlignment="1">
      <alignment horizontal="left" vertical="center"/>
    </xf>
    <xf numFmtId="0" fontId="45" fillId="0" borderId="1" xfId="0" applyFont="1" applyBorder="1" applyAlignment="1">
      <alignment vertical="center"/>
    </xf>
    <xf numFmtId="49" fontId="45" fillId="0" borderId="1" xfId="0" applyNumberFormat="1" applyFont="1" applyBorder="1" applyAlignment="1">
      <alignment horizontal="left" vertical="center" wrapText="1"/>
    </xf>
    <xf numFmtId="49" fontId="45" fillId="0" borderId="1" xfId="0" applyNumberFormat="1" applyFont="1" applyBorder="1" applyAlignment="1">
      <alignment vertical="center" wrapText="1"/>
    </xf>
    <xf numFmtId="0" fontId="42" fillId="0" borderId="30" xfId="0" applyFont="1" applyBorder="1" applyAlignment="1">
      <alignment vertical="center" wrapText="1"/>
    </xf>
    <xf numFmtId="0" fontId="47" fillId="0" borderId="29" xfId="0" applyFont="1" applyBorder="1" applyAlignment="1">
      <alignment vertical="center" wrapText="1"/>
    </xf>
    <xf numFmtId="0" fontId="42" fillId="0" borderId="31" xfId="0" applyFont="1" applyBorder="1" applyAlignment="1">
      <alignment vertical="center" wrapText="1"/>
    </xf>
    <xf numFmtId="0" fontId="42" fillId="0" borderId="1" xfId="0" applyFont="1" applyBorder="1" applyAlignment="1">
      <alignment vertical="top"/>
    </xf>
    <xf numFmtId="0" fontId="42" fillId="0" borderId="0" xfId="0" applyFont="1" applyAlignment="1">
      <alignment vertical="top"/>
    </xf>
    <xf numFmtId="0" fontId="42" fillId="0" borderId="24" xfId="0" applyFont="1" applyBorder="1" applyAlignment="1">
      <alignment horizontal="left" vertical="center"/>
    </xf>
    <xf numFmtId="0" fontId="42" fillId="0" borderId="25" xfId="0" applyFont="1" applyBorder="1" applyAlignment="1">
      <alignment horizontal="left" vertical="center"/>
    </xf>
    <xf numFmtId="0" fontId="42" fillId="0" borderId="26" xfId="0" applyFont="1" applyBorder="1" applyAlignment="1">
      <alignment horizontal="left" vertical="center"/>
    </xf>
    <xf numFmtId="0" fontId="42" fillId="0" borderId="27" xfId="0" applyFont="1" applyBorder="1" applyAlignment="1">
      <alignment horizontal="left" vertical="center"/>
    </xf>
    <xf numFmtId="0" fontId="43" fillId="0" borderId="1" xfId="0" applyFont="1" applyBorder="1" applyAlignment="1">
      <alignment horizontal="center" vertical="center"/>
    </xf>
    <xf numFmtId="0" fontId="42" fillId="0" borderId="28" xfId="0" applyFont="1" applyBorder="1" applyAlignment="1">
      <alignment horizontal="left" vertical="center"/>
    </xf>
    <xf numFmtId="0" fontId="44" fillId="0" borderId="1" xfId="0" applyFont="1" applyBorder="1" applyAlignment="1">
      <alignment horizontal="left" vertical="center"/>
    </xf>
    <xf numFmtId="0" fontId="48" fillId="0" borderId="0" xfId="0" applyFont="1" applyAlignment="1">
      <alignment horizontal="left" vertical="center"/>
    </xf>
    <xf numFmtId="0" fontId="44" fillId="0" borderId="29" xfId="0" applyFont="1" applyBorder="1" applyAlignment="1">
      <alignment horizontal="left" vertical="center"/>
    </xf>
    <xf numFmtId="0" fontId="44" fillId="0" borderId="29" xfId="0" applyFont="1" applyBorder="1" applyAlignment="1">
      <alignment horizontal="center" vertical="center"/>
    </xf>
    <xf numFmtId="0" fontId="48" fillId="0" borderId="29" xfId="0" applyFont="1" applyBorder="1" applyAlignment="1">
      <alignment horizontal="left" vertical="center"/>
    </xf>
    <xf numFmtId="0" fontId="49" fillId="0" borderId="1" xfId="0" applyFont="1" applyBorder="1" applyAlignment="1">
      <alignment horizontal="left" vertical="center"/>
    </xf>
    <xf numFmtId="0" fontId="46" fillId="0" borderId="0" xfId="0" applyFont="1" applyAlignment="1">
      <alignment horizontal="left" vertical="center"/>
    </xf>
    <xf numFmtId="0" fontId="50" fillId="0" borderId="1" xfId="0" applyFont="1" applyBorder="1" applyAlignment="1">
      <alignment horizontal="left" vertical="center"/>
    </xf>
    <xf numFmtId="0" fontId="45" fillId="0" borderId="1" xfId="0" applyFont="1" applyBorder="1" applyAlignment="1">
      <alignment horizontal="center" vertical="center"/>
    </xf>
    <xf numFmtId="0" fontId="45" fillId="0" borderId="0" xfId="0" applyFont="1" applyAlignment="1">
      <alignment horizontal="left" vertical="center"/>
    </xf>
    <xf numFmtId="0" fontId="46" fillId="0" borderId="27" xfId="0" applyFont="1" applyBorder="1" applyAlignment="1">
      <alignment horizontal="left" vertical="center"/>
    </xf>
    <xf numFmtId="0" fontId="45" fillId="0" borderId="1" xfId="0" applyFont="1" applyFill="1" applyBorder="1" applyAlignment="1">
      <alignment horizontal="left" vertical="center"/>
    </xf>
    <xf numFmtId="0" fontId="45" fillId="0" borderId="1" xfId="0" applyFont="1" applyFill="1" applyBorder="1" applyAlignment="1">
      <alignment horizontal="center" vertical="center"/>
    </xf>
    <xf numFmtId="0" fontId="42" fillId="0" borderId="30" xfId="0" applyFont="1" applyBorder="1" applyAlignment="1">
      <alignment horizontal="left" vertical="center"/>
    </xf>
    <xf numFmtId="0" fontId="47" fillId="0" borderId="29" xfId="0" applyFont="1" applyBorder="1" applyAlignment="1">
      <alignment horizontal="left" vertical="center"/>
    </xf>
    <xf numFmtId="0" fontId="42" fillId="0" borderId="31" xfId="0" applyFont="1" applyBorder="1" applyAlignment="1">
      <alignment horizontal="left" vertical="center"/>
    </xf>
    <xf numFmtId="0" fontId="42" fillId="0" borderId="1" xfId="0" applyFont="1" applyBorder="1" applyAlignment="1">
      <alignment horizontal="left" vertical="center"/>
    </xf>
    <xf numFmtId="0" fontId="47" fillId="0" borderId="1" xfId="0" applyFont="1" applyBorder="1" applyAlignment="1">
      <alignment horizontal="left" vertical="center"/>
    </xf>
    <xf numFmtId="0" fontId="48" fillId="0" borderId="1" xfId="0" applyFont="1" applyBorder="1" applyAlignment="1">
      <alignment horizontal="left" vertical="center"/>
    </xf>
    <xf numFmtId="0" fontId="46" fillId="0" borderId="29" xfId="0" applyFont="1" applyBorder="1" applyAlignment="1">
      <alignment horizontal="left" vertical="center"/>
    </xf>
    <xf numFmtId="0" fontId="42" fillId="0" borderId="1" xfId="0" applyFont="1" applyBorder="1" applyAlignment="1">
      <alignment horizontal="left" vertical="center" wrapText="1"/>
    </xf>
    <xf numFmtId="0" fontId="46" fillId="0" borderId="1" xfId="0" applyFont="1" applyBorder="1" applyAlignment="1">
      <alignment horizontal="left" vertical="center" wrapText="1"/>
    </xf>
    <xf numFmtId="0" fontId="46" fillId="0" borderId="1" xfId="0" applyFont="1" applyBorder="1" applyAlignment="1">
      <alignment horizontal="center" vertical="center" wrapText="1"/>
    </xf>
    <xf numFmtId="0" fontId="42" fillId="0" borderId="24" xfId="0" applyFont="1" applyBorder="1" applyAlignment="1">
      <alignment horizontal="left" vertical="center" wrapText="1"/>
    </xf>
    <xf numFmtId="0" fontId="42" fillId="0" borderId="25" xfId="0" applyFont="1" applyBorder="1" applyAlignment="1">
      <alignment horizontal="left" vertical="center" wrapText="1"/>
    </xf>
    <xf numFmtId="0" fontId="42" fillId="0" borderId="26" xfId="0" applyFont="1" applyBorder="1" applyAlignment="1">
      <alignment horizontal="left" vertical="center" wrapText="1"/>
    </xf>
    <xf numFmtId="0" fontId="42" fillId="0" borderId="27" xfId="0" applyFont="1" applyBorder="1" applyAlignment="1">
      <alignment horizontal="left" vertical="center" wrapText="1"/>
    </xf>
    <xf numFmtId="0" fontId="42" fillId="0" borderId="28" xfId="0" applyFont="1" applyBorder="1" applyAlignment="1">
      <alignment horizontal="left" vertical="center" wrapText="1"/>
    </xf>
    <xf numFmtId="0" fontId="48" fillId="0" borderId="27" xfId="0" applyFont="1" applyBorder="1" applyAlignment="1">
      <alignment horizontal="left" vertical="center" wrapText="1"/>
    </xf>
    <xf numFmtId="0" fontId="48" fillId="0" borderId="28" xfId="0" applyFont="1" applyBorder="1" applyAlignment="1">
      <alignment horizontal="left" vertical="center" wrapText="1"/>
    </xf>
    <xf numFmtId="0" fontId="46" fillId="0" borderId="27" xfId="0" applyFont="1" applyBorder="1" applyAlignment="1">
      <alignment horizontal="left" vertical="center" wrapText="1"/>
    </xf>
    <xf numFmtId="0" fontId="46" fillId="0" borderId="1" xfId="0" applyFont="1" applyBorder="1" applyAlignment="1">
      <alignment horizontal="left" vertical="center"/>
    </xf>
    <xf numFmtId="0" fontId="46" fillId="0" borderId="28" xfId="0" applyFont="1" applyBorder="1" applyAlignment="1">
      <alignment horizontal="left" vertical="center" wrapText="1"/>
    </xf>
    <xf numFmtId="0" fontId="46" fillId="0" borderId="28" xfId="0" applyFont="1" applyBorder="1" applyAlignment="1">
      <alignment horizontal="left" vertical="center"/>
    </xf>
    <xf numFmtId="0" fontId="46" fillId="0" borderId="30" xfId="0" applyFont="1" applyBorder="1" applyAlignment="1">
      <alignment horizontal="left" vertical="center" wrapText="1"/>
    </xf>
    <xf numFmtId="0" fontId="46" fillId="0" borderId="29" xfId="0" applyFont="1" applyBorder="1" applyAlignment="1">
      <alignment horizontal="left" vertical="center" wrapText="1"/>
    </xf>
    <xf numFmtId="0" fontId="46" fillId="0" borderId="31" xfId="0" applyFont="1" applyBorder="1" applyAlignment="1">
      <alignment horizontal="left" vertical="center" wrapText="1"/>
    </xf>
    <xf numFmtId="0" fontId="45" fillId="0" borderId="1" xfId="0" applyFont="1" applyBorder="1" applyAlignment="1">
      <alignment horizontal="left" vertical="top"/>
    </xf>
    <xf numFmtId="0" fontId="45" fillId="0" borderId="1" xfId="0" applyFont="1" applyBorder="1" applyAlignment="1">
      <alignment horizontal="center" vertical="top"/>
    </xf>
    <xf numFmtId="0" fontId="46" fillId="0" borderId="30" xfId="0" applyFont="1" applyBorder="1" applyAlignment="1">
      <alignment horizontal="left" vertical="center"/>
    </xf>
    <xf numFmtId="0" fontId="46" fillId="0" borderId="31" xfId="0" applyFont="1" applyBorder="1" applyAlignment="1">
      <alignment horizontal="left" vertical="center"/>
    </xf>
    <xf numFmtId="0" fontId="46" fillId="0" borderId="1" xfId="0" applyFont="1" applyBorder="1" applyAlignment="1">
      <alignment horizontal="center" vertical="center"/>
    </xf>
    <xf numFmtId="0" fontId="48" fillId="0" borderId="0" xfId="0" applyFont="1" applyAlignment="1">
      <alignment vertical="center"/>
    </xf>
    <xf numFmtId="0" fontId="44" fillId="0" borderId="1" xfId="0" applyFont="1" applyBorder="1" applyAlignment="1">
      <alignment vertical="center"/>
    </xf>
    <xf numFmtId="0" fontId="48" fillId="0" borderId="29" xfId="0" applyFont="1" applyBorder="1" applyAlignment="1">
      <alignment vertical="center"/>
    </xf>
    <xf numFmtId="0" fontId="44" fillId="0" borderId="29" xfId="0" applyFont="1" applyBorder="1" applyAlignment="1">
      <alignment vertical="center"/>
    </xf>
    <xf numFmtId="0" fontId="45" fillId="0" borderId="1" xfId="0" applyFont="1" applyBorder="1" applyAlignment="1">
      <alignment vertical="top"/>
    </xf>
    <xf numFmtId="49" fontId="45" fillId="0" borderId="1" xfId="0" applyNumberFormat="1" applyFont="1" applyBorder="1" applyAlignment="1">
      <alignment horizontal="left" vertical="center"/>
    </xf>
    <xf numFmtId="0" fontId="0" fillId="0" borderId="29" xfId="0" applyBorder="1" applyAlignment="1">
      <alignment vertical="top"/>
    </xf>
    <xf numFmtId="0" fontId="44" fillId="0" borderId="29" xfId="0" applyFont="1" applyBorder="1" applyAlignment="1">
      <alignment horizontal="left"/>
    </xf>
    <xf numFmtId="0" fontId="48" fillId="0" borderId="29" xfId="0" applyFont="1" applyBorder="1" applyAlignment="1"/>
    <xf numFmtId="0" fontId="42" fillId="0" borderId="27" xfId="0" applyFont="1" applyBorder="1" applyAlignment="1">
      <alignment vertical="top"/>
    </xf>
    <xf numFmtId="0" fontId="42" fillId="0" borderId="28" xfId="0" applyFont="1" applyBorder="1" applyAlignment="1">
      <alignment vertical="top"/>
    </xf>
    <xf numFmtId="0" fontId="42" fillId="0" borderId="30" xfId="0" applyFont="1" applyBorder="1" applyAlignment="1">
      <alignment vertical="top"/>
    </xf>
    <xf numFmtId="0" fontId="42" fillId="0" borderId="29" xfId="0" applyFont="1" applyBorder="1" applyAlignment="1">
      <alignment vertical="top"/>
    </xf>
    <xf numFmtId="0" fontId="42" fillId="0" borderId="31" xfId="0" applyFont="1" applyBorder="1" applyAlignment="1">
      <alignment vertical="top"/>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worksheet" Target="worksheets/sheet15.xml" /><Relationship Id="rId16" Type="http://schemas.openxmlformats.org/officeDocument/2006/relationships/worksheet" Target="worksheets/sheet16.xml" /><Relationship Id="rId17" Type="http://schemas.openxmlformats.org/officeDocument/2006/relationships/worksheet" Target="worksheets/sheet17.xml" /><Relationship Id="rId18" Type="http://schemas.openxmlformats.org/officeDocument/2006/relationships/worksheet" Target="worksheets/sheet18.xml" /><Relationship Id="rId19" Type="http://schemas.openxmlformats.org/officeDocument/2006/relationships/worksheet" Target="worksheets/sheet19.xml" /><Relationship Id="rId20" Type="http://schemas.openxmlformats.org/officeDocument/2006/relationships/worksheet" Target="worksheets/sheet20.xml" /><Relationship Id="rId21" Type="http://schemas.openxmlformats.org/officeDocument/2006/relationships/worksheet" Target="worksheets/sheet21.xml" /><Relationship Id="rId22" Type="http://schemas.openxmlformats.org/officeDocument/2006/relationships/worksheet" Target="worksheets/sheet22.xml" /><Relationship Id="rId23" Type="http://schemas.openxmlformats.org/officeDocument/2006/relationships/worksheet" Target="worksheets/sheet23.xml" /><Relationship Id="rId24" Type="http://schemas.openxmlformats.org/officeDocument/2006/relationships/worksheet" Target="worksheets/sheet24.xml" /><Relationship Id="rId25" Type="http://schemas.openxmlformats.org/officeDocument/2006/relationships/styles" Target="styles.xml" /><Relationship Id="rId26" Type="http://schemas.openxmlformats.org/officeDocument/2006/relationships/theme" Target="theme/theme1.xml" /><Relationship Id="rId27" Type="http://schemas.openxmlformats.org/officeDocument/2006/relationships/calcChain" Target="calcChain.xml" /><Relationship Id="rId28"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3.xml><?xml version="1.0" encoding="utf-8"?>
<xdr:wsDr xmlns:xdr="http://schemas.openxmlformats.org/drawingml/2006/spreadsheetDrawing" xmlns:a="http://schemas.openxmlformats.org/drawingml/2006/main">
  <xdr:absoluteAnchor>
    <xdr:pos x="0" y="0"/>
    <xdr:ext cx="286385" cy="286385"/>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_rels/sheet4.xml.rels>&#65279;<?xml version="1.0" encoding="utf-8"?><Relationships xmlns="http://schemas.openxmlformats.org/package/2006/relationships"><Relationship Id="rId1" Type="http://schemas.openxmlformats.org/officeDocument/2006/relationships/drawing" Target="../drawings/drawing4.xml" /></Relationships>
</file>

<file path=xl/worksheets/_rels/sheet5.xml.rels>&#65279;<?xml version="1.0" encoding="utf-8"?><Relationships xmlns="http://schemas.openxmlformats.org/package/2006/relationships"><Relationship Id="rId1" Type="http://schemas.openxmlformats.org/officeDocument/2006/relationships/drawing" Target="../drawings/drawing5.xml" /></Relationships>
</file>

<file path=xl/worksheets/_rels/sheet6.xml.rels>&#65279;<?xml version="1.0" encoding="utf-8"?><Relationships xmlns="http://schemas.openxmlformats.org/package/2006/relationships"><Relationship Id="rId1" Type="http://schemas.openxmlformats.org/officeDocument/2006/relationships/drawing" Target="../drawings/drawing6.xml" /></Relationships>
</file>

<file path=xl/worksheets/_rels/sheet7.xml.rels>&#65279;<?xml version="1.0" encoding="utf-8"?><Relationships xmlns="http://schemas.openxmlformats.org/package/2006/relationships"><Relationship Id="rId1" Type="http://schemas.openxmlformats.org/officeDocument/2006/relationships/drawing" Target="../drawings/drawing7.xml" /></Relationships>
</file>

<file path=xl/worksheets/_rels/sheet8.xml.rels>&#65279;<?xml version="1.0" encoding="utf-8"?><Relationships xmlns="http://schemas.openxmlformats.org/package/2006/relationships"><Relationship Id="rId1" Type="http://schemas.openxmlformats.org/officeDocument/2006/relationships/drawing" Target="../drawings/drawing8.xml" /></Relationships>
</file>

<file path=xl/worksheets/_rels/sheet9.xml.rels>&#65279;<?xml version="1.0" encoding="utf-8"?><Relationships xmlns="http://schemas.openxmlformats.org/package/2006/relationships"><Relationship Id="rId1" Type="http://schemas.openxmlformats.org/officeDocument/2006/relationships/drawing" Target="../drawings/drawing9.xml" /></Relationships>
</file>

<file path=xl/worksheets/_rels/sheet10.xml.rels>&#65279;<?xml version="1.0" encoding="utf-8"?><Relationships xmlns="http://schemas.openxmlformats.org/package/2006/relationships"><Relationship Id="rId1" Type="http://schemas.openxmlformats.org/officeDocument/2006/relationships/drawing" Target="../drawings/drawing10.xml" /></Relationships>
</file>

<file path=xl/worksheets/_rels/sheet11.xml.rels>&#65279;<?xml version="1.0" encoding="utf-8"?><Relationships xmlns="http://schemas.openxmlformats.org/package/2006/relationships"><Relationship Id="rId1" Type="http://schemas.openxmlformats.org/officeDocument/2006/relationships/drawing" Target="../drawings/drawing11.xml" /></Relationships>
</file>

<file path=xl/worksheets/_rels/sheet12.xml.rels>&#65279;<?xml version="1.0" encoding="utf-8"?><Relationships xmlns="http://schemas.openxmlformats.org/package/2006/relationships"><Relationship Id="rId1" Type="http://schemas.openxmlformats.org/officeDocument/2006/relationships/drawing" Target="../drawings/drawing12.xml" /></Relationships>
</file>

<file path=xl/worksheets/_rels/sheet13.xml.rels>&#65279;<?xml version="1.0" encoding="utf-8"?><Relationships xmlns="http://schemas.openxmlformats.org/package/2006/relationships"><Relationship Id="rId1" Type="http://schemas.openxmlformats.org/officeDocument/2006/relationships/drawing" Target="../drawings/drawing13.xml" /></Relationships>
</file>

<file path=xl/worksheets/_rels/sheet14.xml.rels>&#65279;<?xml version="1.0" encoding="utf-8"?><Relationships xmlns="http://schemas.openxmlformats.org/package/2006/relationships"><Relationship Id="rId1" Type="http://schemas.openxmlformats.org/officeDocument/2006/relationships/drawing" Target="../drawings/drawing14.xml" /></Relationships>
</file>

<file path=xl/worksheets/_rels/sheet15.xml.rels>&#65279;<?xml version="1.0" encoding="utf-8"?><Relationships xmlns="http://schemas.openxmlformats.org/package/2006/relationships"><Relationship Id="rId1" Type="http://schemas.openxmlformats.org/officeDocument/2006/relationships/drawing" Target="../drawings/drawing15.xml" /></Relationships>
</file>

<file path=xl/worksheets/_rels/sheet16.xml.rels>&#65279;<?xml version="1.0" encoding="utf-8"?><Relationships xmlns="http://schemas.openxmlformats.org/package/2006/relationships"><Relationship Id="rId1" Type="http://schemas.openxmlformats.org/officeDocument/2006/relationships/drawing" Target="../drawings/drawing16.xml" /></Relationships>
</file>

<file path=xl/worksheets/_rels/sheet17.xml.rels>&#65279;<?xml version="1.0" encoding="utf-8"?><Relationships xmlns="http://schemas.openxmlformats.org/package/2006/relationships"><Relationship Id="rId1" Type="http://schemas.openxmlformats.org/officeDocument/2006/relationships/drawing" Target="../drawings/drawing17.xml" /></Relationships>
</file>

<file path=xl/worksheets/_rels/sheet18.xml.rels>&#65279;<?xml version="1.0" encoding="utf-8"?><Relationships xmlns="http://schemas.openxmlformats.org/package/2006/relationships"><Relationship Id="rId1" Type="http://schemas.openxmlformats.org/officeDocument/2006/relationships/drawing" Target="../drawings/drawing18.xml" /></Relationships>
</file>

<file path=xl/worksheets/_rels/sheet19.xml.rels>&#65279;<?xml version="1.0" encoding="utf-8"?><Relationships xmlns="http://schemas.openxmlformats.org/package/2006/relationships"><Relationship Id="rId1" Type="http://schemas.openxmlformats.org/officeDocument/2006/relationships/drawing" Target="../drawings/drawing19.xml" /></Relationships>
</file>

<file path=xl/worksheets/_rels/sheet20.xml.rels>&#65279;<?xml version="1.0" encoding="utf-8"?><Relationships xmlns="http://schemas.openxmlformats.org/package/2006/relationships"><Relationship Id="rId1" Type="http://schemas.openxmlformats.org/officeDocument/2006/relationships/drawing" Target="../drawings/drawing20.xml" /></Relationships>
</file>

<file path=xl/worksheets/_rels/sheet21.xml.rels>&#65279;<?xml version="1.0" encoding="utf-8"?><Relationships xmlns="http://schemas.openxmlformats.org/package/2006/relationships"><Relationship Id="rId1" Type="http://schemas.openxmlformats.org/officeDocument/2006/relationships/drawing" Target="../drawings/drawing21.xml" /></Relationships>
</file>

<file path=xl/worksheets/_rels/sheet22.xml.rels>&#65279;<?xml version="1.0" encoding="utf-8"?><Relationships xmlns="http://schemas.openxmlformats.org/package/2006/relationships"><Relationship Id="rId1" Type="http://schemas.openxmlformats.org/officeDocument/2006/relationships/drawing" Target="../drawings/drawing22.xml" /></Relationships>
</file>

<file path=xl/worksheets/_rels/sheet23.xml.rels>&#65279;<?xml version="1.0" encoding="utf-8"?><Relationships xmlns="http://schemas.openxmlformats.org/package/2006/relationships"><Relationship Id="rId1" Type="http://schemas.openxmlformats.org/officeDocument/2006/relationships/drawing" Target="../drawings/drawing23.xml" /></Relationships>
</file>

<file path=xl/worksheets/_rels/sheet24.xml.rels>&#65279;<?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sheetViews>
  <cols>
    <col min="1" max="1" width="8.332031" style="1" customWidth="1"/>
    <col min="2" max="2" width="1.667969" style="1" customWidth="1"/>
    <col min="3" max="3" width="4.160156" style="1" customWidth="1"/>
    <col min="4" max="4" width="2.660156" style="1" customWidth="1"/>
    <col min="5" max="5" width="2.660156" style="1" customWidth="1"/>
    <col min="6" max="6" width="2.660156" style="1" customWidth="1"/>
    <col min="7" max="7" width="2.660156" style="1" customWidth="1"/>
    <col min="8" max="8" width="2.660156" style="1" customWidth="1"/>
    <col min="9" max="9" width="2.660156" style="1" customWidth="1"/>
    <col min="10" max="10" width="2.660156" style="1" customWidth="1"/>
    <col min="11" max="11" width="2.660156" style="1" customWidth="1"/>
    <col min="12" max="12" width="2.660156" style="1" customWidth="1"/>
    <col min="13" max="13" width="2.660156" style="1" customWidth="1"/>
    <col min="14" max="14" width="2.660156" style="1" customWidth="1"/>
    <col min="15" max="15" width="2.660156" style="1" customWidth="1"/>
    <col min="16" max="16" width="2.660156" style="1" customWidth="1"/>
    <col min="17" max="17" width="2.660156" style="1" customWidth="1"/>
    <col min="18" max="18" width="2.660156" style="1" customWidth="1"/>
    <col min="19" max="19" width="2.660156" style="1" customWidth="1"/>
    <col min="20" max="20" width="2.660156" style="1" customWidth="1"/>
    <col min="21" max="21" width="2.660156" style="1" customWidth="1"/>
    <col min="22" max="22" width="2.660156" style="1" customWidth="1"/>
    <col min="23" max="23" width="2.660156" style="1" customWidth="1"/>
    <col min="24" max="24" width="2.660156" style="1" customWidth="1"/>
    <col min="25" max="25" width="2.660156" style="1" customWidth="1"/>
    <col min="26" max="26" width="2.660156" style="1" customWidth="1"/>
    <col min="27" max="27" width="2.660156" style="1" customWidth="1"/>
    <col min="28" max="28" width="2.660156" style="1" customWidth="1"/>
    <col min="29" max="29" width="2.660156" style="1" customWidth="1"/>
    <col min="30" max="30" width="2.660156" style="1" customWidth="1"/>
    <col min="31" max="31" width="2.660156" style="1" customWidth="1"/>
    <col min="32" max="32" width="2.660156" style="1" customWidth="1"/>
    <col min="33" max="33" width="2.660156" style="1" customWidth="1"/>
    <col min="34" max="34" width="3.332031" style="1" customWidth="1"/>
    <col min="35" max="35" width="31.66016" style="1" customWidth="1"/>
    <col min="36" max="36" width="2.5" style="1" customWidth="1"/>
    <col min="37" max="37" width="2.5" style="1" customWidth="1"/>
    <col min="38" max="38" width="8.332031" style="1" customWidth="1"/>
    <col min="39" max="39" width="3.332031" style="1" customWidth="1"/>
    <col min="40" max="40" width="13.33203" style="1" customWidth="1"/>
    <col min="41" max="41" width="7.5" style="1" customWidth="1"/>
    <col min="42" max="42" width="4.160156" style="1" customWidth="1"/>
    <col min="43" max="43" width="15.66016" style="1" customWidth="1"/>
    <col min="44" max="44" width="13.66016" style="1" customWidth="1"/>
    <col min="45" max="45" width="25.83203" style="1" hidden="1" customWidth="1"/>
    <col min="46" max="46" width="25.83203" style="1" hidden="1" customWidth="1"/>
    <col min="47" max="47" width="25.83203" style="1" hidden="1" customWidth="1"/>
    <col min="48" max="48" width="21.66016" style="1" hidden="1" customWidth="1"/>
    <col min="49" max="49" width="21.66016" style="1" hidden="1" customWidth="1"/>
    <col min="50" max="50" width="25" style="1" hidden="1" customWidth="1"/>
    <col min="51" max="51" width="25" style="1" hidden="1" customWidth="1"/>
    <col min="52" max="52" width="21.66016" style="1" hidden="1" customWidth="1"/>
    <col min="53" max="53" width="19.16016" style="1" hidden="1" customWidth="1"/>
    <col min="54" max="54" width="25" style="1" hidden="1" customWidth="1"/>
    <col min="55" max="55" width="21.66016" style="1" hidden="1" customWidth="1"/>
    <col min="56" max="56" width="19.16016" style="1" hidden="1" customWidth="1"/>
    <col min="57" max="57" width="66.5" style="1" customWidth="1"/>
    <col min="71" max="71" width="9.332031" style="1" hidden="1"/>
    <col min="72" max="72" width="9.332031" style="1" hidden="1"/>
    <col min="73" max="73" width="9.332031" style="1" hidden="1"/>
    <col min="74" max="74" width="9.332031" style="1" hidden="1"/>
    <col min="75" max="75" width="9.332031" style="1" hidden="1"/>
    <col min="76" max="76" width="9.332031" style="1" hidden="1"/>
    <col min="77" max="77" width="9.332031" style="1" hidden="1"/>
    <col min="78" max="78" width="9.332031" style="1" hidden="1"/>
    <col min="79" max="79" width="9.332031" style="1" hidden="1"/>
    <col min="80" max="80" width="9.332031" style="1" hidden="1"/>
    <col min="81" max="81" width="9.332031" style="1" hidden="1"/>
    <col min="82" max="82" width="9.332031" style="1" hidden="1"/>
    <col min="83" max="83" width="9.332031" style="1" hidden="1"/>
    <col min="84" max="84" width="9.332031" style="1" hidden="1"/>
    <col min="85" max="85" width="9.332031" style="1" hidden="1"/>
    <col min="86" max="86" width="9.332031" style="1" hidden="1"/>
    <col min="87" max="87" width="9.332031" style="1" hidden="1"/>
    <col min="88" max="88" width="9.332031" style="1" hidden="1"/>
    <col min="89" max="89" width="9.332031" style="1" hidden="1"/>
    <col min="90" max="90" width="9.332031" style="1" hidden="1"/>
    <col min="91" max="91" width="9.332031" style="1" hidden="1"/>
  </cols>
  <sheetData>
    <row r="1">
      <c r="A1" s="18" t="s">
        <v>0</v>
      </c>
      <c r="AZ1" s="18" t="s">
        <v>1</v>
      </c>
      <c r="BA1" s="18" t="s">
        <v>2</v>
      </c>
      <c r="BB1" s="18" t="s">
        <v>3</v>
      </c>
      <c r="BT1" s="18" t="s">
        <v>4</v>
      </c>
      <c r="BU1" s="18" t="s">
        <v>4</v>
      </c>
      <c r="BV1" s="18" t="s">
        <v>5</v>
      </c>
    </row>
    <row r="2" s="1" customFormat="1" ht="36.96" customHeight="1">
      <c r="AR2" s="1"/>
      <c r="AS2" s="1"/>
      <c r="AT2" s="1"/>
      <c r="AU2" s="1"/>
      <c r="AV2" s="1"/>
      <c r="AW2" s="1"/>
      <c r="AX2" s="1"/>
      <c r="AY2" s="1"/>
      <c r="AZ2" s="1"/>
      <c r="BA2" s="1"/>
      <c r="BB2" s="1"/>
      <c r="BC2" s="1"/>
      <c r="BD2" s="1"/>
      <c r="BE2" s="1"/>
      <c r="BS2" s="19" t="s">
        <v>6</v>
      </c>
      <c r="BT2" s="19" t="s">
        <v>7</v>
      </c>
    </row>
    <row r="3" s="1" customFormat="1" ht="6.96" customHeight="1">
      <c r="B3" s="20"/>
      <c r="C3" s="21"/>
      <c r="D3" s="21"/>
      <c r="E3" s="21"/>
      <c r="F3" s="21"/>
      <c r="G3" s="21"/>
      <c r="H3" s="21"/>
      <c r="I3" s="21"/>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2"/>
      <c r="BS3" s="19" t="s">
        <v>6</v>
      </c>
      <c r="BT3" s="19" t="s">
        <v>8</v>
      </c>
    </row>
    <row r="4" s="1" customFormat="1" ht="24.96" customHeight="1">
      <c r="B4" s="23"/>
      <c r="C4" s="24"/>
      <c r="D4" s="25" t="s">
        <v>9</v>
      </c>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2"/>
      <c r="AS4" s="26" t="s">
        <v>10</v>
      </c>
      <c r="BE4" s="27" t="s">
        <v>11</v>
      </c>
      <c r="BS4" s="19" t="s">
        <v>12</v>
      </c>
    </row>
    <row r="5" s="1" customFormat="1" ht="12" customHeight="1">
      <c r="B5" s="23"/>
      <c r="C5" s="24"/>
      <c r="D5" s="28" t="s">
        <v>13</v>
      </c>
      <c r="E5" s="24"/>
      <c r="F5" s="24"/>
      <c r="G5" s="24"/>
      <c r="H5" s="24"/>
      <c r="I5" s="24"/>
      <c r="J5" s="24"/>
      <c r="K5" s="29" t="s">
        <v>14</v>
      </c>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2"/>
      <c r="BE5" s="30" t="s">
        <v>15</v>
      </c>
      <c r="BS5" s="19" t="s">
        <v>6</v>
      </c>
    </row>
    <row r="6" s="1" customFormat="1" ht="36.96" customHeight="1">
      <c r="B6" s="23"/>
      <c r="C6" s="24"/>
      <c r="D6" s="31" t="s">
        <v>16</v>
      </c>
      <c r="E6" s="24"/>
      <c r="F6" s="24"/>
      <c r="G6" s="24"/>
      <c r="H6" s="24"/>
      <c r="I6" s="24"/>
      <c r="J6" s="24"/>
      <c r="K6" s="32" t="s">
        <v>17</v>
      </c>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2"/>
      <c r="BE6" s="33"/>
      <c r="BS6" s="19" t="s">
        <v>6</v>
      </c>
    </row>
    <row r="7" s="1" customFormat="1" ht="12" customHeight="1">
      <c r="B7" s="23"/>
      <c r="C7" s="24"/>
      <c r="D7" s="34" t="s">
        <v>18</v>
      </c>
      <c r="E7" s="24"/>
      <c r="F7" s="24"/>
      <c r="G7" s="24"/>
      <c r="H7" s="24"/>
      <c r="I7" s="24"/>
      <c r="J7" s="24"/>
      <c r="K7" s="29" t="s">
        <v>19</v>
      </c>
      <c r="L7" s="24"/>
      <c r="M7" s="24"/>
      <c r="N7" s="24"/>
      <c r="O7" s="24"/>
      <c r="P7" s="24"/>
      <c r="Q7" s="24"/>
      <c r="R7" s="24"/>
      <c r="S7" s="24"/>
      <c r="T7" s="24"/>
      <c r="U7" s="24"/>
      <c r="V7" s="24"/>
      <c r="W7" s="24"/>
      <c r="X7" s="24"/>
      <c r="Y7" s="24"/>
      <c r="Z7" s="24"/>
      <c r="AA7" s="24"/>
      <c r="AB7" s="24"/>
      <c r="AC7" s="24"/>
      <c r="AD7" s="24"/>
      <c r="AE7" s="24"/>
      <c r="AF7" s="24"/>
      <c r="AG7" s="24"/>
      <c r="AH7" s="24"/>
      <c r="AI7" s="24"/>
      <c r="AJ7" s="24"/>
      <c r="AK7" s="34" t="s">
        <v>20</v>
      </c>
      <c r="AL7" s="24"/>
      <c r="AM7" s="24"/>
      <c r="AN7" s="29" t="s">
        <v>19</v>
      </c>
      <c r="AO7" s="24"/>
      <c r="AP7" s="24"/>
      <c r="AQ7" s="24"/>
      <c r="AR7" s="22"/>
      <c r="BE7" s="33"/>
      <c r="BS7" s="19" t="s">
        <v>6</v>
      </c>
    </row>
    <row r="8" s="1" customFormat="1" ht="12" customHeight="1">
      <c r="B8" s="23"/>
      <c r="C8" s="24"/>
      <c r="D8" s="34" t="s">
        <v>21</v>
      </c>
      <c r="E8" s="24"/>
      <c r="F8" s="24"/>
      <c r="G8" s="24"/>
      <c r="H8" s="24"/>
      <c r="I8" s="24"/>
      <c r="J8" s="24"/>
      <c r="K8" s="29" t="s">
        <v>22</v>
      </c>
      <c r="L8" s="24"/>
      <c r="M8" s="24"/>
      <c r="N8" s="24"/>
      <c r="O8" s="24"/>
      <c r="P8" s="24"/>
      <c r="Q8" s="24"/>
      <c r="R8" s="24"/>
      <c r="S8" s="24"/>
      <c r="T8" s="24"/>
      <c r="U8" s="24"/>
      <c r="V8" s="24"/>
      <c r="W8" s="24"/>
      <c r="X8" s="24"/>
      <c r="Y8" s="24"/>
      <c r="Z8" s="24"/>
      <c r="AA8" s="24"/>
      <c r="AB8" s="24"/>
      <c r="AC8" s="24"/>
      <c r="AD8" s="24"/>
      <c r="AE8" s="24"/>
      <c r="AF8" s="24"/>
      <c r="AG8" s="24"/>
      <c r="AH8" s="24"/>
      <c r="AI8" s="24"/>
      <c r="AJ8" s="24"/>
      <c r="AK8" s="34" t="s">
        <v>23</v>
      </c>
      <c r="AL8" s="24"/>
      <c r="AM8" s="24"/>
      <c r="AN8" s="35" t="s">
        <v>24</v>
      </c>
      <c r="AO8" s="24"/>
      <c r="AP8" s="24"/>
      <c r="AQ8" s="24"/>
      <c r="AR8" s="22"/>
      <c r="BE8" s="33"/>
      <c r="BS8" s="19" t="s">
        <v>6</v>
      </c>
    </row>
    <row r="9" s="1" customFormat="1" ht="14.4" customHeight="1">
      <c r="B9" s="23"/>
      <c r="C9" s="24"/>
      <c r="D9" s="24"/>
      <c r="E9" s="24"/>
      <c r="F9" s="24"/>
      <c r="G9" s="24"/>
      <c r="H9" s="24"/>
      <c r="I9" s="24"/>
      <c r="J9" s="24"/>
      <c r="K9" s="24"/>
      <c r="L9" s="24"/>
      <c r="M9" s="24"/>
      <c r="N9" s="24"/>
      <c r="O9" s="24"/>
      <c r="P9" s="24"/>
      <c r="Q9" s="24"/>
      <c r="R9" s="24"/>
      <c r="S9" s="24"/>
      <c r="T9" s="24"/>
      <c r="U9" s="24"/>
      <c r="V9" s="24"/>
      <c r="W9" s="24"/>
      <c r="X9" s="24"/>
      <c r="Y9" s="24"/>
      <c r="Z9" s="24"/>
      <c r="AA9" s="24"/>
      <c r="AB9" s="24"/>
      <c r="AC9" s="24"/>
      <c r="AD9" s="24"/>
      <c r="AE9" s="24"/>
      <c r="AF9" s="24"/>
      <c r="AG9" s="24"/>
      <c r="AH9" s="24"/>
      <c r="AI9" s="24"/>
      <c r="AJ9" s="24"/>
      <c r="AK9" s="24"/>
      <c r="AL9" s="24"/>
      <c r="AM9" s="24"/>
      <c r="AN9" s="24"/>
      <c r="AO9" s="24"/>
      <c r="AP9" s="24"/>
      <c r="AQ9" s="24"/>
      <c r="AR9" s="22"/>
      <c r="BE9" s="33"/>
      <c r="BS9" s="19" t="s">
        <v>6</v>
      </c>
    </row>
    <row r="10" s="1" customFormat="1" ht="12" customHeight="1">
      <c r="B10" s="23"/>
      <c r="C10" s="24"/>
      <c r="D10" s="34" t="s">
        <v>25</v>
      </c>
      <c r="E10" s="24"/>
      <c r="F10" s="24"/>
      <c r="G10" s="24"/>
      <c r="H10" s="24"/>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24"/>
      <c r="AJ10" s="24"/>
      <c r="AK10" s="34" t="s">
        <v>26</v>
      </c>
      <c r="AL10" s="24"/>
      <c r="AM10" s="24"/>
      <c r="AN10" s="29" t="s">
        <v>19</v>
      </c>
      <c r="AO10" s="24"/>
      <c r="AP10" s="24"/>
      <c r="AQ10" s="24"/>
      <c r="AR10" s="22"/>
      <c r="BE10" s="33"/>
      <c r="BS10" s="19" t="s">
        <v>6</v>
      </c>
    </row>
    <row r="11" s="1" customFormat="1" ht="18.48" customHeight="1">
      <c r="B11" s="23"/>
      <c r="C11" s="24"/>
      <c r="D11" s="24"/>
      <c r="E11" s="29" t="s">
        <v>22</v>
      </c>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4"/>
      <c r="AK11" s="34" t="s">
        <v>27</v>
      </c>
      <c r="AL11" s="24"/>
      <c r="AM11" s="24"/>
      <c r="AN11" s="29" t="s">
        <v>19</v>
      </c>
      <c r="AO11" s="24"/>
      <c r="AP11" s="24"/>
      <c r="AQ11" s="24"/>
      <c r="AR11" s="22"/>
      <c r="BE11" s="33"/>
      <c r="BS11" s="19" t="s">
        <v>6</v>
      </c>
    </row>
    <row r="12" s="1" customFormat="1" ht="6.96" customHeight="1">
      <c r="B12" s="23"/>
      <c r="C12" s="24"/>
      <c r="D12" s="24"/>
      <c r="E12" s="24"/>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c r="AQ12" s="24"/>
      <c r="AR12" s="22"/>
      <c r="BE12" s="33"/>
      <c r="BS12" s="19" t="s">
        <v>6</v>
      </c>
    </row>
    <row r="13" s="1" customFormat="1" ht="12" customHeight="1">
      <c r="B13" s="23"/>
      <c r="C13" s="24"/>
      <c r="D13" s="34" t="s">
        <v>28</v>
      </c>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34" t="s">
        <v>26</v>
      </c>
      <c r="AL13" s="24"/>
      <c r="AM13" s="24"/>
      <c r="AN13" s="36" t="s">
        <v>29</v>
      </c>
      <c r="AO13" s="24"/>
      <c r="AP13" s="24"/>
      <c r="AQ13" s="24"/>
      <c r="AR13" s="22"/>
      <c r="BE13" s="33"/>
      <c r="BS13" s="19" t="s">
        <v>6</v>
      </c>
    </row>
    <row r="14">
      <c r="B14" s="23"/>
      <c r="C14" s="24"/>
      <c r="D14" s="24"/>
      <c r="E14" s="36" t="s">
        <v>29</v>
      </c>
      <c r="F14" s="37"/>
      <c r="G14" s="37"/>
      <c r="H14" s="37"/>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37"/>
      <c r="AH14" s="37"/>
      <c r="AI14" s="37"/>
      <c r="AJ14" s="37"/>
      <c r="AK14" s="34" t="s">
        <v>27</v>
      </c>
      <c r="AL14" s="24"/>
      <c r="AM14" s="24"/>
      <c r="AN14" s="36" t="s">
        <v>29</v>
      </c>
      <c r="AO14" s="24"/>
      <c r="AP14" s="24"/>
      <c r="AQ14" s="24"/>
      <c r="AR14" s="22"/>
      <c r="BE14" s="33"/>
      <c r="BS14" s="19" t="s">
        <v>6</v>
      </c>
    </row>
    <row r="15" s="1" customFormat="1" ht="6.96" customHeight="1">
      <c r="B15" s="23"/>
      <c r="C15" s="24"/>
      <c r="D15" s="24"/>
      <c r="E15" s="24"/>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2"/>
      <c r="BE15" s="33"/>
      <c r="BS15" s="19" t="s">
        <v>4</v>
      </c>
    </row>
    <row r="16" s="1" customFormat="1" ht="12" customHeight="1">
      <c r="B16" s="23"/>
      <c r="C16" s="24"/>
      <c r="D16" s="34" t="s">
        <v>30</v>
      </c>
      <c r="E16" s="24"/>
      <c r="F16" s="24"/>
      <c r="G16" s="24"/>
      <c r="H16" s="24"/>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34" t="s">
        <v>26</v>
      </c>
      <c r="AL16" s="24"/>
      <c r="AM16" s="24"/>
      <c r="AN16" s="29" t="s">
        <v>19</v>
      </c>
      <c r="AO16" s="24"/>
      <c r="AP16" s="24"/>
      <c r="AQ16" s="24"/>
      <c r="AR16" s="22"/>
      <c r="BE16" s="33"/>
      <c r="BS16" s="19" t="s">
        <v>4</v>
      </c>
    </row>
    <row r="17" s="1" customFormat="1" ht="18.48" customHeight="1">
      <c r="B17" s="23"/>
      <c r="C17" s="24"/>
      <c r="D17" s="24"/>
      <c r="E17" s="29" t="s">
        <v>22</v>
      </c>
      <c r="F17" s="24"/>
      <c r="G17" s="24"/>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34" t="s">
        <v>27</v>
      </c>
      <c r="AL17" s="24"/>
      <c r="AM17" s="24"/>
      <c r="AN17" s="29" t="s">
        <v>19</v>
      </c>
      <c r="AO17" s="24"/>
      <c r="AP17" s="24"/>
      <c r="AQ17" s="24"/>
      <c r="AR17" s="22"/>
      <c r="BE17" s="33"/>
      <c r="BS17" s="19" t="s">
        <v>31</v>
      </c>
    </row>
    <row r="18" s="1" customFormat="1" ht="6.96" customHeight="1">
      <c r="B18" s="23"/>
      <c r="C18" s="24"/>
      <c r="D18" s="24"/>
      <c r="E18" s="24"/>
      <c r="F18" s="24"/>
      <c r="G18" s="24"/>
      <c r="H18" s="24"/>
      <c r="I18" s="24"/>
      <c r="J18" s="24"/>
      <c r="K18" s="24"/>
      <c r="L18" s="24"/>
      <c r="M18" s="24"/>
      <c r="N18" s="24"/>
      <c r="O18" s="24"/>
      <c r="P18" s="24"/>
      <c r="Q18" s="24"/>
      <c r="R18" s="24"/>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2"/>
      <c r="BE18" s="33"/>
      <c r="BS18" s="19" t="s">
        <v>6</v>
      </c>
    </row>
    <row r="19" s="1" customFormat="1" ht="12" customHeight="1">
      <c r="B19" s="23"/>
      <c r="C19" s="24"/>
      <c r="D19" s="34" t="s">
        <v>32</v>
      </c>
      <c r="E19" s="24"/>
      <c r="F19" s="24"/>
      <c r="G19" s="24"/>
      <c r="H19" s="2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34" t="s">
        <v>26</v>
      </c>
      <c r="AL19" s="24"/>
      <c r="AM19" s="24"/>
      <c r="AN19" s="29" t="s">
        <v>19</v>
      </c>
      <c r="AO19" s="24"/>
      <c r="AP19" s="24"/>
      <c r="AQ19" s="24"/>
      <c r="AR19" s="22"/>
      <c r="BE19" s="33"/>
      <c r="BS19" s="19" t="s">
        <v>6</v>
      </c>
    </row>
    <row r="20" s="1" customFormat="1" ht="18.48" customHeight="1">
      <c r="B20" s="23"/>
      <c r="C20" s="24"/>
      <c r="D20" s="24"/>
      <c r="E20" s="29" t="s">
        <v>33</v>
      </c>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34" t="s">
        <v>27</v>
      </c>
      <c r="AL20" s="24"/>
      <c r="AM20" s="24"/>
      <c r="AN20" s="29" t="s">
        <v>19</v>
      </c>
      <c r="AO20" s="24"/>
      <c r="AP20" s="24"/>
      <c r="AQ20" s="24"/>
      <c r="AR20" s="22"/>
      <c r="BE20" s="33"/>
      <c r="BS20" s="19" t="s">
        <v>4</v>
      </c>
    </row>
    <row r="21" s="1" customFormat="1" ht="6.96" customHeight="1">
      <c r="B21" s="23"/>
      <c r="C21" s="24"/>
      <c r="D21" s="24"/>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24"/>
      <c r="AQ21" s="24"/>
      <c r="AR21" s="22"/>
      <c r="BE21" s="33"/>
    </row>
    <row r="22" s="1" customFormat="1" ht="12" customHeight="1">
      <c r="B22" s="23"/>
      <c r="C22" s="24"/>
      <c r="D22" s="34" t="s">
        <v>34</v>
      </c>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24"/>
      <c r="AQ22" s="24"/>
      <c r="AR22" s="22"/>
      <c r="BE22" s="33"/>
    </row>
    <row r="23" s="1" customFormat="1" ht="47.25" customHeight="1">
      <c r="B23" s="23"/>
      <c r="C23" s="24"/>
      <c r="D23" s="24"/>
      <c r="E23" s="38" t="s">
        <v>35</v>
      </c>
      <c r="F23" s="38"/>
      <c r="G23" s="38"/>
      <c r="H23" s="38"/>
      <c r="I23" s="38"/>
      <c r="J23" s="38"/>
      <c r="K23" s="38"/>
      <c r="L23" s="38"/>
      <c r="M23" s="38"/>
      <c r="N23" s="38"/>
      <c r="O23" s="38"/>
      <c r="P23" s="38"/>
      <c r="Q23" s="38"/>
      <c r="R23" s="38"/>
      <c r="S23" s="38"/>
      <c r="T23" s="38"/>
      <c r="U23" s="38"/>
      <c r="V23" s="38"/>
      <c r="W23" s="38"/>
      <c r="X23" s="38"/>
      <c r="Y23" s="38"/>
      <c r="Z23" s="38"/>
      <c r="AA23" s="38"/>
      <c r="AB23" s="38"/>
      <c r="AC23" s="38"/>
      <c r="AD23" s="38"/>
      <c r="AE23" s="38"/>
      <c r="AF23" s="38"/>
      <c r="AG23" s="38"/>
      <c r="AH23" s="38"/>
      <c r="AI23" s="38"/>
      <c r="AJ23" s="38"/>
      <c r="AK23" s="38"/>
      <c r="AL23" s="38"/>
      <c r="AM23" s="38"/>
      <c r="AN23" s="38"/>
      <c r="AO23" s="24"/>
      <c r="AP23" s="24"/>
      <c r="AQ23" s="24"/>
      <c r="AR23" s="22"/>
      <c r="BE23" s="33"/>
    </row>
    <row r="24" s="1" customFormat="1" ht="6.96" customHeight="1">
      <c r="B24" s="23"/>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24"/>
      <c r="AQ24" s="24"/>
      <c r="AR24" s="22"/>
      <c r="BE24" s="33"/>
    </row>
    <row r="25" s="1" customFormat="1" ht="6.96" customHeight="1">
      <c r="B25" s="23"/>
      <c r="C25" s="24"/>
      <c r="D25" s="39"/>
      <c r="E25" s="39"/>
      <c r="F25" s="39"/>
      <c r="G25" s="39"/>
      <c r="H25" s="39"/>
      <c r="I25" s="39"/>
      <c r="J25" s="39"/>
      <c r="K25" s="39"/>
      <c r="L25" s="39"/>
      <c r="M25" s="39"/>
      <c r="N25" s="39"/>
      <c r="O25" s="39"/>
      <c r="P25" s="39"/>
      <c r="Q25" s="39"/>
      <c r="R25" s="39"/>
      <c r="S25" s="39"/>
      <c r="T25" s="39"/>
      <c r="U25" s="39"/>
      <c r="V25" s="39"/>
      <c r="W25" s="39"/>
      <c r="X25" s="39"/>
      <c r="Y25" s="39"/>
      <c r="Z25" s="39"/>
      <c r="AA25" s="39"/>
      <c r="AB25" s="39"/>
      <c r="AC25" s="39"/>
      <c r="AD25" s="39"/>
      <c r="AE25" s="39"/>
      <c r="AF25" s="39"/>
      <c r="AG25" s="39"/>
      <c r="AH25" s="39"/>
      <c r="AI25" s="39"/>
      <c r="AJ25" s="39"/>
      <c r="AK25" s="39"/>
      <c r="AL25" s="39"/>
      <c r="AM25" s="39"/>
      <c r="AN25" s="39"/>
      <c r="AO25" s="39"/>
      <c r="AP25" s="24"/>
      <c r="AQ25" s="24"/>
      <c r="AR25" s="22"/>
      <c r="BE25" s="33"/>
    </row>
    <row r="26" s="2" customFormat="1" ht="25.92" customHeight="1">
      <c r="A26" s="40"/>
      <c r="B26" s="41"/>
      <c r="C26" s="42"/>
      <c r="D26" s="43" t="s">
        <v>36</v>
      </c>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5">
        <f>ROUND(AG54,2)</f>
        <v>0</v>
      </c>
      <c r="AL26" s="44"/>
      <c r="AM26" s="44"/>
      <c r="AN26" s="44"/>
      <c r="AO26" s="44"/>
      <c r="AP26" s="42"/>
      <c r="AQ26" s="42"/>
      <c r="AR26" s="46"/>
      <c r="BE26" s="33"/>
    </row>
    <row r="27" s="2" customFormat="1" ht="6.96" customHeight="1">
      <c r="A27" s="40"/>
      <c r="B27" s="41"/>
      <c r="C27" s="42"/>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42"/>
      <c r="AD27" s="42"/>
      <c r="AE27" s="42"/>
      <c r="AF27" s="42"/>
      <c r="AG27" s="42"/>
      <c r="AH27" s="42"/>
      <c r="AI27" s="42"/>
      <c r="AJ27" s="42"/>
      <c r="AK27" s="42"/>
      <c r="AL27" s="42"/>
      <c r="AM27" s="42"/>
      <c r="AN27" s="42"/>
      <c r="AO27" s="42"/>
      <c r="AP27" s="42"/>
      <c r="AQ27" s="42"/>
      <c r="AR27" s="46"/>
      <c r="BE27" s="33"/>
    </row>
    <row r="28" s="2" customFormat="1">
      <c r="A28" s="40"/>
      <c r="B28" s="41"/>
      <c r="C28" s="42"/>
      <c r="D28" s="42"/>
      <c r="E28" s="42"/>
      <c r="F28" s="42"/>
      <c r="G28" s="42"/>
      <c r="H28" s="42"/>
      <c r="I28" s="42"/>
      <c r="J28" s="42"/>
      <c r="K28" s="42"/>
      <c r="L28" s="47" t="s">
        <v>37</v>
      </c>
      <c r="M28" s="47"/>
      <c r="N28" s="47"/>
      <c r="O28" s="47"/>
      <c r="P28" s="47"/>
      <c r="Q28" s="42"/>
      <c r="R28" s="42"/>
      <c r="S28" s="42"/>
      <c r="T28" s="42"/>
      <c r="U28" s="42"/>
      <c r="V28" s="42"/>
      <c r="W28" s="47" t="s">
        <v>38</v>
      </c>
      <c r="X28" s="47"/>
      <c r="Y28" s="47"/>
      <c r="Z28" s="47"/>
      <c r="AA28" s="47"/>
      <c r="AB28" s="47"/>
      <c r="AC28" s="47"/>
      <c r="AD28" s="47"/>
      <c r="AE28" s="47"/>
      <c r="AF28" s="42"/>
      <c r="AG28" s="42"/>
      <c r="AH28" s="42"/>
      <c r="AI28" s="42"/>
      <c r="AJ28" s="42"/>
      <c r="AK28" s="47" t="s">
        <v>39</v>
      </c>
      <c r="AL28" s="47"/>
      <c r="AM28" s="47"/>
      <c r="AN28" s="47"/>
      <c r="AO28" s="47"/>
      <c r="AP28" s="42"/>
      <c r="AQ28" s="42"/>
      <c r="AR28" s="46"/>
      <c r="BE28" s="33"/>
    </row>
    <row r="29" s="3" customFormat="1" ht="14.4" customHeight="1">
      <c r="A29" s="3"/>
      <c r="B29" s="48"/>
      <c r="C29" s="49"/>
      <c r="D29" s="34" t="s">
        <v>40</v>
      </c>
      <c r="E29" s="49"/>
      <c r="F29" s="34" t="s">
        <v>41</v>
      </c>
      <c r="G29" s="49"/>
      <c r="H29" s="49"/>
      <c r="I29" s="49"/>
      <c r="J29" s="49"/>
      <c r="K29" s="49"/>
      <c r="L29" s="50">
        <v>0.20999999999999999</v>
      </c>
      <c r="M29" s="49"/>
      <c r="N29" s="49"/>
      <c r="O29" s="49"/>
      <c r="P29" s="49"/>
      <c r="Q29" s="49"/>
      <c r="R29" s="49"/>
      <c r="S29" s="49"/>
      <c r="T29" s="49"/>
      <c r="U29" s="49"/>
      <c r="V29" s="49"/>
      <c r="W29" s="51">
        <f>ROUND(AZ54, 2)</f>
        <v>0</v>
      </c>
      <c r="X29" s="49"/>
      <c r="Y29" s="49"/>
      <c r="Z29" s="49"/>
      <c r="AA29" s="49"/>
      <c r="AB29" s="49"/>
      <c r="AC29" s="49"/>
      <c r="AD29" s="49"/>
      <c r="AE29" s="49"/>
      <c r="AF29" s="49"/>
      <c r="AG29" s="49"/>
      <c r="AH29" s="49"/>
      <c r="AI29" s="49"/>
      <c r="AJ29" s="49"/>
      <c r="AK29" s="51">
        <f>ROUND(AV54, 2)</f>
        <v>0</v>
      </c>
      <c r="AL29" s="49"/>
      <c r="AM29" s="49"/>
      <c r="AN29" s="49"/>
      <c r="AO29" s="49"/>
      <c r="AP29" s="49"/>
      <c r="AQ29" s="49"/>
      <c r="AR29" s="52"/>
      <c r="BE29" s="53"/>
    </row>
    <row r="30" s="3" customFormat="1" ht="14.4" customHeight="1">
      <c r="A30" s="3"/>
      <c r="B30" s="48"/>
      <c r="C30" s="49"/>
      <c r="D30" s="49"/>
      <c r="E30" s="49"/>
      <c r="F30" s="34" t="s">
        <v>42</v>
      </c>
      <c r="G30" s="49"/>
      <c r="H30" s="49"/>
      <c r="I30" s="49"/>
      <c r="J30" s="49"/>
      <c r="K30" s="49"/>
      <c r="L30" s="50">
        <v>0.14999999999999999</v>
      </c>
      <c r="M30" s="49"/>
      <c r="N30" s="49"/>
      <c r="O30" s="49"/>
      <c r="P30" s="49"/>
      <c r="Q30" s="49"/>
      <c r="R30" s="49"/>
      <c r="S30" s="49"/>
      <c r="T30" s="49"/>
      <c r="U30" s="49"/>
      <c r="V30" s="49"/>
      <c r="W30" s="51">
        <f>ROUND(BA54, 2)</f>
        <v>0</v>
      </c>
      <c r="X30" s="49"/>
      <c r="Y30" s="49"/>
      <c r="Z30" s="49"/>
      <c r="AA30" s="49"/>
      <c r="AB30" s="49"/>
      <c r="AC30" s="49"/>
      <c r="AD30" s="49"/>
      <c r="AE30" s="49"/>
      <c r="AF30" s="49"/>
      <c r="AG30" s="49"/>
      <c r="AH30" s="49"/>
      <c r="AI30" s="49"/>
      <c r="AJ30" s="49"/>
      <c r="AK30" s="51">
        <f>ROUND(AW54, 2)</f>
        <v>0</v>
      </c>
      <c r="AL30" s="49"/>
      <c r="AM30" s="49"/>
      <c r="AN30" s="49"/>
      <c r="AO30" s="49"/>
      <c r="AP30" s="49"/>
      <c r="AQ30" s="49"/>
      <c r="AR30" s="52"/>
      <c r="BE30" s="53"/>
    </row>
    <row r="31" hidden="1" s="3" customFormat="1" ht="14.4" customHeight="1">
      <c r="A31" s="3"/>
      <c r="B31" s="48"/>
      <c r="C31" s="49"/>
      <c r="D31" s="49"/>
      <c r="E31" s="49"/>
      <c r="F31" s="34" t="s">
        <v>43</v>
      </c>
      <c r="G31" s="49"/>
      <c r="H31" s="49"/>
      <c r="I31" s="49"/>
      <c r="J31" s="49"/>
      <c r="K31" s="49"/>
      <c r="L31" s="50">
        <v>0.20999999999999999</v>
      </c>
      <c r="M31" s="49"/>
      <c r="N31" s="49"/>
      <c r="O31" s="49"/>
      <c r="P31" s="49"/>
      <c r="Q31" s="49"/>
      <c r="R31" s="49"/>
      <c r="S31" s="49"/>
      <c r="T31" s="49"/>
      <c r="U31" s="49"/>
      <c r="V31" s="49"/>
      <c r="W31" s="51">
        <f>ROUND(BB54, 2)</f>
        <v>0</v>
      </c>
      <c r="X31" s="49"/>
      <c r="Y31" s="49"/>
      <c r="Z31" s="49"/>
      <c r="AA31" s="49"/>
      <c r="AB31" s="49"/>
      <c r="AC31" s="49"/>
      <c r="AD31" s="49"/>
      <c r="AE31" s="49"/>
      <c r="AF31" s="49"/>
      <c r="AG31" s="49"/>
      <c r="AH31" s="49"/>
      <c r="AI31" s="49"/>
      <c r="AJ31" s="49"/>
      <c r="AK31" s="51">
        <v>0</v>
      </c>
      <c r="AL31" s="49"/>
      <c r="AM31" s="49"/>
      <c r="AN31" s="49"/>
      <c r="AO31" s="49"/>
      <c r="AP31" s="49"/>
      <c r="AQ31" s="49"/>
      <c r="AR31" s="52"/>
      <c r="BE31" s="53"/>
    </row>
    <row r="32" hidden="1" s="3" customFormat="1" ht="14.4" customHeight="1">
      <c r="A32" s="3"/>
      <c r="B32" s="48"/>
      <c r="C32" s="49"/>
      <c r="D32" s="49"/>
      <c r="E32" s="49"/>
      <c r="F32" s="34" t="s">
        <v>44</v>
      </c>
      <c r="G32" s="49"/>
      <c r="H32" s="49"/>
      <c r="I32" s="49"/>
      <c r="J32" s="49"/>
      <c r="K32" s="49"/>
      <c r="L32" s="50">
        <v>0.14999999999999999</v>
      </c>
      <c r="M32" s="49"/>
      <c r="N32" s="49"/>
      <c r="O32" s="49"/>
      <c r="P32" s="49"/>
      <c r="Q32" s="49"/>
      <c r="R32" s="49"/>
      <c r="S32" s="49"/>
      <c r="T32" s="49"/>
      <c r="U32" s="49"/>
      <c r="V32" s="49"/>
      <c r="W32" s="51">
        <f>ROUND(BC54, 2)</f>
        <v>0</v>
      </c>
      <c r="X32" s="49"/>
      <c r="Y32" s="49"/>
      <c r="Z32" s="49"/>
      <c r="AA32" s="49"/>
      <c r="AB32" s="49"/>
      <c r="AC32" s="49"/>
      <c r="AD32" s="49"/>
      <c r="AE32" s="49"/>
      <c r="AF32" s="49"/>
      <c r="AG32" s="49"/>
      <c r="AH32" s="49"/>
      <c r="AI32" s="49"/>
      <c r="AJ32" s="49"/>
      <c r="AK32" s="51">
        <v>0</v>
      </c>
      <c r="AL32" s="49"/>
      <c r="AM32" s="49"/>
      <c r="AN32" s="49"/>
      <c r="AO32" s="49"/>
      <c r="AP32" s="49"/>
      <c r="AQ32" s="49"/>
      <c r="AR32" s="52"/>
      <c r="BE32" s="53"/>
    </row>
    <row r="33" hidden="1" s="3" customFormat="1" ht="14.4" customHeight="1">
      <c r="A33" s="3"/>
      <c r="B33" s="48"/>
      <c r="C33" s="49"/>
      <c r="D33" s="49"/>
      <c r="E33" s="49"/>
      <c r="F33" s="34" t="s">
        <v>45</v>
      </c>
      <c r="G33" s="49"/>
      <c r="H33" s="49"/>
      <c r="I33" s="49"/>
      <c r="J33" s="49"/>
      <c r="K33" s="49"/>
      <c r="L33" s="50">
        <v>0</v>
      </c>
      <c r="M33" s="49"/>
      <c r="N33" s="49"/>
      <c r="O33" s="49"/>
      <c r="P33" s="49"/>
      <c r="Q33" s="49"/>
      <c r="R33" s="49"/>
      <c r="S33" s="49"/>
      <c r="T33" s="49"/>
      <c r="U33" s="49"/>
      <c r="V33" s="49"/>
      <c r="W33" s="51">
        <f>ROUND(BD54, 2)</f>
        <v>0</v>
      </c>
      <c r="X33" s="49"/>
      <c r="Y33" s="49"/>
      <c r="Z33" s="49"/>
      <c r="AA33" s="49"/>
      <c r="AB33" s="49"/>
      <c r="AC33" s="49"/>
      <c r="AD33" s="49"/>
      <c r="AE33" s="49"/>
      <c r="AF33" s="49"/>
      <c r="AG33" s="49"/>
      <c r="AH33" s="49"/>
      <c r="AI33" s="49"/>
      <c r="AJ33" s="49"/>
      <c r="AK33" s="51">
        <v>0</v>
      </c>
      <c r="AL33" s="49"/>
      <c r="AM33" s="49"/>
      <c r="AN33" s="49"/>
      <c r="AO33" s="49"/>
      <c r="AP33" s="49"/>
      <c r="AQ33" s="49"/>
      <c r="AR33" s="52"/>
      <c r="BE33" s="3"/>
    </row>
    <row r="34" s="2" customFormat="1" ht="6.96" customHeight="1">
      <c r="A34" s="40"/>
      <c r="B34" s="41"/>
      <c r="C34" s="42"/>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42"/>
      <c r="AD34" s="42"/>
      <c r="AE34" s="42"/>
      <c r="AF34" s="42"/>
      <c r="AG34" s="42"/>
      <c r="AH34" s="42"/>
      <c r="AI34" s="42"/>
      <c r="AJ34" s="42"/>
      <c r="AK34" s="42"/>
      <c r="AL34" s="42"/>
      <c r="AM34" s="42"/>
      <c r="AN34" s="42"/>
      <c r="AO34" s="42"/>
      <c r="AP34" s="42"/>
      <c r="AQ34" s="42"/>
      <c r="AR34" s="46"/>
      <c r="BE34" s="40"/>
    </row>
    <row r="35" s="2" customFormat="1" ht="25.92" customHeight="1">
      <c r="A35" s="40"/>
      <c r="B35" s="41"/>
      <c r="C35" s="54"/>
      <c r="D35" s="55" t="s">
        <v>46</v>
      </c>
      <c r="E35" s="56"/>
      <c r="F35" s="56"/>
      <c r="G35" s="56"/>
      <c r="H35" s="56"/>
      <c r="I35" s="56"/>
      <c r="J35" s="56"/>
      <c r="K35" s="56"/>
      <c r="L35" s="56"/>
      <c r="M35" s="56"/>
      <c r="N35" s="56"/>
      <c r="O35" s="56"/>
      <c r="P35" s="56"/>
      <c r="Q35" s="56"/>
      <c r="R35" s="56"/>
      <c r="S35" s="56"/>
      <c r="T35" s="57" t="s">
        <v>47</v>
      </c>
      <c r="U35" s="56"/>
      <c r="V35" s="56"/>
      <c r="W35" s="56"/>
      <c r="X35" s="58" t="s">
        <v>48</v>
      </c>
      <c r="Y35" s="56"/>
      <c r="Z35" s="56"/>
      <c r="AA35" s="56"/>
      <c r="AB35" s="56"/>
      <c r="AC35" s="56"/>
      <c r="AD35" s="56"/>
      <c r="AE35" s="56"/>
      <c r="AF35" s="56"/>
      <c r="AG35" s="56"/>
      <c r="AH35" s="56"/>
      <c r="AI35" s="56"/>
      <c r="AJ35" s="56"/>
      <c r="AK35" s="59">
        <f>SUM(AK26:AK33)</f>
        <v>0</v>
      </c>
      <c r="AL35" s="56"/>
      <c r="AM35" s="56"/>
      <c r="AN35" s="56"/>
      <c r="AO35" s="60"/>
      <c r="AP35" s="54"/>
      <c r="AQ35" s="54"/>
      <c r="AR35" s="46"/>
      <c r="BE35" s="40"/>
    </row>
    <row r="36" s="2" customFormat="1" ht="6.96" customHeight="1">
      <c r="A36" s="40"/>
      <c r="B36" s="41"/>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c r="AG36" s="42"/>
      <c r="AH36" s="42"/>
      <c r="AI36" s="42"/>
      <c r="AJ36" s="42"/>
      <c r="AK36" s="42"/>
      <c r="AL36" s="42"/>
      <c r="AM36" s="42"/>
      <c r="AN36" s="42"/>
      <c r="AO36" s="42"/>
      <c r="AP36" s="42"/>
      <c r="AQ36" s="42"/>
      <c r="AR36" s="46"/>
      <c r="BE36" s="40"/>
    </row>
    <row r="37" s="2" customFormat="1" ht="6.96" customHeight="1">
      <c r="A37" s="40"/>
      <c r="B37" s="61"/>
      <c r="C37" s="62"/>
      <c r="D37" s="62"/>
      <c r="E37" s="62"/>
      <c r="F37" s="62"/>
      <c r="G37" s="62"/>
      <c r="H37" s="62"/>
      <c r="I37" s="62"/>
      <c r="J37" s="62"/>
      <c r="K37" s="62"/>
      <c r="L37" s="62"/>
      <c r="M37" s="62"/>
      <c r="N37" s="62"/>
      <c r="O37" s="62"/>
      <c r="P37" s="62"/>
      <c r="Q37" s="62"/>
      <c r="R37" s="62"/>
      <c r="S37" s="62"/>
      <c r="T37" s="62"/>
      <c r="U37" s="62"/>
      <c r="V37" s="62"/>
      <c r="W37" s="62"/>
      <c r="X37" s="62"/>
      <c r="Y37" s="62"/>
      <c r="Z37" s="62"/>
      <c r="AA37" s="62"/>
      <c r="AB37" s="62"/>
      <c r="AC37" s="62"/>
      <c r="AD37" s="62"/>
      <c r="AE37" s="62"/>
      <c r="AF37" s="62"/>
      <c r="AG37" s="62"/>
      <c r="AH37" s="62"/>
      <c r="AI37" s="62"/>
      <c r="AJ37" s="62"/>
      <c r="AK37" s="62"/>
      <c r="AL37" s="62"/>
      <c r="AM37" s="62"/>
      <c r="AN37" s="62"/>
      <c r="AO37" s="62"/>
      <c r="AP37" s="62"/>
      <c r="AQ37" s="62"/>
      <c r="AR37" s="46"/>
      <c r="BE37" s="40"/>
    </row>
    <row r="41" s="2" customFormat="1" ht="6.96" customHeight="1">
      <c r="A41" s="40"/>
      <c r="B41" s="63"/>
      <c r="C41" s="64"/>
      <c r="D41" s="64"/>
      <c r="E41" s="64"/>
      <c r="F41" s="64"/>
      <c r="G41" s="64"/>
      <c r="H41" s="64"/>
      <c r="I41" s="64"/>
      <c r="J41" s="64"/>
      <c r="K41" s="64"/>
      <c r="L41" s="64"/>
      <c r="M41" s="64"/>
      <c r="N41" s="64"/>
      <c r="O41" s="64"/>
      <c r="P41" s="64"/>
      <c r="Q41" s="64"/>
      <c r="R41" s="64"/>
      <c r="S41" s="64"/>
      <c r="T41" s="64"/>
      <c r="U41" s="64"/>
      <c r="V41" s="64"/>
      <c r="W41" s="64"/>
      <c r="X41" s="64"/>
      <c r="Y41" s="64"/>
      <c r="Z41" s="64"/>
      <c r="AA41" s="64"/>
      <c r="AB41" s="64"/>
      <c r="AC41" s="64"/>
      <c r="AD41" s="64"/>
      <c r="AE41" s="64"/>
      <c r="AF41" s="64"/>
      <c r="AG41" s="64"/>
      <c r="AH41" s="64"/>
      <c r="AI41" s="64"/>
      <c r="AJ41" s="64"/>
      <c r="AK41" s="64"/>
      <c r="AL41" s="64"/>
      <c r="AM41" s="64"/>
      <c r="AN41" s="64"/>
      <c r="AO41" s="64"/>
      <c r="AP41" s="64"/>
      <c r="AQ41" s="64"/>
      <c r="AR41" s="46"/>
      <c r="BE41" s="40"/>
    </row>
    <row r="42" s="2" customFormat="1" ht="24.96" customHeight="1">
      <c r="A42" s="40"/>
      <c r="B42" s="41"/>
      <c r="C42" s="25" t="s">
        <v>49</v>
      </c>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42"/>
      <c r="AD42" s="42"/>
      <c r="AE42" s="42"/>
      <c r="AF42" s="42"/>
      <c r="AG42" s="42"/>
      <c r="AH42" s="42"/>
      <c r="AI42" s="42"/>
      <c r="AJ42" s="42"/>
      <c r="AK42" s="42"/>
      <c r="AL42" s="42"/>
      <c r="AM42" s="42"/>
      <c r="AN42" s="42"/>
      <c r="AO42" s="42"/>
      <c r="AP42" s="42"/>
      <c r="AQ42" s="42"/>
      <c r="AR42" s="46"/>
      <c r="BE42" s="40"/>
    </row>
    <row r="43" s="2" customFormat="1" ht="6.96" customHeight="1">
      <c r="A43" s="40"/>
      <c r="B43" s="41"/>
      <c r="C43" s="42"/>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42"/>
      <c r="AD43" s="42"/>
      <c r="AE43" s="42"/>
      <c r="AF43" s="42"/>
      <c r="AG43" s="42"/>
      <c r="AH43" s="42"/>
      <c r="AI43" s="42"/>
      <c r="AJ43" s="42"/>
      <c r="AK43" s="42"/>
      <c r="AL43" s="42"/>
      <c r="AM43" s="42"/>
      <c r="AN43" s="42"/>
      <c r="AO43" s="42"/>
      <c r="AP43" s="42"/>
      <c r="AQ43" s="42"/>
      <c r="AR43" s="46"/>
      <c r="BE43" s="40"/>
    </row>
    <row r="44" s="4" customFormat="1" ht="12" customHeight="1">
      <c r="A44" s="4"/>
      <c r="B44" s="65"/>
      <c r="C44" s="34" t="s">
        <v>13</v>
      </c>
      <c r="D44" s="66"/>
      <c r="E44" s="66"/>
      <c r="F44" s="66"/>
      <c r="G44" s="66"/>
      <c r="H44" s="66"/>
      <c r="I44" s="66"/>
      <c r="J44" s="66"/>
      <c r="K44" s="66"/>
      <c r="L44" s="66" t="str">
        <f>K5</f>
        <v>650190109Z</v>
      </c>
      <c r="M44" s="66"/>
      <c r="N44" s="66"/>
      <c r="O44" s="66"/>
      <c r="P44" s="66"/>
      <c r="Q44" s="66"/>
      <c r="R44" s="66"/>
      <c r="S44" s="66"/>
      <c r="T44" s="66"/>
      <c r="U44" s="66"/>
      <c r="V44" s="66"/>
      <c r="W44" s="66"/>
      <c r="X44" s="66"/>
      <c r="Y44" s="66"/>
      <c r="Z44" s="66"/>
      <c r="AA44" s="66"/>
      <c r="AB44" s="66"/>
      <c r="AC44" s="66"/>
      <c r="AD44" s="66"/>
      <c r="AE44" s="66"/>
      <c r="AF44" s="66"/>
      <c r="AG44" s="66"/>
      <c r="AH44" s="66"/>
      <c r="AI44" s="66"/>
      <c r="AJ44" s="66"/>
      <c r="AK44" s="66"/>
      <c r="AL44" s="66"/>
      <c r="AM44" s="66"/>
      <c r="AN44" s="66"/>
      <c r="AO44" s="66"/>
      <c r="AP44" s="66"/>
      <c r="AQ44" s="66"/>
      <c r="AR44" s="67"/>
      <c r="BE44" s="4"/>
    </row>
    <row r="45" s="5" customFormat="1" ht="36.96" customHeight="1">
      <c r="A45" s="5"/>
      <c r="B45" s="68"/>
      <c r="C45" s="69" t="s">
        <v>16</v>
      </c>
      <c r="D45" s="70"/>
      <c r="E45" s="70"/>
      <c r="F45" s="70"/>
      <c r="G45" s="70"/>
      <c r="H45" s="70"/>
      <c r="I45" s="70"/>
      <c r="J45" s="70"/>
      <c r="K45" s="70"/>
      <c r="L45" s="71" t="str">
        <f>K6</f>
        <v>Oprava trati v úseku 1. TK Velké Březno - Boletice n.L. a 1. SK v žst. Boletice_OPRAVA č.1</v>
      </c>
      <c r="M45" s="70"/>
      <c r="N45" s="70"/>
      <c r="O45" s="70"/>
      <c r="P45" s="70"/>
      <c r="Q45" s="70"/>
      <c r="R45" s="70"/>
      <c r="S45" s="70"/>
      <c r="T45" s="70"/>
      <c r="U45" s="70"/>
      <c r="V45" s="70"/>
      <c r="W45" s="70"/>
      <c r="X45" s="70"/>
      <c r="Y45" s="70"/>
      <c r="Z45" s="70"/>
      <c r="AA45" s="70"/>
      <c r="AB45" s="70"/>
      <c r="AC45" s="70"/>
      <c r="AD45" s="70"/>
      <c r="AE45" s="70"/>
      <c r="AF45" s="70"/>
      <c r="AG45" s="70"/>
      <c r="AH45" s="70"/>
      <c r="AI45" s="70"/>
      <c r="AJ45" s="70"/>
      <c r="AK45" s="70"/>
      <c r="AL45" s="70"/>
      <c r="AM45" s="70"/>
      <c r="AN45" s="70"/>
      <c r="AO45" s="70"/>
      <c r="AP45" s="70"/>
      <c r="AQ45" s="70"/>
      <c r="AR45" s="72"/>
      <c r="BE45" s="5"/>
    </row>
    <row r="46" s="2" customFormat="1" ht="6.96" customHeight="1">
      <c r="A46" s="40"/>
      <c r="B46" s="41"/>
      <c r="C46" s="42"/>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c r="AD46" s="42"/>
      <c r="AE46" s="42"/>
      <c r="AF46" s="42"/>
      <c r="AG46" s="42"/>
      <c r="AH46" s="42"/>
      <c r="AI46" s="42"/>
      <c r="AJ46" s="42"/>
      <c r="AK46" s="42"/>
      <c r="AL46" s="42"/>
      <c r="AM46" s="42"/>
      <c r="AN46" s="42"/>
      <c r="AO46" s="42"/>
      <c r="AP46" s="42"/>
      <c r="AQ46" s="42"/>
      <c r="AR46" s="46"/>
      <c r="BE46" s="40"/>
    </row>
    <row r="47" s="2" customFormat="1" ht="12" customHeight="1">
      <c r="A47" s="40"/>
      <c r="B47" s="41"/>
      <c r="C47" s="34" t="s">
        <v>21</v>
      </c>
      <c r="D47" s="42"/>
      <c r="E47" s="42"/>
      <c r="F47" s="42"/>
      <c r="G47" s="42"/>
      <c r="H47" s="42"/>
      <c r="I47" s="42"/>
      <c r="J47" s="42"/>
      <c r="K47" s="42"/>
      <c r="L47" s="73" t="str">
        <f>IF(K8="","",K8)</f>
        <v xml:space="preserve"> </v>
      </c>
      <c r="M47" s="42"/>
      <c r="N47" s="42"/>
      <c r="O47" s="42"/>
      <c r="P47" s="42"/>
      <c r="Q47" s="42"/>
      <c r="R47" s="42"/>
      <c r="S47" s="42"/>
      <c r="T47" s="42"/>
      <c r="U47" s="42"/>
      <c r="V47" s="42"/>
      <c r="W47" s="42"/>
      <c r="X47" s="42"/>
      <c r="Y47" s="42"/>
      <c r="Z47" s="42"/>
      <c r="AA47" s="42"/>
      <c r="AB47" s="42"/>
      <c r="AC47" s="42"/>
      <c r="AD47" s="42"/>
      <c r="AE47" s="42"/>
      <c r="AF47" s="42"/>
      <c r="AG47" s="42"/>
      <c r="AH47" s="42"/>
      <c r="AI47" s="34" t="s">
        <v>23</v>
      </c>
      <c r="AJ47" s="42"/>
      <c r="AK47" s="42"/>
      <c r="AL47" s="42"/>
      <c r="AM47" s="74" t="str">
        <f>IF(AN8= "","",AN8)</f>
        <v>15. 3. 2021</v>
      </c>
      <c r="AN47" s="74"/>
      <c r="AO47" s="42"/>
      <c r="AP47" s="42"/>
      <c r="AQ47" s="42"/>
      <c r="AR47" s="46"/>
      <c r="BE47" s="40"/>
    </row>
    <row r="48" s="2" customFormat="1" ht="6.96" customHeight="1">
      <c r="A48" s="40"/>
      <c r="B48" s="41"/>
      <c r="C48" s="42"/>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42"/>
      <c r="AD48" s="42"/>
      <c r="AE48" s="42"/>
      <c r="AF48" s="42"/>
      <c r="AG48" s="42"/>
      <c r="AH48" s="42"/>
      <c r="AI48" s="42"/>
      <c r="AJ48" s="42"/>
      <c r="AK48" s="42"/>
      <c r="AL48" s="42"/>
      <c r="AM48" s="42"/>
      <c r="AN48" s="42"/>
      <c r="AO48" s="42"/>
      <c r="AP48" s="42"/>
      <c r="AQ48" s="42"/>
      <c r="AR48" s="46"/>
      <c r="BE48" s="40"/>
    </row>
    <row r="49" s="2" customFormat="1" ht="15.15" customHeight="1">
      <c r="A49" s="40"/>
      <c r="B49" s="41"/>
      <c r="C49" s="34" t="s">
        <v>25</v>
      </c>
      <c r="D49" s="42"/>
      <c r="E49" s="42"/>
      <c r="F49" s="42"/>
      <c r="G49" s="42"/>
      <c r="H49" s="42"/>
      <c r="I49" s="42"/>
      <c r="J49" s="42"/>
      <c r="K49" s="42"/>
      <c r="L49" s="66" t="str">
        <f>IF(E11= "","",E11)</f>
        <v xml:space="preserve"> </v>
      </c>
      <c r="M49" s="42"/>
      <c r="N49" s="42"/>
      <c r="O49" s="42"/>
      <c r="P49" s="42"/>
      <c r="Q49" s="42"/>
      <c r="R49" s="42"/>
      <c r="S49" s="42"/>
      <c r="T49" s="42"/>
      <c r="U49" s="42"/>
      <c r="V49" s="42"/>
      <c r="W49" s="42"/>
      <c r="X49" s="42"/>
      <c r="Y49" s="42"/>
      <c r="Z49" s="42"/>
      <c r="AA49" s="42"/>
      <c r="AB49" s="42"/>
      <c r="AC49" s="42"/>
      <c r="AD49" s="42"/>
      <c r="AE49" s="42"/>
      <c r="AF49" s="42"/>
      <c r="AG49" s="42"/>
      <c r="AH49" s="42"/>
      <c r="AI49" s="34" t="s">
        <v>30</v>
      </c>
      <c r="AJ49" s="42"/>
      <c r="AK49" s="42"/>
      <c r="AL49" s="42"/>
      <c r="AM49" s="75" t="str">
        <f>IF(E17="","",E17)</f>
        <v xml:space="preserve"> </v>
      </c>
      <c r="AN49" s="66"/>
      <c r="AO49" s="66"/>
      <c r="AP49" s="66"/>
      <c r="AQ49" s="42"/>
      <c r="AR49" s="46"/>
      <c r="AS49" s="76" t="s">
        <v>50</v>
      </c>
      <c r="AT49" s="77"/>
      <c r="AU49" s="78"/>
      <c r="AV49" s="78"/>
      <c r="AW49" s="78"/>
      <c r="AX49" s="78"/>
      <c r="AY49" s="78"/>
      <c r="AZ49" s="78"/>
      <c r="BA49" s="78"/>
      <c r="BB49" s="78"/>
      <c r="BC49" s="78"/>
      <c r="BD49" s="79"/>
      <c r="BE49" s="40"/>
    </row>
    <row r="50" s="2" customFormat="1" ht="15.15" customHeight="1">
      <c r="A50" s="40"/>
      <c r="B50" s="41"/>
      <c r="C50" s="34" t="s">
        <v>28</v>
      </c>
      <c r="D50" s="42"/>
      <c r="E50" s="42"/>
      <c r="F50" s="42"/>
      <c r="G50" s="42"/>
      <c r="H50" s="42"/>
      <c r="I50" s="42"/>
      <c r="J50" s="42"/>
      <c r="K50" s="42"/>
      <c r="L50" s="66" t="str">
        <f>IF(E14= "Vyplň údaj","",E14)</f>
        <v/>
      </c>
      <c r="M50" s="42"/>
      <c r="N50" s="42"/>
      <c r="O50" s="42"/>
      <c r="P50" s="42"/>
      <c r="Q50" s="42"/>
      <c r="R50" s="42"/>
      <c r="S50" s="42"/>
      <c r="T50" s="42"/>
      <c r="U50" s="42"/>
      <c r="V50" s="42"/>
      <c r="W50" s="42"/>
      <c r="X50" s="42"/>
      <c r="Y50" s="42"/>
      <c r="Z50" s="42"/>
      <c r="AA50" s="42"/>
      <c r="AB50" s="42"/>
      <c r="AC50" s="42"/>
      <c r="AD50" s="42"/>
      <c r="AE50" s="42"/>
      <c r="AF50" s="42"/>
      <c r="AG50" s="42"/>
      <c r="AH50" s="42"/>
      <c r="AI50" s="34" t="s">
        <v>32</v>
      </c>
      <c r="AJ50" s="42"/>
      <c r="AK50" s="42"/>
      <c r="AL50" s="42"/>
      <c r="AM50" s="75" t="str">
        <f>IF(E20="","",E20)</f>
        <v>Věra Trnková</v>
      </c>
      <c r="AN50" s="66"/>
      <c r="AO50" s="66"/>
      <c r="AP50" s="66"/>
      <c r="AQ50" s="42"/>
      <c r="AR50" s="46"/>
      <c r="AS50" s="80"/>
      <c r="AT50" s="81"/>
      <c r="AU50" s="82"/>
      <c r="AV50" s="82"/>
      <c r="AW50" s="82"/>
      <c r="AX50" s="82"/>
      <c r="AY50" s="82"/>
      <c r="AZ50" s="82"/>
      <c r="BA50" s="82"/>
      <c r="BB50" s="82"/>
      <c r="BC50" s="82"/>
      <c r="BD50" s="83"/>
      <c r="BE50" s="40"/>
    </row>
    <row r="51" s="2" customFormat="1" ht="10.8" customHeight="1">
      <c r="A51" s="40"/>
      <c r="B51" s="41"/>
      <c r="C51" s="42"/>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42"/>
      <c r="AD51" s="42"/>
      <c r="AE51" s="42"/>
      <c r="AF51" s="42"/>
      <c r="AG51" s="42"/>
      <c r="AH51" s="42"/>
      <c r="AI51" s="42"/>
      <c r="AJ51" s="42"/>
      <c r="AK51" s="42"/>
      <c r="AL51" s="42"/>
      <c r="AM51" s="42"/>
      <c r="AN51" s="42"/>
      <c r="AO51" s="42"/>
      <c r="AP51" s="42"/>
      <c r="AQ51" s="42"/>
      <c r="AR51" s="46"/>
      <c r="AS51" s="84"/>
      <c r="AT51" s="85"/>
      <c r="AU51" s="86"/>
      <c r="AV51" s="86"/>
      <c r="AW51" s="86"/>
      <c r="AX51" s="86"/>
      <c r="AY51" s="86"/>
      <c r="AZ51" s="86"/>
      <c r="BA51" s="86"/>
      <c r="BB51" s="86"/>
      <c r="BC51" s="86"/>
      <c r="BD51" s="87"/>
      <c r="BE51" s="40"/>
    </row>
    <row r="52" s="2" customFormat="1" ht="29.28" customHeight="1">
      <c r="A52" s="40"/>
      <c r="B52" s="41"/>
      <c r="C52" s="88" t="s">
        <v>51</v>
      </c>
      <c r="D52" s="89"/>
      <c r="E52" s="89"/>
      <c r="F52" s="89"/>
      <c r="G52" s="89"/>
      <c r="H52" s="90"/>
      <c r="I52" s="91" t="s">
        <v>52</v>
      </c>
      <c r="J52" s="89"/>
      <c r="K52" s="89"/>
      <c r="L52" s="89"/>
      <c r="M52" s="89"/>
      <c r="N52" s="89"/>
      <c r="O52" s="89"/>
      <c r="P52" s="89"/>
      <c r="Q52" s="89"/>
      <c r="R52" s="89"/>
      <c r="S52" s="89"/>
      <c r="T52" s="89"/>
      <c r="U52" s="89"/>
      <c r="V52" s="89"/>
      <c r="W52" s="89"/>
      <c r="X52" s="89"/>
      <c r="Y52" s="89"/>
      <c r="Z52" s="89"/>
      <c r="AA52" s="89"/>
      <c r="AB52" s="89"/>
      <c r="AC52" s="89"/>
      <c r="AD52" s="89"/>
      <c r="AE52" s="89"/>
      <c r="AF52" s="89"/>
      <c r="AG52" s="92" t="s">
        <v>53</v>
      </c>
      <c r="AH52" s="89"/>
      <c r="AI52" s="89"/>
      <c r="AJ52" s="89"/>
      <c r="AK52" s="89"/>
      <c r="AL52" s="89"/>
      <c r="AM52" s="89"/>
      <c r="AN52" s="91" t="s">
        <v>54</v>
      </c>
      <c r="AO52" s="89"/>
      <c r="AP52" s="89"/>
      <c r="AQ52" s="93" t="s">
        <v>55</v>
      </c>
      <c r="AR52" s="46"/>
      <c r="AS52" s="94" t="s">
        <v>56</v>
      </c>
      <c r="AT52" s="95" t="s">
        <v>57</v>
      </c>
      <c r="AU52" s="95" t="s">
        <v>58</v>
      </c>
      <c r="AV52" s="95" t="s">
        <v>59</v>
      </c>
      <c r="AW52" s="95" t="s">
        <v>60</v>
      </c>
      <c r="AX52" s="95" t="s">
        <v>61</v>
      </c>
      <c r="AY52" s="95" t="s">
        <v>62</v>
      </c>
      <c r="AZ52" s="95" t="s">
        <v>63</v>
      </c>
      <c r="BA52" s="95" t="s">
        <v>64</v>
      </c>
      <c r="BB52" s="95" t="s">
        <v>65</v>
      </c>
      <c r="BC52" s="95" t="s">
        <v>66</v>
      </c>
      <c r="BD52" s="96" t="s">
        <v>67</v>
      </c>
      <c r="BE52" s="40"/>
    </row>
    <row r="53" s="2" customFormat="1" ht="10.8" customHeight="1">
      <c r="A53" s="40"/>
      <c r="B53" s="41"/>
      <c r="C53" s="42"/>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42"/>
      <c r="AD53" s="42"/>
      <c r="AE53" s="42"/>
      <c r="AF53" s="42"/>
      <c r="AG53" s="42"/>
      <c r="AH53" s="42"/>
      <c r="AI53" s="42"/>
      <c r="AJ53" s="42"/>
      <c r="AK53" s="42"/>
      <c r="AL53" s="42"/>
      <c r="AM53" s="42"/>
      <c r="AN53" s="42"/>
      <c r="AO53" s="42"/>
      <c r="AP53" s="42"/>
      <c r="AQ53" s="42"/>
      <c r="AR53" s="46"/>
      <c r="AS53" s="97"/>
      <c r="AT53" s="98"/>
      <c r="AU53" s="98"/>
      <c r="AV53" s="98"/>
      <c r="AW53" s="98"/>
      <c r="AX53" s="98"/>
      <c r="AY53" s="98"/>
      <c r="AZ53" s="98"/>
      <c r="BA53" s="98"/>
      <c r="BB53" s="98"/>
      <c r="BC53" s="98"/>
      <c r="BD53" s="99"/>
      <c r="BE53" s="40"/>
    </row>
    <row r="54" s="6" customFormat="1" ht="32.4" customHeight="1">
      <c r="A54" s="6"/>
      <c r="B54" s="100"/>
      <c r="C54" s="101" t="s">
        <v>68</v>
      </c>
      <c r="D54" s="102"/>
      <c r="E54" s="102"/>
      <c r="F54" s="102"/>
      <c r="G54" s="102"/>
      <c r="H54" s="102"/>
      <c r="I54" s="102"/>
      <c r="J54" s="102"/>
      <c r="K54" s="102"/>
      <c r="L54" s="102"/>
      <c r="M54" s="102"/>
      <c r="N54" s="102"/>
      <c r="O54" s="102"/>
      <c r="P54" s="102"/>
      <c r="Q54" s="102"/>
      <c r="R54" s="102"/>
      <c r="S54" s="102"/>
      <c r="T54" s="102"/>
      <c r="U54" s="102"/>
      <c r="V54" s="102"/>
      <c r="W54" s="102"/>
      <c r="X54" s="102"/>
      <c r="Y54" s="102"/>
      <c r="Z54" s="102"/>
      <c r="AA54" s="102"/>
      <c r="AB54" s="102"/>
      <c r="AC54" s="102"/>
      <c r="AD54" s="102"/>
      <c r="AE54" s="102"/>
      <c r="AF54" s="102"/>
      <c r="AG54" s="103">
        <f>ROUND(AG55+AG65+AG81+AG82,2)</f>
        <v>0</v>
      </c>
      <c r="AH54" s="103"/>
      <c r="AI54" s="103"/>
      <c r="AJ54" s="103"/>
      <c r="AK54" s="103"/>
      <c r="AL54" s="103"/>
      <c r="AM54" s="103"/>
      <c r="AN54" s="104">
        <f>SUM(AG54,AT54)</f>
        <v>0</v>
      </c>
      <c r="AO54" s="104"/>
      <c r="AP54" s="104"/>
      <c r="AQ54" s="105" t="s">
        <v>19</v>
      </c>
      <c r="AR54" s="106"/>
      <c r="AS54" s="107">
        <f>ROUND(AS55+AS65+AS81+AS82,2)</f>
        <v>0</v>
      </c>
      <c r="AT54" s="108">
        <f>ROUND(SUM(AV54:AW54),2)</f>
        <v>0</v>
      </c>
      <c r="AU54" s="109">
        <f>ROUND(AU55+AU65+AU81+AU82,5)</f>
        <v>0</v>
      </c>
      <c r="AV54" s="108">
        <f>ROUND(AZ54*L29,2)</f>
        <v>0</v>
      </c>
      <c r="AW54" s="108">
        <f>ROUND(BA54*L30,2)</f>
        <v>0</v>
      </c>
      <c r="AX54" s="108">
        <f>ROUND(BB54*L29,2)</f>
        <v>0</v>
      </c>
      <c r="AY54" s="108">
        <f>ROUND(BC54*L30,2)</f>
        <v>0</v>
      </c>
      <c r="AZ54" s="108">
        <f>ROUND(AZ55+AZ65+AZ81+AZ82,2)</f>
        <v>0</v>
      </c>
      <c r="BA54" s="108">
        <f>ROUND(BA55+BA65+BA81+BA82,2)</f>
        <v>0</v>
      </c>
      <c r="BB54" s="108">
        <f>ROUND(BB55+BB65+BB81+BB82,2)</f>
        <v>0</v>
      </c>
      <c r="BC54" s="108">
        <f>ROUND(BC55+BC65+BC81+BC82,2)</f>
        <v>0</v>
      </c>
      <c r="BD54" s="110">
        <f>ROUND(BD55+BD65+BD81+BD82,2)</f>
        <v>0</v>
      </c>
      <c r="BE54" s="6"/>
      <c r="BS54" s="111" t="s">
        <v>69</v>
      </c>
      <c r="BT54" s="111" t="s">
        <v>70</v>
      </c>
      <c r="BU54" s="112" t="s">
        <v>71</v>
      </c>
      <c r="BV54" s="111" t="s">
        <v>72</v>
      </c>
      <c r="BW54" s="111" t="s">
        <v>5</v>
      </c>
      <c r="BX54" s="111" t="s">
        <v>73</v>
      </c>
      <c r="CL54" s="111" t="s">
        <v>19</v>
      </c>
    </row>
    <row r="55" s="7" customFormat="1" ht="16.5" customHeight="1">
      <c r="A55" s="7"/>
      <c r="B55" s="113"/>
      <c r="C55" s="114"/>
      <c r="D55" s="115" t="s">
        <v>74</v>
      </c>
      <c r="E55" s="115"/>
      <c r="F55" s="115"/>
      <c r="G55" s="115"/>
      <c r="H55" s="115"/>
      <c r="I55" s="116"/>
      <c r="J55" s="115" t="s">
        <v>75</v>
      </c>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117">
        <f>ROUND(AG56+AG57+SUM(AG62:AG64),2)</f>
        <v>0</v>
      </c>
      <c r="AH55" s="116"/>
      <c r="AI55" s="116"/>
      <c r="AJ55" s="116"/>
      <c r="AK55" s="116"/>
      <c r="AL55" s="116"/>
      <c r="AM55" s="116"/>
      <c r="AN55" s="118">
        <f>SUM(AG55,AT55)</f>
        <v>0</v>
      </c>
      <c r="AO55" s="116"/>
      <c r="AP55" s="116"/>
      <c r="AQ55" s="119" t="s">
        <v>76</v>
      </c>
      <c r="AR55" s="120"/>
      <c r="AS55" s="121">
        <f>ROUND(AS56+AS57+SUM(AS62:AS64),2)</f>
        <v>0</v>
      </c>
      <c r="AT55" s="122">
        <f>ROUND(SUM(AV55:AW55),2)</f>
        <v>0</v>
      </c>
      <c r="AU55" s="123">
        <f>ROUND(AU56+AU57+SUM(AU62:AU64),5)</f>
        <v>0</v>
      </c>
      <c r="AV55" s="122">
        <f>ROUND(AZ55*L29,2)</f>
        <v>0</v>
      </c>
      <c r="AW55" s="122">
        <f>ROUND(BA55*L30,2)</f>
        <v>0</v>
      </c>
      <c r="AX55" s="122">
        <f>ROUND(BB55*L29,2)</f>
        <v>0</v>
      </c>
      <c r="AY55" s="122">
        <f>ROUND(BC55*L30,2)</f>
        <v>0</v>
      </c>
      <c r="AZ55" s="122">
        <f>ROUND(AZ56+AZ57+SUM(AZ62:AZ64),2)</f>
        <v>0</v>
      </c>
      <c r="BA55" s="122">
        <f>ROUND(BA56+BA57+SUM(BA62:BA64),2)</f>
        <v>0</v>
      </c>
      <c r="BB55" s="122">
        <f>ROUND(BB56+BB57+SUM(BB62:BB64),2)</f>
        <v>0</v>
      </c>
      <c r="BC55" s="122">
        <f>ROUND(BC56+BC57+SUM(BC62:BC64),2)</f>
        <v>0</v>
      </c>
      <c r="BD55" s="124">
        <f>ROUND(BD56+BD57+SUM(BD62:BD64),2)</f>
        <v>0</v>
      </c>
      <c r="BE55" s="7"/>
      <c r="BS55" s="125" t="s">
        <v>69</v>
      </c>
      <c r="BT55" s="125" t="s">
        <v>77</v>
      </c>
      <c r="BU55" s="125" t="s">
        <v>71</v>
      </c>
      <c r="BV55" s="125" t="s">
        <v>72</v>
      </c>
      <c r="BW55" s="125" t="s">
        <v>78</v>
      </c>
      <c r="BX55" s="125" t="s">
        <v>5</v>
      </c>
      <c r="CL55" s="125" t="s">
        <v>19</v>
      </c>
      <c r="CM55" s="125" t="s">
        <v>79</v>
      </c>
    </row>
    <row r="56" s="4" customFormat="1" ht="16.5" customHeight="1">
      <c r="A56" s="126" t="s">
        <v>80</v>
      </c>
      <c r="B56" s="65"/>
      <c r="C56" s="127"/>
      <c r="D56" s="127"/>
      <c r="E56" s="128" t="s">
        <v>81</v>
      </c>
      <c r="F56" s="128"/>
      <c r="G56" s="128"/>
      <c r="H56" s="128"/>
      <c r="I56" s="128"/>
      <c r="J56" s="127"/>
      <c r="K56" s="128" t="s">
        <v>82</v>
      </c>
      <c r="L56" s="128"/>
      <c r="M56" s="128"/>
      <c r="N56" s="128"/>
      <c r="O56" s="128"/>
      <c r="P56" s="128"/>
      <c r="Q56" s="128"/>
      <c r="R56" s="128"/>
      <c r="S56" s="128"/>
      <c r="T56" s="128"/>
      <c r="U56" s="128"/>
      <c r="V56" s="128"/>
      <c r="W56" s="128"/>
      <c r="X56" s="128"/>
      <c r="Y56" s="128"/>
      <c r="Z56" s="128"/>
      <c r="AA56" s="128"/>
      <c r="AB56" s="128"/>
      <c r="AC56" s="128"/>
      <c r="AD56" s="128"/>
      <c r="AE56" s="128"/>
      <c r="AF56" s="128"/>
      <c r="AG56" s="129">
        <f>'01 - SO 01 - Železniční s...'!J32</f>
        <v>0</v>
      </c>
      <c r="AH56" s="127"/>
      <c r="AI56" s="127"/>
      <c r="AJ56" s="127"/>
      <c r="AK56" s="127"/>
      <c r="AL56" s="127"/>
      <c r="AM56" s="127"/>
      <c r="AN56" s="129">
        <f>SUM(AG56,AT56)</f>
        <v>0</v>
      </c>
      <c r="AO56" s="127"/>
      <c r="AP56" s="127"/>
      <c r="AQ56" s="130" t="s">
        <v>83</v>
      </c>
      <c r="AR56" s="67"/>
      <c r="AS56" s="131">
        <v>0</v>
      </c>
      <c r="AT56" s="132">
        <f>ROUND(SUM(AV56:AW56),2)</f>
        <v>0</v>
      </c>
      <c r="AU56" s="133">
        <f>'01 - SO 01 - Železniční s...'!P87</f>
        <v>0</v>
      </c>
      <c r="AV56" s="132">
        <f>'01 - SO 01 - Železniční s...'!J35</f>
        <v>0</v>
      </c>
      <c r="AW56" s="132">
        <f>'01 - SO 01 - Železniční s...'!J36</f>
        <v>0</v>
      </c>
      <c r="AX56" s="132">
        <f>'01 - SO 01 - Železniční s...'!J37</f>
        <v>0</v>
      </c>
      <c r="AY56" s="132">
        <f>'01 - SO 01 - Železniční s...'!J38</f>
        <v>0</v>
      </c>
      <c r="AZ56" s="132">
        <f>'01 - SO 01 - Železniční s...'!F35</f>
        <v>0</v>
      </c>
      <c r="BA56" s="132">
        <f>'01 - SO 01 - Železniční s...'!F36</f>
        <v>0</v>
      </c>
      <c r="BB56" s="132">
        <f>'01 - SO 01 - Železniční s...'!F37</f>
        <v>0</v>
      </c>
      <c r="BC56" s="132">
        <f>'01 - SO 01 - Železniční s...'!F38</f>
        <v>0</v>
      </c>
      <c r="BD56" s="134">
        <f>'01 - SO 01 - Železniční s...'!F39</f>
        <v>0</v>
      </c>
      <c r="BE56" s="4"/>
      <c r="BT56" s="135" t="s">
        <v>79</v>
      </c>
      <c r="BV56" s="135" t="s">
        <v>72</v>
      </c>
      <c r="BW56" s="135" t="s">
        <v>84</v>
      </c>
      <c r="BX56" s="135" t="s">
        <v>78</v>
      </c>
      <c r="CL56" s="135" t="s">
        <v>19</v>
      </c>
    </row>
    <row r="57" s="4" customFormat="1" ht="16.5" customHeight="1">
      <c r="A57" s="4"/>
      <c r="B57" s="65"/>
      <c r="C57" s="127"/>
      <c r="D57" s="127"/>
      <c r="E57" s="128" t="s">
        <v>85</v>
      </c>
      <c r="F57" s="128"/>
      <c r="G57" s="128"/>
      <c r="H57" s="128"/>
      <c r="I57" s="128"/>
      <c r="J57" s="127"/>
      <c r="K57" s="128" t="s">
        <v>86</v>
      </c>
      <c r="L57" s="128"/>
      <c r="M57" s="128"/>
      <c r="N57" s="128"/>
      <c r="O57" s="128"/>
      <c r="P57" s="128"/>
      <c r="Q57" s="128"/>
      <c r="R57" s="128"/>
      <c r="S57" s="128"/>
      <c r="T57" s="128"/>
      <c r="U57" s="128"/>
      <c r="V57" s="128"/>
      <c r="W57" s="128"/>
      <c r="X57" s="128"/>
      <c r="Y57" s="128"/>
      <c r="Z57" s="128"/>
      <c r="AA57" s="128"/>
      <c r="AB57" s="128"/>
      <c r="AC57" s="128"/>
      <c r="AD57" s="128"/>
      <c r="AE57" s="128"/>
      <c r="AF57" s="128"/>
      <c r="AG57" s="136">
        <f>ROUND(SUM(AG58:AG61),2)</f>
        <v>0</v>
      </c>
      <c r="AH57" s="127"/>
      <c r="AI57" s="127"/>
      <c r="AJ57" s="127"/>
      <c r="AK57" s="127"/>
      <c r="AL57" s="127"/>
      <c r="AM57" s="127"/>
      <c r="AN57" s="129">
        <f>SUM(AG57,AT57)</f>
        <v>0</v>
      </c>
      <c r="AO57" s="127"/>
      <c r="AP57" s="127"/>
      <c r="AQ57" s="130" t="s">
        <v>83</v>
      </c>
      <c r="AR57" s="67"/>
      <c r="AS57" s="131">
        <f>ROUND(SUM(AS58:AS61),2)</f>
        <v>0</v>
      </c>
      <c r="AT57" s="132">
        <f>ROUND(SUM(AV57:AW57),2)</f>
        <v>0</v>
      </c>
      <c r="AU57" s="133">
        <f>ROUND(SUM(AU58:AU61),5)</f>
        <v>0</v>
      </c>
      <c r="AV57" s="132">
        <f>ROUND(AZ57*L29,2)</f>
        <v>0</v>
      </c>
      <c r="AW57" s="132">
        <f>ROUND(BA57*L30,2)</f>
        <v>0</v>
      </c>
      <c r="AX57" s="132">
        <f>ROUND(BB57*L29,2)</f>
        <v>0</v>
      </c>
      <c r="AY57" s="132">
        <f>ROUND(BC57*L30,2)</f>
        <v>0</v>
      </c>
      <c r="AZ57" s="132">
        <f>ROUND(SUM(AZ58:AZ61),2)</f>
        <v>0</v>
      </c>
      <c r="BA57" s="132">
        <f>ROUND(SUM(BA58:BA61),2)</f>
        <v>0</v>
      </c>
      <c r="BB57" s="132">
        <f>ROUND(SUM(BB58:BB61),2)</f>
        <v>0</v>
      </c>
      <c r="BC57" s="132">
        <f>ROUND(SUM(BC58:BC61),2)</f>
        <v>0</v>
      </c>
      <c r="BD57" s="134">
        <f>ROUND(SUM(BD58:BD61),2)</f>
        <v>0</v>
      </c>
      <c r="BE57" s="4"/>
      <c r="BS57" s="135" t="s">
        <v>69</v>
      </c>
      <c r="BT57" s="135" t="s">
        <v>79</v>
      </c>
      <c r="BU57" s="135" t="s">
        <v>71</v>
      </c>
      <c r="BV57" s="135" t="s">
        <v>72</v>
      </c>
      <c r="BW57" s="135" t="s">
        <v>87</v>
      </c>
      <c r="BX57" s="135" t="s">
        <v>78</v>
      </c>
      <c r="CL57" s="135" t="s">
        <v>19</v>
      </c>
    </row>
    <row r="58" s="4" customFormat="1" ht="16.5" customHeight="1">
      <c r="A58" s="126" t="s">
        <v>80</v>
      </c>
      <c r="B58" s="65"/>
      <c r="C58" s="127"/>
      <c r="D58" s="127"/>
      <c r="E58" s="127"/>
      <c r="F58" s="128" t="s">
        <v>88</v>
      </c>
      <c r="G58" s="128"/>
      <c r="H58" s="128"/>
      <c r="I58" s="128"/>
      <c r="J58" s="128"/>
      <c r="K58" s="127"/>
      <c r="L58" s="128" t="s">
        <v>89</v>
      </c>
      <c r="M58" s="128"/>
      <c r="N58" s="128"/>
      <c r="O58" s="128"/>
      <c r="P58" s="128"/>
      <c r="Q58" s="128"/>
      <c r="R58" s="128"/>
      <c r="S58" s="128"/>
      <c r="T58" s="128"/>
      <c r="U58" s="128"/>
      <c r="V58" s="128"/>
      <c r="W58" s="128"/>
      <c r="X58" s="128"/>
      <c r="Y58" s="128"/>
      <c r="Z58" s="128"/>
      <c r="AA58" s="128"/>
      <c r="AB58" s="128"/>
      <c r="AC58" s="128"/>
      <c r="AD58" s="128"/>
      <c r="AE58" s="128"/>
      <c r="AF58" s="128"/>
      <c r="AG58" s="129">
        <f>'02.1 - SO 02.1 - Odvodnění'!J34</f>
        <v>0</v>
      </c>
      <c r="AH58" s="127"/>
      <c r="AI58" s="127"/>
      <c r="AJ58" s="127"/>
      <c r="AK58" s="127"/>
      <c r="AL58" s="127"/>
      <c r="AM58" s="127"/>
      <c r="AN58" s="129">
        <f>SUM(AG58,AT58)</f>
        <v>0</v>
      </c>
      <c r="AO58" s="127"/>
      <c r="AP58" s="127"/>
      <c r="AQ58" s="130" t="s">
        <v>83</v>
      </c>
      <c r="AR58" s="67"/>
      <c r="AS58" s="131">
        <v>0</v>
      </c>
      <c r="AT58" s="132">
        <f>ROUND(SUM(AV58:AW58),2)</f>
        <v>0</v>
      </c>
      <c r="AU58" s="133">
        <f>'02.1 - SO 02.1 - Odvodnění'!P91</f>
        <v>0</v>
      </c>
      <c r="AV58" s="132">
        <f>'02.1 - SO 02.1 - Odvodnění'!J37</f>
        <v>0</v>
      </c>
      <c r="AW58" s="132">
        <f>'02.1 - SO 02.1 - Odvodnění'!J38</f>
        <v>0</v>
      </c>
      <c r="AX58" s="132">
        <f>'02.1 - SO 02.1 - Odvodnění'!J39</f>
        <v>0</v>
      </c>
      <c r="AY58" s="132">
        <f>'02.1 - SO 02.1 - Odvodnění'!J40</f>
        <v>0</v>
      </c>
      <c r="AZ58" s="132">
        <f>'02.1 - SO 02.1 - Odvodnění'!F37</f>
        <v>0</v>
      </c>
      <c r="BA58" s="132">
        <f>'02.1 - SO 02.1 - Odvodnění'!F38</f>
        <v>0</v>
      </c>
      <c r="BB58" s="132">
        <f>'02.1 - SO 02.1 - Odvodnění'!F39</f>
        <v>0</v>
      </c>
      <c r="BC58" s="132">
        <f>'02.1 - SO 02.1 - Odvodnění'!F40</f>
        <v>0</v>
      </c>
      <c r="BD58" s="134">
        <f>'02.1 - SO 02.1 - Odvodnění'!F41</f>
        <v>0</v>
      </c>
      <c r="BE58" s="4"/>
      <c r="BT58" s="135" t="s">
        <v>90</v>
      </c>
      <c r="BV58" s="135" t="s">
        <v>72</v>
      </c>
      <c r="BW58" s="135" t="s">
        <v>91</v>
      </c>
      <c r="BX58" s="135" t="s">
        <v>87</v>
      </c>
      <c r="CL58" s="135" t="s">
        <v>19</v>
      </c>
    </row>
    <row r="59" s="4" customFormat="1" ht="16.5" customHeight="1">
      <c r="A59" s="126" t="s">
        <v>80</v>
      </c>
      <c r="B59" s="65"/>
      <c r="C59" s="127"/>
      <c r="D59" s="127"/>
      <c r="E59" s="127"/>
      <c r="F59" s="128" t="s">
        <v>92</v>
      </c>
      <c r="G59" s="128"/>
      <c r="H59" s="128"/>
      <c r="I59" s="128"/>
      <c r="J59" s="128"/>
      <c r="K59" s="127"/>
      <c r="L59" s="128" t="s">
        <v>93</v>
      </c>
      <c r="M59" s="128"/>
      <c r="N59" s="128"/>
      <c r="O59" s="128"/>
      <c r="P59" s="128"/>
      <c r="Q59" s="128"/>
      <c r="R59" s="128"/>
      <c r="S59" s="128"/>
      <c r="T59" s="128"/>
      <c r="U59" s="128"/>
      <c r="V59" s="128"/>
      <c r="W59" s="128"/>
      <c r="X59" s="128"/>
      <c r="Y59" s="128"/>
      <c r="Z59" s="128"/>
      <c r="AA59" s="128"/>
      <c r="AB59" s="128"/>
      <c r="AC59" s="128"/>
      <c r="AD59" s="128"/>
      <c r="AE59" s="128"/>
      <c r="AF59" s="128"/>
      <c r="AG59" s="129">
        <f>'02.2 - SO 02.2 - Nástupiště'!J34</f>
        <v>0</v>
      </c>
      <c r="AH59" s="127"/>
      <c r="AI59" s="127"/>
      <c r="AJ59" s="127"/>
      <c r="AK59" s="127"/>
      <c r="AL59" s="127"/>
      <c r="AM59" s="127"/>
      <c r="AN59" s="129">
        <f>SUM(AG59,AT59)</f>
        <v>0</v>
      </c>
      <c r="AO59" s="127"/>
      <c r="AP59" s="127"/>
      <c r="AQ59" s="130" t="s">
        <v>83</v>
      </c>
      <c r="AR59" s="67"/>
      <c r="AS59" s="131">
        <v>0</v>
      </c>
      <c r="AT59" s="132">
        <f>ROUND(SUM(AV59:AW59),2)</f>
        <v>0</v>
      </c>
      <c r="AU59" s="133">
        <f>'02.2 - SO 02.2 - Nástupiště'!P93</f>
        <v>0</v>
      </c>
      <c r="AV59" s="132">
        <f>'02.2 - SO 02.2 - Nástupiště'!J37</f>
        <v>0</v>
      </c>
      <c r="AW59" s="132">
        <f>'02.2 - SO 02.2 - Nástupiště'!J38</f>
        <v>0</v>
      </c>
      <c r="AX59" s="132">
        <f>'02.2 - SO 02.2 - Nástupiště'!J39</f>
        <v>0</v>
      </c>
      <c r="AY59" s="132">
        <f>'02.2 - SO 02.2 - Nástupiště'!J40</f>
        <v>0</v>
      </c>
      <c r="AZ59" s="132">
        <f>'02.2 - SO 02.2 - Nástupiště'!F37</f>
        <v>0</v>
      </c>
      <c r="BA59" s="132">
        <f>'02.2 - SO 02.2 - Nástupiště'!F38</f>
        <v>0</v>
      </c>
      <c r="BB59" s="132">
        <f>'02.2 - SO 02.2 - Nástupiště'!F39</f>
        <v>0</v>
      </c>
      <c r="BC59" s="132">
        <f>'02.2 - SO 02.2 - Nástupiště'!F40</f>
        <v>0</v>
      </c>
      <c r="BD59" s="134">
        <f>'02.2 - SO 02.2 - Nástupiště'!F41</f>
        <v>0</v>
      </c>
      <c r="BE59" s="4"/>
      <c r="BT59" s="135" t="s">
        <v>90</v>
      </c>
      <c r="BV59" s="135" t="s">
        <v>72</v>
      </c>
      <c r="BW59" s="135" t="s">
        <v>94</v>
      </c>
      <c r="BX59" s="135" t="s">
        <v>87</v>
      </c>
      <c r="CL59" s="135" t="s">
        <v>19</v>
      </c>
    </row>
    <row r="60" s="4" customFormat="1" ht="16.5" customHeight="1">
      <c r="A60" s="126" t="s">
        <v>80</v>
      </c>
      <c r="B60" s="65"/>
      <c r="C60" s="127"/>
      <c r="D60" s="127"/>
      <c r="E60" s="127"/>
      <c r="F60" s="128" t="s">
        <v>95</v>
      </c>
      <c r="G60" s="128"/>
      <c r="H60" s="128"/>
      <c r="I60" s="128"/>
      <c r="J60" s="128"/>
      <c r="K60" s="127"/>
      <c r="L60" s="128" t="s">
        <v>96</v>
      </c>
      <c r="M60" s="128"/>
      <c r="N60" s="128"/>
      <c r="O60" s="128"/>
      <c r="P60" s="128"/>
      <c r="Q60" s="128"/>
      <c r="R60" s="128"/>
      <c r="S60" s="128"/>
      <c r="T60" s="128"/>
      <c r="U60" s="128"/>
      <c r="V60" s="128"/>
      <c r="W60" s="128"/>
      <c r="X60" s="128"/>
      <c r="Y60" s="128"/>
      <c r="Z60" s="128"/>
      <c r="AA60" s="128"/>
      <c r="AB60" s="128"/>
      <c r="AC60" s="128"/>
      <c r="AD60" s="128"/>
      <c r="AE60" s="128"/>
      <c r="AF60" s="128"/>
      <c r="AG60" s="129">
        <f>'02.3 - SO 02.3  - Železni...'!J34</f>
        <v>0</v>
      </c>
      <c r="AH60" s="127"/>
      <c r="AI60" s="127"/>
      <c r="AJ60" s="127"/>
      <c r="AK60" s="127"/>
      <c r="AL60" s="127"/>
      <c r="AM60" s="127"/>
      <c r="AN60" s="129">
        <f>SUM(AG60,AT60)</f>
        <v>0</v>
      </c>
      <c r="AO60" s="127"/>
      <c r="AP60" s="127"/>
      <c r="AQ60" s="130" t="s">
        <v>83</v>
      </c>
      <c r="AR60" s="67"/>
      <c r="AS60" s="131">
        <v>0</v>
      </c>
      <c r="AT60" s="132">
        <f>ROUND(SUM(AV60:AW60),2)</f>
        <v>0</v>
      </c>
      <c r="AU60" s="133">
        <f>'02.3 - SO 02.3  - Železni...'!P91</f>
        <v>0</v>
      </c>
      <c r="AV60" s="132">
        <f>'02.3 - SO 02.3  - Železni...'!J37</f>
        <v>0</v>
      </c>
      <c r="AW60" s="132">
        <f>'02.3 - SO 02.3  - Železni...'!J38</f>
        <v>0</v>
      </c>
      <c r="AX60" s="132">
        <f>'02.3 - SO 02.3  - Železni...'!J39</f>
        <v>0</v>
      </c>
      <c r="AY60" s="132">
        <f>'02.3 - SO 02.3  - Železni...'!J40</f>
        <v>0</v>
      </c>
      <c r="AZ60" s="132">
        <f>'02.3 - SO 02.3  - Železni...'!F37</f>
        <v>0</v>
      </c>
      <c r="BA60" s="132">
        <f>'02.3 - SO 02.3  - Železni...'!F38</f>
        <v>0</v>
      </c>
      <c r="BB60" s="132">
        <f>'02.3 - SO 02.3  - Železni...'!F39</f>
        <v>0</v>
      </c>
      <c r="BC60" s="132">
        <f>'02.3 - SO 02.3  - Železni...'!F40</f>
        <v>0</v>
      </c>
      <c r="BD60" s="134">
        <f>'02.3 - SO 02.3  - Železni...'!F41</f>
        <v>0</v>
      </c>
      <c r="BE60" s="4"/>
      <c r="BT60" s="135" t="s">
        <v>90</v>
      </c>
      <c r="BV60" s="135" t="s">
        <v>72</v>
      </c>
      <c r="BW60" s="135" t="s">
        <v>97</v>
      </c>
      <c r="BX60" s="135" t="s">
        <v>87</v>
      </c>
      <c r="CL60" s="135" t="s">
        <v>19</v>
      </c>
    </row>
    <row r="61" s="4" customFormat="1" ht="16.5" customHeight="1">
      <c r="A61" s="126" t="s">
        <v>80</v>
      </c>
      <c r="B61" s="65"/>
      <c r="C61" s="127"/>
      <c r="D61" s="127"/>
      <c r="E61" s="127"/>
      <c r="F61" s="128" t="s">
        <v>98</v>
      </c>
      <c r="G61" s="128"/>
      <c r="H61" s="128"/>
      <c r="I61" s="128"/>
      <c r="J61" s="128"/>
      <c r="K61" s="127"/>
      <c r="L61" s="128" t="s">
        <v>99</v>
      </c>
      <c r="M61" s="128"/>
      <c r="N61" s="128"/>
      <c r="O61" s="128"/>
      <c r="P61" s="128"/>
      <c r="Q61" s="128"/>
      <c r="R61" s="128"/>
      <c r="S61" s="128"/>
      <c r="T61" s="128"/>
      <c r="U61" s="128"/>
      <c r="V61" s="128"/>
      <c r="W61" s="128"/>
      <c r="X61" s="128"/>
      <c r="Y61" s="128"/>
      <c r="Z61" s="128"/>
      <c r="AA61" s="128"/>
      <c r="AB61" s="128"/>
      <c r="AC61" s="128"/>
      <c r="AD61" s="128"/>
      <c r="AE61" s="128"/>
      <c r="AF61" s="128"/>
      <c r="AG61" s="129">
        <f>'02.4 - SO 02.4 - Opěrná zeď'!J34</f>
        <v>0</v>
      </c>
      <c r="AH61" s="127"/>
      <c r="AI61" s="127"/>
      <c r="AJ61" s="127"/>
      <c r="AK61" s="127"/>
      <c r="AL61" s="127"/>
      <c r="AM61" s="127"/>
      <c r="AN61" s="129">
        <f>SUM(AG61,AT61)</f>
        <v>0</v>
      </c>
      <c r="AO61" s="127"/>
      <c r="AP61" s="127"/>
      <c r="AQ61" s="130" t="s">
        <v>83</v>
      </c>
      <c r="AR61" s="67"/>
      <c r="AS61" s="131">
        <v>0</v>
      </c>
      <c r="AT61" s="132">
        <f>ROUND(SUM(AV61:AW61),2)</f>
        <v>0</v>
      </c>
      <c r="AU61" s="133">
        <f>'02.4 - SO 02.4 - Opěrná zeď'!P91</f>
        <v>0</v>
      </c>
      <c r="AV61" s="132">
        <f>'02.4 - SO 02.4 - Opěrná zeď'!J37</f>
        <v>0</v>
      </c>
      <c r="AW61" s="132">
        <f>'02.4 - SO 02.4 - Opěrná zeď'!J38</f>
        <v>0</v>
      </c>
      <c r="AX61" s="132">
        <f>'02.4 - SO 02.4 - Opěrná zeď'!J39</f>
        <v>0</v>
      </c>
      <c r="AY61" s="132">
        <f>'02.4 - SO 02.4 - Opěrná zeď'!J40</f>
        <v>0</v>
      </c>
      <c r="AZ61" s="132">
        <f>'02.4 - SO 02.4 - Opěrná zeď'!F37</f>
        <v>0</v>
      </c>
      <c r="BA61" s="132">
        <f>'02.4 - SO 02.4 - Opěrná zeď'!F38</f>
        <v>0</v>
      </c>
      <c r="BB61" s="132">
        <f>'02.4 - SO 02.4 - Opěrná zeď'!F39</f>
        <v>0</v>
      </c>
      <c r="BC61" s="132">
        <f>'02.4 - SO 02.4 - Opěrná zeď'!F40</f>
        <v>0</v>
      </c>
      <c r="BD61" s="134">
        <f>'02.4 - SO 02.4 - Opěrná zeď'!F41</f>
        <v>0</v>
      </c>
      <c r="BE61" s="4"/>
      <c r="BT61" s="135" t="s">
        <v>90</v>
      </c>
      <c r="BV61" s="135" t="s">
        <v>72</v>
      </c>
      <c r="BW61" s="135" t="s">
        <v>100</v>
      </c>
      <c r="BX61" s="135" t="s">
        <v>87</v>
      </c>
      <c r="CL61" s="135" t="s">
        <v>19</v>
      </c>
    </row>
    <row r="62" s="4" customFormat="1" ht="16.5" customHeight="1">
      <c r="A62" s="126" t="s">
        <v>80</v>
      </c>
      <c r="B62" s="65"/>
      <c r="C62" s="127"/>
      <c r="D62" s="127"/>
      <c r="E62" s="128" t="s">
        <v>101</v>
      </c>
      <c r="F62" s="128"/>
      <c r="G62" s="128"/>
      <c r="H62" s="128"/>
      <c r="I62" s="128"/>
      <c r="J62" s="127"/>
      <c r="K62" s="128" t="s">
        <v>102</v>
      </c>
      <c r="L62" s="128"/>
      <c r="M62" s="128"/>
      <c r="N62" s="128"/>
      <c r="O62" s="128"/>
      <c r="P62" s="128"/>
      <c r="Q62" s="128"/>
      <c r="R62" s="128"/>
      <c r="S62" s="128"/>
      <c r="T62" s="128"/>
      <c r="U62" s="128"/>
      <c r="V62" s="128"/>
      <c r="W62" s="128"/>
      <c r="X62" s="128"/>
      <c r="Y62" s="128"/>
      <c r="Z62" s="128"/>
      <c r="AA62" s="128"/>
      <c r="AB62" s="128"/>
      <c r="AC62" s="128"/>
      <c r="AD62" s="128"/>
      <c r="AE62" s="128"/>
      <c r="AF62" s="128"/>
      <c r="AG62" s="129">
        <f>'03 - Následné propracování'!J32</f>
        <v>0</v>
      </c>
      <c r="AH62" s="127"/>
      <c r="AI62" s="127"/>
      <c r="AJ62" s="127"/>
      <c r="AK62" s="127"/>
      <c r="AL62" s="127"/>
      <c r="AM62" s="127"/>
      <c r="AN62" s="129">
        <f>SUM(AG62,AT62)</f>
        <v>0</v>
      </c>
      <c r="AO62" s="127"/>
      <c r="AP62" s="127"/>
      <c r="AQ62" s="130" t="s">
        <v>83</v>
      </c>
      <c r="AR62" s="67"/>
      <c r="AS62" s="131">
        <v>0</v>
      </c>
      <c r="AT62" s="132">
        <f>ROUND(SUM(AV62:AW62),2)</f>
        <v>0</v>
      </c>
      <c r="AU62" s="133">
        <f>'03 - Následné propracování'!P85</f>
        <v>0</v>
      </c>
      <c r="AV62" s="132">
        <f>'03 - Následné propracování'!J35</f>
        <v>0</v>
      </c>
      <c r="AW62" s="132">
        <f>'03 - Následné propracování'!J36</f>
        <v>0</v>
      </c>
      <c r="AX62" s="132">
        <f>'03 - Následné propracování'!J37</f>
        <v>0</v>
      </c>
      <c r="AY62" s="132">
        <f>'03 - Následné propracování'!J38</f>
        <v>0</v>
      </c>
      <c r="AZ62" s="132">
        <f>'03 - Následné propracování'!F35</f>
        <v>0</v>
      </c>
      <c r="BA62" s="132">
        <f>'03 - Následné propracování'!F36</f>
        <v>0</v>
      </c>
      <c r="BB62" s="132">
        <f>'03 - Následné propracování'!F37</f>
        <v>0</v>
      </c>
      <c r="BC62" s="132">
        <f>'03 - Následné propracování'!F38</f>
        <v>0</v>
      </c>
      <c r="BD62" s="134">
        <f>'03 - Následné propracování'!F39</f>
        <v>0</v>
      </c>
      <c r="BE62" s="4"/>
      <c r="BT62" s="135" t="s">
        <v>79</v>
      </c>
      <c r="BV62" s="135" t="s">
        <v>72</v>
      </c>
      <c r="BW62" s="135" t="s">
        <v>103</v>
      </c>
      <c r="BX62" s="135" t="s">
        <v>78</v>
      </c>
      <c r="CL62" s="135" t="s">
        <v>19</v>
      </c>
    </row>
    <row r="63" s="4" customFormat="1" ht="23.25" customHeight="1">
      <c r="A63" s="126" t="s">
        <v>80</v>
      </c>
      <c r="B63" s="65"/>
      <c r="C63" s="127"/>
      <c r="D63" s="127"/>
      <c r="E63" s="128" t="s">
        <v>104</v>
      </c>
      <c r="F63" s="128"/>
      <c r="G63" s="128"/>
      <c r="H63" s="128"/>
      <c r="I63" s="128"/>
      <c r="J63" s="127"/>
      <c r="K63" s="128" t="s">
        <v>105</v>
      </c>
      <c r="L63" s="128"/>
      <c r="M63" s="128"/>
      <c r="N63" s="128"/>
      <c r="O63" s="128"/>
      <c r="P63" s="128"/>
      <c r="Q63" s="128"/>
      <c r="R63" s="128"/>
      <c r="S63" s="128"/>
      <c r="T63" s="128"/>
      <c r="U63" s="128"/>
      <c r="V63" s="128"/>
      <c r="W63" s="128"/>
      <c r="X63" s="128"/>
      <c r="Y63" s="128"/>
      <c r="Z63" s="128"/>
      <c r="AA63" s="128"/>
      <c r="AB63" s="128"/>
      <c r="AC63" s="128"/>
      <c r="AD63" s="128"/>
      <c r="AE63" s="128"/>
      <c r="AF63" s="128"/>
      <c r="AG63" s="129">
        <f>'04 - Materiál dodávaný ob...'!J32</f>
        <v>0</v>
      </c>
      <c r="AH63" s="127"/>
      <c r="AI63" s="127"/>
      <c r="AJ63" s="127"/>
      <c r="AK63" s="127"/>
      <c r="AL63" s="127"/>
      <c r="AM63" s="127"/>
      <c r="AN63" s="129">
        <f>SUM(AG63,AT63)</f>
        <v>0</v>
      </c>
      <c r="AO63" s="127"/>
      <c r="AP63" s="127"/>
      <c r="AQ63" s="130" t="s">
        <v>83</v>
      </c>
      <c r="AR63" s="67"/>
      <c r="AS63" s="131">
        <v>0</v>
      </c>
      <c r="AT63" s="132">
        <f>ROUND(SUM(AV63:AW63),2)</f>
        <v>0</v>
      </c>
      <c r="AU63" s="133">
        <f>'04 - Materiál dodávaný ob...'!P85</f>
        <v>0</v>
      </c>
      <c r="AV63" s="132">
        <f>'04 - Materiál dodávaný ob...'!J35</f>
        <v>0</v>
      </c>
      <c r="AW63" s="132">
        <f>'04 - Materiál dodávaný ob...'!J36</f>
        <v>0</v>
      </c>
      <c r="AX63" s="132">
        <f>'04 - Materiál dodávaný ob...'!J37</f>
        <v>0</v>
      </c>
      <c r="AY63" s="132">
        <f>'04 - Materiál dodávaný ob...'!J38</f>
        <v>0</v>
      </c>
      <c r="AZ63" s="132">
        <f>'04 - Materiál dodávaný ob...'!F35</f>
        <v>0</v>
      </c>
      <c r="BA63" s="132">
        <f>'04 - Materiál dodávaný ob...'!F36</f>
        <v>0</v>
      </c>
      <c r="BB63" s="132">
        <f>'04 - Materiál dodávaný ob...'!F37</f>
        <v>0</v>
      </c>
      <c r="BC63" s="132">
        <f>'04 - Materiál dodávaný ob...'!F38</f>
        <v>0</v>
      </c>
      <c r="BD63" s="134">
        <f>'04 - Materiál dodávaný ob...'!F39</f>
        <v>0</v>
      </c>
      <c r="BE63" s="4"/>
      <c r="BT63" s="135" t="s">
        <v>79</v>
      </c>
      <c r="BV63" s="135" t="s">
        <v>72</v>
      </c>
      <c r="BW63" s="135" t="s">
        <v>106</v>
      </c>
      <c r="BX63" s="135" t="s">
        <v>78</v>
      </c>
      <c r="CL63" s="135" t="s">
        <v>19</v>
      </c>
    </row>
    <row r="64" s="4" customFormat="1" ht="16.5" customHeight="1">
      <c r="A64" s="126" t="s">
        <v>80</v>
      </c>
      <c r="B64" s="65"/>
      <c r="C64" s="127"/>
      <c r="D64" s="127"/>
      <c r="E64" s="128" t="s">
        <v>107</v>
      </c>
      <c r="F64" s="128"/>
      <c r="G64" s="128"/>
      <c r="H64" s="128"/>
      <c r="I64" s="128"/>
      <c r="J64" s="127"/>
      <c r="K64" s="128" t="s">
        <v>108</v>
      </c>
      <c r="L64" s="128"/>
      <c r="M64" s="128"/>
      <c r="N64" s="128"/>
      <c r="O64" s="128"/>
      <c r="P64" s="128"/>
      <c r="Q64" s="128"/>
      <c r="R64" s="128"/>
      <c r="S64" s="128"/>
      <c r="T64" s="128"/>
      <c r="U64" s="128"/>
      <c r="V64" s="128"/>
      <c r="W64" s="128"/>
      <c r="X64" s="128"/>
      <c r="Y64" s="128"/>
      <c r="Z64" s="128"/>
      <c r="AA64" s="128"/>
      <c r="AB64" s="128"/>
      <c r="AC64" s="128"/>
      <c r="AD64" s="128"/>
      <c r="AE64" s="128"/>
      <c r="AF64" s="128"/>
      <c r="AG64" s="129">
        <f>'05 - VRN'!J32</f>
        <v>0</v>
      </c>
      <c r="AH64" s="127"/>
      <c r="AI64" s="127"/>
      <c r="AJ64" s="127"/>
      <c r="AK64" s="127"/>
      <c r="AL64" s="127"/>
      <c r="AM64" s="127"/>
      <c r="AN64" s="129">
        <f>SUM(AG64,AT64)</f>
        <v>0</v>
      </c>
      <c r="AO64" s="127"/>
      <c r="AP64" s="127"/>
      <c r="AQ64" s="130" t="s">
        <v>83</v>
      </c>
      <c r="AR64" s="67"/>
      <c r="AS64" s="131">
        <v>0</v>
      </c>
      <c r="AT64" s="132">
        <f>ROUND(SUM(AV64:AW64),2)</f>
        <v>0</v>
      </c>
      <c r="AU64" s="133">
        <f>'05 - VRN'!P86</f>
        <v>0</v>
      </c>
      <c r="AV64" s="132">
        <f>'05 - VRN'!J35</f>
        <v>0</v>
      </c>
      <c r="AW64" s="132">
        <f>'05 - VRN'!J36</f>
        <v>0</v>
      </c>
      <c r="AX64" s="132">
        <f>'05 - VRN'!J37</f>
        <v>0</v>
      </c>
      <c r="AY64" s="132">
        <f>'05 - VRN'!J38</f>
        <v>0</v>
      </c>
      <c r="AZ64" s="132">
        <f>'05 - VRN'!F35</f>
        <v>0</v>
      </c>
      <c r="BA64" s="132">
        <f>'05 - VRN'!F36</f>
        <v>0</v>
      </c>
      <c r="BB64" s="132">
        <f>'05 - VRN'!F37</f>
        <v>0</v>
      </c>
      <c r="BC64" s="132">
        <f>'05 - VRN'!F38</f>
        <v>0</v>
      </c>
      <c r="BD64" s="134">
        <f>'05 - VRN'!F39</f>
        <v>0</v>
      </c>
      <c r="BE64" s="4"/>
      <c r="BT64" s="135" t="s">
        <v>79</v>
      </c>
      <c r="BV64" s="135" t="s">
        <v>72</v>
      </c>
      <c r="BW64" s="135" t="s">
        <v>109</v>
      </c>
      <c r="BX64" s="135" t="s">
        <v>78</v>
      </c>
      <c r="CL64" s="135" t="s">
        <v>19</v>
      </c>
    </row>
    <row r="65" s="7" customFormat="1" ht="16.5" customHeight="1">
      <c r="A65" s="7"/>
      <c r="B65" s="113"/>
      <c r="C65" s="114"/>
      <c r="D65" s="115" t="s">
        <v>110</v>
      </c>
      <c r="E65" s="115"/>
      <c r="F65" s="115"/>
      <c r="G65" s="115"/>
      <c r="H65" s="115"/>
      <c r="I65" s="116"/>
      <c r="J65" s="115" t="s">
        <v>111</v>
      </c>
      <c r="K65" s="115"/>
      <c r="L65" s="115"/>
      <c r="M65" s="115"/>
      <c r="N65" s="115"/>
      <c r="O65" s="115"/>
      <c r="P65" s="115"/>
      <c r="Q65" s="115"/>
      <c r="R65" s="115"/>
      <c r="S65" s="115"/>
      <c r="T65" s="115"/>
      <c r="U65" s="115"/>
      <c r="V65" s="115"/>
      <c r="W65" s="115"/>
      <c r="X65" s="115"/>
      <c r="Y65" s="115"/>
      <c r="Z65" s="115"/>
      <c r="AA65" s="115"/>
      <c r="AB65" s="115"/>
      <c r="AC65" s="115"/>
      <c r="AD65" s="115"/>
      <c r="AE65" s="115"/>
      <c r="AF65" s="115"/>
      <c r="AG65" s="117">
        <f>ROUND(AG66+AG71+AG76,2)</f>
        <v>0</v>
      </c>
      <c r="AH65" s="116"/>
      <c r="AI65" s="116"/>
      <c r="AJ65" s="116"/>
      <c r="AK65" s="116"/>
      <c r="AL65" s="116"/>
      <c r="AM65" s="116"/>
      <c r="AN65" s="118">
        <f>SUM(AG65,AT65)</f>
        <v>0</v>
      </c>
      <c r="AO65" s="116"/>
      <c r="AP65" s="116"/>
      <c r="AQ65" s="119" t="s">
        <v>76</v>
      </c>
      <c r="AR65" s="120"/>
      <c r="AS65" s="121">
        <f>ROUND(AS66+AS71+AS76,2)</f>
        <v>0</v>
      </c>
      <c r="AT65" s="122">
        <f>ROUND(SUM(AV65:AW65),2)</f>
        <v>0</v>
      </c>
      <c r="AU65" s="123">
        <f>ROUND(AU66+AU71+AU76,5)</f>
        <v>0</v>
      </c>
      <c r="AV65" s="122">
        <f>ROUND(AZ65*L29,2)</f>
        <v>0</v>
      </c>
      <c r="AW65" s="122">
        <f>ROUND(BA65*L30,2)</f>
        <v>0</v>
      </c>
      <c r="AX65" s="122">
        <f>ROUND(BB65*L29,2)</f>
        <v>0</v>
      </c>
      <c r="AY65" s="122">
        <f>ROUND(BC65*L30,2)</f>
        <v>0</v>
      </c>
      <c r="AZ65" s="122">
        <f>ROUND(AZ66+AZ71+AZ76,2)</f>
        <v>0</v>
      </c>
      <c r="BA65" s="122">
        <f>ROUND(BA66+BA71+BA76,2)</f>
        <v>0</v>
      </c>
      <c r="BB65" s="122">
        <f>ROUND(BB66+BB71+BB76,2)</f>
        <v>0</v>
      </c>
      <c r="BC65" s="122">
        <f>ROUND(BC66+BC71+BC76,2)</f>
        <v>0</v>
      </c>
      <c r="BD65" s="124">
        <f>ROUND(BD66+BD71+BD76,2)</f>
        <v>0</v>
      </c>
      <c r="BE65" s="7"/>
      <c r="BS65" s="125" t="s">
        <v>69</v>
      </c>
      <c r="BT65" s="125" t="s">
        <v>77</v>
      </c>
      <c r="BU65" s="125" t="s">
        <v>71</v>
      </c>
      <c r="BV65" s="125" t="s">
        <v>72</v>
      </c>
      <c r="BW65" s="125" t="s">
        <v>112</v>
      </c>
      <c r="BX65" s="125" t="s">
        <v>5</v>
      </c>
      <c r="CL65" s="125" t="s">
        <v>19</v>
      </c>
      <c r="CM65" s="125" t="s">
        <v>79</v>
      </c>
    </row>
    <row r="66" s="4" customFormat="1" ht="16.5" customHeight="1">
      <c r="A66" s="4"/>
      <c r="B66" s="65"/>
      <c r="C66" s="127"/>
      <c r="D66" s="127"/>
      <c r="E66" s="128" t="s">
        <v>113</v>
      </c>
      <c r="F66" s="128"/>
      <c r="G66" s="128"/>
      <c r="H66" s="128"/>
      <c r="I66" s="128"/>
      <c r="J66" s="127"/>
      <c r="K66" s="128" t="s">
        <v>114</v>
      </c>
      <c r="L66" s="128"/>
      <c r="M66" s="128"/>
      <c r="N66" s="128"/>
      <c r="O66" s="128"/>
      <c r="P66" s="128"/>
      <c r="Q66" s="128"/>
      <c r="R66" s="128"/>
      <c r="S66" s="128"/>
      <c r="T66" s="128"/>
      <c r="U66" s="128"/>
      <c r="V66" s="128"/>
      <c r="W66" s="128"/>
      <c r="X66" s="128"/>
      <c r="Y66" s="128"/>
      <c r="Z66" s="128"/>
      <c r="AA66" s="128"/>
      <c r="AB66" s="128"/>
      <c r="AC66" s="128"/>
      <c r="AD66" s="128"/>
      <c r="AE66" s="128"/>
      <c r="AF66" s="128"/>
      <c r="AG66" s="136">
        <f>ROUND(AG67+AG70,2)</f>
        <v>0</v>
      </c>
      <c r="AH66" s="127"/>
      <c r="AI66" s="127"/>
      <c r="AJ66" s="127"/>
      <c r="AK66" s="127"/>
      <c r="AL66" s="127"/>
      <c r="AM66" s="127"/>
      <c r="AN66" s="129">
        <f>SUM(AG66,AT66)</f>
        <v>0</v>
      </c>
      <c r="AO66" s="127"/>
      <c r="AP66" s="127"/>
      <c r="AQ66" s="130" t="s">
        <v>83</v>
      </c>
      <c r="AR66" s="67"/>
      <c r="AS66" s="131">
        <f>ROUND(AS67+AS70,2)</f>
        <v>0</v>
      </c>
      <c r="AT66" s="132">
        <f>ROUND(SUM(AV66:AW66),2)</f>
        <v>0</v>
      </c>
      <c r="AU66" s="133">
        <f>ROUND(AU67+AU70,5)</f>
        <v>0</v>
      </c>
      <c r="AV66" s="132">
        <f>ROUND(AZ66*L29,2)</f>
        <v>0</v>
      </c>
      <c r="AW66" s="132">
        <f>ROUND(BA66*L30,2)</f>
        <v>0</v>
      </c>
      <c r="AX66" s="132">
        <f>ROUND(BB66*L29,2)</f>
        <v>0</v>
      </c>
      <c r="AY66" s="132">
        <f>ROUND(BC66*L30,2)</f>
        <v>0</v>
      </c>
      <c r="AZ66" s="132">
        <f>ROUND(AZ67+AZ70,2)</f>
        <v>0</v>
      </c>
      <c r="BA66" s="132">
        <f>ROUND(BA67+BA70,2)</f>
        <v>0</v>
      </c>
      <c r="BB66" s="132">
        <f>ROUND(BB67+BB70,2)</f>
        <v>0</v>
      </c>
      <c r="BC66" s="132">
        <f>ROUND(BC67+BC70,2)</f>
        <v>0</v>
      </c>
      <c r="BD66" s="134">
        <f>ROUND(BD67+BD70,2)</f>
        <v>0</v>
      </c>
      <c r="BE66" s="4"/>
      <c r="BS66" s="135" t="s">
        <v>69</v>
      </c>
      <c r="BT66" s="135" t="s">
        <v>79</v>
      </c>
      <c r="BU66" s="135" t="s">
        <v>71</v>
      </c>
      <c r="BV66" s="135" t="s">
        <v>72</v>
      </c>
      <c r="BW66" s="135" t="s">
        <v>115</v>
      </c>
      <c r="BX66" s="135" t="s">
        <v>112</v>
      </c>
      <c r="CL66" s="135" t="s">
        <v>19</v>
      </c>
    </row>
    <row r="67" s="4" customFormat="1" ht="16.5" customHeight="1">
      <c r="A67" s="4"/>
      <c r="B67" s="65"/>
      <c r="C67" s="127"/>
      <c r="D67" s="127"/>
      <c r="E67" s="127"/>
      <c r="F67" s="128" t="s">
        <v>113</v>
      </c>
      <c r="G67" s="128"/>
      <c r="H67" s="128"/>
      <c r="I67" s="128"/>
      <c r="J67" s="128"/>
      <c r="K67" s="127"/>
      <c r="L67" s="128" t="s">
        <v>116</v>
      </c>
      <c r="M67" s="128"/>
      <c r="N67" s="128"/>
      <c r="O67" s="128"/>
      <c r="P67" s="128"/>
      <c r="Q67" s="128"/>
      <c r="R67" s="128"/>
      <c r="S67" s="128"/>
      <c r="T67" s="128"/>
      <c r="U67" s="128"/>
      <c r="V67" s="128"/>
      <c r="W67" s="128"/>
      <c r="X67" s="128"/>
      <c r="Y67" s="128"/>
      <c r="Z67" s="128"/>
      <c r="AA67" s="128"/>
      <c r="AB67" s="128"/>
      <c r="AC67" s="128"/>
      <c r="AD67" s="128"/>
      <c r="AE67" s="128"/>
      <c r="AF67" s="128"/>
      <c r="AG67" s="136">
        <f>ROUND(SUM(AG68:AG69),2)</f>
        <v>0</v>
      </c>
      <c r="AH67" s="127"/>
      <c r="AI67" s="127"/>
      <c r="AJ67" s="127"/>
      <c r="AK67" s="127"/>
      <c r="AL67" s="127"/>
      <c r="AM67" s="127"/>
      <c r="AN67" s="129">
        <f>SUM(AG67,AT67)</f>
        <v>0</v>
      </c>
      <c r="AO67" s="127"/>
      <c r="AP67" s="127"/>
      <c r="AQ67" s="130" t="s">
        <v>83</v>
      </c>
      <c r="AR67" s="67"/>
      <c r="AS67" s="131">
        <f>ROUND(SUM(AS68:AS69),2)</f>
        <v>0</v>
      </c>
      <c r="AT67" s="132">
        <f>ROUND(SUM(AV67:AW67),2)</f>
        <v>0</v>
      </c>
      <c r="AU67" s="133">
        <f>ROUND(SUM(AU68:AU69),5)</f>
        <v>0</v>
      </c>
      <c r="AV67" s="132">
        <f>ROUND(AZ67*L29,2)</f>
        <v>0</v>
      </c>
      <c r="AW67" s="132">
        <f>ROUND(BA67*L30,2)</f>
        <v>0</v>
      </c>
      <c r="AX67" s="132">
        <f>ROUND(BB67*L29,2)</f>
        <v>0</v>
      </c>
      <c r="AY67" s="132">
        <f>ROUND(BC67*L30,2)</f>
        <v>0</v>
      </c>
      <c r="AZ67" s="132">
        <f>ROUND(SUM(AZ68:AZ69),2)</f>
        <v>0</v>
      </c>
      <c r="BA67" s="132">
        <f>ROUND(SUM(BA68:BA69),2)</f>
        <v>0</v>
      </c>
      <c r="BB67" s="132">
        <f>ROUND(SUM(BB68:BB69),2)</f>
        <v>0</v>
      </c>
      <c r="BC67" s="132">
        <f>ROUND(SUM(BC68:BC69),2)</f>
        <v>0</v>
      </c>
      <c r="BD67" s="134">
        <f>ROUND(SUM(BD68:BD69),2)</f>
        <v>0</v>
      </c>
      <c r="BE67" s="4"/>
      <c r="BS67" s="135" t="s">
        <v>69</v>
      </c>
      <c r="BT67" s="135" t="s">
        <v>90</v>
      </c>
      <c r="BU67" s="135" t="s">
        <v>71</v>
      </c>
      <c r="BV67" s="135" t="s">
        <v>72</v>
      </c>
      <c r="BW67" s="135" t="s">
        <v>117</v>
      </c>
      <c r="BX67" s="135" t="s">
        <v>115</v>
      </c>
      <c r="CL67" s="135" t="s">
        <v>19</v>
      </c>
    </row>
    <row r="68" s="4" customFormat="1" ht="16.5" customHeight="1">
      <c r="A68" s="126" t="s">
        <v>80</v>
      </c>
      <c r="B68" s="65"/>
      <c r="C68" s="127"/>
      <c r="D68" s="127"/>
      <c r="E68" s="127"/>
      <c r="F68" s="127"/>
      <c r="G68" s="128" t="s">
        <v>113</v>
      </c>
      <c r="H68" s="128"/>
      <c r="I68" s="128"/>
      <c r="J68" s="128"/>
      <c r="K68" s="128"/>
      <c r="L68" s="127"/>
      <c r="M68" s="128" t="s">
        <v>118</v>
      </c>
      <c r="N68" s="128"/>
      <c r="O68" s="128"/>
      <c r="P68" s="128"/>
      <c r="Q68" s="128"/>
      <c r="R68" s="128"/>
      <c r="S68" s="128"/>
      <c r="T68" s="128"/>
      <c r="U68" s="128"/>
      <c r="V68" s="128"/>
      <c r="W68" s="128"/>
      <c r="X68" s="128"/>
      <c r="Y68" s="128"/>
      <c r="Z68" s="128"/>
      <c r="AA68" s="128"/>
      <c r="AB68" s="128"/>
      <c r="AC68" s="128"/>
      <c r="AD68" s="128"/>
      <c r="AE68" s="128"/>
      <c r="AF68" s="128"/>
      <c r="AG68" s="129">
        <f>'001 - km 440,246 - most'!J34</f>
        <v>0</v>
      </c>
      <c r="AH68" s="127"/>
      <c r="AI68" s="127"/>
      <c r="AJ68" s="127"/>
      <c r="AK68" s="127"/>
      <c r="AL68" s="127"/>
      <c r="AM68" s="127"/>
      <c r="AN68" s="129">
        <f>SUM(AG68,AT68)</f>
        <v>0</v>
      </c>
      <c r="AO68" s="127"/>
      <c r="AP68" s="127"/>
      <c r="AQ68" s="130" t="s">
        <v>83</v>
      </c>
      <c r="AR68" s="67"/>
      <c r="AS68" s="131">
        <v>0</v>
      </c>
      <c r="AT68" s="132">
        <f>ROUND(SUM(AV68:AW68),2)</f>
        <v>0</v>
      </c>
      <c r="AU68" s="133">
        <f>'001 - km 440,246 - most'!P103</f>
        <v>0</v>
      </c>
      <c r="AV68" s="132">
        <f>'001 - km 440,246 - most'!J37</f>
        <v>0</v>
      </c>
      <c r="AW68" s="132">
        <f>'001 - km 440,246 - most'!J38</f>
        <v>0</v>
      </c>
      <c r="AX68" s="132">
        <f>'001 - km 440,246 - most'!J39</f>
        <v>0</v>
      </c>
      <c r="AY68" s="132">
        <f>'001 - km 440,246 - most'!J40</f>
        <v>0</v>
      </c>
      <c r="AZ68" s="132">
        <f>'001 - km 440,246 - most'!F37</f>
        <v>0</v>
      </c>
      <c r="BA68" s="132">
        <f>'001 - km 440,246 - most'!F38</f>
        <v>0</v>
      </c>
      <c r="BB68" s="132">
        <f>'001 - km 440,246 - most'!F39</f>
        <v>0</v>
      </c>
      <c r="BC68" s="132">
        <f>'001 - km 440,246 - most'!F40</f>
        <v>0</v>
      </c>
      <c r="BD68" s="134">
        <f>'001 - km 440,246 - most'!F41</f>
        <v>0</v>
      </c>
      <c r="BE68" s="4"/>
      <c r="BT68" s="135" t="s">
        <v>119</v>
      </c>
      <c r="BV68" s="135" t="s">
        <v>72</v>
      </c>
      <c r="BW68" s="135" t="s">
        <v>120</v>
      </c>
      <c r="BX68" s="135" t="s">
        <v>117</v>
      </c>
      <c r="CL68" s="135" t="s">
        <v>19</v>
      </c>
    </row>
    <row r="69" s="4" customFormat="1" ht="16.5" customHeight="1">
      <c r="A69" s="126" t="s">
        <v>80</v>
      </c>
      <c r="B69" s="65"/>
      <c r="C69" s="127"/>
      <c r="D69" s="127"/>
      <c r="E69" s="127"/>
      <c r="F69" s="127"/>
      <c r="G69" s="128" t="s">
        <v>121</v>
      </c>
      <c r="H69" s="128"/>
      <c r="I69" s="128"/>
      <c r="J69" s="128"/>
      <c r="K69" s="128"/>
      <c r="L69" s="127"/>
      <c r="M69" s="128" t="s">
        <v>122</v>
      </c>
      <c r="N69" s="128"/>
      <c r="O69" s="128"/>
      <c r="P69" s="128"/>
      <c r="Q69" s="128"/>
      <c r="R69" s="128"/>
      <c r="S69" s="128"/>
      <c r="T69" s="128"/>
      <c r="U69" s="128"/>
      <c r="V69" s="128"/>
      <c r="W69" s="128"/>
      <c r="X69" s="128"/>
      <c r="Y69" s="128"/>
      <c r="Z69" s="128"/>
      <c r="AA69" s="128"/>
      <c r="AB69" s="128"/>
      <c r="AC69" s="128"/>
      <c r="AD69" s="128"/>
      <c r="AE69" s="128"/>
      <c r="AF69" s="128"/>
      <c r="AG69" s="129">
        <f>'002 - km 440,246 - svršek'!J34</f>
        <v>0</v>
      </c>
      <c r="AH69" s="127"/>
      <c r="AI69" s="127"/>
      <c r="AJ69" s="127"/>
      <c r="AK69" s="127"/>
      <c r="AL69" s="127"/>
      <c r="AM69" s="127"/>
      <c r="AN69" s="129">
        <f>SUM(AG69,AT69)</f>
        <v>0</v>
      </c>
      <c r="AO69" s="127"/>
      <c r="AP69" s="127"/>
      <c r="AQ69" s="130" t="s">
        <v>83</v>
      </c>
      <c r="AR69" s="67"/>
      <c r="AS69" s="131">
        <v>0</v>
      </c>
      <c r="AT69" s="132">
        <f>ROUND(SUM(AV69:AW69),2)</f>
        <v>0</v>
      </c>
      <c r="AU69" s="133">
        <f>'002 - km 440,246 - svršek'!P94</f>
        <v>0</v>
      </c>
      <c r="AV69" s="132">
        <f>'002 - km 440,246 - svršek'!J37</f>
        <v>0</v>
      </c>
      <c r="AW69" s="132">
        <f>'002 - km 440,246 - svršek'!J38</f>
        <v>0</v>
      </c>
      <c r="AX69" s="132">
        <f>'002 - km 440,246 - svršek'!J39</f>
        <v>0</v>
      </c>
      <c r="AY69" s="132">
        <f>'002 - km 440,246 - svršek'!J40</f>
        <v>0</v>
      </c>
      <c r="AZ69" s="132">
        <f>'002 - km 440,246 - svršek'!F37</f>
        <v>0</v>
      </c>
      <c r="BA69" s="132">
        <f>'002 - km 440,246 - svršek'!F38</f>
        <v>0</v>
      </c>
      <c r="BB69" s="132">
        <f>'002 - km 440,246 - svršek'!F39</f>
        <v>0</v>
      </c>
      <c r="BC69" s="132">
        <f>'002 - km 440,246 - svršek'!F40</f>
        <v>0</v>
      </c>
      <c r="BD69" s="134">
        <f>'002 - km 440,246 - svršek'!F41</f>
        <v>0</v>
      </c>
      <c r="BE69" s="4"/>
      <c r="BT69" s="135" t="s">
        <v>119</v>
      </c>
      <c r="BV69" s="135" t="s">
        <v>72</v>
      </c>
      <c r="BW69" s="135" t="s">
        <v>123</v>
      </c>
      <c r="BX69" s="135" t="s">
        <v>117</v>
      </c>
      <c r="CL69" s="135" t="s">
        <v>19</v>
      </c>
    </row>
    <row r="70" s="4" customFormat="1" ht="16.5" customHeight="1">
      <c r="A70" s="126" t="s">
        <v>80</v>
      </c>
      <c r="B70" s="65"/>
      <c r="C70" s="127"/>
      <c r="D70" s="127"/>
      <c r="E70" s="127"/>
      <c r="F70" s="128" t="s">
        <v>121</v>
      </c>
      <c r="G70" s="128"/>
      <c r="H70" s="128"/>
      <c r="I70" s="128"/>
      <c r="J70" s="128"/>
      <c r="K70" s="127"/>
      <c r="L70" s="128" t="s">
        <v>124</v>
      </c>
      <c r="M70" s="128"/>
      <c r="N70" s="128"/>
      <c r="O70" s="128"/>
      <c r="P70" s="128"/>
      <c r="Q70" s="128"/>
      <c r="R70" s="128"/>
      <c r="S70" s="128"/>
      <c r="T70" s="128"/>
      <c r="U70" s="128"/>
      <c r="V70" s="128"/>
      <c r="W70" s="128"/>
      <c r="X70" s="128"/>
      <c r="Y70" s="128"/>
      <c r="Z70" s="128"/>
      <c r="AA70" s="128"/>
      <c r="AB70" s="128"/>
      <c r="AC70" s="128"/>
      <c r="AD70" s="128"/>
      <c r="AE70" s="128"/>
      <c r="AF70" s="128"/>
      <c r="AG70" s="129">
        <f>'002 - VRN - km 440,246'!J34</f>
        <v>0</v>
      </c>
      <c r="AH70" s="127"/>
      <c r="AI70" s="127"/>
      <c r="AJ70" s="127"/>
      <c r="AK70" s="127"/>
      <c r="AL70" s="127"/>
      <c r="AM70" s="127"/>
      <c r="AN70" s="129">
        <f>SUM(AG70,AT70)</f>
        <v>0</v>
      </c>
      <c r="AO70" s="127"/>
      <c r="AP70" s="127"/>
      <c r="AQ70" s="130" t="s">
        <v>83</v>
      </c>
      <c r="AR70" s="67"/>
      <c r="AS70" s="131">
        <v>0</v>
      </c>
      <c r="AT70" s="132">
        <f>ROUND(SUM(AV70:AW70),2)</f>
        <v>0</v>
      </c>
      <c r="AU70" s="133">
        <f>'002 - VRN - km 440,246'!P95</f>
        <v>0</v>
      </c>
      <c r="AV70" s="132">
        <f>'002 - VRN - km 440,246'!J37</f>
        <v>0</v>
      </c>
      <c r="AW70" s="132">
        <f>'002 - VRN - km 440,246'!J38</f>
        <v>0</v>
      </c>
      <c r="AX70" s="132">
        <f>'002 - VRN - km 440,246'!J39</f>
        <v>0</v>
      </c>
      <c r="AY70" s="132">
        <f>'002 - VRN - km 440,246'!J40</f>
        <v>0</v>
      </c>
      <c r="AZ70" s="132">
        <f>'002 - VRN - km 440,246'!F37</f>
        <v>0</v>
      </c>
      <c r="BA70" s="132">
        <f>'002 - VRN - km 440,246'!F38</f>
        <v>0</v>
      </c>
      <c r="BB70" s="132">
        <f>'002 - VRN - km 440,246'!F39</f>
        <v>0</v>
      </c>
      <c r="BC70" s="132">
        <f>'002 - VRN - km 440,246'!F40</f>
        <v>0</v>
      </c>
      <c r="BD70" s="134">
        <f>'002 - VRN - km 440,246'!F41</f>
        <v>0</v>
      </c>
      <c r="BE70" s="4"/>
      <c r="BT70" s="135" t="s">
        <v>90</v>
      </c>
      <c r="BV70" s="135" t="s">
        <v>72</v>
      </c>
      <c r="BW70" s="135" t="s">
        <v>125</v>
      </c>
      <c r="BX70" s="135" t="s">
        <v>115</v>
      </c>
      <c r="CL70" s="135" t="s">
        <v>19</v>
      </c>
    </row>
    <row r="71" s="4" customFormat="1" ht="16.5" customHeight="1">
      <c r="A71" s="4"/>
      <c r="B71" s="65"/>
      <c r="C71" s="127"/>
      <c r="D71" s="127"/>
      <c r="E71" s="128" t="s">
        <v>121</v>
      </c>
      <c r="F71" s="128"/>
      <c r="G71" s="128"/>
      <c r="H71" s="128"/>
      <c r="I71" s="128"/>
      <c r="J71" s="127"/>
      <c r="K71" s="128" t="s">
        <v>126</v>
      </c>
      <c r="L71" s="128"/>
      <c r="M71" s="128"/>
      <c r="N71" s="128"/>
      <c r="O71" s="128"/>
      <c r="P71" s="128"/>
      <c r="Q71" s="128"/>
      <c r="R71" s="128"/>
      <c r="S71" s="128"/>
      <c r="T71" s="128"/>
      <c r="U71" s="128"/>
      <c r="V71" s="128"/>
      <c r="W71" s="128"/>
      <c r="X71" s="128"/>
      <c r="Y71" s="128"/>
      <c r="Z71" s="128"/>
      <c r="AA71" s="128"/>
      <c r="AB71" s="128"/>
      <c r="AC71" s="128"/>
      <c r="AD71" s="128"/>
      <c r="AE71" s="128"/>
      <c r="AF71" s="128"/>
      <c r="AG71" s="136">
        <f>ROUND(AG72+AG75,2)</f>
        <v>0</v>
      </c>
      <c r="AH71" s="127"/>
      <c r="AI71" s="127"/>
      <c r="AJ71" s="127"/>
      <c r="AK71" s="127"/>
      <c r="AL71" s="127"/>
      <c r="AM71" s="127"/>
      <c r="AN71" s="129">
        <f>SUM(AG71,AT71)</f>
        <v>0</v>
      </c>
      <c r="AO71" s="127"/>
      <c r="AP71" s="127"/>
      <c r="AQ71" s="130" t="s">
        <v>83</v>
      </c>
      <c r="AR71" s="67"/>
      <c r="AS71" s="131">
        <f>ROUND(AS72+AS75,2)</f>
        <v>0</v>
      </c>
      <c r="AT71" s="132">
        <f>ROUND(SUM(AV71:AW71),2)</f>
        <v>0</v>
      </c>
      <c r="AU71" s="133">
        <f>ROUND(AU72+AU75,5)</f>
        <v>0</v>
      </c>
      <c r="AV71" s="132">
        <f>ROUND(AZ71*L29,2)</f>
        <v>0</v>
      </c>
      <c r="AW71" s="132">
        <f>ROUND(BA71*L30,2)</f>
        <v>0</v>
      </c>
      <c r="AX71" s="132">
        <f>ROUND(BB71*L29,2)</f>
        <v>0</v>
      </c>
      <c r="AY71" s="132">
        <f>ROUND(BC71*L30,2)</f>
        <v>0</v>
      </c>
      <c r="AZ71" s="132">
        <f>ROUND(AZ72+AZ75,2)</f>
        <v>0</v>
      </c>
      <c r="BA71" s="132">
        <f>ROUND(BA72+BA75,2)</f>
        <v>0</v>
      </c>
      <c r="BB71" s="132">
        <f>ROUND(BB72+BB75,2)</f>
        <v>0</v>
      </c>
      <c r="BC71" s="132">
        <f>ROUND(BC72+BC75,2)</f>
        <v>0</v>
      </c>
      <c r="BD71" s="134">
        <f>ROUND(BD72+BD75,2)</f>
        <v>0</v>
      </c>
      <c r="BE71" s="4"/>
      <c r="BS71" s="135" t="s">
        <v>69</v>
      </c>
      <c r="BT71" s="135" t="s">
        <v>79</v>
      </c>
      <c r="BU71" s="135" t="s">
        <v>71</v>
      </c>
      <c r="BV71" s="135" t="s">
        <v>72</v>
      </c>
      <c r="BW71" s="135" t="s">
        <v>127</v>
      </c>
      <c r="BX71" s="135" t="s">
        <v>112</v>
      </c>
      <c r="CL71" s="135" t="s">
        <v>19</v>
      </c>
    </row>
    <row r="72" s="4" customFormat="1" ht="16.5" customHeight="1">
      <c r="A72" s="4"/>
      <c r="B72" s="65"/>
      <c r="C72" s="127"/>
      <c r="D72" s="127"/>
      <c r="E72" s="127"/>
      <c r="F72" s="128" t="s">
        <v>113</v>
      </c>
      <c r="G72" s="128"/>
      <c r="H72" s="128"/>
      <c r="I72" s="128"/>
      <c r="J72" s="128"/>
      <c r="K72" s="127"/>
      <c r="L72" s="128" t="s">
        <v>128</v>
      </c>
      <c r="M72" s="128"/>
      <c r="N72" s="128"/>
      <c r="O72" s="128"/>
      <c r="P72" s="128"/>
      <c r="Q72" s="128"/>
      <c r="R72" s="128"/>
      <c r="S72" s="128"/>
      <c r="T72" s="128"/>
      <c r="U72" s="128"/>
      <c r="V72" s="128"/>
      <c r="W72" s="128"/>
      <c r="X72" s="128"/>
      <c r="Y72" s="128"/>
      <c r="Z72" s="128"/>
      <c r="AA72" s="128"/>
      <c r="AB72" s="128"/>
      <c r="AC72" s="128"/>
      <c r="AD72" s="128"/>
      <c r="AE72" s="128"/>
      <c r="AF72" s="128"/>
      <c r="AG72" s="136">
        <f>ROUND(SUM(AG73:AG74),2)</f>
        <v>0</v>
      </c>
      <c r="AH72" s="127"/>
      <c r="AI72" s="127"/>
      <c r="AJ72" s="127"/>
      <c r="AK72" s="127"/>
      <c r="AL72" s="127"/>
      <c r="AM72" s="127"/>
      <c r="AN72" s="129">
        <f>SUM(AG72,AT72)</f>
        <v>0</v>
      </c>
      <c r="AO72" s="127"/>
      <c r="AP72" s="127"/>
      <c r="AQ72" s="130" t="s">
        <v>83</v>
      </c>
      <c r="AR72" s="67"/>
      <c r="AS72" s="131">
        <f>ROUND(SUM(AS73:AS74),2)</f>
        <v>0</v>
      </c>
      <c r="AT72" s="132">
        <f>ROUND(SUM(AV72:AW72),2)</f>
        <v>0</v>
      </c>
      <c r="AU72" s="133">
        <f>ROUND(SUM(AU73:AU74),5)</f>
        <v>0</v>
      </c>
      <c r="AV72" s="132">
        <f>ROUND(AZ72*L29,2)</f>
        <v>0</v>
      </c>
      <c r="AW72" s="132">
        <f>ROUND(BA72*L30,2)</f>
        <v>0</v>
      </c>
      <c r="AX72" s="132">
        <f>ROUND(BB72*L29,2)</f>
        <v>0</v>
      </c>
      <c r="AY72" s="132">
        <f>ROUND(BC72*L30,2)</f>
        <v>0</v>
      </c>
      <c r="AZ72" s="132">
        <f>ROUND(SUM(AZ73:AZ74),2)</f>
        <v>0</v>
      </c>
      <c r="BA72" s="132">
        <f>ROUND(SUM(BA73:BA74),2)</f>
        <v>0</v>
      </c>
      <c r="BB72" s="132">
        <f>ROUND(SUM(BB73:BB74),2)</f>
        <v>0</v>
      </c>
      <c r="BC72" s="132">
        <f>ROUND(SUM(BC73:BC74),2)</f>
        <v>0</v>
      </c>
      <c r="BD72" s="134">
        <f>ROUND(SUM(BD73:BD74),2)</f>
        <v>0</v>
      </c>
      <c r="BE72" s="4"/>
      <c r="BS72" s="135" t="s">
        <v>69</v>
      </c>
      <c r="BT72" s="135" t="s">
        <v>90</v>
      </c>
      <c r="BU72" s="135" t="s">
        <v>71</v>
      </c>
      <c r="BV72" s="135" t="s">
        <v>72</v>
      </c>
      <c r="BW72" s="135" t="s">
        <v>129</v>
      </c>
      <c r="BX72" s="135" t="s">
        <v>127</v>
      </c>
      <c r="CL72" s="135" t="s">
        <v>19</v>
      </c>
    </row>
    <row r="73" s="4" customFormat="1" ht="16.5" customHeight="1">
      <c r="A73" s="126" t="s">
        <v>80</v>
      </c>
      <c r="B73" s="65"/>
      <c r="C73" s="127"/>
      <c r="D73" s="127"/>
      <c r="E73" s="127"/>
      <c r="F73" s="127"/>
      <c r="G73" s="128" t="s">
        <v>113</v>
      </c>
      <c r="H73" s="128"/>
      <c r="I73" s="128"/>
      <c r="J73" s="128"/>
      <c r="K73" s="128"/>
      <c r="L73" s="127"/>
      <c r="M73" s="128" t="s">
        <v>130</v>
      </c>
      <c r="N73" s="128"/>
      <c r="O73" s="128"/>
      <c r="P73" s="128"/>
      <c r="Q73" s="128"/>
      <c r="R73" s="128"/>
      <c r="S73" s="128"/>
      <c r="T73" s="128"/>
      <c r="U73" s="128"/>
      <c r="V73" s="128"/>
      <c r="W73" s="128"/>
      <c r="X73" s="128"/>
      <c r="Y73" s="128"/>
      <c r="Z73" s="128"/>
      <c r="AA73" s="128"/>
      <c r="AB73" s="128"/>
      <c r="AC73" s="128"/>
      <c r="AD73" s="128"/>
      <c r="AE73" s="128"/>
      <c r="AF73" s="128"/>
      <c r="AG73" s="129">
        <f>'001 - km 441,125 - most'!J34</f>
        <v>0</v>
      </c>
      <c r="AH73" s="127"/>
      <c r="AI73" s="127"/>
      <c r="AJ73" s="127"/>
      <c r="AK73" s="127"/>
      <c r="AL73" s="127"/>
      <c r="AM73" s="127"/>
      <c r="AN73" s="129">
        <f>SUM(AG73,AT73)</f>
        <v>0</v>
      </c>
      <c r="AO73" s="127"/>
      <c r="AP73" s="127"/>
      <c r="AQ73" s="130" t="s">
        <v>83</v>
      </c>
      <c r="AR73" s="67"/>
      <c r="AS73" s="131">
        <v>0</v>
      </c>
      <c r="AT73" s="132">
        <f>ROUND(SUM(AV73:AW73),2)</f>
        <v>0</v>
      </c>
      <c r="AU73" s="133">
        <f>'001 - km 441,125 - most'!P103</f>
        <v>0</v>
      </c>
      <c r="AV73" s="132">
        <f>'001 - km 441,125 - most'!J37</f>
        <v>0</v>
      </c>
      <c r="AW73" s="132">
        <f>'001 - km 441,125 - most'!J38</f>
        <v>0</v>
      </c>
      <c r="AX73" s="132">
        <f>'001 - km 441,125 - most'!J39</f>
        <v>0</v>
      </c>
      <c r="AY73" s="132">
        <f>'001 - km 441,125 - most'!J40</f>
        <v>0</v>
      </c>
      <c r="AZ73" s="132">
        <f>'001 - km 441,125 - most'!F37</f>
        <v>0</v>
      </c>
      <c r="BA73" s="132">
        <f>'001 - km 441,125 - most'!F38</f>
        <v>0</v>
      </c>
      <c r="BB73" s="132">
        <f>'001 - km 441,125 - most'!F39</f>
        <v>0</v>
      </c>
      <c r="BC73" s="132">
        <f>'001 - km 441,125 - most'!F40</f>
        <v>0</v>
      </c>
      <c r="BD73" s="134">
        <f>'001 - km 441,125 - most'!F41</f>
        <v>0</v>
      </c>
      <c r="BE73" s="4"/>
      <c r="BT73" s="135" t="s">
        <v>119</v>
      </c>
      <c r="BV73" s="135" t="s">
        <v>72</v>
      </c>
      <c r="BW73" s="135" t="s">
        <v>131</v>
      </c>
      <c r="BX73" s="135" t="s">
        <v>129</v>
      </c>
      <c r="CL73" s="135" t="s">
        <v>19</v>
      </c>
    </row>
    <row r="74" s="4" customFormat="1" ht="16.5" customHeight="1">
      <c r="A74" s="126" t="s">
        <v>80</v>
      </c>
      <c r="B74" s="65"/>
      <c r="C74" s="127"/>
      <c r="D74" s="127"/>
      <c r="E74" s="127"/>
      <c r="F74" s="127"/>
      <c r="G74" s="128" t="s">
        <v>121</v>
      </c>
      <c r="H74" s="128"/>
      <c r="I74" s="128"/>
      <c r="J74" s="128"/>
      <c r="K74" s="128"/>
      <c r="L74" s="127"/>
      <c r="M74" s="128" t="s">
        <v>132</v>
      </c>
      <c r="N74" s="128"/>
      <c r="O74" s="128"/>
      <c r="P74" s="128"/>
      <c r="Q74" s="128"/>
      <c r="R74" s="128"/>
      <c r="S74" s="128"/>
      <c r="T74" s="128"/>
      <c r="U74" s="128"/>
      <c r="V74" s="128"/>
      <c r="W74" s="128"/>
      <c r="X74" s="128"/>
      <c r="Y74" s="128"/>
      <c r="Z74" s="128"/>
      <c r="AA74" s="128"/>
      <c r="AB74" s="128"/>
      <c r="AC74" s="128"/>
      <c r="AD74" s="128"/>
      <c r="AE74" s="128"/>
      <c r="AF74" s="128"/>
      <c r="AG74" s="129">
        <f>'002 - km 441,125 - svršek'!J34</f>
        <v>0</v>
      </c>
      <c r="AH74" s="127"/>
      <c r="AI74" s="127"/>
      <c r="AJ74" s="127"/>
      <c r="AK74" s="127"/>
      <c r="AL74" s="127"/>
      <c r="AM74" s="127"/>
      <c r="AN74" s="129">
        <f>SUM(AG74,AT74)</f>
        <v>0</v>
      </c>
      <c r="AO74" s="127"/>
      <c r="AP74" s="127"/>
      <c r="AQ74" s="130" t="s">
        <v>83</v>
      </c>
      <c r="AR74" s="67"/>
      <c r="AS74" s="131">
        <v>0</v>
      </c>
      <c r="AT74" s="132">
        <f>ROUND(SUM(AV74:AW74),2)</f>
        <v>0</v>
      </c>
      <c r="AU74" s="133">
        <f>'002 - km 441,125 - svršek'!P94</f>
        <v>0</v>
      </c>
      <c r="AV74" s="132">
        <f>'002 - km 441,125 - svršek'!J37</f>
        <v>0</v>
      </c>
      <c r="AW74" s="132">
        <f>'002 - km 441,125 - svršek'!J38</f>
        <v>0</v>
      </c>
      <c r="AX74" s="132">
        <f>'002 - km 441,125 - svršek'!J39</f>
        <v>0</v>
      </c>
      <c r="AY74" s="132">
        <f>'002 - km 441,125 - svršek'!J40</f>
        <v>0</v>
      </c>
      <c r="AZ74" s="132">
        <f>'002 - km 441,125 - svršek'!F37</f>
        <v>0</v>
      </c>
      <c r="BA74" s="132">
        <f>'002 - km 441,125 - svršek'!F38</f>
        <v>0</v>
      </c>
      <c r="BB74" s="132">
        <f>'002 - km 441,125 - svršek'!F39</f>
        <v>0</v>
      </c>
      <c r="BC74" s="132">
        <f>'002 - km 441,125 - svršek'!F40</f>
        <v>0</v>
      </c>
      <c r="BD74" s="134">
        <f>'002 - km 441,125 - svršek'!F41</f>
        <v>0</v>
      </c>
      <c r="BE74" s="4"/>
      <c r="BT74" s="135" t="s">
        <v>119</v>
      </c>
      <c r="BV74" s="135" t="s">
        <v>72</v>
      </c>
      <c r="BW74" s="135" t="s">
        <v>133</v>
      </c>
      <c r="BX74" s="135" t="s">
        <v>129</v>
      </c>
      <c r="CL74" s="135" t="s">
        <v>19</v>
      </c>
    </row>
    <row r="75" s="4" customFormat="1" ht="16.5" customHeight="1">
      <c r="A75" s="126" t="s">
        <v>80</v>
      </c>
      <c r="B75" s="65"/>
      <c r="C75" s="127"/>
      <c r="D75" s="127"/>
      <c r="E75" s="127"/>
      <c r="F75" s="128" t="s">
        <v>121</v>
      </c>
      <c r="G75" s="128"/>
      <c r="H75" s="128"/>
      <c r="I75" s="128"/>
      <c r="J75" s="128"/>
      <c r="K75" s="127"/>
      <c r="L75" s="128" t="s">
        <v>134</v>
      </c>
      <c r="M75" s="128"/>
      <c r="N75" s="128"/>
      <c r="O75" s="128"/>
      <c r="P75" s="128"/>
      <c r="Q75" s="128"/>
      <c r="R75" s="128"/>
      <c r="S75" s="128"/>
      <c r="T75" s="128"/>
      <c r="U75" s="128"/>
      <c r="V75" s="128"/>
      <c r="W75" s="128"/>
      <c r="X75" s="128"/>
      <c r="Y75" s="128"/>
      <c r="Z75" s="128"/>
      <c r="AA75" s="128"/>
      <c r="AB75" s="128"/>
      <c r="AC75" s="128"/>
      <c r="AD75" s="128"/>
      <c r="AE75" s="128"/>
      <c r="AF75" s="128"/>
      <c r="AG75" s="129">
        <f>'002 - VRN - km 441,125'!J34</f>
        <v>0</v>
      </c>
      <c r="AH75" s="127"/>
      <c r="AI75" s="127"/>
      <c r="AJ75" s="127"/>
      <c r="AK75" s="127"/>
      <c r="AL75" s="127"/>
      <c r="AM75" s="127"/>
      <c r="AN75" s="129">
        <f>SUM(AG75,AT75)</f>
        <v>0</v>
      </c>
      <c r="AO75" s="127"/>
      <c r="AP75" s="127"/>
      <c r="AQ75" s="130" t="s">
        <v>83</v>
      </c>
      <c r="AR75" s="67"/>
      <c r="AS75" s="131">
        <v>0</v>
      </c>
      <c r="AT75" s="132">
        <f>ROUND(SUM(AV75:AW75),2)</f>
        <v>0</v>
      </c>
      <c r="AU75" s="133">
        <f>'002 - VRN - km 441,125'!P95</f>
        <v>0</v>
      </c>
      <c r="AV75" s="132">
        <f>'002 - VRN - km 441,125'!J37</f>
        <v>0</v>
      </c>
      <c r="AW75" s="132">
        <f>'002 - VRN - km 441,125'!J38</f>
        <v>0</v>
      </c>
      <c r="AX75" s="132">
        <f>'002 - VRN - km 441,125'!J39</f>
        <v>0</v>
      </c>
      <c r="AY75" s="132">
        <f>'002 - VRN - km 441,125'!J40</f>
        <v>0</v>
      </c>
      <c r="AZ75" s="132">
        <f>'002 - VRN - km 441,125'!F37</f>
        <v>0</v>
      </c>
      <c r="BA75" s="132">
        <f>'002 - VRN - km 441,125'!F38</f>
        <v>0</v>
      </c>
      <c r="BB75" s="132">
        <f>'002 - VRN - km 441,125'!F39</f>
        <v>0</v>
      </c>
      <c r="BC75" s="132">
        <f>'002 - VRN - km 441,125'!F40</f>
        <v>0</v>
      </c>
      <c r="BD75" s="134">
        <f>'002 - VRN - km 441,125'!F41</f>
        <v>0</v>
      </c>
      <c r="BE75" s="4"/>
      <c r="BT75" s="135" t="s">
        <v>90</v>
      </c>
      <c r="BV75" s="135" t="s">
        <v>72</v>
      </c>
      <c r="BW75" s="135" t="s">
        <v>135</v>
      </c>
      <c r="BX75" s="135" t="s">
        <v>127</v>
      </c>
      <c r="CL75" s="135" t="s">
        <v>19</v>
      </c>
    </row>
    <row r="76" s="4" customFormat="1" ht="16.5" customHeight="1">
      <c r="A76" s="4"/>
      <c r="B76" s="65"/>
      <c r="C76" s="127"/>
      <c r="D76" s="127"/>
      <c r="E76" s="128" t="s">
        <v>136</v>
      </c>
      <c r="F76" s="128"/>
      <c r="G76" s="128"/>
      <c r="H76" s="128"/>
      <c r="I76" s="128"/>
      <c r="J76" s="127"/>
      <c r="K76" s="128" t="s">
        <v>137</v>
      </c>
      <c r="L76" s="128"/>
      <c r="M76" s="128"/>
      <c r="N76" s="128"/>
      <c r="O76" s="128"/>
      <c r="P76" s="128"/>
      <c r="Q76" s="128"/>
      <c r="R76" s="128"/>
      <c r="S76" s="128"/>
      <c r="T76" s="128"/>
      <c r="U76" s="128"/>
      <c r="V76" s="128"/>
      <c r="W76" s="128"/>
      <c r="X76" s="128"/>
      <c r="Y76" s="128"/>
      <c r="Z76" s="128"/>
      <c r="AA76" s="128"/>
      <c r="AB76" s="128"/>
      <c r="AC76" s="128"/>
      <c r="AD76" s="128"/>
      <c r="AE76" s="128"/>
      <c r="AF76" s="128"/>
      <c r="AG76" s="136">
        <f>ROUND(AG77+AG80,2)</f>
        <v>0</v>
      </c>
      <c r="AH76" s="127"/>
      <c r="AI76" s="127"/>
      <c r="AJ76" s="127"/>
      <c r="AK76" s="127"/>
      <c r="AL76" s="127"/>
      <c r="AM76" s="127"/>
      <c r="AN76" s="129">
        <f>SUM(AG76,AT76)</f>
        <v>0</v>
      </c>
      <c r="AO76" s="127"/>
      <c r="AP76" s="127"/>
      <c r="AQ76" s="130" t="s">
        <v>83</v>
      </c>
      <c r="AR76" s="67"/>
      <c r="AS76" s="131">
        <f>ROUND(AS77+AS80,2)</f>
        <v>0</v>
      </c>
      <c r="AT76" s="132">
        <f>ROUND(SUM(AV76:AW76),2)</f>
        <v>0</v>
      </c>
      <c r="AU76" s="133">
        <f>ROUND(AU77+AU80,5)</f>
        <v>0</v>
      </c>
      <c r="AV76" s="132">
        <f>ROUND(AZ76*L29,2)</f>
        <v>0</v>
      </c>
      <c r="AW76" s="132">
        <f>ROUND(BA76*L30,2)</f>
        <v>0</v>
      </c>
      <c r="AX76" s="132">
        <f>ROUND(BB76*L29,2)</f>
        <v>0</v>
      </c>
      <c r="AY76" s="132">
        <f>ROUND(BC76*L30,2)</f>
        <v>0</v>
      </c>
      <c r="AZ76" s="132">
        <f>ROUND(AZ77+AZ80,2)</f>
        <v>0</v>
      </c>
      <c r="BA76" s="132">
        <f>ROUND(BA77+BA80,2)</f>
        <v>0</v>
      </c>
      <c r="BB76" s="132">
        <f>ROUND(BB77+BB80,2)</f>
        <v>0</v>
      </c>
      <c r="BC76" s="132">
        <f>ROUND(BC77+BC80,2)</f>
        <v>0</v>
      </c>
      <c r="BD76" s="134">
        <f>ROUND(BD77+BD80,2)</f>
        <v>0</v>
      </c>
      <c r="BE76" s="4"/>
      <c r="BS76" s="135" t="s">
        <v>69</v>
      </c>
      <c r="BT76" s="135" t="s">
        <v>79</v>
      </c>
      <c r="BU76" s="135" t="s">
        <v>71</v>
      </c>
      <c r="BV76" s="135" t="s">
        <v>72</v>
      </c>
      <c r="BW76" s="135" t="s">
        <v>138</v>
      </c>
      <c r="BX76" s="135" t="s">
        <v>112</v>
      </c>
      <c r="CL76" s="135" t="s">
        <v>19</v>
      </c>
    </row>
    <row r="77" s="4" customFormat="1" ht="16.5" customHeight="1">
      <c r="A77" s="4"/>
      <c r="B77" s="65"/>
      <c r="C77" s="127"/>
      <c r="D77" s="127"/>
      <c r="E77" s="127"/>
      <c r="F77" s="128" t="s">
        <v>113</v>
      </c>
      <c r="G77" s="128"/>
      <c r="H77" s="128"/>
      <c r="I77" s="128"/>
      <c r="J77" s="128"/>
      <c r="K77" s="127"/>
      <c r="L77" s="128" t="s">
        <v>139</v>
      </c>
      <c r="M77" s="128"/>
      <c r="N77" s="128"/>
      <c r="O77" s="128"/>
      <c r="P77" s="128"/>
      <c r="Q77" s="128"/>
      <c r="R77" s="128"/>
      <c r="S77" s="128"/>
      <c r="T77" s="128"/>
      <c r="U77" s="128"/>
      <c r="V77" s="128"/>
      <c r="W77" s="128"/>
      <c r="X77" s="128"/>
      <c r="Y77" s="128"/>
      <c r="Z77" s="128"/>
      <c r="AA77" s="128"/>
      <c r="AB77" s="128"/>
      <c r="AC77" s="128"/>
      <c r="AD77" s="128"/>
      <c r="AE77" s="128"/>
      <c r="AF77" s="128"/>
      <c r="AG77" s="136">
        <f>ROUND(SUM(AG78:AG79),2)</f>
        <v>0</v>
      </c>
      <c r="AH77" s="127"/>
      <c r="AI77" s="127"/>
      <c r="AJ77" s="127"/>
      <c r="AK77" s="127"/>
      <c r="AL77" s="127"/>
      <c r="AM77" s="127"/>
      <c r="AN77" s="129">
        <f>SUM(AG77,AT77)</f>
        <v>0</v>
      </c>
      <c r="AO77" s="127"/>
      <c r="AP77" s="127"/>
      <c r="AQ77" s="130" t="s">
        <v>83</v>
      </c>
      <c r="AR77" s="67"/>
      <c r="AS77" s="131">
        <f>ROUND(SUM(AS78:AS79),2)</f>
        <v>0</v>
      </c>
      <c r="AT77" s="132">
        <f>ROUND(SUM(AV77:AW77),2)</f>
        <v>0</v>
      </c>
      <c r="AU77" s="133">
        <f>ROUND(SUM(AU78:AU79),5)</f>
        <v>0</v>
      </c>
      <c r="AV77" s="132">
        <f>ROUND(AZ77*L29,2)</f>
        <v>0</v>
      </c>
      <c r="AW77" s="132">
        <f>ROUND(BA77*L30,2)</f>
        <v>0</v>
      </c>
      <c r="AX77" s="132">
        <f>ROUND(BB77*L29,2)</f>
        <v>0</v>
      </c>
      <c r="AY77" s="132">
        <f>ROUND(BC77*L30,2)</f>
        <v>0</v>
      </c>
      <c r="AZ77" s="132">
        <f>ROUND(SUM(AZ78:AZ79),2)</f>
        <v>0</v>
      </c>
      <c r="BA77" s="132">
        <f>ROUND(SUM(BA78:BA79),2)</f>
        <v>0</v>
      </c>
      <c r="BB77" s="132">
        <f>ROUND(SUM(BB78:BB79),2)</f>
        <v>0</v>
      </c>
      <c r="BC77" s="132">
        <f>ROUND(SUM(BC78:BC79),2)</f>
        <v>0</v>
      </c>
      <c r="BD77" s="134">
        <f>ROUND(SUM(BD78:BD79),2)</f>
        <v>0</v>
      </c>
      <c r="BE77" s="4"/>
      <c r="BS77" s="135" t="s">
        <v>69</v>
      </c>
      <c r="BT77" s="135" t="s">
        <v>90</v>
      </c>
      <c r="BU77" s="135" t="s">
        <v>71</v>
      </c>
      <c r="BV77" s="135" t="s">
        <v>72</v>
      </c>
      <c r="BW77" s="135" t="s">
        <v>140</v>
      </c>
      <c r="BX77" s="135" t="s">
        <v>138</v>
      </c>
      <c r="CL77" s="135" t="s">
        <v>19</v>
      </c>
    </row>
    <row r="78" s="4" customFormat="1" ht="16.5" customHeight="1">
      <c r="A78" s="126" t="s">
        <v>80</v>
      </c>
      <c r="B78" s="65"/>
      <c r="C78" s="127"/>
      <c r="D78" s="127"/>
      <c r="E78" s="127"/>
      <c r="F78" s="127"/>
      <c r="G78" s="128" t="s">
        <v>113</v>
      </c>
      <c r="H78" s="128"/>
      <c r="I78" s="128"/>
      <c r="J78" s="128"/>
      <c r="K78" s="128"/>
      <c r="L78" s="127"/>
      <c r="M78" s="128" t="s">
        <v>141</v>
      </c>
      <c r="N78" s="128"/>
      <c r="O78" s="128"/>
      <c r="P78" s="128"/>
      <c r="Q78" s="128"/>
      <c r="R78" s="128"/>
      <c r="S78" s="128"/>
      <c r="T78" s="128"/>
      <c r="U78" s="128"/>
      <c r="V78" s="128"/>
      <c r="W78" s="128"/>
      <c r="X78" s="128"/>
      <c r="Y78" s="128"/>
      <c r="Z78" s="128"/>
      <c r="AA78" s="128"/>
      <c r="AB78" s="128"/>
      <c r="AC78" s="128"/>
      <c r="AD78" s="128"/>
      <c r="AE78" s="128"/>
      <c r="AF78" s="128"/>
      <c r="AG78" s="129">
        <f>'001 - km 441,562 - most'!J34</f>
        <v>0</v>
      </c>
      <c r="AH78" s="127"/>
      <c r="AI78" s="127"/>
      <c r="AJ78" s="127"/>
      <c r="AK78" s="127"/>
      <c r="AL78" s="127"/>
      <c r="AM78" s="127"/>
      <c r="AN78" s="129">
        <f>SUM(AG78,AT78)</f>
        <v>0</v>
      </c>
      <c r="AO78" s="127"/>
      <c r="AP78" s="127"/>
      <c r="AQ78" s="130" t="s">
        <v>83</v>
      </c>
      <c r="AR78" s="67"/>
      <c r="AS78" s="131">
        <v>0</v>
      </c>
      <c r="AT78" s="132">
        <f>ROUND(SUM(AV78:AW78),2)</f>
        <v>0</v>
      </c>
      <c r="AU78" s="133">
        <f>'001 - km 441,562 - most'!P99</f>
        <v>0</v>
      </c>
      <c r="AV78" s="132">
        <f>'001 - km 441,562 - most'!J37</f>
        <v>0</v>
      </c>
      <c r="AW78" s="132">
        <f>'001 - km 441,562 - most'!J38</f>
        <v>0</v>
      </c>
      <c r="AX78" s="132">
        <f>'001 - km 441,562 - most'!J39</f>
        <v>0</v>
      </c>
      <c r="AY78" s="132">
        <f>'001 - km 441,562 - most'!J40</f>
        <v>0</v>
      </c>
      <c r="AZ78" s="132">
        <f>'001 - km 441,562 - most'!F37</f>
        <v>0</v>
      </c>
      <c r="BA78" s="132">
        <f>'001 - km 441,562 - most'!F38</f>
        <v>0</v>
      </c>
      <c r="BB78" s="132">
        <f>'001 - km 441,562 - most'!F39</f>
        <v>0</v>
      </c>
      <c r="BC78" s="132">
        <f>'001 - km 441,562 - most'!F40</f>
        <v>0</v>
      </c>
      <c r="BD78" s="134">
        <f>'001 - km 441,562 - most'!F41</f>
        <v>0</v>
      </c>
      <c r="BE78" s="4"/>
      <c r="BT78" s="135" t="s">
        <v>119</v>
      </c>
      <c r="BV78" s="135" t="s">
        <v>72</v>
      </c>
      <c r="BW78" s="135" t="s">
        <v>142</v>
      </c>
      <c r="BX78" s="135" t="s">
        <v>140</v>
      </c>
      <c r="CL78" s="135" t="s">
        <v>19</v>
      </c>
    </row>
    <row r="79" s="4" customFormat="1" ht="16.5" customHeight="1">
      <c r="A79" s="126" t="s">
        <v>80</v>
      </c>
      <c r="B79" s="65"/>
      <c r="C79" s="127"/>
      <c r="D79" s="127"/>
      <c r="E79" s="127"/>
      <c r="F79" s="127"/>
      <c r="G79" s="128" t="s">
        <v>121</v>
      </c>
      <c r="H79" s="128"/>
      <c r="I79" s="128"/>
      <c r="J79" s="128"/>
      <c r="K79" s="128"/>
      <c r="L79" s="127"/>
      <c r="M79" s="128" t="s">
        <v>143</v>
      </c>
      <c r="N79" s="128"/>
      <c r="O79" s="128"/>
      <c r="P79" s="128"/>
      <c r="Q79" s="128"/>
      <c r="R79" s="128"/>
      <c r="S79" s="128"/>
      <c r="T79" s="128"/>
      <c r="U79" s="128"/>
      <c r="V79" s="128"/>
      <c r="W79" s="128"/>
      <c r="X79" s="128"/>
      <c r="Y79" s="128"/>
      <c r="Z79" s="128"/>
      <c r="AA79" s="128"/>
      <c r="AB79" s="128"/>
      <c r="AC79" s="128"/>
      <c r="AD79" s="128"/>
      <c r="AE79" s="128"/>
      <c r="AF79" s="128"/>
      <c r="AG79" s="129">
        <f>'002 - km 441,562 - svršek'!J34</f>
        <v>0</v>
      </c>
      <c r="AH79" s="127"/>
      <c r="AI79" s="127"/>
      <c r="AJ79" s="127"/>
      <c r="AK79" s="127"/>
      <c r="AL79" s="127"/>
      <c r="AM79" s="127"/>
      <c r="AN79" s="129">
        <f>SUM(AG79,AT79)</f>
        <v>0</v>
      </c>
      <c r="AO79" s="127"/>
      <c r="AP79" s="127"/>
      <c r="AQ79" s="130" t="s">
        <v>83</v>
      </c>
      <c r="AR79" s="67"/>
      <c r="AS79" s="131">
        <v>0</v>
      </c>
      <c r="AT79" s="132">
        <f>ROUND(SUM(AV79:AW79),2)</f>
        <v>0</v>
      </c>
      <c r="AU79" s="133">
        <f>'002 - km 441,562 - svršek'!P94</f>
        <v>0</v>
      </c>
      <c r="AV79" s="132">
        <f>'002 - km 441,562 - svršek'!J37</f>
        <v>0</v>
      </c>
      <c r="AW79" s="132">
        <f>'002 - km 441,562 - svršek'!J38</f>
        <v>0</v>
      </c>
      <c r="AX79" s="132">
        <f>'002 - km 441,562 - svršek'!J39</f>
        <v>0</v>
      </c>
      <c r="AY79" s="132">
        <f>'002 - km 441,562 - svršek'!J40</f>
        <v>0</v>
      </c>
      <c r="AZ79" s="132">
        <f>'002 - km 441,562 - svršek'!F37</f>
        <v>0</v>
      </c>
      <c r="BA79" s="132">
        <f>'002 - km 441,562 - svršek'!F38</f>
        <v>0</v>
      </c>
      <c r="BB79" s="132">
        <f>'002 - km 441,562 - svršek'!F39</f>
        <v>0</v>
      </c>
      <c r="BC79" s="132">
        <f>'002 - km 441,562 - svršek'!F40</f>
        <v>0</v>
      </c>
      <c r="BD79" s="134">
        <f>'002 - km 441,562 - svršek'!F41</f>
        <v>0</v>
      </c>
      <c r="BE79" s="4"/>
      <c r="BT79" s="135" t="s">
        <v>119</v>
      </c>
      <c r="BV79" s="135" t="s">
        <v>72</v>
      </c>
      <c r="BW79" s="135" t="s">
        <v>144</v>
      </c>
      <c r="BX79" s="135" t="s">
        <v>140</v>
      </c>
      <c r="CL79" s="135" t="s">
        <v>19</v>
      </c>
    </row>
    <row r="80" s="4" customFormat="1" ht="16.5" customHeight="1">
      <c r="A80" s="126" t="s">
        <v>80</v>
      </c>
      <c r="B80" s="65"/>
      <c r="C80" s="127"/>
      <c r="D80" s="127"/>
      <c r="E80" s="127"/>
      <c r="F80" s="128" t="s">
        <v>121</v>
      </c>
      <c r="G80" s="128"/>
      <c r="H80" s="128"/>
      <c r="I80" s="128"/>
      <c r="J80" s="128"/>
      <c r="K80" s="127"/>
      <c r="L80" s="128" t="s">
        <v>145</v>
      </c>
      <c r="M80" s="128"/>
      <c r="N80" s="128"/>
      <c r="O80" s="128"/>
      <c r="P80" s="128"/>
      <c r="Q80" s="128"/>
      <c r="R80" s="128"/>
      <c r="S80" s="128"/>
      <c r="T80" s="128"/>
      <c r="U80" s="128"/>
      <c r="V80" s="128"/>
      <c r="W80" s="128"/>
      <c r="X80" s="128"/>
      <c r="Y80" s="128"/>
      <c r="Z80" s="128"/>
      <c r="AA80" s="128"/>
      <c r="AB80" s="128"/>
      <c r="AC80" s="128"/>
      <c r="AD80" s="128"/>
      <c r="AE80" s="128"/>
      <c r="AF80" s="128"/>
      <c r="AG80" s="129">
        <f>'002 - VRN - km 441,562'!J34</f>
        <v>0</v>
      </c>
      <c r="AH80" s="127"/>
      <c r="AI80" s="127"/>
      <c r="AJ80" s="127"/>
      <c r="AK80" s="127"/>
      <c r="AL80" s="127"/>
      <c r="AM80" s="127"/>
      <c r="AN80" s="129">
        <f>SUM(AG80,AT80)</f>
        <v>0</v>
      </c>
      <c r="AO80" s="127"/>
      <c r="AP80" s="127"/>
      <c r="AQ80" s="130" t="s">
        <v>83</v>
      </c>
      <c r="AR80" s="67"/>
      <c r="AS80" s="131">
        <v>0</v>
      </c>
      <c r="AT80" s="132">
        <f>ROUND(SUM(AV80:AW80),2)</f>
        <v>0</v>
      </c>
      <c r="AU80" s="133">
        <f>'002 - VRN - km 441,562'!P95</f>
        <v>0</v>
      </c>
      <c r="AV80" s="132">
        <f>'002 - VRN - km 441,562'!J37</f>
        <v>0</v>
      </c>
      <c r="AW80" s="132">
        <f>'002 - VRN - km 441,562'!J38</f>
        <v>0</v>
      </c>
      <c r="AX80" s="132">
        <f>'002 - VRN - km 441,562'!J39</f>
        <v>0</v>
      </c>
      <c r="AY80" s="132">
        <f>'002 - VRN - km 441,562'!J40</f>
        <v>0</v>
      </c>
      <c r="AZ80" s="132">
        <f>'002 - VRN - km 441,562'!F37</f>
        <v>0</v>
      </c>
      <c r="BA80" s="132">
        <f>'002 - VRN - km 441,562'!F38</f>
        <v>0</v>
      </c>
      <c r="BB80" s="132">
        <f>'002 - VRN - km 441,562'!F39</f>
        <v>0</v>
      </c>
      <c r="BC80" s="132">
        <f>'002 - VRN - km 441,562'!F40</f>
        <v>0</v>
      </c>
      <c r="BD80" s="134">
        <f>'002 - VRN - km 441,562'!F41</f>
        <v>0</v>
      </c>
      <c r="BE80" s="4"/>
      <c r="BT80" s="135" t="s">
        <v>90</v>
      </c>
      <c r="BV80" s="135" t="s">
        <v>72</v>
      </c>
      <c r="BW80" s="135" t="s">
        <v>146</v>
      </c>
      <c r="BX80" s="135" t="s">
        <v>138</v>
      </c>
      <c r="CL80" s="135" t="s">
        <v>19</v>
      </c>
    </row>
    <row r="81" s="7" customFormat="1" ht="16.5" customHeight="1">
      <c r="A81" s="126" t="s">
        <v>80</v>
      </c>
      <c r="B81" s="113"/>
      <c r="C81" s="114"/>
      <c r="D81" s="115" t="s">
        <v>147</v>
      </c>
      <c r="E81" s="115"/>
      <c r="F81" s="115"/>
      <c r="G81" s="115"/>
      <c r="H81" s="115"/>
      <c r="I81" s="116"/>
      <c r="J81" s="115" t="s">
        <v>148</v>
      </c>
      <c r="K81" s="115"/>
      <c r="L81" s="115"/>
      <c r="M81" s="115"/>
      <c r="N81" s="115"/>
      <c r="O81" s="115"/>
      <c r="P81" s="115"/>
      <c r="Q81" s="115"/>
      <c r="R81" s="115"/>
      <c r="S81" s="115"/>
      <c r="T81" s="115"/>
      <c r="U81" s="115"/>
      <c r="V81" s="115"/>
      <c r="W81" s="115"/>
      <c r="X81" s="115"/>
      <c r="Y81" s="115"/>
      <c r="Z81" s="115"/>
      <c r="AA81" s="115"/>
      <c r="AB81" s="115"/>
      <c r="AC81" s="115"/>
      <c r="AD81" s="115"/>
      <c r="AE81" s="115"/>
      <c r="AF81" s="115"/>
      <c r="AG81" s="118">
        <f>'C - práce SSZT'!J30</f>
        <v>0</v>
      </c>
      <c r="AH81" s="116"/>
      <c r="AI81" s="116"/>
      <c r="AJ81" s="116"/>
      <c r="AK81" s="116"/>
      <c r="AL81" s="116"/>
      <c r="AM81" s="116"/>
      <c r="AN81" s="118">
        <f>SUM(AG81,AT81)</f>
        <v>0</v>
      </c>
      <c r="AO81" s="116"/>
      <c r="AP81" s="116"/>
      <c r="AQ81" s="119" t="s">
        <v>76</v>
      </c>
      <c r="AR81" s="120"/>
      <c r="AS81" s="121">
        <v>0</v>
      </c>
      <c r="AT81" s="122">
        <f>ROUND(SUM(AV81:AW81),2)</f>
        <v>0</v>
      </c>
      <c r="AU81" s="123">
        <f>'C - práce SSZT'!P80</f>
        <v>0</v>
      </c>
      <c r="AV81" s="122">
        <f>'C - práce SSZT'!J33</f>
        <v>0</v>
      </c>
      <c r="AW81" s="122">
        <f>'C - práce SSZT'!J34</f>
        <v>0</v>
      </c>
      <c r="AX81" s="122">
        <f>'C - práce SSZT'!J35</f>
        <v>0</v>
      </c>
      <c r="AY81" s="122">
        <f>'C - práce SSZT'!J36</f>
        <v>0</v>
      </c>
      <c r="AZ81" s="122">
        <f>'C - práce SSZT'!F33</f>
        <v>0</v>
      </c>
      <c r="BA81" s="122">
        <f>'C - práce SSZT'!F34</f>
        <v>0</v>
      </c>
      <c r="BB81" s="122">
        <f>'C - práce SSZT'!F35</f>
        <v>0</v>
      </c>
      <c r="BC81" s="122">
        <f>'C - práce SSZT'!F36</f>
        <v>0</v>
      </c>
      <c r="BD81" s="124">
        <f>'C - práce SSZT'!F37</f>
        <v>0</v>
      </c>
      <c r="BE81" s="7"/>
      <c r="BT81" s="125" t="s">
        <v>77</v>
      </c>
      <c r="BV81" s="125" t="s">
        <v>72</v>
      </c>
      <c r="BW81" s="125" t="s">
        <v>149</v>
      </c>
      <c r="BX81" s="125" t="s">
        <v>5</v>
      </c>
      <c r="CL81" s="125" t="s">
        <v>19</v>
      </c>
      <c r="CM81" s="125" t="s">
        <v>79</v>
      </c>
    </row>
    <row r="82" s="7" customFormat="1" ht="16.5" customHeight="1">
      <c r="A82" s="7"/>
      <c r="B82" s="113"/>
      <c r="C82" s="114"/>
      <c r="D82" s="115" t="s">
        <v>69</v>
      </c>
      <c r="E82" s="115"/>
      <c r="F82" s="115"/>
      <c r="G82" s="115"/>
      <c r="H82" s="115"/>
      <c r="I82" s="116"/>
      <c r="J82" s="115" t="s">
        <v>150</v>
      </c>
      <c r="K82" s="115"/>
      <c r="L82" s="115"/>
      <c r="M82" s="115"/>
      <c r="N82" s="115"/>
      <c r="O82" s="115"/>
      <c r="P82" s="115"/>
      <c r="Q82" s="115"/>
      <c r="R82" s="115"/>
      <c r="S82" s="115"/>
      <c r="T82" s="115"/>
      <c r="U82" s="115"/>
      <c r="V82" s="115"/>
      <c r="W82" s="115"/>
      <c r="X82" s="115"/>
      <c r="Y82" s="115"/>
      <c r="Z82" s="115"/>
      <c r="AA82" s="115"/>
      <c r="AB82" s="115"/>
      <c r="AC82" s="115"/>
      <c r="AD82" s="115"/>
      <c r="AE82" s="115"/>
      <c r="AF82" s="115"/>
      <c r="AG82" s="117">
        <f>ROUND(SUM(AG83:AG85),2)</f>
        <v>0</v>
      </c>
      <c r="AH82" s="116"/>
      <c r="AI82" s="116"/>
      <c r="AJ82" s="116"/>
      <c r="AK82" s="116"/>
      <c r="AL82" s="116"/>
      <c r="AM82" s="116"/>
      <c r="AN82" s="118">
        <f>SUM(AG82,AT82)</f>
        <v>0</v>
      </c>
      <c r="AO82" s="116"/>
      <c r="AP82" s="116"/>
      <c r="AQ82" s="119" t="s">
        <v>76</v>
      </c>
      <c r="AR82" s="120"/>
      <c r="AS82" s="121">
        <f>ROUND(SUM(AS83:AS85),2)</f>
        <v>0</v>
      </c>
      <c r="AT82" s="122">
        <f>ROUND(SUM(AV82:AW82),2)</f>
        <v>0</v>
      </c>
      <c r="AU82" s="123">
        <f>ROUND(SUM(AU83:AU85),5)</f>
        <v>0</v>
      </c>
      <c r="AV82" s="122">
        <f>ROUND(AZ82*L29,2)</f>
        <v>0</v>
      </c>
      <c r="AW82" s="122">
        <f>ROUND(BA82*L30,2)</f>
        <v>0</v>
      </c>
      <c r="AX82" s="122">
        <f>ROUND(BB82*L29,2)</f>
        <v>0</v>
      </c>
      <c r="AY82" s="122">
        <f>ROUND(BC82*L30,2)</f>
        <v>0</v>
      </c>
      <c r="AZ82" s="122">
        <f>ROUND(SUM(AZ83:AZ85),2)</f>
        <v>0</v>
      </c>
      <c r="BA82" s="122">
        <f>ROUND(SUM(BA83:BA85),2)</f>
        <v>0</v>
      </c>
      <c r="BB82" s="122">
        <f>ROUND(SUM(BB83:BB85),2)</f>
        <v>0</v>
      </c>
      <c r="BC82" s="122">
        <f>ROUND(SUM(BC83:BC85),2)</f>
        <v>0</v>
      </c>
      <c r="BD82" s="124">
        <f>ROUND(SUM(BD83:BD85),2)</f>
        <v>0</v>
      </c>
      <c r="BE82" s="7"/>
      <c r="BS82" s="125" t="s">
        <v>69</v>
      </c>
      <c r="BT82" s="125" t="s">
        <v>77</v>
      </c>
      <c r="BU82" s="125" t="s">
        <v>71</v>
      </c>
      <c r="BV82" s="125" t="s">
        <v>72</v>
      </c>
      <c r="BW82" s="125" t="s">
        <v>151</v>
      </c>
      <c r="BX82" s="125" t="s">
        <v>5</v>
      </c>
      <c r="CL82" s="125" t="s">
        <v>19</v>
      </c>
      <c r="CM82" s="125" t="s">
        <v>70</v>
      </c>
    </row>
    <row r="83" s="4" customFormat="1" ht="16.5" customHeight="1">
      <c r="A83" s="126" t="s">
        <v>80</v>
      </c>
      <c r="B83" s="65"/>
      <c r="C83" s="127"/>
      <c r="D83" s="127"/>
      <c r="E83" s="128" t="s">
        <v>152</v>
      </c>
      <c r="F83" s="128"/>
      <c r="G83" s="128"/>
      <c r="H83" s="128"/>
      <c r="I83" s="128"/>
      <c r="J83" s="127"/>
      <c r="K83" s="128" t="s">
        <v>153</v>
      </c>
      <c r="L83" s="128"/>
      <c r="M83" s="128"/>
      <c r="N83" s="128"/>
      <c r="O83" s="128"/>
      <c r="P83" s="128"/>
      <c r="Q83" s="128"/>
      <c r="R83" s="128"/>
      <c r="S83" s="128"/>
      <c r="T83" s="128"/>
      <c r="U83" s="128"/>
      <c r="V83" s="128"/>
      <c r="W83" s="128"/>
      <c r="X83" s="128"/>
      <c r="Y83" s="128"/>
      <c r="Z83" s="128"/>
      <c r="AA83" s="128"/>
      <c r="AB83" s="128"/>
      <c r="AC83" s="128"/>
      <c r="AD83" s="128"/>
      <c r="AE83" s="128"/>
      <c r="AF83" s="128"/>
      <c r="AG83" s="129">
        <f>'SO1.1 - rozvody'!J32</f>
        <v>0</v>
      </c>
      <c r="AH83" s="127"/>
      <c r="AI83" s="127"/>
      <c r="AJ83" s="127"/>
      <c r="AK83" s="127"/>
      <c r="AL83" s="127"/>
      <c r="AM83" s="127"/>
      <c r="AN83" s="129">
        <f>SUM(AG83,AT83)</f>
        <v>0</v>
      </c>
      <c r="AO83" s="127"/>
      <c r="AP83" s="127"/>
      <c r="AQ83" s="130" t="s">
        <v>83</v>
      </c>
      <c r="AR83" s="67"/>
      <c r="AS83" s="131">
        <v>0</v>
      </c>
      <c r="AT83" s="132">
        <f>ROUND(SUM(AV83:AW83),2)</f>
        <v>0</v>
      </c>
      <c r="AU83" s="133">
        <f>'SO1.1 - rozvody'!P86</f>
        <v>0</v>
      </c>
      <c r="AV83" s="132">
        <f>'SO1.1 - rozvody'!J35</f>
        <v>0</v>
      </c>
      <c r="AW83" s="132">
        <f>'SO1.1 - rozvody'!J36</f>
        <v>0</v>
      </c>
      <c r="AX83" s="132">
        <f>'SO1.1 - rozvody'!J37</f>
        <v>0</v>
      </c>
      <c r="AY83" s="132">
        <f>'SO1.1 - rozvody'!J38</f>
        <v>0</v>
      </c>
      <c r="AZ83" s="132">
        <f>'SO1.1 - rozvody'!F35</f>
        <v>0</v>
      </c>
      <c r="BA83" s="132">
        <f>'SO1.1 - rozvody'!F36</f>
        <v>0</v>
      </c>
      <c r="BB83" s="132">
        <f>'SO1.1 - rozvody'!F37</f>
        <v>0</v>
      </c>
      <c r="BC83" s="132">
        <f>'SO1.1 - rozvody'!F38</f>
        <v>0</v>
      </c>
      <c r="BD83" s="134">
        <f>'SO1.1 - rozvody'!F39</f>
        <v>0</v>
      </c>
      <c r="BE83" s="4"/>
      <c r="BT83" s="135" t="s">
        <v>79</v>
      </c>
      <c r="BV83" s="135" t="s">
        <v>72</v>
      </c>
      <c r="BW83" s="135" t="s">
        <v>154</v>
      </c>
      <c r="BX83" s="135" t="s">
        <v>151</v>
      </c>
      <c r="CL83" s="135" t="s">
        <v>19</v>
      </c>
    </row>
    <row r="84" s="4" customFormat="1" ht="16.5" customHeight="1">
      <c r="A84" s="126" t="s">
        <v>80</v>
      </c>
      <c r="B84" s="65"/>
      <c r="C84" s="127"/>
      <c r="D84" s="127"/>
      <c r="E84" s="128" t="s">
        <v>155</v>
      </c>
      <c r="F84" s="128"/>
      <c r="G84" s="128"/>
      <c r="H84" s="128"/>
      <c r="I84" s="128"/>
      <c r="J84" s="127"/>
      <c r="K84" s="128" t="s">
        <v>156</v>
      </c>
      <c r="L84" s="128"/>
      <c r="M84" s="128"/>
      <c r="N84" s="128"/>
      <c r="O84" s="128"/>
      <c r="P84" s="128"/>
      <c r="Q84" s="128"/>
      <c r="R84" s="128"/>
      <c r="S84" s="128"/>
      <c r="T84" s="128"/>
      <c r="U84" s="128"/>
      <c r="V84" s="128"/>
      <c r="W84" s="128"/>
      <c r="X84" s="128"/>
      <c r="Y84" s="128"/>
      <c r="Z84" s="128"/>
      <c r="AA84" s="128"/>
      <c r="AB84" s="128"/>
      <c r="AC84" s="128"/>
      <c r="AD84" s="128"/>
      <c r="AE84" s="128"/>
      <c r="AF84" s="128"/>
      <c r="AG84" s="129">
        <f>'SO1.2 - zemní práce'!J32</f>
        <v>0</v>
      </c>
      <c r="AH84" s="127"/>
      <c r="AI84" s="127"/>
      <c r="AJ84" s="127"/>
      <c r="AK84" s="127"/>
      <c r="AL84" s="127"/>
      <c r="AM84" s="127"/>
      <c r="AN84" s="129">
        <f>SUM(AG84,AT84)</f>
        <v>0</v>
      </c>
      <c r="AO84" s="127"/>
      <c r="AP84" s="127"/>
      <c r="AQ84" s="130" t="s">
        <v>83</v>
      </c>
      <c r="AR84" s="67"/>
      <c r="AS84" s="131">
        <v>0</v>
      </c>
      <c r="AT84" s="132">
        <f>ROUND(SUM(AV84:AW84),2)</f>
        <v>0</v>
      </c>
      <c r="AU84" s="133">
        <f>'SO1.2 - zemní práce'!P87</f>
        <v>0</v>
      </c>
      <c r="AV84" s="132">
        <f>'SO1.2 - zemní práce'!J35</f>
        <v>0</v>
      </c>
      <c r="AW84" s="132">
        <f>'SO1.2 - zemní práce'!J36</f>
        <v>0</v>
      </c>
      <c r="AX84" s="132">
        <f>'SO1.2 - zemní práce'!J37</f>
        <v>0</v>
      </c>
      <c r="AY84" s="132">
        <f>'SO1.2 - zemní práce'!J38</f>
        <v>0</v>
      </c>
      <c r="AZ84" s="132">
        <f>'SO1.2 - zemní práce'!F35</f>
        <v>0</v>
      </c>
      <c r="BA84" s="132">
        <f>'SO1.2 - zemní práce'!F36</f>
        <v>0</v>
      </c>
      <c r="BB84" s="132">
        <f>'SO1.2 - zemní práce'!F37</f>
        <v>0</v>
      </c>
      <c r="BC84" s="132">
        <f>'SO1.2 - zemní práce'!F38</f>
        <v>0</v>
      </c>
      <c r="BD84" s="134">
        <f>'SO1.2 - zemní práce'!F39</f>
        <v>0</v>
      </c>
      <c r="BE84" s="4"/>
      <c r="BT84" s="135" t="s">
        <v>79</v>
      </c>
      <c r="BV84" s="135" t="s">
        <v>72</v>
      </c>
      <c r="BW84" s="135" t="s">
        <v>157</v>
      </c>
      <c r="BX84" s="135" t="s">
        <v>151</v>
      </c>
      <c r="CL84" s="135" t="s">
        <v>19</v>
      </c>
    </row>
    <row r="85" s="4" customFormat="1" ht="16.5" customHeight="1">
      <c r="A85" s="126" t="s">
        <v>80</v>
      </c>
      <c r="B85" s="65"/>
      <c r="C85" s="127"/>
      <c r="D85" s="127"/>
      <c r="E85" s="128" t="s">
        <v>158</v>
      </c>
      <c r="F85" s="128"/>
      <c r="G85" s="128"/>
      <c r="H85" s="128"/>
      <c r="I85" s="128"/>
      <c r="J85" s="127"/>
      <c r="K85" s="128" t="s">
        <v>159</v>
      </c>
      <c r="L85" s="128"/>
      <c r="M85" s="128"/>
      <c r="N85" s="128"/>
      <c r="O85" s="128"/>
      <c r="P85" s="128"/>
      <c r="Q85" s="128"/>
      <c r="R85" s="128"/>
      <c r="S85" s="128"/>
      <c r="T85" s="128"/>
      <c r="U85" s="128"/>
      <c r="V85" s="128"/>
      <c r="W85" s="128"/>
      <c r="X85" s="128"/>
      <c r="Y85" s="128"/>
      <c r="Z85" s="128"/>
      <c r="AA85" s="128"/>
      <c r="AB85" s="128"/>
      <c r="AC85" s="128"/>
      <c r="AD85" s="128"/>
      <c r="AE85" s="128"/>
      <c r="AF85" s="128"/>
      <c r="AG85" s="129">
        <f>'SO1.3 - VON'!J32</f>
        <v>0</v>
      </c>
      <c r="AH85" s="127"/>
      <c r="AI85" s="127"/>
      <c r="AJ85" s="127"/>
      <c r="AK85" s="127"/>
      <c r="AL85" s="127"/>
      <c r="AM85" s="127"/>
      <c r="AN85" s="129">
        <f>SUM(AG85,AT85)</f>
        <v>0</v>
      </c>
      <c r="AO85" s="127"/>
      <c r="AP85" s="127"/>
      <c r="AQ85" s="130" t="s">
        <v>83</v>
      </c>
      <c r="AR85" s="67"/>
      <c r="AS85" s="137">
        <v>0</v>
      </c>
      <c r="AT85" s="138">
        <f>ROUND(SUM(AV85:AW85),2)</f>
        <v>0</v>
      </c>
      <c r="AU85" s="139">
        <f>'SO1.3 - VON'!P86</f>
        <v>0</v>
      </c>
      <c r="AV85" s="138">
        <f>'SO1.3 - VON'!J35</f>
        <v>0</v>
      </c>
      <c r="AW85" s="138">
        <f>'SO1.3 - VON'!J36</f>
        <v>0</v>
      </c>
      <c r="AX85" s="138">
        <f>'SO1.3 - VON'!J37</f>
        <v>0</v>
      </c>
      <c r="AY85" s="138">
        <f>'SO1.3 - VON'!J38</f>
        <v>0</v>
      </c>
      <c r="AZ85" s="138">
        <f>'SO1.3 - VON'!F35</f>
        <v>0</v>
      </c>
      <c r="BA85" s="138">
        <f>'SO1.3 - VON'!F36</f>
        <v>0</v>
      </c>
      <c r="BB85" s="138">
        <f>'SO1.3 - VON'!F37</f>
        <v>0</v>
      </c>
      <c r="BC85" s="138">
        <f>'SO1.3 - VON'!F38</f>
        <v>0</v>
      </c>
      <c r="BD85" s="140">
        <f>'SO1.3 - VON'!F39</f>
        <v>0</v>
      </c>
      <c r="BE85" s="4"/>
      <c r="BT85" s="135" t="s">
        <v>79</v>
      </c>
      <c r="BV85" s="135" t="s">
        <v>72</v>
      </c>
      <c r="BW85" s="135" t="s">
        <v>160</v>
      </c>
      <c r="BX85" s="135" t="s">
        <v>151</v>
      </c>
      <c r="CL85" s="135" t="s">
        <v>19</v>
      </c>
    </row>
    <row r="86" s="2" customFormat="1" ht="30" customHeight="1">
      <c r="A86" s="40"/>
      <c r="B86" s="41"/>
      <c r="C86" s="42"/>
      <c r="D86" s="42"/>
      <c r="E86" s="42"/>
      <c r="F86" s="42"/>
      <c r="G86" s="42"/>
      <c r="H86" s="42"/>
      <c r="I86" s="42"/>
      <c r="J86" s="42"/>
      <c r="K86" s="42"/>
      <c r="L86" s="42"/>
      <c r="M86" s="42"/>
      <c r="N86" s="42"/>
      <c r="O86" s="42"/>
      <c r="P86" s="42"/>
      <c r="Q86" s="42"/>
      <c r="R86" s="42"/>
      <c r="S86" s="42"/>
      <c r="T86" s="42"/>
      <c r="U86" s="42"/>
      <c r="V86" s="42"/>
      <c r="W86" s="42"/>
      <c r="X86" s="42"/>
      <c r="Y86" s="42"/>
      <c r="Z86" s="42"/>
      <c r="AA86" s="42"/>
      <c r="AB86" s="42"/>
      <c r="AC86" s="42"/>
      <c r="AD86" s="42"/>
      <c r="AE86" s="42"/>
      <c r="AF86" s="42"/>
      <c r="AG86" s="42"/>
      <c r="AH86" s="42"/>
      <c r="AI86" s="42"/>
      <c r="AJ86" s="42"/>
      <c r="AK86" s="42"/>
      <c r="AL86" s="42"/>
      <c r="AM86" s="42"/>
      <c r="AN86" s="42"/>
      <c r="AO86" s="42"/>
      <c r="AP86" s="42"/>
      <c r="AQ86" s="42"/>
      <c r="AR86" s="46"/>
      <c r="AS86" s="40"/>
      <c r="AT86" s="40"/>
      <c r="AU86" s="40"/>
      <c r="AV86" s="40"/>
      <c r="AW86" s="40"/>
      <c r="AX86" s="40"/>
      <c r="AY86" s="40"/>
      <c r="AZ86" s="40"/>
      <c r="BA86" s="40"/>
      <c r="BB86" s="40"/>
      <c r="BC86" s="40"/>
      <c r="BD86" s="40"/>
      <c r="BE86" s="40"/>
    </row>
    <row r="87" s="2" customFormat="1" ht="6.96" customHeight="1">
      <c r="A87" s="40"/>
      <c r="B87" s="61"/>
      <c r="C87" s="62"/>
      <c r="D87" s="62"/>
      <c r="E87" s="62"/>
      <c r="F87" s="62"/>
      <c r="G87" s="62"/>
      <c r="H87" s="62"/>
      <c r="I87" s="62"/>
      <c r="J87" s="62"/>
      <c r="K87" s="62"/>
      <c r="L87" s="62"/>
      <c r="M87" s="62"/>
      <c r="N87" s="62"/>
      <c r="O87" s="62"/>
      <c r="P87" s="62"/>
      <c r="Q87" s="62"/>
      <c r="R87" s="62"/>
      <c r="S87" s="62"/>
      <c r="T87" s="62"/>
      <c r="U87" s="62"/>
      <c r="V87" s="62"/>
      <c r="W87" s="62"/>
      <c r="X87" s="62"/>
      <c r="Y87" s="62"/>
      <c r="Z87" s="62"/>
      <c r="AA87" s="62"/>
      <c r="AB87" s="62"/>
      <c r="AC87" s="62"/>
      <c r="AD87" s="62"/>
      <c r="AE87" s="62"/>
      <c r="AF87" s="62"/>
      <c r="AG87" s="62"/>
      <c r="AH87" s="62"/>
      <c r="AI87" s="62"/>
      <c r="AJ87" s="62"/>
      <c r="AK87" s="62"/>
      <c r="AL87" s="62"/>
      <c r="AM87" s="62"/>
      <c r="AN87" s="62"/>
      <c r="AO87" s="62"/>
      <c r="AP87" s="62"/>
      <c r="AQ87" s="62"/>
      <c r="AR87" s="46"/>
      <c r="AS87" s="40"/>
      <c r="AT87" s="40"/>
      <c r="AU87" s="40"/>
      <c r="AV87" s="40"/>
      <c r="AW87" s="40"/>
      <c r="AX87" s="40"/>
      <c r="AY87" s="40"/>
      <c r="AZ87" s="40"/>
      <c r="BA87" s="40"/>
      <c r="BB87" s="40"/>
      <c r="BC87" s="40"/>
      <c r="BD87" s="40"/>
      <c r="BE87" s="40"/>
    </row>
  </sheetData>
  <sheetProtection sheet="1" formatColumns="0" formatRows="0" objects="1" scenarios="1" spinCount="100000" saltValue="p0znCcHDojMmi2CdiWxDsPEor7bfPYE2vHNXpKyHMVD6q/jueLrREBcKL6ONUWfKaU8HQe0USCfL7hbsZRYXFA==" hashValue="UBSr8uskC+i4XbmCI9akbft9eRbv8I302oWegtiGLs5f8ksICjixlLfBEJWA5JOYk5R64TvyPT5x2eZDXm/2LQ==" algorithmName="SHA-512" password="CC35"/>
  <mergeCells count="162">
    <mergeCell ref="E66:I66"/>
    <mergeCell ref="K66:AF66"/>
    <mergeCell ref="F67:J67"/>
    <mergeCell ref="L67:AF67"/>
    <mergeCell ref="G68:K68"/>
    <mergeCell ref="M68:AF68"/>
    <mergeCell ref="M69:AF69"/>
    <mergeCell ref="G69:K69"/>
    <mergeCell ref="F70:J70"/>
    <mergeCell ref="L70:AF70"/>
    <mergeCell ref="E71:I71"/>
    <mergeCell ref="K71:AF71"/>
    <mergeCell ref="F72:J72"/>
    <mergeCell ref="L72:AF72"/>
    <mergeCell ref="M73:AF73"/>
    <mergeCell ref="G73:K73"/>
    <mergeCell ref="G74:K74"/>
    <mergeCell ref="M74:AF74"/>
    <mergeCell ref="L75:AF75"/>
    <mergeCell ref="F75:J75"/>
    <mergeCell ref="E76:I76"/>
    <mergeCell ref="K76:AF76"/>
    <mergeCell ref="F77:J77"/>
    <mergeCell ref="L77:AF77"/>
    <mergeCell ref="G78:K78"/>
    <mergeCell ref="M78:AF78"/>
    <mergeCell ref="G79:K79"/>
    <mergeCell ref="M79:AF79"/>
    <mergeCell ref="F80:J80"/>
    <mergeCell ref="L80:AF80"/>
    <mergeCell ref="D81:H81"/>
    <mergeCell ref="J81:AF81"/>
    <mergeCell ref="D82:H82"/>
    <mergeCell ref="J82:AF82"/>
    <mergeCell ref="E83:I83"/>
    <mergeCell ref="K83:AF83"/>
    <mergeCell ref="E84:I84"/>
    <mergeCell ref="K84:AF84"/>
    <mergeCell ref="E85:I85"/>
    <mergeCell ref="K85:AF85"/>
    <mergeCell ref="AG61:AM61"/>
    <mergeCell ref="AN61:AP61"/>
    <mergeCell ref="AG62:AM62"/>
    <mergeCell ref="AN62:AP62"/>
    <mergeCell ref="AG63:AM63"/>
    <mergeCell ref="AN63:AP63"/>
    <mergeCell ref="AN64:AP64"/>
    <mergeCell ref="AG64:AM64"/>
    <mergeCell ref="AG65:AM65"/>
    <mergeCell ref="AN65:AP65"/>
    <mergeCell ref="AG66:AM66"/>
    <mergeCell ref="AN66:AP66"/>
    <mergeCell ref="AG67:AM67"/>
    <mergeCell ref="AN67:AP67"/>
    <mergeCell ref="AN68:AP68"/>
    <mergeCell ref="AG68:AM68"/>
    <mergeCell ref="AG69:AM69"/>
    <mergeCell ref="AN69:AP69"/>
    <mergeCell ref="AN70:AP70"/>
    <mergeCell ref="AG70:AM70"/>
    <mergeCell ref="AN71:AP71"/>
    <mergeCell ref="AG71:AM71"/>
    <mergeCell ref="AN72:AP72"/>
    <mergeCell ref="AG72:AM72"/>
    <mergeCell ref="AG73:AM73"/>
    <mergeCell ref="AN73:AP73"/>
    <mergeCell ref="AN74:AP74"/>
    <mergeCell ref="AG74:AM74"/>
    <mergeCell ref="AG75:AM75"/>
    <mergeCell ref="AN75:AP75"/>
    <mergeCell ref="AN76:AP76"/>
    <mergeCell ref="AG76:AM76"/>
    <mergeCell ref="AN77:AP77"/>
    <mergeCell ref="AG77:AM77"/>
    <mergeCell ref="AN78:AP78"/>
    <mergeCell ref="AG78:AM78"/>
    <mergeCell ref="AN79:AP79"/>
    <mergeCell ref="AG79:AM79"/>
    <mergeCell ref="AN80:AP80"/>
    <mergeCell ref="AG80:AM80"/>
    <mergeCell ref="AN81:AP81"/>
    <mergeCell ref="AG81:AM81"/>
    <mergeCell ref="AN82:AP82"/>
    <mergeCell ref="AG82:AM82"/>
    <mergeCell ref="AN83:AP83"/>
    <mergeCell ref="AG83:AM83"/>
    <mergeCell ref="AN84:AP84"/>
    <mergeCell ref="AG84:AM84"/>
    <mergeCell ref="AN85:AP85"/>
    <mergeCell ref="AG85:AM85"/>
    <mergeCell ref="L45:AO45"/>
    <mergeCell ref="C52:G52"/>
    <mergeCell ref="I52:AF52"/>
    <mergeCell ref="J55:AF55"/>
    <mergeCell ref="D55:H55"/>
    <mergeCell ref="K56:AF56"/>
    <mergeCell ref="E56:I56"/>
    <mergeCell ref="K57:AF57"/>
    <mergeCell ref="E57:I57"/>
    <mergeCell ref="L58:AF58"/>
    <mergeCell ref="F58:J58"/>
    <mergeCell ref="L59:AF59"/>
    <mergeCell ref="F59:J59"/>
    <mergeCell ref="L60:AF60"/>
    <mergeCell ref="F60:J60"/>
    <mergeCell ref="F61:J61"/>
    <mergeCell ref="L61:AF61"/>
    <mergeCell ref="E62:I62"/>
    <mergeCell ref="K62:AF62"/>
    <mergeCell ref="K63:AF63"/>
    <mergeCell ref="E63:I63"/>
    <mergeCell ref="E64:I64"/>
    <mergeCell ref="K64:AF64"/>
    <mergeCell ref="D65:H65"/>
    <mergeCell ref="J65:AF65"/>
    <mergeCell ref="AM47:AN47"/>
    <mergeCell ref="AS49:AT51"/>
    <mergeCell ref="AM49:AP49"/>
    <mergeCell ref="AM50:AP50"/>
    <mergeCell ref="AN52:AP52"/>
    <mergeCell ref="AG52:AM52"/>
    <mergeCell ref="AG55:AM55"/>
    <mergeCell ref="AN55:AP55"/>
    <mergeCell ref="AN56:AP56"/>
    <mergeCell ref="AG56:AM56"/>
    <mergeCell ref="AG57:AM57"/>
    <mergeCell ref="AN57:AP57"/>
    <mergeCell ref="AG58:AM58"/>
    <mergeCell ref="AN58:AP58"/>
    <mergeCell ref="AN59:AP59"/>
    <mergeCell ref="AG59:AM59"/>
    <mergeCell ref="AN60:AP60"/>
    <mergeCell ref="AG60:AM60"/>
    <mergeCell ref="AG54:AM54"/>
    <mergeCell ref="AN54:AP54"/>
    <mergeCell ref="BE5:BE32"/>
    <mergeCell ref="K5:AO5"/>
    <mergeCell ref="K6:AO6"/>
    <mergeCell ref="E14:AJ14"/>
    <mergeCell ref="E23:AN23"/>
    <mergeCell ref="AK26:AO26"/>
    <mergeCell ref="L28:P28"/>
    <mergeCell ref="W28:AE28"/>
    <mergeCell ref="AK28:AO28"/>
    <mergeCell ref="AK29:AO29"/>
    <mergeCell ref="L29:P29"/>
    <mergeCell ref="W29:AE29"/>
    <mergeCell ref="W30:AE30"/>
    <mergeCell ref="AK30:AO30"/>
    <mergeCell ref="L30:P30"/>
    <mergeCell ref="AK31:AO31"/>
    <mergeCell ref="W31:AE31"/>
    <mergeCell ref="L31:P31"/>
    <mergeCell ref="L32:P32"/>
    <mergeCell ref="W32:AE32"/>
    <mergeCell ref="AK32:AO32"/>
    <mergeCell ref="L33:P33"/>
    <mergeCell ref="AK33:AO33"/>
    <mergeCell ref="W33:AE33"/>
    <mergeCell ref="AK35:AO35"/>
    <mergeCell ref="X35:AB35"/>
    <mergeCell ref="AR2:BE2"/>
  </mergeCells>
  <hyperlinks>
    <hyperlink ref="A56" location="'01 - SO 01 - Železniční s...'!C2" display="/"/>
    <hyperlink ref="A58" location="'02.1 - SO 02.1 - Odvodnění'!C2" display="/"/>
    <hyperlink ref="A59" location="'02.2 - SO 02.2 - Nástupiště'!C2" display="/"/>
    <hyperlink ref="A60" location="'02.3 - SO 02.3  - Železni...'!C2" display="/"/>
    <hyperlink ref="A61" location="'02.4 - SO 02.4 - Opěrná zeď'!C2" display="/"/>
    <hyperlink ref="A62" location="'03 - Následné propracování'!C2" display="/"/>
    <hyperlink ref="A63" location="'04 - Materiál dodávaný ob...'!C2" display="/"/>
    <hyperlink ref="A64" location="'05 - VRN'!C2" display="/"/>
    <hyperlink ref="A68" location="'001 - km 440,246 - most'!C2" display="/"/>
    <hyperlink ref="A69" location="'002 - km 440,246 - svršek'!C2" display="/"/>
    <hyperlink ref="A70" location="'002 - VRN - km 440,246'!C2" display="/"/>
    <hyperlink ref="A73" location="'001 - km 441,125 - most'!C2" display="/"/>
    <hyperlink ref="A74" location="'002 - km 441,125 - svršek'!C2" display="/"/>
    <hyperlink ref="A75" location="'002 - VRN - km 441,125'!C2" display="/"/>
    <hyperlink ref="A78" location="'001 - km 441,562 - most'!C2" display="/"/>
    <hyperlink ref="A79" location="'002 - km 441,562 - svršek'!C2" display="/"/>
    <hyperlink ref="A80" location="'002 - VRN - km 441,562'!C2" display="/"/>
    <hyperlink ref="A81" location="'C - práce SSZT'!C2" display="/"/>
    <hyperlink ref="A83" location="'SO1.1 - rozvody'!C2" display="/"/>
    <hyperlink ref="A84" location="'SO1.2 - zemní práce'!C2" display="/"/>
    <hyperlink ref="A85" location="'SO1.3 - VON'!C2" display="/"/>
  </hyperlinks>
  <pageMargins left="0.39375" right="0.39375" top="0.39375" bottom="0.39375" header="0" footer="0"/>
  <pageSetup paperSize="9" orientation="landscape"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84</v>
      </c>
    </row>
    <row r="3" s="1" customFormat="1" ht="6.96" customHeight="1">
      <c r="B3" s="141"/>
      <c r="C3" s="142"/>
      <c r="D3" s="142"/>
      <c r="E3" s="142"/>
      <c r="F3" s="142"/>
      <c r="G3" s="142"/>
      <c r="H3" s="142"/>
      <c r="I3" s="142"/>
      <c r="J3" s="142"/>
      <c r="K3" s="142"/>
      <c r="L3" s="22"/>
      <c r="AT3" s="19" t="s">
        <v>79</v>
      </c>
    </row>
    <row r="4" s="1" customFormat="1" ht="24.96" customHeight="1">
      <c r="B4" s="22"/>
      <c r="D4" s="143" t="s">
        <v>161</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1. TK Velké Březno - Boletice n.L. a 1. SK v žst. Boletice_OPRAVA č.1</v>
      </c>
      <c r="F7" s="145"/>
      <c r="G7" s="145"/>
      <c r="H7" s="145"/>
      <c r="L7" s="22"/>
    </row>
    <row r="8" s="1" customFormat="1" ht="12" customHeight="1">
      <c r="B8" s="22"/>
      <c r="D8" s="145" t="s">
        <v>162</v>
      </c>
      <c r="L8" s="22"/>
    </row>
    <row r="9" s="2" customFormat="1" ht="16.5" customHeight="1">
      <c r="A9" s="40"/>
      <c r="B9" s="46"/>
      <c r="C9" s="40"/>
      <c r="D9" s="40"/>
      <c r="E9" s="146" t="s">
        <v>163</v>
      </c>
      <c r="F9" s="40"/>
      <c r="G9" s="40"/>
      <c r="H9" s="40"/>
      <c r="I9" s="40"/>
      <c r="J9" s="40"/>
      <c r="K9" s="40"/>
      <c r="L9" s="147"/>
      <c r="S9" s="40"/>
      <c r="T9" s="40"/>
      <c r="U9" s="40"/>
      <c r="V9" s="40"/>
      <c r="W9" s="40"/>
      <c r="X9" s="40"/>
      <c r="Y9" s="40"/>
      <c r="Z9" s="40"/>
      <c r="AA9" s="40"/>
      <c r="AB9" s="40"/>
      <c r="AC9" s="40"/>
      <c r="AD9" s="40"/>
      <c r="AE9" s="40"/>
    </row>
    <row r="10" s="2" customFormat="1" ht="12" customHeight="1">
      <c r="A10" s="40"/>
      <c r="B10" s="46"/>
      <c r="C10" s="40"/>
      <c r="D10" s="145" t="s">
        <v>164</v>
      </c>
      <c r="E10" s="40"/>
      <c r="F10" s="40"/>
      <c r="G10" s="40"/>
      <c r="H10" s="40"/>
      <c r="I10" s="40"/>
      <c r="J10" s="40"/>
      <c r="K10" s="40"/>
      <c r="L10" s="147"/>
      <c r="S10" s="40"/>
      <c r="T10" s="40"/>
      <c r="U10" s="40"/>
      <c r="V10" s="40"/>
      <c r="W10" s="40"/>
      <c r="X10" s="40"/>
      <c r="Y10" s="40"/>
      <c r="Z10" s="40"/>
      <c r="AA10" s="40"/>
      <c r="AB10" s="40"/>
      <c r="AC10" s="40"/>
      <c r="AD10" s="40"/>
      <c r="AE10" s="40"/>
    </row>
    <row r="11" s="2" customFormat="1" ht="16.5" customHeight="1">
      <c r="A11" s="40"/>
      <c r="B11" s="46"/>
      <c r="C11" s="40"/>
      <c r="D11" s="40"/>
      <c r="E11" s="148" t="s">
        <v>165</v>
      </c>
      <c r="F11" s="40"/>
      <c r="G11" s="40"/>
      <c r="H11" s="40"/>
      <c r="I11" s="40"/>
      <c r="J11" s="40"/>
      <c r="K11" s="40"/>
      <c r="L11" s="147"/>
      <c r="S11" s="40"/>
      <c r="T11" s="40"/>
      <c r="U11" s="40"/>
      <c r="V11" s="40"/>
      <c r="W11" s="40"/>
      <c r="X11" s="40"/>
      <c r="Y11" s="40"/>
      <c r="Z11" s="40"/>
      <c r="AA11" s="40"/>
      <c r="AB11" s="40"/>
      <c r="AC11" s="40"/>
      <c r="AD11" s="40"/>
      <c r="AE11" s="40"/>
    </row>
    <row r="12" s="2" customFormat="1">
      <c r="A12" s="40"/>
      <c r="B12" s="46"/>
      <c r="C12" s="40"/>
      <c r="D12" s="40"/>
      <c r="E12" s="40"/>
      <c r="F12" s="40"/>
      <c r="G12" s="40"/>
      <c r="H12" s="40"/>
      <c r="I12" s="40"/>
      <c r="J12" s="40"/>
      <c r="K12" s="40"/>
      <c r="L12" s="147"/>
      <c r="S12" s="40"/>
      <c r="T12" s="40"/>
      <c r="U12" s="40"/>
      <c r="V12" s="40"/>
      <c r="W12" s="40"/>
      <c r="X12" s="40"/>
      <c r="Y12" s="40"/>
      <c r="Z12" s="40"/>
      <c r="AA12" s="40"/>
      <c r="AB12" s="40"/>
      <c r="AC12" s="40"/>
      <c r="AD12" s="40"/>
      <c r="AE12" s="40"/>
    </row>
    <row r="13" s="2" customFormat="1" ht="12" customHeight="1">
      <c r="A13" s="40"/>
      <c r="B13" s="46"/>
      <c r="C13" s="40"/>
      <c r="D13" s="145" t="s">
        <v>18</v>
      </c>
      <c r="E13" s="40"/>
      <c r="F13" s="135" t="s">
        <v>19</v>
      </c>
      <c r="G13" s="40"/>
      <c r="H13" s="40"/>
      <c r="I13" s="145" t="s">
        <v>20</v>
      </c>
      <c r="J13" s="135" t="s">
        <v>19</v>
      </c>
      <c r="K13" s="40"/>
      <c r="L13" s="147"/>
      <c r="S13" s="40"/>
      <c r="T13" s="40"/>
      <c r="U13" s="40"/>
      <c r="V13" s="40"/>
      <c r="W13" s="40"/>
      <c r="X13" s="40"/>
      <c r="Y13" s="40"/>
      <c r="Z13" s="40"/>
      <c r="AA13" s="40"/>
      <c r="AB13" s="40"/>
      <c r="AC13" s="40"/>
      <c r="AD13" s="40"/>
      <c r="AE13" s="40"/>
    </row>
    <row r="14" s="2" customFormat="1" ht="12" customHeight="1">
      <c r="A14" s="40"/>
      <c r="B14" s="46"/>
      <c r="C14" s="40"/>
      <c r="D14" s="145" t="s">
        <v>21</v>
      </c>
      <c r="E14" s="40"/>
      <c r="F14" s="135" t="s">
        <v>22</v>
      </c>
      <c r="G14" s="40"/>
      <c r="H14" s="40"/>
      <c r="I14" s="145" t="s">
        <v>23</v>
      </c>
      <c r="J14" s="149" t="str">
        <f>'Rekapitulace stavby'!AN8</f>
        <v>15. 3. 2021</v>
      </c>
      <c r="K14" s="40"/>
      <c r="L14" s="147"/>
      <c r="S14" s="40"/>
      <c r="T14" s="40"/>
      <c r="U14" s="40"/>
      <c r="V14" s="40"/>
      <c r="W14" s="40"/>
      <c r="X14" s="40"/>
      <c r="Y14" s="40"/>
      <c r="Z14" s="40"/>
      <c r="AA14" s="40"/>
      <c r="AB14" s="40"/>
      <c r="AC14" s="40"/>
      <c r="AD14" s="40"/>
      <c r="AE14" s="40"/>
    </row>
    <row r="15" s="2" customFormat="1" ht="10.8" customHeight="1">
      <c r="A15" s="40"/>
      <c r="B15" s="46"/>
      <c r="C15" s="40"/>
      <c r="D15" s="40"/>
      <c r="E15" s="40"/>
      <c r="F15" s="40"/>
      <c r="G15" s="40"/>
      <c r="H15" s="40"/>
      <c r="I15" s="40"/>
      <c r="J15" s="40"/>
      <c r="K15" s="40"/>
      <c r="L15" s="147"/>
      <c r="S15" s="40"/>
      <c r="T15" s="40"/>
      <c r="U15" s="40"/>
      <c r="V15" s="40"/>
      <c r="W15" s="40"/>
      <c r="X15" s="40"/>
      <c r="Y15" s="40"/>
      <c r="Z15" s="40"/>
      <c r="AA15" s="40"/>
      <c r="AB15" s="40"/>
      <c r="AC15" s="40"/>
      <c r="AD15" s="40"/>
      <c r="AE15" s="40"/>
    </row>
    <row r="16" s="2" customFormat="1" ht="12" customHeight="1">
      <c r="A16" s="40"/>
      <c r="B16" s="46"/>
      <c r="C16" s="40"/>
      <c r="D16" s="145" t="s">
        <v>25</v>
      </c>
      <c r="E16" s="40"/>
      <c r="F16" s="40"/>
      <c r="G16" s="40"/>
      <c r="H16" s="40"/>
      <c r="I16" s="145" t="s">
        <v>26</v>
      </c>
      <c r="J16" s="135" t="s">
        <v>166</v>
      </c>
      <c r="K16" s="40"/>
      <c r="L16" s="147"/>
      <c r="S16" s="40"/>
      <c r="T16" s="40"/>
      <c r="U16" s="40"/>
      <c r="V16" s="40"/>
      <c r="W16" s="40"/>
      <c r="X16" s="40"/>
      <c r="Y16" s="40"/>
      <c r="Z16" s="40"/>
      <c r="AA16" s="40"/>
      <c r="AB16" s="40"/>
      <c r="AC16" s="40"/>
      <c r="AD16" s="40"/>
      <c r="AE16" s="40"/>
    </row>
    <row r="17" s="2" customFormat="1" ht="18" customHeight="1">
      <c r="A17" s="40"/>
      <c r="B17" s="46"/>
      <c r="C17" s="40"/>
      <c r="D17" s="40"/>
      <c r="E17" s="135" t="s">
        <v>167</v>
      </c>
      <c r="F17" s="40"/>
      <c r="G17" s="40"/>
      <c r="H17" s="40"/>
      <c r="I17" s="145" t="s">
        <v>27</v>
      </c>
      <c r="J17" s="135" t="s">
        <v>168</v>
      </c>
      <c r="K17" s="40"/>
      <c r="L17" s="147"/>
      <c r="S17" s="40"/>
      <c r="T17" s="40"/>
      <c r="U17" s="40"/>
      <c r="V17" s="40"/>
      <c r="W17" s="40"/>
      <c r="X17" s="40"/>
      <c r="Y17" s="40"/>
      <c r="Z17" s="40"/>
      <c r="AA17" s="40"/>
      <c r="AB17" s="40"/>
      <c r="AC17" s="40"/>
      <c r="AD17" s="40"/>
      <c r="AE17" s="40"/>
    </row>
    <row r="18" s="2" customFormat="1" ht="6.96" customHeight="1">
      <c r="A18" s="40"/>
      <c r="B18" s="46"/>
      <c r="C18" s="40"/>
      <c r="D18" s="40"/>
      <c r="E18" s="40"/>
      <c r="F18" s="40"/>
      <c r="G18" s="40"/>
      <c r="H18" s="40"/>
      <c r="I18" s="40"/>
      <c r="J18" s="40"/>
      <c r="K18" s="40"/>
      <c r="L18" s="147"/>
      <c r="S18" s="40"/>
      <c r="T18" s="40"/>
      <c r="U18" s="40"/>
      <c r="V18" s="40"/>
      <c r="W18" s="40"/>
      <c r="X18" s="40"/>
      <c r="Y18" s="40"/>
      <c r="Z18" s="40"/>
      <c r="AA18" s="40"/>
      <c r="AB18" s="40"/>
      <c r="AC18" s="40"/>
      <c r="AD18" s="40"/>
      <c r="AE18" s="40"/>
    </row>
    <row r="19" s="2" customFormat="1" ht="12" customHeight="1">
      <c r="A19" s="40"/>
      <c r="B19" s="46"/>
      <c r="C19" s="40"/>
      <c r="D19" s="145" t="s">
        <v>28</v>
      </c>
      <c r="E19" s="40"/>
      <c r="F19" s="40"/>
      <c r="G19" s="40"/>
      <c r="H19" s="40"/>
      <c r="I19" s="145" t="s">
        <v>26</v>
      </c>
      <c r="J19" s="35" t="str">
        <f>'Rekapitulace stavby'!AN13</f>
        <v>Vyplň údaj</v>
      </c>
      <c r="K19" s="40"/>
      <c r="L19" s="147"/>
      <c r="S19" s="40"/>
      <c r="T19" s="40"/>
      <c r="U19" s="40"/>
      <c r="V19" s="40"/>
      <c r="W19" s="40"/>
      <c r="X19" s="40"/>
      <c r="Y19" s="40"/>
      <c r="Z19" s="40"/>
      <c r="AA19" s="40"/>
      <c r="AB19" s="40"/>
      <c r="AC19" s="40"/>
      <c r="AD19" s="40"/>
      <c r="AE19" s="40"/>
    </row>
    <row r="20" s="2" customFormat="1" ht="18" customHeight="1">
      <c r="A20" s="40"/>
      <c r="B20" s="46"/>
      <c r="C20" s="40"/>
      <c r="D20" s="40"/>
      <c r="E20" s="35" t="str">
        <f>'Rekapitulace stavby'!E14</f>
        <v>Vyplň údaj</v>
      </c>
      <c r="F20" s="135"/>
      <c r="G20" s="135"/>
      <c r="H20" s="135"/>
      <c r="I20" s="145" t="s">
        <v>27</v>
      </c>
      <c r="J20" s="35" t="str">
        <f>'Rekapitulace stavby'!AN14</f>
        <v>Vyplň údaj</v>
      </c>
      <c r="K20" s="40"/>
      <c r="L20" s="147"/>
      <c r="S20" s="40"/>
      <c r="T20" s="40"/>
      <c r="U20" s="40"/>
      <c r="V20" s="40"/>
      <c r="W20" s="40"/>
      <c r="X20" s="40"/>
      <c r="Y20" s="40"/>
      <c r="Z20" s="40"/>
      <c r="AA20" s="40"/>
      <c r="AB20" s="40"/>
      <c r="AC20" s="40"/>
      <c r="AD20" s="40"/>
      <c r="AE20" s="40"/>
    </row>
    <row r="21" s="2" customFormat="1" ht="6.96" customHeight="1">
      <c r="A21" s="40"/>
      <c r="B21" s="46"/>
      <c r="C21" s="40"/>
      <c r="D21" s="40"/>
      <c r="E21" s="40"/>
      <c r="F21" s="40"/>
      <c r="G21" s="40"/>
      <c r="H21" s="40"/>
      <c r="I21" s="40"/>
      <c r="J21" s="40"/>
      <c r="K21" s="40"/>
      <c r="L21" s="147"/>
      <c r="S21" s="40"/>
      <c r="T21" s="40"/>
      <c r="U21" s="40"/>
      <c r="V21" s="40"/>
      <c r="W21" s="40"/>
      <c r="X21" s="40"/>
      <c r="Y21" s="40"/>
      <c r="Z21" s="40"/>
      <c r="AA21" s="40"/>
      <c r="AB21" s="40"/>
      <c r="AC21" s="40"/>
      <c r="AD21" s="40"/>
      <c r="AE21" s="40"/>
    </row>
    <row r="22" s="2" customFormat="1" ht="12" customHeight="1">
      <c r="A22" s="40"/>
      <c r="B22" s="46"/>
      <c r="C22" s="40"/>
      <c r="D22" s="145" t="s">
        <v>30</v>
      </c>
      <c r="E22" s="40"/>
      <c r="F22" s="40"/>
      <c r="G22" s="40"/>
      <c r="H22" s="40"/>
      <c r="I22" s="145" t="s">
        <v>26</v>
      </c>
      <c r="J22" s="135" t="str">
        <f>IF('Rekapitulace stavby'!AN16="","",'Rekapitulace stavby'!AN16)</f>
        <v/>
      </c>
      <c r="K22" s="40"/>
      <c r="L22" s="147"/>
      <c r="S22" s="40"/>
      <c r="T22" s="40"/>
      <c r="U22" s="40"/>
      <c r="V22" s="40"/>
      <c r="W22" s="40"/>
      <c r="X22" s="40"/>
      <c r="Y22" s="40"/>
      <c r="Z22" s="40"/>
      <c r="AA22" s="40"/>
      <c r="AB22" s="40"/>
      <c r="AC22" s="40"/>
      <c r="AD22" s="40"/>
      <c r="AE22" s="40"/>
    </row>
    <row r="23" s="2" customFormat="1" ht="18" customHeight="1">
      <c r="A23" s="40"/>
      <c r="B23" s="46"/>
      <c r="C23" s="40"/>
      <c r="D23" s="40"/>
      <c r="E23" s="135" t="str">
        <f>IF('Rekapitulace stavby'!E17="","",'Rekapitulace stavby'!E17)</f>
        <v xml:space="preserve"> </v>
      </c>
      <c r="F23" s="40"/>
      <c r="G23" s="40"/>
      <c r="H23" s="40"/>
      <c r="I23" s="145" t="s">
        <v>27</v>
      </c>
      <c r="J23" s="135" t="str">
        <f>IF('Rekapitulace stavby'!AN17="","",'Rekapitulace stavby'!AN17)</f>
        <v/>
      </c>
      <c r="K23" s="40"/>
      <c r="L23" s="147"/>
      <c r="S23" s="40"/>
      <c r="T23" s="40"/>
      <c r="U23" s="40"/>
      <c r="V23" s="40"/>
      <c r="W23" s="40"/>
      <c r="X23" s="40"/>
      <c r="Y23" s="40"/>
      <c r="Z23" s="40"/>
      <c r="AA23" s="40"/>
      <c r="AB23" s="40"/>
      <c r="AC23" s="40"/>
      <c r="AD23" s="40"/>
      <c r="AE23" s="40"/>
    </row>
    <row r="24" s="2" customFormat="1" ht="6.96" customHeight="1">
      <c r="A24" s="40"/>
      <c r="B24" s="46"/>
      <c r="C24" s="40"/>
      <c r="D24" s="40"/>
      <c r="E24" s="40"/>
      <c r="F24" s="40"/>
      <c r="G24" s="40"/>
      <c r="H24" s="40"/>
      <c r="I24" s="40"/>
      <c r="J24" s="40"/>
      <c r="K24" s="40"/>
      <c r="L24" s="147"/>
      <c r="S24" s="40"/>
      <c r="T24" s="40"/>
      <c r="U24" s="40"/>
      <c r="V24" s="40"/>
      <c r="W24" s="40"/>
      <c r="X24" s="40"/>
      <c r="Y24" s="40"/>
      <c r="Z24" s="40"/>
      <c r="AA24" s="40"/>
      <c r="AB24" s="40"/>
      <c r="AC24" s="40"/>
      <c r="AD24" s="40"/>
      <c r="AE24" s="40"/>
    </row>
    <row r="25" s="2" customFormat="1" ht="12" customHeight="1">
      <c r="A25" s="40"/>
      <c r="B25" s="46"/>
      <c r="C25" s="40"/>
      <c r="D25" s="145" t="s">
        <v>32</v>
      </c>
      <c r="E25" s="40"/>
      <c r="F25" s="40"/>
      <c r="G25" s="40"/>
      <c r="H25" s="40"/>
      <c r="I25" s="145" t="s">
        <v>26</v>
      </c>
      <c r="J25" s="135" t="s">
        <v>19</v>
      </c>
      <c r="K25" s="40"/>
      <c r="L25" s="147"/>
      <c r="S25" s="40"/>
      <c r="T25" s="40"/>
      <c r="U25" s="40"/>
      <c r="V25" s="40"/>
      <c r="W25" s="40"/>
      <c r="X25" s="40"/>
      <c r="Y25" s="40"/>
      <c r="Z25" s="40"/>
      <c r="AA25" s="40"/>
      <c r="AB25" s="40"/>
      <c r="AC25" s="40"/>
      <c r="AD25" s="40"/>
      <c r="AE25" s="40"/>
    </row>
    <row r="26" s="2" customFormat="1" ht="18" customHeight="1">
      <c r="A26" s="40"/>
      <c r="B26" s="46"/>
      <c r="C26" s="40"/>
      <c r="D26" s="40"/>
      <c r="E26" s="135" t="s">
        <v>33</v>
      </c>
      <c r="F26" s="40"/>
      <c r="G26" s="40"/>
      <c r="H26" s="40"/>
      <c r="I26" s="145" t="s">
        <v>27</v>
      </c>
      <c r="J26" s="135" t="s">
        <v>19</v>
      </c>
      <c r="K26" s="40"/>
      <c r="L26" s="147"/>
      <c r="S26" s="40"/>
      <c r="T26" s="40"/>
      <c r="U26" s="40"/>
      <c r="V26" s="40"/>
      <c r="W26" s="40"/>
      <c r="X26" s="40"/>
      <c r="Y26" s="40"/>
      <c r="Z26" s="40"/>
      <c r="AA26" s="40"/>
      <c r="AB26" s="40"/>
      <c r="AC26" s="40"/>
      <c r="AD26" s="40"/>
      <c r="AE26" s="40"/>
    </row>
    <row r="27" s="2" customFormat="1" ht="6.96" customHeight="1">
      <c r="A27" s="40"/>
      <c r="B27" s="46"/>
      <c r="C27" s="40"/>
      <c r="D27" s="40"/>
      <c r="E27" s="40"/>
      <c r="F27" s="40"/>
      <c r="G27" s="40"/>
      <c r="H27" s="40"/>
      <c r="I27" s="40"/>
      <c r="J27" s="40"/>
      <c r="K27" s="40"/>
      <c r="L27" s="147"/>
      <c r="S27" s="40"/>
      <c r="T27" s="40"/>
      <c r="U27" s="40"/>
      <c r="V27" s="40"/>
      <c r="W27" s="40"/>
      <c r="X27" s="40"/>
      <c r="Y27" s="40"/>
      <c r="Z27" s="40"/>
      <c r="AA27" s="40"/>
      <c r="AB27" s="40"/>
      <c r="AC27" s="40"/>
      <c r="AD27" s="40"/>
      <c r="AE27" s="40"/>
    </row>
    <row r="28" s="2" customFormat="1" ht="12" customHeight="1">
      <c r="A28" s="40"/>
      <c r="B28" s="46"/>
      <c r="C28" s="40"/>
      <c r="D28" s="145" t="s">
        <v>34</v>
      </c>
      <c r="E28" s="40"/>
      <c r="F28" s="40"/>
      <c r="G28" s="40"/>
      <c r="H28" s="40"/>
      <c r="I28" s="40"/>
      <c r="J28" s="40"/>
      <c r="K28" s="40"/>
      <c r="L28" s="147"/>
      <c r="S28" s="40"/>
      <c r="T28" s="40"/>
      <c r="U28" s="40"/>
      <c r="V28" s="40"/>
      <c r="W28" s="40"/>
      <c r="X28" s="40"/>
      <c r="Y28" s="40"/>
      <c r="Z28" s="40"/>
      <c r="AA28" s="40"/>
      <c r="AB28" s="40"/>
      <c r="AC28" s="40"/>
      <c r="AD28" s="40"/>
      <c r="AE28" s="40"/>
    </row>
    <row r="29" s="8" customFormat="1" ht="47.25" customHeight="1">
      <c r="A29" s="150"/>
      <c r="B29" s="151"/>
      <c r="C29" s="150"/>
      <c r="D29" s="150"/>
      <c r="E29" s="152" t="s">
        <v>169</v>
      </c>
      <c r="F29" s="152"/>
      <c r="G29" s="152"/>
      <c r="H29" s="152"/>
      <c r="I29" s="150"/>
      <c r="J29" s="150"/>
      <c r="K29" s="150"/>
      <c r="L29" s="153"/>
      <c r="S29" s="150"/>
      <c r="T29" s="150"/>
      <c r="U29" s="150"/>
      <c r="V29" s="150"/>
      <c r="W29" s="150"/>
      <c r="X29" s="150"/>
      <c r="Y29" s="150"/>
      <c r="Z29" s="150"/>
      <c r="AA29" s="150"/>
      <c r="AB29" s="150"/>
      <c r="AC29" s="150"/>
      <c r="AD29" s="150"/>
      <c r="AE29" s="150"/>
    </row>
    <row r="30" s="2" customFormat="1" ht="6.96" customHeight="1">
      <c r="A30" s="40"/>
      <c r="B30" s="46"/>
      <c r="C30" s="40"/>
      <c r="D30" s="40"/>
      <c r="E30" s="40"/>
      <c r="F30" s="40"/>
      <c r="G30" s="40"/>
      <c r="H30" s="40"/>
      <c r="I30" s="40"/>
      <c r="J30" s="40"/>
      <c r="K30" s="40"/>
      <c r="L30" s="147"/>
      <c r="S30" s="40"/>
      <c r="T30" s="40"/>
      <c r="U30" s="40"/>
      <c r="V30" s="40"/>
      <c r="W30" s="40"/>
      <c r="X30" s="40"/>
      <c r="Y30" s="40"/>
      <c r="Z30" s="40"/>
      <c r="AA30" s="40"/>
      <c r="AB30" s="40"/>
      <c r="AC30" s="40"/>
      <c r="AD30" s="40"/>
      <c r="AE30" s="40"/>
    </row>
    <row r="31" s="2" customFormat="1" ht="6.96" customHeight="1">
      <c r="A31" s="40"/>
      <c r="B31" s="46"/>
      <c r="C31" s="40"/>
      <c r="D31" s="154"/>
      <c r="E31" s="154"/>
      <c r="F31" s="154"/>
      <c r="G31" s="154"/>
      <c r="H31" s="154"/>
      <c r="I31" s="154"/>
      <c r="J31" s="154"/>
      <c r="K31" s="154"/>
      <c r="L31" s="147"/>
      <c r="S31" s="40"/>
      <c r="T31" s="40"/>
      <c r="U31" s="40"/>
      <c r="V31" s="40"/>
      <c r="W31" s="40"/>
      <c r="X31" s="40"/>
      <c r="Y31" s="40"/>
      <c r="Z31" s="40"/>
      <c r="AA31" s="40"/>
      <c r="AB31" s="40"/>
      <c r="AC31" s="40"/>
      <c r="AD31" s="40"/>
      <c r="AE31" s="40"/>
    </row>
    <row r="32" s="2" customFormat="1" ht="25.44" customHeight="1">
      <c r="A32" s="40"/>
      <c r="B32" s="46"/>
      <c r="C32" s="40"/>
      <c r="D32" s="155" t="s">
        <v>36</v>
      </c>
      <c r="E32" s="40"/>
      <c r="F32" s="40"/>
      <c r="G32" s="40"/>
      <c r="H32" s="40"/>
      <c r="I32" s="40"/>
      <c r="J32" s="156">
        <f>ROUND(J87, 2)</f>
        <v>0</v>
      </c>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14.4" customHeight="1">
      <c r="A34" s="40"/>
      <c r="B34" s="46"/>
      <c r="C34" s="40"/>
      <c r="D34" s="40"/>
      <c r="E34" s="40"/>
      <c r="F34" s="157" t="s">
        <v>38</v>
      </c>
      <c r="G34" s="40"/>
      <c r="H34" s="40"/>
      <c r="I34" s="157" t="s">
        <v>37</v>
      </c>
      <c r="J34" s="157" t="s">
        <v>39</v>
      </c>
      <c r="K34" s="40"/>
      <c r="L34" s="147"/>
      <c r="S34" s="40"/>
      <c r="T34" s="40"/>
      <c r="U34" s="40"/>
      <c r="V34" s="40"/>
      <c r="W34" s="40"/>
      <c r="X34" s="40"/>
      <c r="Y34" s="40"/>
      <c r="Z34" s="40"/>
      <c r="AA34" s="40"/>
      <c r="AB34" s="40"/>
      <c r="AC34" s="40"/>
      <c r="AD34" s="40"/>
      <c r="AE34" s="40"/>
    </row>
    <row r="35" s="2" customFormat="1" ht="14.4" customHeight="1">
      <c r="A35" s="40"/>
      <c r="B35" s="46"/>
      <c r="C35" s="40"/>
      <c r="D35" s="158" t="s">
        <v>40</v>
      </c>
      <c r="E35" s="145" t="s">
        <v>41</v>
      </c>
      <c r="F35" s="159">
        <f>ROUND((SUM(BE87:BE231)),  2)</f>
        <v>0</v>
      </c>
      <c r="G35" s="40"/>
      <c r="H35" s="40"/>
      <c r="I35" s="160">
        <v>0.20999999999999999</v>
      </c>
      <c r="J35" s="159">
        <f>ROUND(((SUM(BE87:BE231))*I35),  2)</f>
        <v>0</v>
      </c>
      <c r="K35" s="40"/>
      <c r="L35" s="147"/>
      <c r="S35" s="40"/>
      <c r="T35" s="40"/>
      <c r="U35" s="40"/>
      <c r="V35" s="40"/>
      <c r="W35" s="40"/>
      <c r="X35" s="40"/>
      <c r="Y35" s="40"/>
      <c r="Z35" s="40"/>
      <c r="AA35" s="40"/>
      <c r="AB35" s="40"/>
      <c r="AC35" s="40"/>
      <c r="AD35" s="40"/>
      <c r="AE35" s="40"/>
    </row>
    <row r="36" s="2" customFormat="1" ht="14.4" customHeight="1">
      <c r="A36" s="40"/>
      <c r="B36" s="46"/>
      <c r="C36" s="40"/>
      <c r="D36" s="40"/>
      <c r="E36" s="145" t="s">
        <v>42</v>
      </c>
      <c r="F36" s="159">
        <f>ROUND((SUM(BF87:BF231)),  2)</f>
        <v>0</v>
      </c>
      <c r="G36" s="40"/>
      <c r="H36" s="40"/>
      <c r="I36" s="160">
        <v>0.14999999999999999</v>
      </c>
      <c r="J36" s="159">
        <f>ROUND(((SUM(BF87:BF231))*I36),  2)</f>
        <v>0</v>
      </c>
      <c r="K36" s="40"/>
      <c r="L36" s="147"/>
      <c r="S36" s="40"/>
      <c r="T36" s="40"/>
      <c r="U36" s="40"/>
      <c r="V36" s="40"/>
      <c r="W36" s="40"/>
      <c r="X36" s="40"/>
      <c r="Y36" s="40"/>
      <c r="Z36" s="40"/>
      <c r="AA36" s="40"/>
      <c r="AB36" s="40"/>
      <c r="AC36" s="40"/>
      <c r="AD36" s="40"/>
      <c r="AE36" s="40"/>
    </row>
    <row r="37" hidden="1" s="2" customFormat="1" ht="14.4" customHeight="1">
      <c r="A37" s="40"/>
      <c r="B37" s="46"/>
      <c r="C37" s="40"/>
      <c r="D37" s="40"/>
      <c r="E37" s="145" t="s">
        <v>43</v>
      </c>
      <c r="F37" s="159">
        <f>ROUND((SUM(BG87:BG231)),  2)</f>
        <v>0</v>
      </c>
      <c r="G37" s="40"/>
      <c r="H37" s="40"/>
      <c r="I37" s="160">
        <v>0.20999999999999999</v>
      </c>
      <c r="J37" s="159">
        <f>0</f>
        <v>0</v>
      </c>
      <c r="K37" s="40"/>
      <c r="L37" s="147"/>
      <c r="S37" s="40"/>
      <c r="T37" s="40"/>
      <c r="U37" s="40"/>
      <c r="V37" s="40"/>
      <c r="W37" s="40"/>
      <c r="X37" s="40"/>
      <c r="Y37" s="40"/>
      <c r="Z37" s="40"/>
      <c r="AA37" s="40"/>
      <c r="AB37" s="40"/>
      <c r="AC37" s="40"/>
      <c r="AD37" s="40"/>
      <c r="AE37" s="40"/>
    </row>
    <row r="38" hidden="1" s="2" customFormat="1" ht="14.4" customHeight="1">
      <c r="A38" s="40"/>
      <c r="B38" s="46"/>
      <c r="C38" s="40"/>
      <c r="D38" s="40"/>
      <c r="E38" s="145" t="s">
        <v>44</v>
      </c>
      <c r="F38" s="159">
        <f>ROUND((SUM(BH87:BH231)),  2)</f>
        <v>0</v>
      </c>
      <c r="G38" s="40"/>
      <c r="H38" s="40"/>
      <c r="I38" s="160">
        <v>0.14999999999999999</v>
      </c>
      <c r="J38" s="159">
        <f>0</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45</v>
      </c>
      <c r="F39" s="159">
        <f>ROUND((SUM(BI87:BI231)),  2)</f>
        <v>0</v>
      </c>
      <c r="G39" s="40"/>
      <c r="H39" s="40"/>
      <c r="I39" s="160">
        <v>0</v>
      </c>
      <c r="J39" s="159">
        <f>0</f>
        <v>0</v>
      </c>
      <c r="K39" s="40"/>
      <c r="L39" s="147"/>
      <c r="S39" s="40"/>
      <c r="T39" s="40"/>
      <c r="U39" s="40"/>
      <c r="V39" s="40"/>
      <c r="W39" s="40"/>
      <c r="X39" s="40"/>
      <c r="Y39" s="40"/>
      <c r="Z39" s="40"/>
      <c r="AA39" s="40"/>
      <c r="AB39" s="40"/>
      <c r="AC39" s="40"/>
      <c r="AD39" s="40"/>
      <c r="AE39" s="40"/>
    </row>
    <row r="40" s="2" customFormat="1" ht="6.96" customHeight="1">
      <c r="A40" s="40"/>
      <c r="B40" s="46"/>
      <c r="C40" s="40"/>
      <c r="D40" s="40"/>
      <c r="E40" s="40"/>
      <c r="F40" s="40"/>
      <c r="G40" s="40"/>
      <c r="H40" s="40"/>
      <c r="I40" s="40"/>
      <c r="J40" s="40"/>
      <c r="K40" s="40"/>
      <c r="L40" s="147"/>
      <c r="S40" s="40"/>
      <c r="T40" s="40"/>
      <c r="U40" s="40"/>
      <c r="V40" s="40"/>
      <c r="W40" s="40"/>
      <c r="X40" s="40"/>
      <c r="Y40" s="40"/>
      <c r="Z40" s="40"/>
      <c r="AA40" s="40"/>
      <c r="AB40" s="40"/>
      <c r="AC40" s="40"/>
      <c r="AD40" s="40"/>
      <c r="AE40" s="40"/>
    </row>
    <row r="41" s="2" customFormat="1" ht="25.44" customHeight="1">
      <c r="A41" s="40"/>
      <c r="B41" s="46"/>
      <c r="C41" s="161"/>
      <c r="D41" s="162" t="s">
        <v>46</v>
      </c>
      <c r="E41" s="163"/>
      <c r="F41" s="163"/>
      <c r="G41" s="164" t="s">
        <v>47</v>
      </c>
      <c r="H41" s="165" t="s">
        <v>48</v>
      </c>
      <c r="I41" s="163"/>
      <c r="J41" s="166">
        <f>SUM(J32:J39)</f>
        <v>0</v>
      </c>
      <c r="K41" s="167"/>
      <c r="L41" s="147"/>
      <c r="S41" s="40"/>
      <c r="T41" s="40"/>
      <c r="U41" s="40"/>
      <c r="V41" s="40"/>
      <c r="W41" s="40"/>
      <c r="X41" s="40"/>
      <c r="Y41" s="40"/>
      <c r="Z41" s="40"/>
      <c r="AA41" s="40"/>
      <c r="AB41" s="40"/>
      <c r="AC41" s="40"/>
      <c r="AD41" s="40"/>
      <c r="AE41" s="40"/>
    </row>
    <row r="42" s="2" customFormat="1" ht="14.4" customHeight="1">
      <c r="A42" s="40"/>
      <c r="B42" s="168"/>
      <c r="C42" s="169"/>
      <c r="D42" s="169"/>
      <c r="E42" s="169"/>
      <c r="F42" s="169"/>
      <c r="G42" s="169"/>
      <c r="H42" s="169"/>
      <c r="I42" s="169"/>
      <c r="J42" s="169"/>
      <c r="K42" s="169"/>
      <c r="L42" s="147"/>
      <c r="S42" s="40"/>
      <c r="T42" s="40"/>
      <c r="U42" s="40"/>
      <c r="V42" s="40"/>
      <c r="W42" s="40"/>
      <c r="X42" s="40"/>
      <c r="Y42" s="40"/>
      <c r="Z42" s="40"/>
      <c r="AA42" s="40"/>
      <c r="AB42" s="40"/>
      <c r="AC42" s="40"/>
      <c r="AD42" s="40"/>
      <c r="AE42" s="40"/>
    </row>
    <row r="46" s="2" customFormat="1" ht="6.96" customHeight="1">
      <c r="A46" s="40"/>
      <c r="B46" s="170"/>
      <c r="C46" s="171"/>
      <c r="D46" s="171"/>
      <c r="E46" s="171"/>
      <c r="F46" s="171"/>
      <c r="G46" s="171"/>
      <c r="H46" s="171"/>
      <c r="I46" s="171"/>
      <c r="J46" s="171"/>
      <c r="K46" s="171"/>
      <c r="L46" s="147"/>
      <c r="S46" s="40"/>
      <c r="T46" s="40"/>
      <c r="U46" s="40"/>
      <c r="V46" s="40"/>
      <c r="W46" s="40"/>
      <c r="X46" s="40"/>
      <c r="Y46" s="40"/>
      <c r="Z46" s="40"/>
      <c r="AA46" s="40"/>
      <c r="AB46" s="40"/>
      <c r="AC46" s="40"/>
      <c r="AD46" s="40"/>
      <c r="AE46" s="40"/>
    </row>
    <row r="47" s="2" customFormat="1" ht="24.96" customHeight="1">
      <c r="A47" s="40"/>
      <c r="B47" s="41"/>
      <c r="C47" s="25" t="s">
        <v>170</v>
      </c>
      <c r="D47" s="42"/>
      <c r="E47" s="42"/>
      <c r="F47" s="42"/>
      <c r="G47" s="42"/>
      <c r="H47" s="42"/>
      <c r="I47" s="42"/>
      <c r="J47" s="42"/>
      <c r="K47" s="42"/>
      <c r="L47" s="147"/>
      <c r="S47" s="40"/>
      <c r="T47" s="40"/>
      <c r="U47" s="40"/>
      <c r="V47" s="40"/>
      <c r="W47" s="40"/>
      <c r="X47" s="40"/>
      <c r="Y47" s="40"/>
      <c r="Z47" s="40"/>
      <c r="AA47" s="40"/>
      <c r="AB47" s="40"/>
      <c r="AC47" s="40"/>
      <c r="AD47" s="40"/>
      <c r="AE47" s="40"/>
    </row>
    <row r="48" s="2" customFormat="1" ht="6.96" customHeight="1">
      <c r="A48" s="40"/>
      <c r="B48" s="41"/>
      <c r="C48" s="42"/>
      <c r="D48" s="42"/>
      <c r="E48" s="42"/>
      <c r="F48" s="42"/>
      <c r="G48" s="42"/>
      <c r="H48" s="42"/>
      <c r="I48" s="42"/>
      <c r="J48" s="42"/>
      <c r="K48" s="42"/>
      <c r="L48" s="147"/>
      <c r="S48" s="40"/>
      <c r="T48" s="40"/>
      <c r="U48" s="40"/>
      <c r="V48" s="40"/>
      <c r="W48" s="40"/>
      <c r="X48" s="40"/>
      <c r="Y48" s="40"/>
      <c r="Z48" s="40"/>
      <c r="AA48" s="40"/>
      <c r="AB48" s="40"/>
      <c r="AC48" s="40"/>
      <c r="AD48" s="40"/>
      <c r="AE48" s="40"/>
    </row>
    <row r="49" s="2" customFormat="1" ht="12" customHeight="1">
      <c r="A49" s="40"/>
      <c r="B49" s="41"/>
      <c r="C49" s="34" t="s">
        <v>16</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16.5" customHeight="1">
      <c r="A50" s="40"/>
      <c r="B50" s="41"/>
      <c r="C50" s="42"/>
      <c r="D50" s="42"/>
      <c r="E50" s="172" t="str">
        <f>E7</f>
        <v>Oprava trati v úseku 1. TK Velké Březno - Boletice n.L. a 1. SK v žst. Boletice_OPRAVA č.1</v>
      </c>
      <c r="F50" s="34"/>
      <c r="G50" s="34"/>
      <c r="H50" s="34"/>
      <c r="I50" s="42"/>
      <c r="J50" s="42"/>
      <c r="K50" s="42"/>
      <c r="L50" s="147"/>
      <c r="S50" s="40"/>
      <c r="T50" s="40"/>
      <c r="U50" s="40"/>
      <c r="V50" s="40"/>
      <c r="W50" s="40"/>
      <c r="X50" s="40"/>
      <c r="Y50" s="40"/>
      <c r="Z50" s="40"/>
      <c r="AA50" s="40"/>
      <c r="AB50" s="40"/>
      <c r="AC50" s="40"/>
      <c r="AD50" s="40"/>
      <c r="AE50" s="40"/>
    </row>
    <row r="51" s="1" customFormat="1" ht="12" customHeight="1">
      <c r="B51" s="23"/>
      <c r="C51" s="34" t="s">
        <v>162</v>
      </c>
      <c r="D51" s="24"/>
      <c r="E51" s="24"/>
      <c r="F51" s="24"/>
      <c r="G51" s="24"/>
      <c r="H51" s="24"/>
      <c r="I51" s="24"/>
      <c r="J51" s="24"/>
      <c r="K51" s="24"/>
      <c r="L51" s="22"/>
    </row>
    <row r="52" s="2" customFormat="1" ht="16.5" customHeight="1">
      <c r="A52" s="40"/>
      <c r="B52" s="41"/>
      <c r="C52" s="42"/>
      <c r="D52" s="42"/>
      <c r="E52" s="172" t="s">
        <v>163</v>
      </c>
      <c r="F52" s="42"/>
      <c r="G52" s="42"/>
      <c r="H52" s="42"/>
      <c r="I52" s="42"/>
      <c r="J52" s="42"/>
      <c r="K52" s="42"/>
      <c r="L52" s="147"/>
      <c r="S52" s="40"/>
      <c r="T52" s="40"/>
      <c r="U52" s="40"/>
      <c r="V52" s="40"/>
      <c r="W52" s="40"/>
      <c r="X52" s="40"/>
      <c r="Y52" s="40"/>
      <c r="Z52" s="40"/>
      <c r="AA52" s="40"/>
      <c r="AB52" s="40"/>
      <c r="AC52" s="40"/>
      <c r="AD52" s="40"/>
      <c r="AE52" s="40"/>
    </row>
    <row r="53" s="2" customFormat="1" ht="12" customHeight="1">
      <c r="A53" s="40"/>
      <c r="B53" s="41"/>
      <c r="C53" s="34" t="s">
        <v>164</v>
      </c>
      <c r="D53" s="42"/>
      <c r="E53" s="42"/>
      <c r="F53" s="42"/>
      <c r="G53" s="42"/>
      <c r="H53" s="42"/>
      <c r="I53" s="42"/>
      <c r="J53" s="42"/>
      <c r="K53" s="42"/>
      <c r="L53" s="147"/>
      <c r="S53" s="40"/>
      <c r="T53" s="40"/>
      <c r="U53" s="40"/>
      <c r="V53" s="40"/>
      <c r="W53" s="40"/>
      <c r="X53" s="40"/>
      <c r="Y53" s="40"/>
      <c r="Z53" s="40"/>
      <c r="AA53" s="40"/>
      <c r="AB53" s="40"/>
      <c r="AC53" s="40"/>
      <c r="AD53" s="40"/>
      <c r="AE53" s="40"/>
    </row>
    <row r="54" s="2" customFormat="1" ht="16.5" customHeight="1">
      <c r="A54" s="40"/>
      <c r="B54" s="41"/>
      <c r="C54" s="42"/>
      <c r="D54" s="42"/>
      <c r="E54" s="71" t="str">
        <f>E11</f>
        <v>01 - SO 01 - Železniční svršek</v>
      </c>
      <c r="F54" s="42"/>
      <c r="G54" s="42"/>
      <c r="H54" s="42"/>
      <c r="I54" s="42"/>
      <c r="J54" s="42"/>
      <c r="K54" s="42"/>
      <c r="L54" s="147"/>
      <c r="S54" s="40"/>
      <c r="T54" s="40"/>
      <c r="U54" s="40"/>
      <c r="V54" s="40"/>
      <c r="W54" s="40"/>
      <c r="X54" s="40"/>
      <c r="Y54" s="40"/>
      <c r="Z54" s="40"/>
      <c r="AA54" s="40"/>
      <c r="AB54" s="40"/>
      <c r="AC54" s="40"/>
      <c r="AD54" s="40"/>
      <c r="AE54" s="40"/>
    </row>
    <row r="55" s="2" customFormat="1" ht="6.96" customHeight="1">
      <c r="A55" s="40"/>
      <c r="B55" s="41"/>
      <c r="C55" s="42"/>
      <c r="D55" s="42"/>
      <c r="E55" s="42"/>
      <c r="F55" s="42"/>
      <c r="G55" s="42"/>
      <c r="H55" s="42"/>
      <c r="I55" s="42"/>
      <c r="J55" s="42"/>
      <c r="K55" s="42"/>
      <c r="L55" s="147"/>
      <c r="S55" s="40"/>
      <c r="T55" s="40"/>
      <c r="U55" s="40"/>
      <c r="V55" s="40"/>
      <c r="W55" s="40"/>
      <c r="X55" s="40"/>
      <c r="Y55" s="40"/>
      <c r="Z55" s="40"/>
      <c r="AA55" s="40"/>
      <c r="AB55" s="40"/>
      <c r="AC55" s="40"/>
      <c r="AD55" s="40"/>
      <c r="AE55" s="40"/>
    </row>
    <row r="56" s="2" customFormat="1" ht="12" customHeight="1">
      <c r="A56" s="40"/>
      <c r="B56" s="41"/>
      <c r="C56" s="34" t="s">
        <v>21</v>
      </c>
      <c r="D56" s="42"/>
      <c r="E56" s="42"/>
      <c r="F56" s="29" t="str">
        <f>F14</f>
        <v xml:space="preserve"> </v>
      </c>
      <c r="G56" s="42"/>
      <c r="H56" s="42"/>
      <c r="I56" s="34" t="s">
        <v>23</v>
      </c>
      <c r="J56" s="74" t="str">
        <f>IF(J14="","",J14)</f>
        <v>15. 3. 2021</v>
      </c>
      <c r="K56" s="42"/>
      <c r="L56" s="147"/>
      <c r="S56" s="40"/>
      <c r="T56" s="40"/>
      <c r="U56" s="40"/>
      <c r="V56" s="40"/>
      <c r="W56" s="40"/>
      <c r="X56" s="40"/>
      <c r="Y56" s="40"/>
      <c r="Z56" s="40"/>
      <c r="AA56" s="40"/>
      <c r="AB56" s="40"/>
      <c r="AC56" s="40"/>
      <c r="AD56" s="40"/>
      <c r="AE56" s="40"/>
    </row>
    <row r="57" s="2" customFormat="1" ht="6.96" customHeight="1">
      <c r="A57" s="40"/>
      <c r="B57" s="41"/>
      <c r="C57" s="42"/>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5.15" customHeight="1">
      <c r="A58" s="40"/>
      <c r="B58" s="41"/>
      <c r="C58" s="34" t="s">
        <v>25</v>
      </c>
      <c r="D58" s="42"/>
      <c r="E58" s="42"/>
      <c r="F58" s="29" t="str">
        <f>E17</f>
        <v>Správa železnic, OŘ ÚNL</v>
      </c>
      <c r="G58" s="42"/>
      <c r="H58" s="42"/>
      <c r="I58" s="34" t="s">
        <v>30</v>
      </c>
      <c r="J58" s="38" t="str">
        <f>E23</f>
        <v xml:space="preserve"> </v>
      </c>
      <c r="K58" s="42"/>
      <c r="L58" s="147"/>
      <c r="S58" s="40"/>
      <c r="T58" s="40"/>
      <c r="U58" s="40"/>
      <c r="V58" s="40"/>
      <c r="W58" s="40"/>
      <c r="X58" s="40"/>
      <c r="Y58" s="40"/>
      <c r="Z58" s="40"/>
      <c r="AA58" s="40"/>
      <c r="AB58" s="40"/>
      <c r="AC58" s="40"/>
      <c r="AD58" s="40"/>
      <c r="AE58" s="40"/>
    </row>
    <row r="59" s="2" customFormat="1" ht="15.15" customHeight="1">
      <c r="A59" s="40"/>
      <c r="B59" s="41"/>
      <c r="C59" s="34" t="s">
        <v>28</v>
      </c>
      <c r="D59" s="42"/>
      <c r="E59" s="42"/>
      <c r="F59" s="29" t="str">
        <f>IF(E20="","",E20)</f>
        <v>Vyplň údaj</v>
      </c>
      <c r="G59" s="42"/>
      <c r="H59" s="42"/>
      <c r="I59" s="34" t="s">
        <v>32</v>
      </c>
      <c r="J59" s="38" t="str">
        <f>E26</f>
        <v>Věra Trnková</v>
      </c>
      <c r="K59" s="42"/>
      <c r="L59" s="147"/>
      <c r="S59" s="40"/>
      <c r="T59" s="40"/>
      <c r="U59" s="40"/>
      <c r="V59" s="40"/>
      <c r="W59" s="40"/>
      <c r="X59" s="40"/>
      <c r="Y59" s="40"/>
      <c r="Z59" s="40"/>
      <c r="AA59" s="40"/>
      <c r="AB59" s="40"/>
      <c r="AC59" s="40"/>
      <c r="AD59" s="40"/>
      <c r="AE59" s="40"/>
    </row>
    <row r="60" s="2" customFormat="1" ht="10.32" customHeight="1">
      <c r="A60" s="40"/>
      <c r="B60" s="41"/>
      <c r="C60" s="42"/>
      <c r="D60" s="42"/>
      <c r="E60" s="42"/>
      <c r="F60" s="42"/>
      <c r="G60" s="42"/>
      <c r="H60" s="42"/>
      <c r="I60" s="42"/>
      <c r="J60" s="42"/>
      <c r="K60" s="42"/>
      <c r="L60" s="147"/>
      <c r="S60" s="40"/>
      <c r="T60" s="40"/>
      <c r="U60" s="40"/>
      <c r="V60" s="40"/>
      <c r="W60" s="40"/>
      <c r="X60" s="40"/>
      <c r="Y60" s="40"/>
      <c r="Z60" s="40"/>
      <c r="AA60" s="40"/>
      <c r="AB60" s="40"/>
      <c r="AC60" s="40"/>
      <c r="AD60" s="40"/>
      <c r="AE60" s="40"/>
    </row>
    <row r="61" s="2" customFormat="1" ht="29.28" customHeight="1">
      <c r="A61" s="40"/>
      <c r="B61" s="41"/>
      <c r="C61" s="173" t="s">
        <v>171</v>
      </c>
      <c r="D61" s="174"/>
      <c r="E61" s="174"/>
      <c r="F61" s="174"/>
      <c r="G61" s="174"/>
      <c r="H61" s="174"/>
      <c r="I61" s="174"/>
      <c r="J61" s="175" t="s">
        <v>172</v>
      </c>
      <c r="K61" s="174"/>
      <c r="L61" s="147"/>
      <c r="S61" s="40"/>
      <c r="T61" s="40"/>
      <c r="U61" s="40"/>
      <c r="V61" s="40"/>
      <c r="W61" s="40"/>
      <c r="X61" s="40"/>
      <c r="Y61" s="40"/>
      <c r="Z61" s="40"/>
      <c r="AA61" s="40"/>
      <c r="AB61" s="40"/>
      <c r="AC61" s="40"/>
      <c r="AD61" s="40"/>
      <c r="AE61" s="40"/>
    </row>
    <row r="62" s="2" customFormat="1" ht="10.32" customHeight="1">
      <c r="A62" s="40"/>
      <c r="B62" s="41"/>
      <c r="C62" s="42"/>
      <c r="D62" s="42"/>
      <c r="E62" s="42"/>
      <c r="F62" s="42"/>
      <c r="G62" s="42"/>
      <c r="H62" s="42"/>
      <c r="I62" s="42"/>
      <c r="J62" s="42"/>
      <c r="K62" s="42"/>
      <c r="L62" s="147"/>
      <c r="S62" s="40"/>
      <c r="T62" s="40"/>
      <c r="U62" s="40"/>
      <c r="V62" s="40"/>
      <c r="W62" s="40"/>
      <c r="X62" s="40"/>
      <c r="Y62" s="40"/>
      <c r="Z62" s="40"/>
      <c r="AA62" s="40"/>
      <c r="AB62" s="40"/>
      <c r="AC62" s="40"/>
      <c r="AD62" s="40"/>
      <c r="AE62" s="40"/>
    </row>
    <row r="63" s="2" customFormat="1" ht="22.8" customHeight="1">
      <c r="A63" s="40"/>
      <c r="B63" s="41"/>
      <c r="C63" s="176" t="s">
        <v>68</v>
      </c>
      <c r="D63" s="42"/>
      <c r="E63" s="42"/>
      <c r="F63" s="42"/>
      <c r="G63" s="42"/>
      <c r="H63" s="42"/>
      <c r="I63" s="42"/>
      <c r="J63" s="104">
        <f>J87</f>
        <v>0</v>
      </c>
      <c r="K63" s="42"/>
      <c r="L63" s="147"/>
      <c r="S63" s="40"/>
      <c r="T63" s="40"/>
      <c r="U63" s="40"/>
      <c r="V63" s="40"/>
      <c r="W63" s="40"/>
      <c r="X63" s="40"/>
      <c r="Y63" s="40"/>
      <c r="Z63" s="40"/>
      <c r="AA63" s="40"/>
      <c r="AB63" s="40"/>
      <c r="AC63" s="40"/>
      <c r="AD63" s="40"/>
      <c r="AE63" s="40"/>
      <c r="AU63" s="19" t="s">
        <v>173</v>
      </c>
    </row>
    <row r="64" s="9" customFormat="1" ht="24.96" customHeight="1">
      <c r="A64" s="9"/>
      <c r="B64" s="177"/>
      <c r="C64" s="178"/>
      <c r="D64" s="179" t="s">
        <v>174</v>
      </c>
      <c r="E64" s="180"/>
      <c r="F64" s="180"/>
      <c r="G64" s="180"/>
      <c r="H64" s="180"/>
      <c r="I64" s="180"/>
      <c r="J64" s="181">
        <f>J88</f>
        <v>0</v>
      </c>
      <c r="K64" s="178"/>
      <c r="L64" s="182"/>
      <c r="S64" s="9"/>
      <c r="T64" s="9"/>
      <c r="U64" s="9"/>
      <c r="V64" s="9"/>
      <c r="W64" s="9"/>
      <c r="X64" s="9"/>
      <c r="Y64" s="9"/>
      <c r="Z64" s="9"/>
      <c r="AA64" s="9"/>
      <c r="AB64" s="9"/>
      <c r="AC64" s="9"/>
      <c r="AD64" s="9"/>
      <c r="AE64" s="9"/>
    </row>
    <row r="65" s="10" customFormat="1" ht="19.92" customHeight="1">
      <c r="A65" s="10"/>
      <c r="B65" s="183"/>
      <c r="C65" s="127"/>
      <c r="D65" s="184" t="s">
        <v>175</v>
      </c>
      <c r="E65" s="185"/>
      <c r="F65" s="185"/>
      <c r="G65" s="185"/>
      <c r="H65" s="185"/>
      <c r="I65" s="185"/>
      <c r="J65" s="186">
        <f>J89</f>
        <v>0</v>
      </c>
      <c r="K65" s="127"/>
      <c r="L65" s="187"/>
      <c r="S65" s="10"/>
      <c r="T65" s="10"/>
      <c r="U65" s="10"/>
      <c r="V65" s="10"/>
      <c r="W65" s="10"/>
      <c r="X65" s="10"/>
      <c r="Y65" s="10"/>
      <c r="Z65" s="10"/>
      <c r="AA65" s="10"/>
      <c r="AB65" s="10"/>
      <c r="AC65" s="10"/>
      <c r="AD65" s="10"/>
      <c r="AE65" s="10"/>
    </row>
    <row r="66" s="2" customFormat="1" ht="21.84"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6.96" customHeight="1">
      <c r="A67" s="40"/>
      <c r="B67" s="61"/>
      <c r="C67" s="62"/>
      <c r="D67" s="62"/>
      <c r="E67" s="62"/>
      <c r="F67" s="62"/>
      <c r="G67" s="62"/>
      <c r="H67" s="62"/>
      <c r="I67" s="62"/>
      <c r="J67" s="62"/>
      <c r="K67" s="62"/>
      <c r="L67" s="147"/>
      <c r="S67" s="40"/>
      <c r="T67" s="40"/>
      <c r="U67" s="40"/>
      <c r="V67" s="40"/>
      <c r="W67" s="40"/>
      <c r="X67" s="40"/>
      <c r="Y67" s="40"/>
      <c r="Z67" s="40"/>
      <c r="AA67" s="40"/>
      <c r="AB67" s="40"/>
      <c r="AC67" s="40"/>
      <c r="AD67" s="40"/>
      <c r="AE67" s="40"/>
    </row>
    <row r="71" s="2" customFormat="1" ht="6.96" customHeight="1">
      <c r="A71" s="40"/>
      <c r="B71" s="63"/>
      <c r="C71" s="64"/>
      <c r="D71" s="64"/>
      <c r="E71" s="64"/>
      <c r="F71" s="64"/>
      <c r="G71" s="64"/>
      <c r="H71" s="64"/>
      <c r="I71" s="64"/>
      <c r="J71" s="64"/>
      <c r="K71" s="64"/>
      <c r="L71" s="147"/>
      <c r="S71" s="40"/>
      <c r="T71" s="40"/>
      <c r="U71" s="40"/>
      <c r="V71" s="40"/>
      <c r="W71" s="40"/>
      <c r="X71" s="40"/>
      <c r="Y71" s="40"/>
      <c r="Z71" s="40"/>
      <c r="AA71" s="40"/>
      <c r="AB71" s="40"/>
      <c r="AC71" s="40"/>
      <c r="AD71" s="40"/>
      <c r="AE71" s="40"/>
    </row>
    <row r="72" s="2" customFormat="1" ht="24.96" customHeight="1">
      <c r="A72" s="40"/>
      <c r="B72" s="41"/>
      <c r="C72" s="25" t="s">
        <v>176</v>
      </c>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6.96" customHeight="1">
      <c r="A73" s="40"/>
      <c r="B73" s="41"/>
      <c r="C73" s="42"/>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12" customHeight="1">
      <c r="A74" s="40"/>
      <c r="B74" s="41"/>
      <c r="C74" s="34" t="s">
        <v>16</v>
      </c>
      <c r="D74" s="42"/>
      <c r="E74" s="42"/>
      <c r="F74" s="42"/>
      <c r="G74" s="42"/>
      <c r="H74" s="42"/>
      <c r="I74" s="42"/>
      <c r="J74" s="42"/>
      <c r="K74" s="42"/>
      <c r="L74" s="147"/>
      <c r="S74" s="40"/>
      <c r="T74" s="40"/>
      <c r="U74" s="40"/>
      <c r="V74" s="40"/>
      <c r="W74" s="40"/>
      <c r="X74" s="40"/>
      <c r="Y74" s="40"/>
      <c r="Z74" s="40"/>
      <c r="AA74" s="40"/>
      <c r="AB74" s="40"/>
      <c r="AC74" s="40"/>
      <c r="AD74" s="40"/>
      <c r="AE74" s="40"/>
    </row>
    <row r="75" s="2" customFormat="1" ht="16.5" customHeight="1">
      <c r="A75" s="40"/>
      <c r="B75" s="41"/>
      <c r="C75" s="42"/>
      <c r="D75" s="42"/>
      <c r="E75" s="172" t="str">
        <f>E7</f>
        <v>Oprava trati v úseku 1. TK Velké Březno - Boletice n.L. a 1. SK v žst. Boletice_OPRAVA č.1</v>
      </c>
      <c r="F75" s="34"/>
      <c r="G75" s="34"/>
      <c r="H75" s="34"/>
      <c r="I75" s="42"/>
      <c r="J75" s="42"/>
      <c r="K75" s="42"/>
      <c r="L75" s="147"/>
      <c r="S75" s="40"/>
      <c r="T75" s="40"/>
      <c r="U75" s="40"/>
      <c r="V75" s="40"/>
      <c r="W75" s="40"/>
      <c r="X75" s="40"/>
      <c r="Y75" s="40"/>
      <c r="Z75" s="40"/>
      <c r="AA75" s="40"/>
      <c r="AB75" s="40"/>
      <c r="AC75" s="40"/>
      <c r="AD75" s="40"/>
      <c r="AE75" s="40"/>
    </row>
    <row r="76" s="1" customFormat="1" ht="12" customHeight="1">
      <c r="B76" s="23"/>
      <c r="C76" s="34" t="s">
        <v>162</v>
      </c>
      <c r="D76" s="24"/>
      <c r="E76" s="24"/>
      <c r="F76" s="24"/>
      <c r="G76" s="24"/>
      <c r="H76" s="24"/>
      <c r="I76" s="24"/>
      <c r="J76" s="24"/>
      <c r="K76" s="24"/>
      <c r="L76" s="22"/>
    </row>
    <row r="77" s="2" customFormat="1" ht="16.5" customHeight="1">
      <c r="A77" s="40"/>
      <c r="B77" s="41"/>
      <c r="C77" s="42"/>
      <c r="D77" s="42"/>
      <c r="E77" s="172" t="s">
        <v>163</v>
      </c>
      <c r="F77" s="42"/>
      <c r="G77" s="42"/>
      <c r="H77" s="42"/>
      <c r="I77" s="42"/>
      <c r="J77" s="42"/>
      <c r="K77" s="42"/>
      <c r="L77" s="147"/>
      <c r="S77" s="40"/>
      <c r="T77" s="40"/>
      <c r="U77" s="40"/>
      <c r="V77" s="40"/>
      <c r="W77" s="40"/>
      <c r="X77" s="40"/>
      <c r="Y77" s="40"/>
      <c r="Z77" s="40"/>
      <c r="AA77" s="40"/>
      <c r="AB77" s="40"/>
      <c r="AC77" s="40"/>
      <c r="AD77" s="40"/>
      <c r="AE77" s="40"/>
    </row>
    <row r="78" s="2" customFormat="1" ht="12" customHeight="1">
      <c r="A78" s="40"/>
      <c r="B78" s="41"/>
      <c r="C78" s="34" t="s">
        <v>164</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6.5" customHeight="1">
      <c r="A79" s="40"/>
      <c r="B79" s="41"/>
      <c r="C79" s="42"/>
      <c r="D79" s="42"/>
      <c r="E79" s="71" t="str">
        <f>E11</f>
        <v>01 - SO 01 - Železniční svršek</v>
      </c>
      <c r="F79" s="42"/>
      <c r="G79" s="42"/>
      <c r="H79" s="42"/>
      <c r="I79" s="42"/>
      <c r="J79" s="42"/>
      <c r="K79" s="42"/>
      <c r="L79" s="147"/>
      <c r="S79" s="40"/>
      <c r="T79" s="40"/>
      <c r="U79" s="40"/>
      <c r="V79" s="40"/>
      <c r="W79" s="40"/>
      <c r="X79" s="40"/>
      <c r="Y79" s="40"/>
      <c r="Z79" s="40"/>
      <c r="AA79" s="40"/>
      <c r="AB79" s="40"/>
      <c r="AC79" s="40"/>
      <c r="AD79" s="40"/>
      <c r="AE79" s="40"/>
    </row>
    <row r="80" s="2" customFormat="1" ht="6.96" customHeight="1">
      <c r="A80" s="40"/>
      <c r="B80" s="41"/>
      <c r="C80" s="42"/>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2" customHeight="1">
      <c r="A81" s="40"/>
      <c r="B81" s="41"/>
      <c r="C81" s="34" t="s">
        <v>21</v>
      </c>
      <c r="D81" s="42"/>
      <c r="E81" s="42"/>
      <c r="F81" s="29" t="str">
        <f>F14</f>
        <v xml:space="preserve"> </v>
      </c>
      <c r="G81" s="42"/>
      <c r="H81" s="42"/>
      <c r="I81" s="34" t="s">
        <v>23</v>
      </c>
      <c r="J81" s="74" t="str">
        <f>IF(J14="","",J14)</f>
        <v>15. 3. 2021</v>
      </c>
      <c r="K81" s="42"/>
      <c r="L81" s="147"/>
      <c r="S81" s="40"/>
      <c r="T81" s="40"/>
      <c r="U81" s="40"/>
      <c r="V81" s="40"/>
      <c r="W81" s="40"/>
      <c r="X81" s="40"/>
      <c r="Y81" s="40"/>
      <c r="Z81" s="40"/>
      <c r="AA81" s="40"/>
      <c r="AB81" s="40"/>
      <c r="AC81" s="40"/>
      <c r="AD81" s="40"/>
      <c r="AE81" s="40"/>
    </row>
    <row r="82" s="2" customFormat="1" ht="6.96" customHeight="1">
      <c r="A82" s="40"/>
      <c r="B82" s="41"/>
      <c r="C82" s="42"/>
      <c r="D82" s="42"/>
      <c r="E82" s="42"/>
      <c r="F82" s="42"/>
      <c r="G82" s="42"/>
      <c r="H82" s="42"/>
      <c r="I82" s="42"/>
      <c r="J82" s="42"/>
      <c r="K82" s="42"/>
      <c r="L82" s="147"/>
      <c r="S82" s="40"/>
      <c r="T82" s="40"/>
      <c r="U82" s="40"/>
      <c r="V82" s="40"/>
      <c r="W82" s="40"/>
      <c r="X82" s="40"/>
      <c r="Y82" s="40"/>
      <c r="Z82" s="40"/>
      <c r="AA82" s="40"/>
      <c r="AB82" s="40"/>
      <c r="AC82" s="40"/>
      <c r="AD82" s="40"/>
      <c r="AE82" s="40"/>
    </row>
    <row r="83" s="2" customFormat="1" ht="15.15" customHeight="1">
      <c r="A83" s="40"/>
      <c r="B83" s="41"/>
      <c r="C83" s="34" t="s">
        <v>25</v>
      </c>
      <c r="D83" s="42"/>
      <c r="E83" s="42"/>
      <c r="F83" s="29" t="str">
        <f>E17</f>
        <v>Správa železnic, OŘ ÚNL</v>
      </c>
      <c r="G83" s="42"/>
      <c r="H83" s="42"/>
      <c r="I83" s="34" t="s">
        <v>30</v>
      </c>
      <c r="J83" s="38" t="str">
        <f>E23</f>
        <v xml:space="preserve"> </v>
      </c>
      <c r="K83" s="42"/>
      <c r="L83" s="147"/>
      <c r="S83" s="40"/>
      <c r="T83" s="40"/>
      <c r="U83" s="40"/>
      <c r="V83" s="40"/>
      <c r="W83" s="40"/>
      <c r="X83" s="40"/>
      <c r="Y83" s="40"/>
      <c r="Z83" s="40"/>
      <c r="AA83" s="40"/>
      <c r="AB83" s="40"/>
      <c r="AC83" s="40"/>
      <c r="AD83" s="40"/>
      <c r="AE83" s="40"/>
    </row>
    <row r="84" s="2" customFormat="1" ht="15.15" customHeight="1">
      <c r="A84" s="40"/>
      <c r="B84" s="41"/>
      <c r="C84" s="34" t="s">
        <v>28</v>
      </c>
      <c r="D84" s="42"/>
      <c r="E84" s="42"/>
      <c r="F84" s="29" t="str">
        <f>IF(E20="","",E20)</f>
        <v>Vyplň údaj</v>
      </c>
      <c r="G84" s="42"/>
      <c r="H84" s="42"/>
      <c r="I84" s="34" t="s">
        <v>32</v>
      </c>
      <c r="J84" s="38" t="str">
        <f>E26</f>
        <v>Věra Trnková</v>
      </c>
      <c r="K84" s="42"/>
      <c r="L84" s="147"/>
      <c r="S84" s="40"/>
      <c r="T84" s="40"/>
      <c r="U84" s="40"/>
      <c r="V84" s="40"/>
      <c r="W84" s="40"/>
      <c r="X84" s="40"/>
      <c r="Y84" s="40"/>
      <c r="Z84" s="40"/>
      <c r="AA84" s="40"/>
      <c r="AB84" s="40"/>
      <c r="AC84" s="40"/>
      <c r="AD84" s="40"/>
      <c r="AE84" s="40"/>
    </row>
    <row r="85" s="2" customFormat="1" ht="10.32" customHeight="1">
      <c r="A85" s="40"/>
      <c r="B85" s="41"/>
      <c r="C85" s="42"/>
      <c r="D85" s="42"/>
      <c r="E85" s="42"/>
      <c r="F85" s="42"/>
      <c r="G85" s="42"/>
      <c r="H85" s="42"/>
      <c r="I85" s="42"/>
      <c r="J85" s="42"/>
      <c r="K85" s="42"/>
      <c r="L85" s="147"/>
      <c r="S85" s="40"/>
      <c r="T85" s="40"/>
      <c r="U85" s="40"/>
      <c r="V85" s="40"/>
      <c r="W85" s="40"/>
      <c r="X85" s="40"/>
      <c r="Y85" s="40"/>
      <c r="Z85" s="40"/>
      <c r="AA85" s="40"/>
      <c r="AB85" s="40"/>
      <c r="AC85" s="40"/>
      <c r="AD85" s="40"/>
      <c r="AE85" s="40"/>
    </row>
    <row r="86" s="11" customFormat="1" ht="29.28" customHeight="1">
      <c r="A86" s="188"/>
      <c r="B86" s="189"/>
      <c r="C86" s="190" t="s">
        <v>177</v>
      </c>
      <c r="D86" s="191" t="s">
        <v>55</v>
      </c>
      <c r="E86" s="191" t="s">
        <v>51</v>
      </c>
      <c r="F86" s="191" t="s">
        <v>52</v>
      </c>
      <c r="G86" s="191" t="s">
        <v>178</v>
      </c>
      <c r="H86" s="191" t="s">
        <v>179</v>
      </c>
      <c r="I86" s="191" t="s">
        <v>180</v>
      </c>
      <c r="J86" s="191" t="s">
        <v>172</v>
      </c>
      <c r="K86" s="192" t="s">
        <v>181</v>
      </c>
      <c r="L86" s="193"/>
      <c r="M86" s="94" t="s">
        <v>19</v>
      </c>
      <c r="N86" s="95" t="s">
        <v>40</v>
      </c>
      <c r="O86" s="95" t="s">
        <v>182</v>
      </c>
      <c r="P86" s="95" t="s">
        <v>183</v>
      </c>
      <c r="Q86" s="95" t="s">
        <v>184</v>
      </c>
      <c r="R86" s="95" t="s">
        <v>185</v>
      </c>
      <c r="S86" s="95" t="s">
        <v>186</v>
      </c>
      <c r="T86" s="96" t="s">
        <v>187</v>
      </c>
      <c r="U86" s="188"/>
      <c r="V86" s="188"/>
      <c r="W86" s="188"/>
      <c r="X86" s="188"/>
      <c r="Y86" s="188"/>
      <c r="Z86" s="188"/>
      <c r="AA86" s="188"/>
      <c r="AB86" s="188"/>
      <c r="AC86" s="188"/>
      <c r="AD86" s="188"/>
      <c r="AE86" s="188"/>
    </row>
    <row r="87" s="2" customFormat="1" ht="22.8" customHeight="1">
      <c r="A87" s="40"/>
      <c r="B87" s="41"/>
      <c r="C87" s="101" t="s">
        <v>188</v>
      </c>
      <c r="D87" s="42"/>
      <c r="E87" s="42"/>
      <c r="F87" s="42"/>
      <c r="G87" s="42"/>
      <c r="H87" s="42"/>
      <c r="I87" s="42"/>
      <c r="J87" s="194">
        <f>BK87</f>
        <v>0</v>
      </c>
      <c r="K87" s="42"/>
      <c r="L87" s="46"/>
      <c r="M87" s="97"/>
      <c r="N87" s="195"/>
      <c r="O87" s="98"/>
      <c r="P87" s="196">
        <f>P88</f>
        <v>0</v>
      </c>
      <c r="Q87" s="98"/>
      <c r="R87" s="196">
        <f>R88</f>
        <v>4975.6613199999993</v>
      </c>
      <c r="S87" s="98"/>
      <c r="T87" s="197">
        <f>T88</f>
        <v>0</v>
      </c>
      <c r="U87" s="40"/>
      <c r="V87" s="40"/>
      <c r="W87" s="40"/>
      <c r="X87" s="40"/>
      <c r="Y87" s="40"/>
      <c r="Z87" s="40"/>
      <c r="AA87" s="40"/>
      <c r="AB87" s="40"/>
      <c r="AC87" s="40"/>
      <c r="AD87" s="40"/>
      <c r="AE87" s="40"/>
      <c r="AT87" s="19" t="s">
        <v>69</v>
      </c>
      <c r="AU87" s="19" t="s">
        <v>173</v>
      </c>
      <c r="BK87" s="198">
        <f>BK88</f>
        <v>0</v>
      </c>
    </row>
    <row r="88" s="12" customFormat="1" ht="25.92" customHeight="1">
      <c r="A88" s="12"/>
      <c r="B88" s="199"/>
      <c r="C88" s="200"/>
      <c r="D88" s="201" t="s">
        <v>69</v>
      </c>
      <c r="E88" s="202" t="s">
        <v>189</v>
      </c>
      <c r="F88" s="202" t="s">
        <v>190</v>
      </c>
      <c r="G88" s="200"/>
      <c r="H88" s="200"/>
      <c r="I88" s="203"/>
      <c r="J88" s="204">
        <f>BK88</f>
        <v>0</v>
      </c>
      <c r="K88" s="200"/>
      <c r="L88" s="205"/>
      <c r="M88" s="206"/>
      <c r="N88" s="207"/>
      <c r="O88" s="207"/>
      <c r="P88" s="208">
        <f>P89</f>
        <v>0</v>
      </c>
      <c r="Q88" s="207"/>
      <c r="R88" s="208">
        <f>R89</f>
        <v>4975.6613199999993</v>
      </c>
      <c r="S88" s="207"/>
      <c r="T88" s="209">
        <f>T89</f>
        <v>0</v>
      </c>
      <c r="U88" s="12"/>
      <c r="V88" s="12"/>
      <c r="W88" s="12"/>
      <c r="X88" s="12"/>
      <c r="Y88" s="12"/>
      <c r="Z88" s="12"/>
      <c r="AA88" s="12"/>
      <c r="AB88" s="12"/>
      <c r="AC88" s="12"/>
      <c r="AD88" s="12"/>
      <c r="AE88" s="12"/>
      <c r="AR88" s="210" t="s">
        <v>77</v>
      </c>
      <c r="AT88" s="211" t="s">
        <v>69</v>
      </c>
      <c r="AU88" s="211" t="s">
        <v>70</v>
      </c>
      <c r="AY88" s="210" t="s">
        <v>191</v>
      </c>
      <c r="BK88" s="212">
        <f>BK89</f>
        <v>0</v>
      </c>
    </row>
    <row r="89" s="12" customFormat="1" ht="22.8" customHeight="1">
      <c r="A89" s="12"/>
      <c r="B89" s="199"/>
      <c r="C89" s="200"/>
      <c r="D89" s="201" t="s">
        <v>69</v>
      </c>
      <c r="E89" s="213" t="s">
        <v>192</v>
      </c>
      <c r="F89" s="213" t="s">
        <v>193</v>
      </c>
      <c r="G89" s="200"/>
      <c r="H89" s="200"/>
      <c r="I89" s="203"/>
      <c r="J89" s="214">
        <f>BK89</f>
        <v>0</v>
      </c>
      <c r="K89" s="200"/>
      <c r="L89" s="205"/>
      <c r="M89" s="206"/>
      <c r="N89" s="207"/>
      <c r="O89" s="207"/>
      <c r="P89" s="208">
        <f>SUM(P90:P231)</f>
        <v>0</v>
      </c>
      <c r="Q89" s="207"/>
      <c r="R89" s="208">
        <f>SUM(R90:R231)</f>
        <v>4975.6613199999993</v>
      </c>
      <c r="S89" s="207"/>
      <c r="T89" s="209">
        <f>SUM(T90:T231)</f>
        <v>0</v>
      </c>
      <c r="U89" s="12"/>
      <c r="V89" s="12"/>
      <c r="W89" s="12"/>
      <c r="X89" s="12"/>
      <c r="Y89" s="12"/>
      <c r="Z89" s="12"/>
      <c r="AA89" s="12"/>
      <c r="AB89" s="12"/>
      <c r="AC89" s="12"/>
      <c r="AD89" s="12"/>
      <c r="AE89" s="12"/>
      <c r="AR89" s="210" t="s">
        <v>77</v>
      </c>
      <c r="AT89" s="211" t="s">
        <v>69</v>
      </c>
      <c r="AU89" s="211" t="s">
        <v>77</v>
      </c>
      <c r="AY89" s="210" t="s">
        <v>191</v>
      </c>
      <c r="BK89" s="212">
        <f>SUM(BK90:BK231)</f>
        <v>0</v>
      </c>
    </row>
    <row r="90" s="2" customFormat="1">
      <c r="A90" s="40"/>
      <c r="B90" s="41"/>
      <c r="C90" s="215" t="s">
        <v>77</v>
      </c>
      <c r="D90" s="215" t="s">
        <v>194</v>
      </c>
      <c r="E90" s="216" t="s">
        <v>195</v>
      </c>
      <c r="F90" s="217" t="s">
        <v>196</v>
      </c>
      <c r="G90" s="218" t="s">
        <v>197</v>
      </c>
      <c r="H90" s="219">
        <v>4650</v>
      </c>
      <c r="I90" s="220"/>
      <c r="J90" s="221">
        <f>ROUND(I90*H90,2)</f>
        <v>0</v>
      </c>
      <c r="K90" s="217" t="s">
        <v>198</v>
      </c>
      <c r="L90" s="46"/>
      <c r="M90" s="222" t="s">
        <v>19</v>
      </c>
      <c r="N90" s="223" t="s">
        <v>41</v>
      </c>
      <c r="O90" s="86"/>
      <c r="P90" s="224">
        <f>O90*H90</f>
        <v>0</v>
      </c>
      <c r="Q90" s="224">
        <v>0</v>
      </c>
      <c r="R90" s="224">
        <f>Q90*H90</f>
        <v>0</v>
      </c>
      <c r="S90" s="224">
        <v>0</v>
      </c>
      <c r="T90" s="225">
        <f>S90*H90</f>
        <v>0</v>
      </c>
      <c r="U90" s="40"/>
      <c r="V90" s="40"/>
      <c r="W90" s="40"/>
      <c r="X90" s="40"/>
      <c r="Y90" s="40"/>
      <c r="Z90" s="40"/>
      <c r="AA90" s="40"/>
      <c r="AB90" s="40"/>
      <c r="AC90" s="40"/>
      <c r="AD90" s="40"/>
      <c r="AE90" s="40"/>
      <c r="AR90" s="226" t="s">
        <v>119</v>
      </c>
      <c r="AT90" s="226" t="s">
        <v>194</v>
      </c>
      <c r="AU90" s="226" t="s">
        <v>79</v>
      </c>
      <c r="AY90" s="19" t="s">
        <v>191</v>
      </c>
      <c r="BE90" s="227">
        <f>IF(N90="základní",J90,0)</f>
        <v>0</v>
      </c>
      <c r="BF90" s="227">
        <f>IF(N90="snížená",J90,0)</f>
        <v>0</v>
      </c>
      <c r="BG90" s="227">
        <f>IF(N90="zákl. přenesená",J90,0)</f>
        <v>0</v>
      </c>
      <c r="BH90" s="227">
        <f>IF(N90="sníž. přenesená",J90,0)</f>
        <v>0</v>
      </c>
      <c r="BI90" s="227">
        <f>IF(N90="nulová",J90,0)</f>
        <v>0</v>
      </c>
      <c r="BJ90" s="19" t="s">
        <v>77</v>
      </c>
      <c r="BK90" s="227">
        <f>ROUND(I90*H90,2)</f>
        <v>0</v>
      </c>
      <c r="BL90" s="19" t="s">
        <v>119</v>
      </c>
      <c r="BM90" s="226" t="s">
        <v>199</v>
      </c>
    </row>
    <row r="91" s="13" customFormat="1">
      <c r="A91" s="13"/>
      <c r="B91" s="228"/>
      <c r="C91" s="229"/>
      <c r="D91" s="230" t="s">
        <v>200</v>
      </c>
      <c r="E91" s="231" t="s">
        <v>19</v>
      </c>
      <c r="F91" s="232" t="s">
        <v>201</v>
      </c>
      <c r="G91" s="229"/>
      <c r="H91" s="231" t="s">
        <v>19</v>
      </c>
      <c r="I91" s="233"/>
      <c r="J91" s="229"/>
      <c r="K91" s="229"/>
      <c r="L91" s="234"/>
      <c r="M91" s="235"/>
      <c r="N91" s="236"/>
      <c r="O91" s="236"/>
      <c r="P91" s="236"/>
      <c r="Q91" s="236"/>
      <c r="R91" s="236"/>
      <c r="S91" s="236"/>
      <c r="T91" s="237"/>
      <c r="U91" s="13"/>
      <c r="V91" s="13"/>
      <c r="W91" s="13"/>
      <c r="X91" s="13"/>
      <c r="Y91" s="13"/>
      <c r="Z91" s="13"/>
      <c r="AA91" s="13"/>
      <c r="AB91" s="13"/>
      <c r="AC91" s="13"/>
      <c r="AD91" s="13"/>
      <c r="AE91" s="13"/>
      <c r="AT91" s="238" t="s">
        <v>200</v>
      </c>
      <c r="AU91" s="238" t="s">
        <v>79</v>
      </c>
      <c r="AV91" s="13" t="s">
        <v>77</v>
      </c>
      <c r="AW91" s="13" t="s">
        <v>31</v>
      </c>
      <c r="AX91" s="13" t="s">
        <v>70</v>
      </c>
      <c r="AY91" s="238" t="s">
        <v>191</v>
      </c>
    </row>
    <row r="92" s="14" customFormat="1">
      <c r="A92" s="14"/>
      <c r="B92" s="239"/>
      <c r="C92" s="240"/>
      <c r="D92" s="230" t="s">
        <v>200</v>
      </c>
      <c r="E92" s="241" t="s">
        <v>19</v>
      </c>
      <c r="F92" s="242" t="s">
        <v>202</v>
      </c>
      <c r="G92" s="240"/>
      <c r="H92" s="243">
        <v>4650</v>
      </c>
      <c r="I92" s="244"/>
      <c r="J92" s="240"/>
      <c r="K92" s="240"/>
      <c r="L92" s="245"/>
      <c r="M92" s="246"/>
      <c r="N92" s="247"/>
      <c r="O92" s="247"/>
      <c r="P92" s="247"/>
      <c r="Q92" s="247"/>
      <c r="R92" s="247"/>
      <c r="S92" s="247"/>
      <c r="T92" s="248"/>
      <c r="U92" s="14"/>
      <c r="V92" s="14"/>
      <c r="W92" s="14"/>
      <c r="X92" s="14"/>
      <c r="Y92" s="14"/>
      <c r="Z92" s="14"/>
      <c r="AA92" s="14"/>
      <c r="AB92" s="14"/>
      <c r="AC92" s="14"/>
      <c r="AD92" s="14"/>
      <c r="AE92" s="14"/>
      <c r="AT92" s="249" t="s">
        <v>200</v>
      </c>
      <c r="AU92" s="249" t="s">
        <v>79</v>
      </c>
      <c r="AV92" s="14" t="s">
        <v>79</v>
      </c>
      <c r="AW92" s="14" t="s">
        <v>31</v>
      </c>
      <c r="AX92" s="14" t="s">
        <v>77</v>
      </c>
      <c r="AY92" s="249" t="s">
        <v>191</v>
      </c>
    </row>
    <row r="93" s="2" customFormat="1" ht="66.75" customHeight="1">
      <c r="A93" s="40"/>
      <c r="B93" s="41"/>
      <c r="C93" s="215" t="s">
        <v>79</v>
      </c>
      <c r="D93" s="215" t="s">
        <v>194</v>
      </c>
      <c r="E93" s="216" t="s">
        <v>203</v>
      </c>
      <c r="F93" s="217" t="s">
        <v>204</v>
      </c>
      <c r="G93" s="218" t="s">
        <v>205</v>
      </c>
      <c r="H93" s="219">
        <v>3943</v>
      </c>
      <c r="I93" s="220"/>
      <c r="J93" s="221">
        <f>ROUND(I93*H93,2)</f>
        <v>0</v>
      </c>
      <c r="K93" s="217" t="s">
        <v>198</v>
      </c>
      <c r="L93" s="46"/>
      <c r="M93" s="222" t="s">
        <v>19</v>
      </c>
      <c r="N93" s="223" t="s">
        <v>41</v>
      </c>
      <c r="O93" s="86"/>
      <c r="P93" s="224">
        <f>O93*H93</f>
        <v>0</v>
      </c>
      <c r="Q93" s="224">
        <v>0</v>
      </c>
      <c r="R93" s="224">
        <f>Q93*H93</f>
        <v>0</v>
      </c>
      <c r="S93" s="224">
        <v>0</v>
      </c>
      <c r="T93" s="225">
        <f>S93*H93</f>
        <v>0</v>
      </c>
      <c r="U93" s="40"/>
      <c r="V93" s="40"/>
      <c r="W93" s="40"/>
      <c r="X93" s="40"/>
      <c r="Y93" s="40"/>
      <c r="Z93" s="40"/>
      <c r="AA93" s="40"/>
      <c r="AB93" s="40"/>
      <c r="AC93" s="40"/>
      <c r="AD93" s="40"/>
      <c r="AE93" s="40"/>
      <c r="AR93" s="226" t="s">
        <v>119</v>
      </c>
      <c r="AT93" s="226" t="s">
        <v>194</v>
      </c>
      <c r="AU93" s="226" t="s">
        <v>79</v>
      </c>
      <c r="AY93" s="19" t="s">
        <v>191</v>
      </c>
      <c r="BE93" s="227">
        <f>IF(N93="základní",J93,0)</f>
        <v>0</v>
      </c>
      <c r="BF93" s="227">
        <f>IF(N93="snížená",J93,0)</f>
        <v>0</v>
      </c>
      <c r="BG93" s="227">
        <f>IF(N93="zákl. přenesená",J93,0)</f>
        <v>0</v>
      </c>
      <c r="BH93" s="227">
        <f>IF(N93="sníž. přenesená",J93,0)</f>
        <v>0</v>
      </c>
      <c r="BI93" s="227">
        <f>IF(N93="nulová",J93,0)</f>
        <v>0</v>
      </c>
      <c r="BJ93" s="19" t="s">
        <v>77</v>
      </c>
      <c r="BK93" s="227">
        <f>ROUND(I93*H93,2)</f>
        <v>0</v>
      </c>
      <c r="BL93" s="19" t="s">
        <v>119</v>
      </c>
      <c r="BM93" s="226" t="s">
        <v>206</v>
      </c>
    </row>
    <row r="94" s="14" customFormat="1">
      <c r="A94" s="14"/>
      <c r="B94" s="239"/>
      <c r="C94" s="240"/>
      <c r="D94" s="230" t="s">
        <v>200</v>
      </c>
      <c r="E94" s="241" t="s">
        <v>19</v>
      </c>
      <c r="F94" s="242" t="s">
        <v>207</v>
      </c>
      <c r="G94" s="240"/>
      <c r="H94" s="243">
        <v>3850</v>
      </c>
      <c r="I94" s="244"/>
      <c r="J94" s="240"/>
      <c r="K94" s="240"/>
      <c r="L94" s="245"/>
      <c r="M94" s="246"/>
      <c r="N94" s="247"/>
      <c r="O94" s="247"/>
      <c r="P94" s="247"/>
      <c r="Q94" s="247"/>
      <c r="R94" s="247"/>
      <c r="S94" s="247"/>
      <c r="T94" s="248"/>
      <c r="U94" s="14"/>
      <c r="V94" s="14"/>
      <c r="W94" s="14"/>
      <c r="X94" s="14"/>
      <c r="Y94" s="14"/>
      <c r="Z94" s="14"/>
      <c r="AA94" s="14"/>
      <c r="AB94" s="14"/>
      <c r="AC94" s="14"/>
      <c r="AD94" s="14"/>
      <c r="AE94" s="14"/>
      <c r="AT94" s="249" t="s">
        <v>200</v>
      </c>
      <c r="AU94" s="249" t="s">
        <v>79</v>
      </c>
      <c r="AV94" s="14" t="s">
        <v>79</v>
      </c>
      <c r="AW94" s="14" t="s">
        <v>31</v>
      </c>
      <c r="AX94" s="14" t="s">
        <v>70</v>
      </c>
      <c r="AY94" s="249" t="s">
        <v>191</v>
      </c>
    </row>
    <row r="95" s="14" customFormat="1">
      <c r="A95" s="14"/>
      <c r="B95" s="239"/>
      <c r="C95" s="240"/>
      <c r="D95" s="230" t="s">
        <v>200</v>
      </c>
      <c r="E95" s="241" t="s">
        <v>19</v>
      </c>
      <c r="F95" s="242" t="s">
        <v>208</v>
      </c>
      <c r="G95" s="240"/>
      <c r="H95" s="243">
        <v>93</v>
      </c>
      <c r="I95" s="244"/>
      <c r="J95" s="240"/>
      <c r="K95" s="240"/>
      <c r="L95" s="245"/>
      <c r="M95" s="246"/>
      <c r="N95" s="247"/>
      <c r="O95" s="247"/>
      <c r="P95" s="247"/>
      <c r="Q95" s="247"/>
      <c r="R95" s="247"/>
      <c r="S95" s="247"/>
      <c r="T95" s="248"/>
      <c r="U95" s="14"/>
      <c r="V95" s="14"/>
      <c r="W95" s="14"/>
      <c r="X95" s="14"/>
      <c r="Y95" s="14"/>
      <c r="Z95" s="14"/>
      <c r="AA95" s="14"/>
      <c r="AB95" s="14"/>
      <c r="AC95" s="14"/>
      <c r="AD95" s="14"/>
      <c r="AE95" s="14"/>
      <c r="AT95" s="249" t="s">
        <v>200</v>
      </c>
      <c r="AU95" s="249" t="s">
        <v>79</v>
      </c>
      <c r="AV95" s="14" t="s">
        <v>79</v>
      </c>
      <c r="AW95" s="14" t="s">
        <v>31</v>
      </c>
      <c r="AX95" s="14" t="s">
        <v>70</v>
      </c>
      <c r="AY95" s="249" t="s">
        <v>191</v>
      </c>
    </row>
    <row r="96" s="15" customFormat="1">
      <c r="A96" s="15"/>
      <c r="B96" s="250"/>
      <c r="C96" s="251"/>
      <c r="D96" s="230" t="s">
        <v>200</v>
      </c>
      <c r="E96" s="252" t="s">
        <v>19</v>
      </c>
      <c r="F96" s="253" t="s">
        <v>209</v>
      </c>
      <c r="G96" s="251"/>
      <c r="H96" s="254">
        <v>3943</v>
      </c>
      <c r="I96" s="255"/>
      <c r="J96" s="251"/>
      <c r="K96" s="251"/>
      <c r="L96" s="256"/>
      <c r="M96" s="257"/>
      <c r="N96" s="258"/>
      <c r="O96" s="258"/>
      <c r="P96" s="258"/>
      <c r="Q96" s="258"/>
      <c r="R96" s="258"/>
      <c r="S96" s="258"/>
      <c r="T96" s="259"/>
      <c r="U96" s="15"/>
      <c r="V96" s="15"/>
      <c r="W96" s="15"/>
      <c r="X96" s="15"/>
      <c r="Y96" s="15"/>
      <c r="Z96" s="15"/>
      <c r="AA96" s="15"/>
      <c r="AB96" s="15"/>
      <c r="AC96" s="15"/>
      <c r="AD96" s="15"/>
      <c r="AE96" s="15"/>
      <c r="AT96" s="260" t="s">
        <v>200</v>
      </c>
      <c r="AU96" s="260" t="s">
        <v>79</v>
      </c>
      <c r="AV96" s="15" t="s">
        <v>119</v>
      </c>
      <c r="AW96" s="15" t="s">
        <v>31</v>
      </c>
      <c r="AX96" s="15" t="s">
        <v>77</v>
      </c>
      <c r="AY96" s="260" t="s">
        <v>191</v>
      </c>
    </row>
    <row r="97" s="2" customFormat="1" ht="16.5" customHeight="1">
      <c r="A97" s="40"/>
      <c r="B97" s="41"/>
      <c r="C97" s="261" t="s">
        <v>90</v>
      </c>
      <c r="D97" s="261" t="s">
        <v>210</v>
      </c>
      <c r="E97" s="262" t="s">
        <v>211</v>
      </c>
      <c r="F97" s="263" t="s">
        <v>212</v>
      </c>
      <c r="G97" s="264" t="s">
        <v>205</v>
      </c>
      <c r="H97" s="265">
        <v>93</v>
      </c>
      <c r="I97" s="266"/>
      <c r="J97" s="267">
        <f>ROUND(I97*H97,2)</f>
        <v>0</v>
      </c>
      <c r="K97" s="263" t="s">
        <v>198</v>
      </c>
      <c r="L97" s="268"/>
      <c r="M97" s="269" t="s">
        <v>19</v>
      </c>
      <c r="N97" s="270" t="s">
        <v>41</v>
      </c>
      <c r="O97" s="86"/>
      <c r="P97" s="224">
        <f>O97*H97</f>
        <v>0</v>
      </c>
      <c r="Q97" s="224">
        <v>0.32700000000000001</v>
      </c>
      <c r="R97" s="224">
        <f>Q97*H97</f>
        <v>30.411000000000001</v>
      </c>
      <c r="S97" s="224">
        <v>0</v>
      </c>
      <c r="T97" s="225">
        <f>S97*H97</f>
        <v>0</v>
      </c>
      <c r="U97" s="40"/>
      <c r="V97" s="40"/>
      <c r="W97" s="40"/>
      <c r="X97" s="40"/>
      <c r="Y97" s="40"/>
      <c r="Z97" s="40"/>
      <c r="AA97" s="40"/>
      <c r="AB97" s="40"/>
      <c r="AC97" s="40"/>
      <c r="AD97" s="40"/>
      <c r="AE97" s="40"/>
      <c r="AR97" s="226" t="s">
        <v>213</v>
      </c>
      <c r="AT97" s="226" t="s">
        <v>210</v>
      </c>
      <c r="AU97" s="226" t="s">
        <v>79</v>
      </c>
      <c r="AY97" s="19" t="s">
        <v>191</v>
      </c>
      <c r="BE97" s="227">
        <f>IF(N97="základní",J97,0)</f>
        <v>0</v>
      </c>
      <c r="BF97" s="227">
        <f>IF(N97="snížená",J97,0)</f>
        <v>0</v>
      </c>
      <c r="BG97" s="227">
        <f>IF(N97="zákl. přenesená",J97,0)</f>
        <v>0</v>
      </c>
      <c r="BH97" s="227">
        <f>IF(N97="sníž. přenesená",J97,0)</f>
        <v>0</v>
      </c>
      <c r="BI97" s="227">
        <f>IF(N97="nulová",J97,0)</f>
        <v>0</v>
      </c>
      <c r="BJ97" s="19" t="s">
        <v>77</v>
      </c>
      <c r="BK97" s="227">
        <f>ROUND(I97*H97,2)</f>
        <v>0</v>
      </c>
      <c r="BL97" s="19" t="s">
        <v>119</v>
      </c>
      <c r="BM97" s="226" t="s">
        <v>214</v>
      </c>
    </row>
    <row r="98" s="14" customFormat="1">
      <c r="A98" s="14"/>
      <c r="B98" s="239"/>
      <c r="C98" s="240"/>
      <c r="D98" s="230" t="s">
        <v>200</v>
      </c>
      <c r="E98" s="241" t="s">
        <v>19</v>
      </c>
      <c r="F98" s="242" t="s">
        <v>208</v>
      </c>
      <c r="G98" s="240"/>
      <c r="H98" s="243">
        <v>93</v>
      </c>
      <c r="I98" s="244"/>
      <c r="J98" s="240"/>
      <c r="K98" s="240"/>
      <c r="L98" s="245"/>
      <c r="M98" s="246"/>
      <c r="N98" s="247"/>
      <c r="O98" s="247"/>
      <c r="P98" s="247"/>
      <c r="Q98" s="247"/>
      <c r="R98" s="247"/>
      <c r="S98" s="247"/>
      <c r="T98" s="248"/>
      <c r="U98" s="14"/>
      <c r="V98" s="14"/>
      <c r="W98" s="14"/>
      <c r="X98" s="14"/>
      <c r="Y98" s="14"/>
      <c r="Z98" s="14"/>
      <c r="AA98" s="14"/>
      <c r="AB98" s="14"/>
      <c r="AC98" s="14"/>
      <c r="AD98" s="14"/>
      <c r="AE98" s="14"/>
      <c r="AT98" s="249" t="s">
        <v>200</v>
      </c>
      <c r="AU98" s="249" t="s">
        <v>79</v>
      </c>
      <c r="AV98" s="14" t="s">
        <v>79</v>
      </c>
      <c r="AW98" s="14" t="s">
        <v>31</v>
      </c>
      <c r="AX98" s="14" t="s">
        <v>77</v>
      </c>
      <c r="AY98" s="249" t="s">
        <v>191</v>
      </c>
    </row>
    <row r="99" s="2" customFormat="1" ht="78" customHeight="1">
      <c r="A99" s="40"/>
      <c r="B99" s="41"/>
      <c r="C99" s="215" t="s">
        <v>119</v>
      </c>
      <c r="D99" s="215" t="s">
        <v>194</v>
      </c>
      <c r="E99" s="216" t="s">
        <v>215</v>
      </c>
      <c r="F99" s="217" t="s">
        <v>216</v>
      </c>
      <c r="G99" s="218" t="s">
        <v>217</v>
      </c>
      <c r="H99" s="219">
        <v>2.3250000000000002</v>
      </c>
      <c r="I99" s="220"/>
      <c r="J99" s="221">
        <f>ROUND(I99*H99,2)</f>
        <v>0</v>
      </c>
      <c r="K99" s="217" t="s">
        <v>198</v>
      </c>
      <c r="L99" s="46"/>
      <c r="M99" s="222" t="s">
        <v>19</v>
      </c>
      <c r="N99" s="223" t="s">
        <v>41</v>
      </c>
      <c r="O99" s="86"/>
      <c r="P99" s="224">
        <f>O99*H99</f>
        <v>0</v>
      </c>
      <c r="Q99" s="224">
        <v>0</v>
      </c>
      <c r="R99" s="224">
        <f>Q99*H99</f>
        <v>0</v>
      </c>
      <c r="S99" s="224">
        <v>0</v>
      </c>
      <c r="T99" s="225">
        <f>S99*H99</f>
        <v>0</v>
      </c>
      <c r="U99" s="40"/>
      <c r="V99" s="40"/>
      <c r="W99" s="40"/>
      <c r="X99" s="40"/>
      <c r="Y99" s="40"/>
      <c r="Z99" s="40"/>
      <c r="AA99" s="40"/>
      <c r="AB99" s="40"/>
      <c r="AC99" s="40"/>
      <c r="AD99" s="40"/>
      <c r="AE99" s="40"/>
      <c r="AR99" s="226" t="s">
        <v>119</v>
      </c>
      <c r="AT99" s="226" t="s">
        <v>194</v>
      </c>
      <c r="AU99" s="226" t="s">
        <v>79</v>
      </c>
      <c r="AY99" s="19" t="s">
        <v>191</v>
      </c>
      <c r="BE99" s="227">
        <f>IF(N99="základní",J99,0)</f>
        <v>0</v>
      </c>
      <c r="BF99" s="227">
        <f>IF(N99="snížená",J99,0)</f>
        <v>0</v>
      </c>
      <c r="BG99" s="227">
        <f>IF(N99="zákl. přenesená",J99,0)</f>
        <v>0</v>
      </c>
      <c r="BH99" s="227">
        <f>IF(N99="sníž. přenesená",J99,0)</f>
        <v>0</v>
      </c>
      <c r="BI99" s="227">
        <f>IF(N99="nulová",J99,0)</f>
        <v>0</v>
      </c>
      <c r="BJ99" s="19" t="s">
        <v>77</v>
      </c>
      <c r="BK99" s="227">
        <f>ROUND(I99*H99,2)</f>
        <v>0</v>
      </c>
      <c r="BL99" s="19" t="s">
        <v>119</v>
      </c>
      <c r="BM99" s="226" t="s">
        <v>218</v>
      </c>
    </row>
    <row r="100" s="13" customFormat="1">
      <c r="A100" s="13"/>
      <c r="B100" s="228"/>
      <c r="C100" s="229"/>
      <c r="D100" s="230" t="s">
        <v>200</v>
      </c>
      <c r="E100" s="231" t="s">
        <v>19</v>
      </c>
      <c r="F100" s="232" t="s">
        <v>219</v>
      </c>
      <c r="G100" s="229"/>
      <c r="H100" s="231" t="s">
        <v>19</v>
      </c>
      <c r="I100" s="233"/>
      <c r="J100" s="229"/>
      <c r="K100" s="229"/>
      <c r="L100" s="234"/>
      <c r="M100" s="235"/>
      <c r="N100" s="236"/>
      <c r="O100" s="236"/>
      <c r="P100" s="236"/>
      <c r="Q100" s="236"/>
      <c r="R100" s="236"/>
      <c r="S100" s="236"/>
      <c r="T100" s="237"/>
      <c r="U100" s="13"/>
      <c r="V100" s="13"/>
      <c r="W100" s="13"/>
      <c r="X100" s="13"/>
      <c r="Y100" s="13"/>
      <c r="Z100" s="13"/>
      <c r="AA100" s="13"/>
      <c r="AB100" s="13"/>
      <c r="AC100" s="13"/>
      <c r="AD100" s="13"/>
      <c r="AE100" s="13"/>
      <c r="AT100" s="238" t="s">
        <v>200</v>
      </c>
      <c r="AU100" s="238" t="s">
        <v>79</v>
      </c>
      <c r="AV100" s="13" t="s">
        <v>77</v>
      </c>
      <c r="AW100" s="13" t="s">
        <v>31</v>
      </c>
      <c r="AX100" s="13" t="s">
        <v>70</v>
      </c>
      <c r="AY100" s="238" t="s">
        <v>191</v>
      </c>
    </row>
    <row r="101" s="14" customFormat="1">
      <c r="A101" s="14"/>
      <c r="B101" s="239"/>
      <c r="C101" s="240"/>
      <c r="D101" s="230" t="s">
        <v>200</v>
      </c>
      <c r="E101" s="241" t="s">
        <v>19</v>
      </c>
      <c r="F101" s="242" t="s">
        <v>220</v>
      </c>
      <c r="G101" s="240"/>
      <c r="H101" s="243">
        <v>2.3250000000000002</v>
      </c>
      <c r="I101" s="244"/>
      <c r="J101" s="240"/>
      <c r="K101" s="240"/>
      <c r="L101" s="245"/>
      <c r="M101" s="246"/>
      <c r="N101" s="247"/>
      <c r="O101" s="247"/>
      <c r="P101" s="247"/>
      <c r="Q101" s="247"/>
      <c r="R101" s="247"/>
      <c r="S101" s="247"/>
      <c r="T101" s="248"/>
      <c r="U101" s="14"/>
      <c r="V101" s="14"/>
      <c r="W101" s="14"/>
      <c r="X101" s="14"/>
      <c r="Y101" s="14"/>
      <c r="Z101" s="14"/>
      <c r="AA101" s="14"/>
      <c r="AB101" s="14"/>
      <c r="AC101" s="14"/>
      <c r="AD101" s="14"/>
      <c r="AE101" s="14"/>
      <c r="AT101" s="249" t="s">
        <v>200</v>
      </c>
      <c r="AU101" s="249" t="s">
        <v>79</v>
      </c>
      <c r="AV101" s="14" t="s">
        <v>79</v>
      </c>
      <c r="AW101" s="14" t="s">
        <v>31</v>
      </c>
      <c r="AX101" s="14" t="s">
        <v>77</v>
      </c>
      <c r="AY101" s="249" t="s">
        <v>191</v>
      </c>
    </row>
    <row r="102" s="2" customFormat="1" ht="66.75" customHeight="1">
      <c r="A102" s="40"/>
      <c r="B102" s="41"/>
      <c r="C102" s="215" t="s">
        <v>192</v>
      </c>
      <c r="D102" s="215" t="s">
        <v>194</v>
      </c>
      <c r="E102" s="216" t="s">
        <v>221</v>
      </c>
      <c r="F102" s="217" t="s">
        <v>222</v>
      </c>
      <c r="G102" s="218" t="s">
        <v>217</v>
      </c>
      <c r="H102" s="219">
        <v>9.3499999999999996</v>
      </c>
      <c r="I102" s="220"/>
      <c r="J102" s="221">
        <f>ROUND(I102*H102,2)</f>
        <v>0</v>
      </c>
      <c r="K102" s="217" t="s">
        <v>198</v>
      </c>
      <c r="L102" s="46"/>
      <c r="M102" s="222" t="s">
        <v>19</v>
      </c>
      <c r="N102" s="223" t="s">
        <v>41</v>
      </c>
      <c r="O102" s="86"/>
      <c r="P102" s="224">
        <f>O102*H102</f>
        <v>0</v>
      </c>
      <c r="Q102" s="224">
        <v>0</v>
      </c>
      <c r="R102" s="224">
        <f>Q102*H102</f>
        <v>0</v>
      </c>
      <c r="S102" s="224">
        <v>0</v>
      </c>
      <c r="T102" s="225">
        <f>S102*H102</f>
        <v>0</v>
      </c>
      <c r="U102" s="40"/>
      <c r="V102" s="40"/>
      <c r="W102" s="40"/>
      <c r="X102" s="40"/>
      <c r="Y102" s="40"/>
      <c r="Z102" s="40"/>
      <c r="AA102" s="40"/>
      <c r="AB102" s="40"/>
      <c r="AC102" s="40"/>
      <c r="AD102" s="40"/>
      <c r="AE102" s="40"/>
      <c r="AR102" s="226" t="s">
        <v>119</v>
      </c>
      <c r="AT102" s="226" t="s">
        <v>194</v>
      </c>
      <c r="AU102" s="226" t="s">
        <v>79</v>
      </c>
      <c r="AY102" s="19" t="s">
        <v>191</v>
      </c>
      <c r="BE102" s="227">
        <f>IF(N102="základní",J102,0)</f>
        <v>0</v>
      </c>
      <c r="BF102" s="227">
        <f>IF(N102="snížená",J102,0)</f>
        <v>0</v>
      </c>
      <c r="BG102" s="227">
        <f>IF(N102="zákl. přenesená",J102,0)</f>
        <v>0</v>
      </c>
      <c r="BH102" s="227">
        <f>IF(N102="sníž. přenesená",J102,0)</f>
        <v>0</v>
      </c>
      <c r="BI102" s="227">
        <f>IF(N102="nulová",J102,0)</f>
        <v>0</v>
      </c>
      <c r="BJ102" s="19" t="s">
        <v>77</v>
      </c>
      <c r="BK102" s="227">
        <f>ROUND(I102*H102,2)</f>
        <v>0</v>
      </c>
      <c r="BL102" s="19" t="s">
        <v>119</v>
      </c>
      <c r="BM102" s="226" t="s">
        <v>223</v>
      </c>
    </row>
    <row r="103" s="13" customFormat="1">
      <c r="A103" s="13"/>
      <c r="B103" s="228"/>
      <c r="C103" s="229"/>
      <c r="D103" s="230" t="s">
        <v>200</v>
      </c>
      <c r="E103" s="231" t="s">
        <v>19</v>
      </c>
      <c r="F103" s="232" t="s">
        <v>224</v>
      </c>
      <c r="G103" s="229"/>
      <c r="H103" s="231" t="s">
        <v>19</v>
      </c>
      <c r="I103" s="233"/>
      <c r="J103" s="229"/>
      <c r="K103" s="229"/>
      <c r="L103" s="234"/>
      <c r="M103" s="235"/>
      <c r="N103" s="236"/>
      <c r="O103" s="236"/>
      <c r="P103" s="236"/>
      <c r="Q103" s="236"/>
      <c r="R103" s="236"/>
      <c r="S103" s="236"/>
      <c r="T103" s="237"/>
      <c r="U103" s="13"/>
      <c r="V103" s="13"/>
      <c r="W103" s="13"/>
      <c r="X103" s="13"/>
      <c r="Y103" s="13"/>
      <c r="Z103" s="13"/>
      <c r="AA103" s="13"/>
      <c r="AB103" s="13"/>
      <c r="AC103" s="13"/>
      <c r="AD103" s="13"/>
      <c r="AE103" s="13"/>
      <c r="AT103" s="238" t="s">
        <v>200</v>
      </c>
      <c r="AU103" s="238" t="s">
        <v>79</v>
      </c>
      <c r="AV103" s="13" t="s">
        <v>77</v>
      </c>
      <c r="AW103" s="13" t="s">
        <v>31</v>
      </c>
      <c r="AX103" s="13" t="s">
        <v>70</v>
      </c>
      <c r="AY103" s="238" t="s">
        <v>191</v>
      </c>
    </row>
    <row r="104" s="14" customFormat="1">
      <c r="A104" s="14"/>
      <c r="B104" s="239"/>
      <c r="C104" s="240"/>
      <c r="D104" s="230" t="s">
        <v>200</v>
      </c>
      <c r="E104" s="241" t="s">
        <v>19</v>
      </c>
      <c r="F104" s="242" t="s">
        <v>220</v>
      </c>
      <c r="G104" s="240"/>
      <c r="H104" s="243">
        <v>2.3250000000000002</v>
      </c>
      <c r="I104" s="244"/>
      <c r="J104" s="240"/>
      <c r="K104" s="240"/>
      <c r="L104" s="245"/>
      <c r="M104" s="246"/>
      <c r="N104" s="247"/>
      <c r="O104" s="247"/>
      <c r="P104" s="247"/>
      <c r="Q104" s="247"/>
      <c r="R104" s="247"/>
      <c r="S104" s="247"/>
      <c r="T104" s="248"/>
      <c r="U104" s="14"/>
      <c r="V104" s="14"/>
      <c r="W104" s="14"/>
      <c r="X104" s="14"/>
      <c r="Y104" s="14"/>
      <c r="Z104" s="14"/>
      <c r="AA104" s="14"/>
      <c r="AB104" s="14"/>
      <c r="AC104" s="14"/>
      <c r="AD104" s="14"/>
      <c r="AE104" s="14"/>
      <c r="AT104" s="249" t="s">
        <v>200</v>
      </c>
      <c r="AU104" s="249" t="s">
        <v>79</v>
      </c>
      <c r="AV104" s="14" t="s">
        <v>79</v>
      </c>
      <c r="AW104" s="14" t="s">
        <v>31</v>
      </c>
      <c r="AX104" s="14" t="s">
        <v>70</v>
      </c>
      <c r="AY104" s="249" t="s">
        <v>191</v>
      </c>
    </row>
    <row r="105" s="13" customFormat="1">
      <c r="A105" s="13"/>
      <c r="B105" s="228"/>
      <c r="C105" s="229"/>
      <c r="D105" s="230" t="s">
        <v>200</v>
      </c>
      <c r="E105" s="231" t="s">
        <v>19</v>
      </c>
      <c r="F105" s="232" t="s">
        <v>225</v>
      </c>
      <c r="G105" s="229"/>
      <c r="H105" s="231" t="s">
        <v>19</v>
      </c>
      <c r="I105" s="233"/>
      <c r="J105" s="229"/>
      <c r="K105" s="229"/>
      <c r="L105" s="234"/>
      <c r="M105" s="235"/>
      <c r="N105" s="236"/>
      <c r="O105" s="236"/>
      <c r="P105" s="236"/>
      <c r="Q105" s="236"/>
      <c r="R105" s="236"/>
      <c r="S105" s="236"/>
      <c r="T105" s="237"/>
      <c r="U105" s="13"/>
      <c r="V105" s="13"/>
      <c r="W105" s="13"/>
      <c r="X105" s="13"/>
      <c r="Y105" s="13"/>
      <c r="Z105" s="13"/>
      <c r="AA105" s="13"/>
      <c r="AB105" s="13"/>
      <c r="AC105" s="13"/>
      <c r="AD105" s="13"/>
      <c r="AE105" s="13"/>
      <c r="AT105" s="238" t="s">
        <v>200</v>
      </c>
      <c r="AU105" s="238" t="s">
        <v>79</v>
      </c>
      <c r="AV105" s="13" t="s">
        <v>77</v>
      </c>
      <c r="AW105" s="13" t="s">
        <v>31</v>
      </c>
      <c r="AX105" s="13" t="s">
        <v>70</v>
      </c>
      <c r="AY105" s="238" t="s">
        <v>191</v>
      </c>
    </row>
    <row r="106" s="14" customFormat="1">
      <c r="A106" s="14"/>
      <c r="B106" s="239"/>
      <c r="C106" s="240"/>
      <c r="D106" s="230" t="s">
        <v>200</v>
      </c>
      <c r="E106" s="241" t="s">
        <v>19</v>
      </c>
      <c r="F106" s="242" t="s">
        <v>226</v>
      </c>
      <c r="G106" s="240"/>
      <c r="H106" s="243">
        <v>7.0250000000000004</v>
      </c>
      <c r="I106" s="244"/>
      <c r="J106" s="240"/>
      <c r="K106" s="240"/>
      <c r="L106" s="245"/>
      <c r="M106" s="246"/>
      <c r="N106" s="247"/>
      <c r="O106" s="247"/>
      <c r="P106" s="247"/>
      <c r="Q106" s="247"/>
      <c r="R106" s="247"/>
      <c r="S106" s="247"/>
      <c r="T106" s="248"/>
      <c r="U106" s="14"/>
      <c r="V106" s="14"/>
      <c r="W106" s="14"/>
      <c r="X106" s="14"/>
      <c r="Y106" s="14"/>
      <c r="Z106" s="14"/>
      <c r="AA106" s="14"/>
      <c r="AB106" s="14"/>
      <c r="AC106" s="14"/>
      <c r="AD106" s="14"/>
      <c r="AE106" s="14"/>
      <c r="AT106" s="249" t="s">
        <v>200</v>
      </c>
      <c r="AU106" s="249" t="s">
        <v>79</v>
      </c>
      <c r="AV106" s="14" t="s">
        <v>79</v>
      </c>
      <c r="AW106" s="14" t="s">
        <v>31</v>
      </c>
      <c r="AX106" s="14" t="s">
        <v>70</v>
      </c>
      <c r="AY106" s="249" t="s">
        <v>191</v>
      </c>
    </row>
    <row r="107" s="15" customFormat="1">
      <c r="A107" s="15"/>
      <c r="B107" s="250"/>
      <c r="C107" s="251"/>
      <c r="D107" s="230" t="s">
        <v>200</v>
      </c>
      <c r="E107" s="252" t="s">
        <v>19</v>
      </c>
      <c r="F107" s="253" t="s">
        <v>209</v>
      </c>
      <c r="G107" s="251"/>
      <c r="H107" s="254">
        <v>9.3499999999999996</v>
      </c>
      <c r="I107" s="255"/>
      <c r="J107" s="251"/>
      <c r="K107" s="251"/>
      <c r="L107" s="256"/>
      <c r="M107" s="257"/>
      <c r="N107" s="258"/>
      <c r="O107" s="258"/>
      <c r="P107" s="258"/>
      <c r="Q107" s="258"/>
      <c r="R107" s="258"/>
      <c r="S107" s="258"/>
      <c r="T107" s="259"/>
      <c r="U107" s="15"/>
      <c r="V107" s="15"/>
      <c r="W107" s="15"/>
      <c r="X107" s="15"/>
      <c r="Y107" s="15"/>
      <c r="Z107" s="15"/>
      <c r="AA107" s="15"/>
      <c r="AB107" s="15"/>
      <c r="AC107" s="15"/>
      <c r="AD107" s="15"/>
      <c r="AE107" s="15"/>
      <c r="AT107" s="260" t="s">
        <v>200</v>
      </c>
      <c r="AU107" s="260" t="s">
        <v>79</v>
      </c>
      <c r="AV107" s="15" t="s">
        <v>119</v>
      </c>
      <c r="AW107" s="15" t="s">
        <v>31</v>
      </c>
      <c r="AX107" s="15" t="s">
        <v>77</v>
      </c>
      <c r="AY107" s="260" t="s">
        <v>191</v>
      </c>
    </row>
    <row r="108" s="2" customFormat="1">
      <c r="A108" s="40"/>
      <c r="B108" s="41"/>
      <c r="C108" s="215" t="s">
        <v>227</v>
      </c>
      <c r="D108" s="215" t="s">
        <v>194</v>
      </c>
      <c r="E108" s="216" t="s">
        <v>228</v>
      </c>
      <c r="F108" s="217" t="s">
        <v>229</v>
      </c>
      <c r="G108" s="218" t="s">
        <v>217</v>
      </c>
      <c r="H108" s="219">
        <v>9.3499999999999996</v>
      </c>
      <c r="I108" s="220"/>
      <c r="J108" s="221">
        <f>ROUND(I108*H108,2)</f>
        <v>0</v>
      </c>
      <c r="K108" s="217" t="s">
        <v>198</v>
      </c>
      <c r="L108" s="46"/>
      <c r="M108" s="222" t="s">
        <v>19</v>
      </c>
      <c r="N108" s="223" t="s">
        <v>41</v>
      </c>
      <c r="O108" s="86"/>
      <c r="P108" s="224">
        <f>O108*H108</f>
        <v>0</v>
      </c>
      <c r="Q108" s="224">
        <v>0</v>
      </c>
      <c r="R108" s="224">
        <f>Q108*H108</f>
        <v>0</v>
      </c>
      <c r="S108" s="224">
        <v>0</v>
      </c>
      <c r="T108" s="225">
        <f>S108*H108</f>
        <v>0</v>
      </c>
      <c r="U108" s="40"/>
      <c r="V108" s="40"/>
      <c r="W108" s="40"/>
      <c r="X108" s="40"/>
      <c r="Y108" s="40"/>
      <c r="Z108" s="40"/>
      <c r="AA108" s="40"/>
      <c r="AB108" s="40"/>
      <c r="AC108" s="40"/>
      <c r="AD108" s="40"/>
      <c r="AE108" s="40"/>
      <c r="AR108" s="226" t="s">
        <v>119</v>
      </c>
      <c r="AT108" s="226" t="s">
        <v>194</v>
      </c>
      <c r="AU108" s="226" t="s">
        <v>79</v>
      </c>
      <c r="AY108" s="19" t="s">
        <v>191</v>
      </c>
      <c r="BE108" s="227">
        <f>IF(N108="základní",J108,0)</f>
        <v>0</v>
      </c>
      <c r="BF108" s="227">
        <f>IF(N108="snížená",J108,0)</f>
        <v>0</v>
      </c>
      <c r="BG108" s="227">
        <f>IF(N108="zákl. přenesená",J108,0)</f>
        <v>0</v>
      </c>
      <c r="BH108" s="227">
        <f>IF(N108="sníž. přenesená",J108,0)</f>
        <v>0</v>
      </c>
      <c r="BI108" s="227">
        <f>IF(N108="nulová",J108,0)</f>
        <v>0</v>
      </c>
      <c r="BJ108" s="19" t="s">
        <v>77</v>
      </c>
      <c r="BK108" s="227">
        <f>ROUND(I108*H108,2)</f>
        <v>0</v>
      </c>
      <c r="BL108" s="19" t="s">
        <v>119</v>
      </c>
      <c r="BM108" s="226" t="s">
        <v>230</v>
      </c>
    </row>
    <row r="109" s="2" customFormat="1">
      <c r="A109" s="40"/>
      <c r="B109" s="41"/>
      <c r="C109" s="42"/>
      <c r="D109" s="230" t="s">
        <v>231</v>
      </c>
      <c r="E109" s="42"/>
      <c r="F109" s="271" t="s">
        <v>232</v>
      </c>
      <c r="G109" s="42"/>
      <c r="H109" s="42"/>
      <c r="I109" s="272"/>
      <c r="J109" s="42"/>
      <c r="K109" s="42"/>
      <c r="L109" s="46"/>
      <c r="M109" s="273"/>
      <c r="N109" s="274"/>
      <c r="O109" s="86"/>
      <c r="P109" s="86"/>
      <c r="Q109" s="86"/>
      <c r="R109" s="86"/>
      <c r="S109" s="86"/>
      <c r="T109" s="87"/>
      <c r="U109" s="40"/>
      <c r="V109" s="40"/>
      <c r="W109" s="40"/>
      <c r="X109" s="40"/>
      <c r="Y109" s="40"/>
      <c r="Z109" s="40"/>
      <c r="AA109" s="40"/>
      <c r="AB109" s="40"/>
      <c r="AC109" s="40"/>
      <c r="AD109" s="40"/>
      <c r="AE109" s="40"/>
      <c r="AT109" s="19" t="s">
        <v>231</v>
      </c>
      <c r="AU109" s="19" t="s">
        <v>79</v>
      </c>
    </row>
    <row r="110" s="2" customFormat="1">
      <c r="A110" s="40"/>
      <c r="B110" s="41"/>
      <c r="C110" s="215" t="s">
        <v>233</v>
      </c>
      <c r="D110" s="215" t="s">
        <v>194</v>
      </c>
      <c r="E110" s="216" t="s">
        <v>234</v>
      </c>
      <c r="F110" s="217" t="s">
        <v>235</v>
      </c>
      <c r="G110" s="218" t="s">
        <v>236</v>
      </c>
      <c r="H110" s="219">
        <v>3292</v>
      </c>
      <c r="I110" s="220"/>
      <c r="J110" s="221">
        <f>ROUND(I110*H110,2)</f>
        <v>0</v>
      </c>
      <c r="K110" s="217" t="s">
        <v>198</v>
      </c>
      <c r="L110" s="46"/>
      <c r="M110" s="222" t="s">
        <v>19</v>
      </c>
      <c r="N110" s="223" t="s">
        <v>41</v>
      </c>
      <c r="O110" s="86"/>
      <c r="P110" s="224">
        <f>O110*H110</f>
        <v>0</v>
      </c>
      <c r="Q110" s="224">
        <v>0</v>
      </c>
      <c r="R110" s="224">
        <f>Q110*H110</f>
        <v>0</v>
      </c>
      <c r="S110" s="224">
        <v>0</v>
      </c>
      <c r="T110" s="225">
        <f>S110*H110</f>
        <v>0</v>
      </c>
      <c r="U110" s="40"/>
      <c r="V110" s="40"/>
      <c r="W110" s="40"/>
      <c r="X110" s="40"/>
      <c r="Y110" s="40"/>
      <c r="Z110" s="40"/>
      <c r="AA110" s="40"/>
      <c r="AB110" s="40"/>
      <c r="AC110" s="40"/>
      <c r="AD110" s="40"/>
      <c r="AE110" s="40"/>
      <c r="AR110" s="226" t="s">
        <v>119</v>
      </c>
      <c r="AT110" s="226" t="s">
        <v>194</v>
      </c>
      <c r="AU110" s="226" t="s">
        <v>79</v>
      </c>
      <c r="AY110" s="19" t="s">
        <v>191</v>
      </c>
      <c r="BE110" s="227">
        <f>IF(N110="základní",J110,0)</f>
        <v>0</v>
      </c>
      <c r="BF110" s="227">
        <f>IF(N110="snížená",J110,0)</f>
        <v>0</v>
      </c>
      <c r="BG110" s="227">
        <f>IF(N110="zákl. přenesená",J110,0)</f>
        <v>0</v>
      </c>
      <c r="BH110" s="227">
        <f>IF(N110="sníž. přenesená",J110,0)</f>
        <v>0</v>
      </c>
      <c r="BI110" s="227">
        <f>IF(N110="nulová",J110,0)</f>
        <v>0</v>
      </c>
      <c r="BJ110" s="19" t="s">
        <v>77</v>
      </c>
      <c r="BK110" s="227">
        <f>ROUND(I110*H110,2)</f>
        <v>0</v>
      </c>
      <c r="BL110" s="19" t="s">
        <v>119</v>
      </c>
      <c r="BM110" s="226" t="s">
        <v>237</v>
      </c>
    </row>
    <row r="111" s="13" customFormat="1">
      <c r="A111" s="13"/>
      <c r="B111" s="228"/>
      <c r="C111" s="229"/>
      <c r="D111" s="230" t="s">
        <v>200</v>
      </c>
      <c r="E111" s="231" t="s">
        <v>19</v>
      </c>
      <c r="F111" s="232" t="s">
        <v>238</v>
      </c>
      <c r="G111" s="229"/>
      <c r="H111" s="231" t="s">
        <v>19</v>
      </c>
      <c r="I111" s="233"/>
      <c r="J111" s="229"/>
      <c r="K111" s="229"/>
      <c r="L111" s="234"/>
      <c r="M111" s="235"/>
      <c r="N111" s="236"/>
      <c r="O111" s="236"/>
      <c r="P111" s="236"/>
      <c r="Q111" s="236"/>
      <c r="R111" s="236"/>
      <c r="S111" s="236"/>
      <c r="T111" s="237"/>
      <c r="U111" s="13"/>
      <c r="V111" s="13"/>
      <c r="W111" s="13"/>
      <c r="X111" s="13"/>
      <c r="Y111" s="13"/>
      <c r="Z111" s="13"/>
      <c r="AA111" s="13"/>
      <c r="AB111" s="13"/>
      <c r="AC111" s="13"/>
      <c r="AD111" s="13"/>
      <c r="AE111" s="13"/>
      <c r="AT111" s="238" t="s">
        <v>200</v>
      </c>
      <c r="AU111" s="238" t="s">
        <v>79</v>
      </c>
      <c r="AV111" s="13" t="s">
        <v>77</v>
      </c>
      <c r="AW111" s="13" t="s">
        <v>31</v>
      </c>
      <c r="AX111" s="13" t="s">
        <v>70</v>
      </c>
      <c r="AY111" s="238" t="s">
        <v>191</v>
      </c>
    </row>
    <row r="112" s="14" customFormat="1">
      <c r="A112" s="14"/>
      <c r="B112" s="239"/>
      <c r="C112" s="240"/>
      <c r="D112" s="230" t="s">
        <v>200</v>
      </c>
      <c r="E112" s="241" t="s">
        <v>19</v>
      </c>
      <c r="F112" s="242" t="s">
        <v>239</v>
      </c>
      <c r="G112" s="240"/>
      <c r="H112" s="243">
        <v>2557</v>
      </c>
      <c r="I112" s="244"/>
      <c r="J112" s="240"/>
      <c r="K112" s="240"/>
      <c r="L112" s="245"/>
      <c r="M112" s="246"/>
      <c r="N112" s="247"/>
      <c r="O112" s="247"/>
      <c r="P112" s="247"/>
      <c r="Q112" s="247"/>
      <c r="R112" s="247"/>
      <c r="S112" s="247"/>
      <c r="T112" s="248"/>
      <c r="U112" s="14"/>
      <c r="V112" s="14"/>
      <c r="W112" s="14"/>
      <c r="X112" s="14"/>
      <c r="Y112" s="14"/>
      <c r="Z112" s="14"/>
      <c r="AA112" s="14"/>
      <c r="AB112" s="14"/>
      <c r="AC112" s="14"/>
      <c r="AD112" s="14"/>
      <c r="AE112" s="14"/>
      <c r="AT112" s="249" t="s">
        <v>200</v>
      </c>
      <c r="AU112" s="249" t="s">
        <v>79</v>
      </c>
      <c r="AV112" s="14" t="s">
        <v>79</v>
      </c>
      <c r="AW112" s="14" t="s">
        <v>31</v>
      </c>
      <c r="AX112" s="14" t="s">
        <v>70</v>
      </c>
      <c r="AY112" s="249" t="s">
        <v>191</v>
      </c>
    </row>
    <row r="113" s="13" customFormat="1">
      <c r="A113" s="13"/>
      <c r="B113" s="228"/>
      <c r="C113" s="229"/>
      <c r="D113" s="230" t="s">
        <v>200</v>
      </c>
      <c r="E113" s="231" t="s">
        <v>19</v>
      </c>
      <c r="F113" s="232" t="s">
        <v>240</v>
      </c>
      <c r="G113" s="229"/>
      <c r="H113" s="231" t="s">
        <v>19</v>
      </c>
      <c r="I113" s="233"/>
      <c r="J113" s="229"/>
      <c r="K113" s="229"/>
      <c r="L113" s="234"/>
      <c r="M113" s="235"/>
      <c r="N113" s="236"/>
      <c r="O113" s="236"/>
      <c r="P113" s="236"/>
      <c r="Q113" s="236"/>
      <c r="R113" s="236"/>
      <c r="S113" s="236"/>
      <c r="T113" s="237"/>
      <c r="U113" s="13"/>
      <c r="V113" s="13"/>
      <c r="W113" s="13"/>
      <c r="X113" s="13"/>
      <c r="Y113" s="13"/>
      <c r="Z113" s="13"/>
      <c r="AA113" s="13"/>
      <c r="AB113" s="13"/>
      <c r="AC113" s="13"/>
      <c r="AD113" s="13"/>
      <c r="AE113" s="13"/>
      <c r="AT113" s="238" t="s">
        <v>200</v>
      </c>
      <c r="AU113" s="238" t="s">
        <v>79</v>
      </c>
      <c r="AV113" s="13" t="s">
        <v>77</v>
      </c>
      <c r="AW113" s="13" t="s">
        <v>31</v>
      </c>
      <c r="AX113" s="13" t="s">
        <v>70</v>
      </c>
      <c r="AY113" s="238" t="s">
        <v>191</v>
      </c>
    </row>
    <row r="114" s="14" customFormat="1">
      <c r="A114" s="14"/>
      <c r="B114" s="239"/>
      <c r="C114" s="240"/>
      <c r="D114" s="230" t="s">
        <v>200</v>
      </c>
      <c r="E114" s="241" t="s">
        <v>19</v>
      </c>
      <c r="F114" s="242" t="s">
        <v>241</v>
      </c>
      <c r="G114" s="240"/>
      <c r="H114" s="243">
        <v>735</v>
      </c>
      <c r="I114" s="244"/>
      <c r="J114" s="240"/>
      <c r="K114" s="240"/>
      <c r="L114" s="245"/>
      <c r="M114" s="246"/>
      <c r="N114" s="247"/>
      <c r="O114" s="247"/>
      <c r="P114" s="247"/>
      <c r="Q114" s="247"/>
      <c r="R114" s="247"/>
      <c r="S114" s="247"/>
      <c r="T114" s="248"/>
      <c r="U114" s="14"/>
      <c r="V114" s="14"/>
      <c r="W114" s="14"/>
      <c r="X114" s="14"/>
      <c r="Y114" s="14"/>
      <c r="Z114" s="14"/>
      <c r="AA114" s="14"/>
      <c r="AB114" s="14"/>
      <c r="AC114" s="14"/>
      <c r="AD114" s="14"/>
      <c r="AE114" s="14"/>
      <c r="AT114" s="249" t="s">
        <v>200</v>
      </c>
      <c r="AU114" s="249" t="s">
        <v>79</v>
      </c>
      <c r="AV114" s="14" t="s">
        <v>79</v>
      </c>
      <c r="AW114" s="14" t="s">
        <v>31</v>
      </c>
      <c r="AX114" s="14" t="s">
        <v>70</v>
      </c>
      <c r="AY114" s="249" t="s">
        <v>191</v>
      </c>
    </row>
    <row r="115" s="15" customFormat="1">
      <c r="A115" s="15"/>
      <c r="B115" s="250"/>
      <c r="C115" s="251"/>
      <c r="D115" s="230" t="s">
        <v>200</v>
      </c>
      <c r="E115" s="252" t="s">
        <v>19</v>
      </c>
      <c r="F115" s="253" t="s">
        <v>209</v>
      </c>
      <c r="G115" s="251"/>
      <c r="H115" s="254">
        <v>3292</v>
      </c>
      <c r="I115" s="255"/>
      <c r="J115" s="251"/>
      <c r="K115" s="251"/>
      <c r="L115" s="256"/>
      <c r="M115" s="257"/>
      <c r="N115" s="258"/>
      <c r="O115" s="258"/>
      <c r="P115" s="258"/>
      <c r="Q115" s="258"/>
      <c r="R115" s="258"/>
      <c r="S115" s="258"/>
      <c r="T115" s="259"/>
      <c r="U115" s="15"/>
      <c r="V115" s="15"/>
      <c r="W115" s="15"/>
      <c r="X115" s="15"/>
      <c r="Y115" s="15"/>
      <c r="Z115" s="15"/>
      <c r="AA115" s="15"/>
      <c r="AB115" s="15"/>
      <c r="AC115" s="15"/>
      <c r="AD115" s="15"/>
      <c r="AE115" s="15"/>
      <c r="AT115" s="260" t="s">
        <v>200</v>
      </c>
      <c r="AU115" s="260" t="s">
        <v>79</v>
      </c>
      <c r="AV115" s="15" t="s">
        <v>119</v>
      </c>
      <c r="AW115" s="15" t="s">
        <v>31</v>
      </c>
      <c r="AX115" s="15" t="s">
        <v>77</v>
      </c>
      <c r="AY115" s="260" t="s">
        <v>191</v>
      </c>
    </row>
    <row r="116" s="2" customFormat="1" ht="16.5" customHeight="1">
      <c r="A116" s="40"/>
      <c r="B116" s="41"/>
      <c r="C116" s="261" t="s">
        <v>213</v>
      </c>
      <c r="D116" s="261" t="s">
        <v>210</v>
      </c>
      <c r="E116" s="262" t="s">
        <v>242</v>
      </c>
      <c r="F116" s="263" t="s">
        <v>243</v>
      </c>
      <c r="G116" s="264" t="s">
        <v>244</v>
      </c>
      <c r="H116" s="265">
        <v>4938</v>
      </c>
      <c r="I116" s="266"/>
      <c r="J116" s="267">
        <f>ROUND(I116*H116,2)</f>
        <v>0</v>
      </c>
      <c r="K116" s="263" t="s">
        <v>245</v>
      </c>
      <c r="L116" s="268"/>
      <c r="M116" s="269" t="s">
        <v>19</v>
      </c>
      <c r="N116" s="270" t="s">
        <v>41</v>
      </c>
      <c r="O116" s="86"/>
      <c r="P116" s="224">
        <f>O116*H116</f>
        <v>0</v>
      </c>
      <c r="Q116" s="224">
        <v>1</v>
      </c>
      <c r="R116" s="224">
        <f>Q116*H116</f>
        <v>4938</v>
      </c>
      <c r="S116" s="224">
        <v>0</v>
      </c>
      <c r="T116" s="225">
        <f>S116*H116</f>
        <v>0</v>
      </c>
      <c r="U116" s="40"/>
      <c r="V116" s="40"/>
      <c r="W116" s="40"/>
      <c r="X116" s="40"/>
      <c r="Y116" s="40"/>
      <c r="Z116" s="40"/>
      <c r="AA116" s="40"/>
      <c r="AB116" s="40"/>
      <c r="AC116" s="40"/>
      <c r="AD116" s="40"/>
      <c r="AE116" s="40"/>
      <c r="AR116" s="226" t="s">
        <v>213</v>
      </c>
      <c r="AT116" s="226" t="s">
        <v>210</v>
      </c>
      <c r="AU116" s="226" t="s">
        <v>79</v>
      </c>
      <c r="AY116" s="19" t="s">
        <v>191</v>
      </c>
      <c r="BE116" s="227">
        <f>IF(N116="základní",J116,0)</f>
        <v>0</v>
      </c>
      <c r="BF116" s="227">
        <f>IF(N116="snížená",J116,0)</f>
        <v>0</v>
      </c>
      <c r="BG116" s="227">
        <f>IF(N116="zákl. přenesená",J116,0)</f>
        <v>0</v>
      </c>
      <c r="BH116" s="227">
        <f>IF(N116="sníž. přenesená",J116,0)</f>
        <v>0</v>
      </c>
      <c r="BI116" s="227">
        <f>IF(N116="nulová",J116,0)</f>
        <v>0</v>
      </c>
      <c r="BJ116" s="19" t="s">
        <v>77</v>
      </c>
      <c r="BK116" s="227">
        <f>ROUND(I116*H116,2)</f>
        <v>0</v>
      </c>
      <c r="BL116" s="19" t="s">
        <v>119</v>
      </c>
      <c r="BM116" s="226" t="s">
        <v>246</v>
      </c>
    </row>
    <row r="117" s="14" customFormat="1">
      <c r="A117" s="14"/>
      <c r="B117" s="239"/>
      <c r="C117" s="240"/>
      <c r="D117" s="230" t="s">
        <v>200</v>
      </c>
      <c r="E117" s="241" t="s">
        <v>19</v>
      </c>
      <c r="F117" s="242" t="s">
        <v>247</v>
      </c>
      <c r="G117" s="240"/>
      <c r="H117" s="243">
        <v>4938</v>
      </c>
      <c r="I117" s="244"/>
      <c r="J117" s="240"/>
      <c r="K117" s="240"/>
      <c r="L117" s="245"/>
      <c r="M117" s="246"/>
      <c r="N117" s="247"/>
      <c r="O117" s="247"/>
      <c r="P117" s="247"/>
      <c r="Q117" s="247"/>
      <c r="R117" s="247"/>
      <c r="S117" s="247"/>
      <c r="T117" s="248"/>
      <c r="U117" s="14"/>
      <c r="V117" s="14"/>
      <c r="W117" s="14"/>
      <c r="X117" s="14"/>
      <c r="Y117" s="14"/>
      <c r="Z117" s="14"/>
      <c r="AA117" s="14"/>
      <c r="AB117" s="14"/>
      <c r="AC117" s="14"/>
      <c r="AD117" s="14"/>
      <c r="AE117" s="14"/>
      <c r="AT117" s="249" t="s">
        <v>200</v>
      </c>
      <c r="AU117" s="249" t="s">
        <v>79</v>
      </c>
      <c r="AV117" s="14" t="s">
        <v>79</v>
      </c>
      <c r="AW117" s="14" t="s">
        <v>31</v>
      </c>
      <c r="AX117" s="14" t="s">
        <v>77</v>
      </c>
      <c r="AY117" s="249" t="s">
        <v>191</v>
      </c>
    </row>
    <row r="118" s="2" customFormat="1" ht="101.25" customHeight="1">
      <c r="A118" s="40"/>
      <c r="B118" s="41"/>
      <c r="C118" s="215" t="s">
        <v>248</v>
      </c>
      <c r="D118" s="215" t="s">
        <v>194</v>
      </c>
      <c r="E118" s="216" t="s">
        <v>249</v>
      </c>
      <c r="F118" s="217" t="s">
        <v>250</v>
      </c>
      <c r="G118" s="218" t="s">
        <v>244</v>
      </c>
      <c r="H118" s="219">
        <v>4938</v>
      </c>
      <c r="I118" s="220"/>
      <c r="J118" s="221">
        <f>ROUND(I118*H118,2)</f>
        <v>0</v>
      </c>
      <c r="K118" s="217" t="s">
        <v>198</v>
      </c>
      <c r="L118" s="46"/>
      <c r="M118" s="222" t="s">
        <v>19</v>
      </c>
      <c r="N118" s="223" t="s">
        <v>41</v>
      </c>
      <c r="O118" s="86"/>
      <c r="P118" s="224">
        <f>O118*H118</f>
        <v>0</v>
      </c>
      <c r="Q118" s="224">
        <v>0</v>
      </c>
      <c r="R118" s="224">
        <f>Q118*H118</f>
        <v>0</v>
      </c>
      <c r="S118" s="224">
        <v>0</v>
      </c>
      <c r="T118" s="225">
        <f>S118*H118</f>
        <v>0</v>
      </c>
      <c r="U118" s="40"/>
      <c r="V118" s="40"/>
      <c r="W118" s="40"/>
      <c r="X118" s="40"/>
      <c r="Y118" s="40"/>
      <c r="Z118" s="40"/>
      <c r="AA118" s="40"/>
      <c r="AB118" s="40"/>
      <c r="AC118" s="40"/>
      <c r="AD118" s="40"/>
      <c r="AE118" s="40"/>
      <c r="AR118" s="226" t="s">
        <v>119</v>
      </c>
      <c r="AT118" s="226" t="s">
        <v>194</v>
      </c>
      <c r="AU118" s="226" t="s">
        <v>79</v>
      </c>
      <c r="AY118" s="19" t="s">
        <v>191</v>
      </c>
      <c r="BE118" s="227">
        <f>IF(N118="základní",J118,0)</f>
        <v>0</v>
      </c>
      <c r="BF118" s="227">
        <f>IF(N118="snížená",J118,0)</f>
        <v>0</v>
      </c>
      <c r="BG118" s="227">
        <f>IF(N118="zákl. přenesená",J118,0)</f>
        <v>0</v>
      </c>
      <c r="BH118" s="227">
        <f>IF(N118="sníž. přenesená",J118,0)</f>
        <v>0</v>
      </c>
      <c r="BI118" s="227">
        <f>IF(N118="nulová",J118,0)</f>
        <v>0</v>
      </c>
      <c r="BJ118" s="19" t="s">
        <v>77</v>
      </c>
      <c r="BK118" s="227">
        <f>ROUND(I118*H118,2)</f>
        <v>0</v>
      </c>
      <c r="BL118" s="19" t="s">
        <v>119</v>
      </c>
      <c r="BM118" s="226" t="s">
        <v>251</v>
      </c>
    </row>
    <row r="119" s="2" customFormat="1">
      <c r="A119" s="40"/>
      <c r="B119" s="41"/>
      <c r="C119" s="42"/>
      <c r="D119" s="230" t="s">
        <v>231</v>
      </c>
      <c r="E119" s="42"/>
      <c r="F119" s="271" t="s">
        <v>252</v>
      </c>
      <c r="G119" s="42"/>
      <c r="H119" s="42"/>
      <c r="I119" s="272"/>
      <c r="J119" s="42"/>
      <c r="K119" s="42"/>
      <c r="L119" s="46"/>
      <c r="M119" s="273"/>
      <c r="N119" s="274"/>
      <c r="O119" s="86"/>
      <c r="P119" s="86"/>
      <c r="Q119" s="86"/>
      <c r="R119" s="86"/>
      <c r="S119" s="86"/>
      <c r="T119" s="87"/>
      <c r="U119" s="40"/>
      <c r="V119" s="40"/>
      <c r="W119" s="40"/>
      <c r="X119" s="40"/>
      <c r="Y119" s="40"/>
      <c r="Z119" s="40"/>
      <c r="AA119" s="40"/>
      <c r="AB119" s="40"/>
      <c r="AC119" s="40"/>
      <c r="AD119" s="40"/>
      <c r="AE119" s="40"/>
      <c r="AT119" s="19" t="s">
        <v>231</v>
      </c>
      <c r="AU119" s="19" t="s">
        <v>79</v>
      </c>
    </row>
    <row r="120" s="14" customFormat="1">
      <c r="A120" s="14"/>
      <c r="B120" s="239"/>
      <c r="C120" s="240"/>
      <c r="D120" s="230" t="s">
        <v>200</v>
      </c>
      <c r="E120" s="241" t="s">
        <v>19</v>
      </c>
      <c r="F120" s="242" t="s">
        <v>253</v>
      </c>
      <c r="G120" s="240"/>
      <c r="H120" s="243">
        <v>4938</v>
      </c>
      <c r="I120" s="244"/>
      <c r="J120" s="240"/>
      <c r="K120" s="240"/>
      <c r="L120" s="245"/>
      <c r="M120" s="246"/>
      <c r="N120" s="247"/>
      <c r="O120" s="247"/>
      <c r="P120" s="247"/>
      <c r="Q120" s="247"/>
      <c r="R120" s="247"/>
      <c r="S120" s="247"/>
      <c r="T120" s="248"/>
      <c r="U120" s="14"/>
      <c r="V120" s="14"/>
      <c r="W120" s="14"/>
      <c r="X120" s="14"/>
      <c r="Y120" s="14"/>
      <c r="Z120" s="14"/>
      <c r="AA120" s="14"/>
      <c r="AB120" s="14"/>
      <c r="AC120" s="14"/>
      <c r="AD120" s="14"/>
      <c r="AE120" s="14"/>
      <c r="AT120" s="249" t="s">
        <v>200</v>
      </c>
      <c r="AU120" s="249" t="s">
        <v>79</v>
      </c>
      <c r="AV120" s="14" t="s">
        <v>79</v>
      </c>
      <c r="AW120" s="14" t="s">
        <v>31</v>
      </c>
      <c r="AX120" s="14" t="s">
        <v>77</v>
      </c>
      <c r="AY120" s="249" t="s">
        <v>191</v>
      </c>
    </row>
    <row r="121" s="2" customFormat="1">
      <c r="A121" s="40"/>
      <c r="B121" s="41"/>
      <c r="C121" s="215" t="s">
        <v>254</v>
      </c>
      <c r="D121" s="215" t="s">
        <v>194</v>
      </c>
      <c r="E121" s="216" t="s">
        <v>255</v>
      </c>
      <c r="F121" s="217" t="s">
        <v>256</v>
      </c>
      <c r="G121" s="218" t="s">
        <v>205</v>
      </c>
      <c r="H121" s="219">
        <v>3800</v>
      </c>
      <c r="I121" s="220"/>
      <c r="J121" s="221">
        <f>ROUND(I121*H121,2)</f>
        <v>0</v>
      </c>
      <c r="K121" s="217" t="s">
        <v>198</v>
      </c>
      <c r="L121" s="46"/>
      <c r="M121" s="222" t="s">
        <v>19</v>
      </c>
      <c r="N121" s="223" t="s">
        <v>41</v>
      </c>
      <c r="O121" s="86"/>
      <c r="P121" s="224">
        <f>O121*H121</f>
        <v>0</v>
      </c>
      <c r="Q121" s="224">
        <v>0</v>
      </c>
      <c r="R121" s="224">
        <f>Q121*H121</f>
        <v>0</v>
      </c>
      <c r="S121" s="224">
        <v>0</v>
      </c>
      <c r="T121" s="225">
        <f>S121*H121</f>
        <v>0</v>
      </c>
      <c r="U121" s="40"/>
      <c r="V121" s="40"/>
      <c r="W121" s="40"/>
      <c r="X121" s="40"/>
      <c r="Y121" s="40"/>
      <c r="Z121" s="40"/>
      <c r="AA121" s="40"/>
      <c r="AB121" s="40"/>
      <c r="AC121" s="40"/>
      <c r="AD121" s="40"/>
      <c r="AE121" s="40"/>
      <c r="AR121" s="226" t="s">
        <v>119</v>
      </c>
      <c r="AT121" s="226" t="s">
        <v>194</v>
      </c>
      <c r="AU121" s="226" t="s">
        <v>79</v>
      </c>
      <c r="AY121" s="19" t="s">
        <v>191</v>
      </c>
      <c r="BE121" s="227">
        <f>IF(N121="základní",J121,0)</f>
        <v>0</v>
      </c>
      <c r="BF121" s="227">
        <f>IF(N121="snížená",J121,0)</f>
        <v>0</v>
      </c>
      <c r="BG121" s="227">
        <f>IF(N121="zákl. přenesená",J121,0)</f>
        <v>0</v>
      </c>
      <c r="BH121" s="227">
        <f>IF(N121="sníž. přenesená",J121,0)</f>
        <v>0</v>
      </c>
      <c r="BI121" s="227">
        <f>IF(N121="nulová",J121,0)</f>
        <v>0</v>
      </c>
      <c r="BJ121" s="19" t="s">
        <v>77</v>
      </c>
      <c r="BK121" s="227">
        <f>ROUND(I121*H121,2)</f>
        <v>0</v>
      </c>
      <c r="BL121" s="19" t="s">
        <v>119</v>
      </c>
      <c r="BM121" s="226" t="s">
        <v>257</v>
      </c>
    </row>
    <row r="122" s="2" customFormat="1">
      <c r="A122" s="40"/>
      <c r="B122" s="41"/>
      <c r="C122" s="215" t="s">
        <v>258</v>
      </c>
      <c r="D122" s="215" t="s">
        <v>194</v>
      </c>
      <c r="E122" s="216" t="s">
        <v>259</v>
      </c>
      <c r="F122" s="217" t="s">
        <v>260</v>
      </c>
      <c r="G122" s="218" t="s">
        <v>244</v>
      </c>
      <c r="H122" s="219">
        <v>97.5</v>
      </c>
      <c r="I122" s="220"/>
      <c r="J122" s="221">
        <f>ROUND(I122*H122,2)</f>
        <v>0</v>
      </c>
      <c r="K122" s="217" t="s">
        <v>198</v>
      </c>
      <c r="L122" s="46"/>
      <c r="M122" s="222" t="s">
        <v>19</v>
      </c>
      <c r="N122" s="223" t="s">
        <v>41</v>
      </c>
      <c r="O122" s="86"/>
      <c r="P122" s="224">
        <f>O122*H122</f>
        <v>0</v>
      </c>
      <c r="Q122" s="224">
        <v>0</v>
      </c>
      <c r="R122" s="224">
        <f>Q122*H122</f>
        <v>0</v>
      </c>
      <c r="S122" s="224">
        <v>0</v>
      </c>
      <c r="T122" s="225">
        <f>S122*H122</f>
        <v>0</v>
      </c>
      <c r="U122" s="40"/>
      <c r="V122" s="40"/>
      <c r="W122" s="40"/>
      <c r="X122" s="40"/>
      <c r="Y122" s="40"/>
      <c r="Z122" s="40"/>
      <c r="AA122" s="40"/>
      <c r="AB122" s="40"/>
      <c r="AC122" s="40"/>
      <c r="AD122" s="40"/>
      <c r="AE122" s="40"/>
      <c r="AR122" s="226" t="s">
        <v>119</v>
      </c>
      <c r="AT122" s="226" t="s">
        <v>194</v>
      </c>
      <c r="AU122" s="226" t="s">
        <v>79</v>
      </c>
      <c r="AY122" s="19" t="s">
        <v>191</v>
      </c>
      <c r="BE122" s="227">
        <f>IF(N122="základní",J122,0)</f>
        <v>0</v>
      </c>
      <c r="BF122" s="227">
        <f>IF(N122="snížená",J122,0)</f>
        <v>0</v>
      </c>
      <c r="BG122" s="227">
        <f>IF(N122="zákl. přenesená",J122,0)</f>
        <v>0</v>
      </c>
      <c r="BH122" s="227">
        <f>IF(N122="sníž. přenesená",J122,0)</f>
        <v>0</v>
      </c>
      <c r="BI122" s="227">
        <f>IF(N122="nulová",J122,0)</f>
        <v>0</v>
      </c>
      <c r="BJ122" s="19" t="s">
        <v>77</v>
      </c>
      <c r="BK122" s="227">
        <f>ROUND(I122*H122,2)</f>
        <v>0</v>
      </c>
      <c r="BL122" s="19" t="s">
        <v>119</v>
      </c>
      <c r="BM122" s="226" t="s">
        <v>261</v>
      </c>
    </row>
    <row r="123" s="2" customFormat="1">
      <c r="A123" s="40"/>
      <c r="B123" s="41"/>
      <c r="C123" s="215" t="s">
        <v>262</v>
      </c>
      <c r="D123" s="215" t="s">
        <v>194</v>
      </c>
      <c r="E123" s="216" t="s">
        <v>263</v>
      </c>
      <c r="F123" s="217" t="s">
        <v>264</v>
      </c>
      <c r="G123" s="218" t="s">
        <v>244</v>
      </c>
      <c r="H123" s="219">
        <v>1072.4960000000001</v>
      </c>
      <c r="I123" s="220"/>
      <c r="J123" s="221">
        <f>ROUND(I123*H123,2)</f>
        <v>0</v>
      </c>
      <c r="K123" s="217" t="s">
        <v>198</v>
      </c>
      <c r="L123" s="46"/>
      <c r="M123" s="222" t="s">
        <v>19</v>
      </c>
      <c r="N123" s="223" t="s">
        <v>41</v>
      </c>
      <c r="O123" s="86"/>
      <c r="P123" s="224">
        <f>O123*H123</f>
        <v>0</v>
      </c>
      <c r="Q123" s="224">
        <v>0</v>
      </c>
      <c r="R123" s="224">
        <f>Q123*H123</f>
        <v>0</v>
      </c>
      <c r="S123" s="224">
        <v>0</v>
      </c>
      <c r="T123" s="225">
        <f>S123*H123</f>
        <v>0</v>
      </c>
      <c r="U123" s="40"/>
      <c r="V123" s="40"/>
      <c r="W123" s="40"/>
      <c r="X123" s="40"/>
      <c r="Y123" s="40"/>
      <c r="Z123" s="40"/>
      <c r="AA123" s="40"/>
      <c r="AB123" s="40"/>
      <c r="AC123" s="40"/>
      <c r="AD123" s="40"/>
      <c r="AE123" s="40"/>
      <c r="AR123" s="226" t="s">
        <v>119</v>
      </c>
      <c r="AT123" s="226" t="s">
        <v>194</v>
      </c>
      <c r="AU123" s="226" t="s">
        <v>79</v>
      </c>
      <c r="AY123" s="19" t="s">
        <v>191</v>
      </c>
      <c r="BE123" s="227">
        <f>IF(N123="základní",J123,0)</f>
        <v>0</v>
      </c>
      <c r="BF123" s="227">
        <f>IF(N123="snížená",J123,0)</f>
        <v>0</v>
      </c>
      <c r="BG123" s="227">
        <f>IF(N123="zákl. přenesená",J123,0)</f>
        <v>0</v>
      </c>
      <c r="BH123" s="227">
        <f>IF(N123="sníž. přenesená",J123,0)</f>
        <v>0</v>
      </c>
      <c r="BI123" s="227">
        <f>IF(N123="nulová",J123,0)</f>
        <v>0</v>
      </c>
      <c r="BJ123" s="19" t="s">
        <v>77</v>
      </c>
      <c r="BK123" s="227">
        <f>ROUND(I123*H123,2)</f>
        <v>0</v>
      </c>
      <c r="BL123" s="19" t="s">
        <v>119</v>
      </c>
      <c r="BM123" s="226" t="s">
        <v>265</v>
      </c>
    </row>
    <row r="124" s="14" customFormat="1">
      <c r="A124" s="14"/>
      <c r="B124" s="239"/>
      <c r="C124" s="240"/>
      <c r="D124" s="230" t="s">
        <v>200</v>
      </c>
      <c r="E124" s="241" t="s">
        <v>19</v>
      </c>
      <c r="F124" s="242" t="s">
        <v>266</v>
      </c>
      <c r="G124" s="240"/>
      <c r="H124" s="243">
        <v>1072.4960000000001</v>
      </c>
      <c r="I124" s="244"/>
      <c r="J124" s="240"/>
      <c r="K124" s="240"/>
      <c r="L124" s="245"/>
      <c r="M124" s="246"/>
      <c r="N124" s="247"/>
      <c r="O124" s="247"/>
      <c r="P124" s="247"/>
      <c r="Q124" s="247"/>
      <c r="R124" s="247"/>
      <c r="S124" s="247"/>
      <c r="T124" s="248"/>
      <c r="U124" s="14"/>
      <c r="V124" s="14"/>
      <c r="W124" s="14"/>
      <c r="X124" s="14"/>
      <c r="Y124" s="14"/>
      <c r="Z124" s="14"/>
      <c r="AA124" s="14"/>
      <c r="AB124" s="14"/>
      <c r="AC124" s="14"/>
      <c r="AD124" s="14"/>
      <c r="AE124" s="14"/>
      <c r="AT124" s="249" t="s">
        <v>200</v>
      </c>
      <c r="AU124" s="249" t="s">
        <v>79</v>
      </c>
      <c r="AV124" s="14" t="s">
        <v>79</v>
      </c>
      <c r="AW124" s="14" t="s">
        <v>31</v>
      </c>
      <c r="AX124" s="14" t="s">
        <v>77</v>
      </c>
      <c r="AY124" s="249" t="s">
        <v>191</v>
      </c>
    </row>
    <row r="125" s="2" customFormat="1">
      <c r="A125" s="40"/>
      <c r="B125" s="41"/>
      <c r="C125" s="215" t="s">
        <v>267</v>
      </c>
      <c r="D125" s="215" t="s">
        <v>194</v>
      </c>
      <c r="E125" s="216" t="s">
        <v>268</v>
      </c>
      <c r="F125" s="217" t="s">
        <v>269</v>
      </c>
      <c r="G125" s="218" t="s">
        <v>244</v>
      </c>
      <c r="H125" s="219">
        <v>229.84999999999999</v>
      </c>
      <c r="I125" s="220"/>
      <c r="J125" s="221">
        <f>ROUND(I125*H125,2)</f>
        <v>0</v>
      </c>
      <c r="K125" s="217" t="s">
        <v>198</v>
      </c>
      <c r="L125" s="46"/>
      <c r="M125" s="222" t="s">
        <v>19</v>
      </c>
      <c r="N125" s="223" t="s">
        <v>41</v>
      </c>
      <c r="O125" s="86"/>
      <c r="P125" s="224">
        <f>O125*H125</f>
        <v>0</v>
      </c>
      <c r="Q125" s="224">
        <v>0</v>
      </c>
      <c r="R125" s="224">
        <f>Q125*H125</f>
        <v>0</v>
      </c>
      <c r="S125" s="224">
        <v>0</v>
      </c>
      <c r="T125" s="225">
        <f>S125*H125</f>
        <v>0</v>
      </c>
      <c r="U125" s="40"/>
      <c r="V125" s="40"/>
      <c r="W125" s="40"/>
      <c r="X125" s="40"/>
      <c r="Y125" s="40"/>
      <c r="Z125" s="40"/>
      <c r="AA125" s="40"/>
      <c r="AB125" s="40"/>
      <c r="AC125" s="40"/>
      <c r="AD125" s="40"/>
      <c r="AE125" s="40"/>
      <c r="AR125" s="226" t="s">
        <v>119</v>
      </c>
      <c r="AT125" s="226" t="s">
        <v>194</v>
      </c>
      <c r="AU125" s="226" t="s">
        <v>79</v>
      </c>
      <c r="AY125" s="19" t="s">
        <v>191</v>
      </c>
      <c r="BE125" s="227">
        <f>IF(N125="základní",J125,0)</f>
        <v>0</v>
      </c>
      <c r="BF125" s="227">
        <f>IF(N125="snížená",J125,0)</f>
        <v>0</v>
      </c>
      <c r="BG125" s="227">
        <f>IF(N125="zákl. přenesená",J125,0)</f>
        <v>0</v>
      </c>
      <c r="BH125" s="227">
        <f>IF(N125="sníž. přenesená",J125,0)</f>
        <v>0</v>
      </c>
      <c r="BI125" s="227">
        <f>IF(N125="nulová",J125,0)</f>
        <v>0</v>
      </c>
      <c r="BJ125" s="19" t="s">
        <v>77</v>
      </c>
      <c r="BK125" s="227">
        <f>ROUND(I125*H125,2)</f>
        <v>0</v>
      </c>
      <c r="BL125" s="19" t="s">
        <v>119</v>
      </c>
      <c r="BM125" s="226" t="s">
        <v>270</v>
      </c>
    </row>
    <row r="126" s="14" customFormat="1">
      <c r="A126" s="14"/>
      <c r="B126" s="239"/>
      <c r="C126" s="240"/>
      <c r="D126" s="230" t="s">
        <v>200</v>
      </c>
      <c r="E126" s="241" t="s">
        <v>19</v>
      </c>
      <c r="F126" s="242" t="s">
        <v>271</v>
      </c>
      <c r="G126" s="240"/>
      <c r="H126" s="243">
        <v>229.84999999999999</v>
      </c>
      <c r="I126" s="244"/>
      <c r="J126" s="240"/>
      <c r="K126" s="240"/>
      <c r="L126" s="245"/>
      <c r="M126" s="246"/>
      <c r="N126" s="247"/>
      <c r="O126" s="247"/>
      <c r="P126" s="247"/>
      <c r="Q126" s="247"/>
      <c r="R126" s="247"/>
      <c r="S126" s="247"/>
      <c r="T126" s="248"/>
      <c r="U126" s="14"/>
      <c r="V126" s="14"/>
      <c r="W126" s="14"/>
      <c r="X126" s="14"/>
      <c r="Y126" s="14"/>
      <c r="Z126" s="14"/>
      <c r="AA126" s="14"/>
      <c r="AB126" s="14"/>
      <c r="AC126" s="14"/>
      <c r="AD126" s="14"/>
      <c r="AE126" s="14"/>
      <c r="AT126" s="249" t="s">
        <v>200</v>
      </c>
      <c r="AU126" s="249" t="s">
        <v>79</v>
      </c>
      <c r="AV126" s="14" t="s">
        <v>79</v>
      </c>
      <c r="AW126" s="14" t="s">
        <v>31</v>
      </c>
      <c r="AX126" s="14" t="s">
        <v>77</v>
      </c>
      <c r="AY126" s="249" t="s">
        <v>191</v>
      </c>
    </row>
    <row r="127" s="2" customFormat="1" ht="55.5" customHeight="1">
      <c r="A127" s="40"/>
      <c r="B127" s="41"/>
      <c r="C127" s="215" t="s">
        <v>272</v>
      </c>
      <c r="D127" s="215" t="s">
        <v>194</v>
      </c>
      <c r="E127" s="216" t="s">
        <v>273</v>
      </c>
      <c r="F127" s="217" t="s">
        <v>274</v>
      </c>
      <c r="G127" s="218" t="s">
        <v>197</v>
      </c>
      <c r="H127" s="219">
        <v>72</v>
      </c>
      <c r="I127" s="220"/>
      <c r="J127" s="221">
        <f>ROUND(I127*H127,2)</f>
        <v>0</v>
      </c>
      <c r="K127" s="217" t="s">
        <v>198</v>
      </c>
      <c r="L127" s="46"/>
      <c r="M127" s="222" t="s">
        <v>19</v>
      </c>
      <c r="N127" s="223" t="s">
        <v>41</v>
      </c>
      <c r="O127" s="86"/>
      <c r="P127" s="224">
        <f>O127*H127</f>
        <v>0</v>
      </c>
      <c r="Q127" s="224">
        <v>0</v>
      </c>
      <c r="R127" s="224">
        <f>Q127*H127</f>
        <v>0</v>
      </c>
      <c r="S127" s="224">
        <v>0</v>
      </c>
      <c r="T127" s="225">
        <f>S127*H127</f>
        <v>0</v>
      </c>
      <c r="U127" s="40"/>
      <c r="V127" s="40"/>
      <c r="W127" s="40"/>
      <c r="X127" s="40"/>
      <c r="Y127" s="40"/>
      <c r="Z127" s="40"/>
      <c r="AA127" s="40"/>
      <c r="AB127" s="40"/>
      <c r="AC127" s="40"/>
      <c r="AD127" s="40"/>
      <c r="AE127" s="40"/>
      <c r="AR127" s="226" t="s">
        <v>119</v>
      </c>
      <c r="AT127" s="226" t="s">
        <v>194</v>
      </c>
      <c r="AU127" s="226" t="s">
        <v>79</v>
      </c>
      <c r="AY127" s="19" t="s">
        <v>191</v>
      </c>
      <c r="BE127" s="227">
        <f>IF(N127="základní",J127,0)</f>
        <v>0</v>
      </c>
      <c r="BF127" s="227">
        <f>IF(N127="snížená",J127,0)</f>
        <v>0</v>
      </c>
      <c r="BG127" s="227">
        <f>IF(N127="zákl. přenesená",J127,0)</f>
        <v>0</v>
      </c>
      <c r="BH127" s="227">
        <f>IF(N127="sníž. přenesená",J127,0)</f>
        <v>0</v>
      </c>
      <c r="BI127" s="227">
        <f>IF(N127="nulová",J127,0)</f>
        <v>0</v>
      </c>
      <c r="BJ127" s="19" t="s">
        <v>77</v>
      </c>
      <c r="BK127" s="227">
        <f>ROUND(I127*H127,2)</f>
        <v>0</v>
      </c>
      <c r="BL127" s="19" t="s">
        <v>119</v>
      </c>
      <c r="BM127" s="226" t="s">
        <v>275</v>
      </c>
    </row>
    <row r="128" s="13" customFormat="1">
      <c r="A128" s="13"/>
      <c r="B128" s="228"/>
      <c r="C128" s="229"/>
      <c r="D128" s="230" t="s">
        <v>200</v>
      </c>
      <c r="E128" s="231" t="s">
        <v>19</v>
      </c>
      <c r="F128" s="232" t="s">
        <v>276</v>
      </c>
      <c r="G128" s="229"/>
      <c r="H128" s="231" t="s">
        <v>19</v>
      </c>
      <c r="I128" s="233"/>
      <c r="J128" s="229"/>
      <c r="K128" s="229"/>
      <c r="L128" s="234"/>
      <c r="M128" s="235"/>
      <c r="N128" s="236"/>
      <c r="O128" s="236"/>
      <c r="P128" s="236"/>
      <c r="Q128" s="236"/>
      <c r="R128" s="236"/>
      <c r="S128" s="236"/>
      <c r="T128" s="237"/>
      <c r="U128" s="13"/>
      <c r="V128" s="13"/>
      <c r="W128" s="13"/>
      <c r="X128" s="13"/>
      <c r="Y128" s="13"/>
      <c r="Z128" s="13"/>
      <c r="AA128" s="13"/>
      <c r="AB128" s="13"/>
      <c r="AC128" s="13"/>
      <c r="AD128" s="13"/>
      <c r="AE128" s="13"/>
      <c r="AT128" s="238" t="s">
        <v>200</v>
      </c>
      <c r="AU128" s="238" t="s">
        <v>79</v>
      </c>
      <c r="AV128" s="13" t="s">
        <v>77</v>
      </c>
      <c r="AW128" s="13" t="s">
        <v>31</v>
      </c>
      <c r="AX128" s="13" t="s">
        <v>70</v>
      </c>
      <c r="AY128" s="238" t="s">
        <v>191</v>
      </c>
    </row>
    <row r="129" s="14" customFormat="1">
      <c r="A129" s="14"/>
      <c r="B129" s="239"/>
      <c r="C129" s="240"/>
      <c r="D129" s="230" t="s">
        <v>200</v>
      </c>
      <c r="E129" s="241" t="s">
        <v>19</v>
      </c>
      <c r="F129" s="242" t="s">
        <v>277</v>
      </c>
      <c r="G129" s="240"/>
      <c r="H129" s="243">
        <v>72</v>
      </c>
      <c r="I129" s="244"/>
      <c r="J129" s="240"/>
      <c r="K129" s="240"/>
      <c r="L129" s="245"/>
      <c r="M129" s="246"/>
      <c r="N129" s="247"/>
      <c r="O129" s="247"/>
      <c r="P129" s="247"/>
      <c r="Q129" s="247"/>
      <c r="R129" s="247"/>
      <c r="S129" s="247"/>
      <c r="T129" s="248"/>
      <c r="U129" s="14"/>
      <c r="V129" s="14"/>
      <c r="W129" s="14"/>
      <c r="X129" s="14"/>
      <c r="Y129" s="14"/>
      <c r="Z129" s="14"/>
      <c r="AA129" s="14"/>
      <c r="AB129" s="14"/>
      <c r="AC129" s="14"/>
      <c r="AD129" s="14"/>
      <c r="AE129" s="14"/>
      <c r="AT129" s="249" t="s">
        <v>200</v>
      </c>
      <c r="AU129" s="249" t="s">
        <v>79</v>
      </c>
      <c r="AV129" s="14" t="s">
        <v>79</v>
      </c>
      <c r="AW129" s="14" t="s">
        <v>31</v>
      </c>
      <c r="AX129" s="14" t="s">
        <v>77</v>
      </c>
      <c r="AY129" s="249" t="s">
        <v>191</v>
      </c>
    </row>
    <row r="130" s="2" customFormat="1" ht="16.5" customHeight="1">
      <c r="A130" s="40"/>
      <c r="B130" s="41"/>
      <c r="C130" s="261" t="s">
        <v>8</v>
      </c>
      <c r="D130" s="261" t="s">
        <v>210</v>
      </c>
      <c r="E130" s="262" t="s">
        <v>278</v>
      </c>
      <c r="F130" s="263" t="s">
        <v>279</v>
      </c>
      <c r="G130" s="264" t="s">
        <v>197</v>
      </c>
      <c r="H130" s="265">
        <v>72</v>
      </c>
      <c r="I130" s="266"/>
      <c r="J130" s="267">
        <f>ROUND(I130*H130,2)</f>
        <v>0</v>
      </c>
      <c r="K130" s="263" t="s">
        <v>198</v>
      </c>
      <c r="L130" s="268"/>
      <c r="M130" s="269" t="s">
        <v>19</v>
      </c>
      <c r="N130" s="270" t="s">
        <v>41</v>
      </c>
      <c r="O130" s="86"/>
      <c r="P130" s="224">
        <f>O130*H130</f>
        <v>0</v>
      </c>
      <c r="Q130" s="224">
        <v>0.054850000000000003</v>
      </c>
      <c r="R130" s="224">
        <f>Q130*H130</f>
        <v>3.9492000000000003</v>
      </c>
      <c r="S130" s="224">
        <v>0</v>
      </c>
      <c r="T130" s="225">
        <f>S130*H130</f>
        <v>0</v>
      </c>
      <c r="U130" s="40"/>
      <c r="V130" s="40"/>
      <c r="W130" s="40"/>
      <c r="X130" s="40"/>
      <c r="Y130" s="40"/>
      <c r="Z130" s="40"/>
      <c r="AA130" s="40"/>
      <c r="AB130" s="40"/>
      <c r="AC130" s="40"/>
      <c r="AD130" s="40"/>
      <c r="AE130" s="40"/>
      <c r="AR130" s="226" t="s">
        <v>213</v>
      </c>
      <c r="AT130" s="226" t="s">
        <v>210</v>
      </c>
      <c r="AU130" s="226" t="s">
        <v>79</v>
      </c>
      <c r="AY130" s="19" t="s">
        <v>191</v>
      </c>
      <c r="BE130" s="227">
        <f>IF(N130="základní",J130,0)</f>
        <v>0</v>
      </c>
      <c r="BF130" s="227">
        <f>IF(N130="snížená",J130,0)</f>
        <v>0</v>
      </c>
      <c r="BG130" s="227">
        <f>IF(N130="zákl. přenesená",J130,0)</f>
        <v>0</v>
      </c>
      <c r="BH130" s="227">
        <f>IF(N130="sníž. přenesená",J130,0)</f>
        <v>0</v>
      </c>
      <c r="BI130" s="227">
        <f>IF(N130="nulová",J130,0)</f>
        <v>0</v>
      </c>
      <c r="BJ130" s="19" t="s">
        <v>77</v>
      </c>
      <c r="BK130" s="227">
        <f>ROUND(I130*H130,2)</f>
        <v>0</v>
      </c>
      <c r="BL130" s="19" t="s">
        <v>119</v>
      </c>
      <c r="BM130" s="226" t="s">
        <v>280</v>
      </c>
    </row>
    <row r="131" s="2" customFormat="1">
      <c r="A131" s="40"/>
      <c r="B131" s="41"/>
      <c r="C131" s="215" t="s">
        <v>281</v>
      </c>
      <c r="D131" s="215" t="s">
        <v>194</v>
      </c>
      <c r="E131" s="216" t="s">
        <v>282</v>
      </c>
      <c r="F131" s="217" t="s">
        <v>283</v>
      </c>
      <c r="G131" s="218" t="s">
        <v>197</v>
      </c>
      <c r="H131" s="219">
        <v>16</v>
      </c>
      <c r="I131" s="220"/>
      <c r="J131" s="221">
        <f>ROUND(I131*H131,2)</f>
        <v>0</v>
      </c>
      <c r="K131" s="217" t="s">
        <v>198</v>
      </c>
      <c r="L131" s="46"/>
      <c r="M131" s="222" t="s">
        <v>19</v>
      </c>
      <c r="N131" s="223" t="s">
        <v>41</v>
      </c>
      <c r="O131" s="86"/>
      <c r="P131" s="224">
        <f>O131*H131</f>
        <v>0</v>
      </c>
      <c r="Q131" s="224">
        <v>0</v>
      </c>
      <c r="R131" s="224">
        <f>Q131*H131</f>
        <v>0</v>
      </c>
      <c r="S131" s="224">
        <v>0</v>
      </c>
      <c r="T131" s="225">
        <f>S131*H131</f>
        <v>0</v>
      </c>
      <c r="U131" s="40"/>
      <c r="V131" s="40"/>
      <c r="W131" s="40"/>
      <c r="X131" s="40"/>
      <c r="Y131" s="40"/>
      <c r="Z131" s="40"/>
      <c r="AA131" s="40"/>
      <c r="AB131" s="40"/>
      <c r="AC131" s="40"/>
      <c r="AD131" s="40"/>
      <c r="AE131" s="40"/>
      <c r="AR131" s="226" t="s">
        <v>119</v>
      </c>
      <c r="AT131" s="226" t="s">
        <v>194</v>
      </c>
      <c r="AU131" s="226" t="s">
        <v>79</v>
      </c>
      <c r="AY131" s="19" t="s">
        <v>191</v>
      </c>
      <c r="BE131" s="227">
        <f>IF(N131="základní",J131,0)</f>
        <v>0</v>
      </c>
      <c r="BF131" s="227">
        <f>IF(N131="snížená",J131,0)</f>
        <v>0</v>
      </c>
      <c r="BG131" s="227">
        <f>IF(N131="zákl. přenesená",J131,0)</f>
        <v>0</v>
      </c>
      <c r="BH131" s="227">
        <f>IF(N131="sníž. přenesená",J131,0)</f>
        <v>0</v>
      </c>
      <c r="BI131" s="227">
        <f>IF(N131="nulová",J131,0)</f>
        <v>0</v>
      </c>
      <c r="BJ131" s="19" t="s">
        <v>77</v>
      </c>
      <c r="BK131" s="227">
        <f>ROUND(I131*H131,2)</f>
        <v>0</v>
      </c>
      <c r="BL131" s="19" t="s">
        <v>119</v>
      </c>
      <c r="BM131" s="226" t="s">
        <v>284</v>
      </c>
    </row>
    <row r="132" s="13" customFormat="1">
      <c r="A132" s="13"/>
      <c r="B132" s="228"/>
      <c r="C132" s="229"/>
      <c r="D132" s="230" t="s">
        <v>200</v>
      </c>
      <c r="E132" s="231" t="s">
        <v>19</v>
      </c>
      <c r="F132" s="232" t="s">
        <v>285</v>
      </c>
      <c r="G132" s="229"/>
      <c r="H132" s="231" t="s">
        <v>19</v>
      </c>
      <c r="I132" s="233"/>
      <c r="J132" s="229"/>
      <c r="K132" s="229"/>
      <c r="L132" s="234"/>
      <c r="M132" s="235"/>
      <c r="N132" s="236"/>
      <c r="O132" s="236"/>
      <c r="P132" s="236"/>
      <c r="Q132" s="236"/>
      <c r="R132" s="236"/>
      <c r="S132" s="236"/>
      <c r="T132" s="237"/>
      <c r="U132" s="13"/>
      <c r="V132" s="13"/>
      <c r="W132" s="13"/>
      <c r="X132" s="13"/>
      <c r="Y132" s="13"/>
      <c r="Z132" s="13"/>
      <c r="AA132" s="13"/>
      <c r="AB132" s="13"/>
      <c r="AC132" s="13"/>
      <c r="AD132" s="13"/>
      <c r="AE132" s="13"/>
      <c r="AT132" s="238" t="s">
        <v>200</v>
      </c>
      <c r="AU132" s="238" t="s">
        <v>79</v>
      </c>
      <c r="AV132" s="13" t="s">
        <v>77</v>
      </c>
      <c r="AW132" s="13" t="s">
        <v>31</v>
      </c>
      <c r="AX132" s="13" t="s">
        <v>70</v>
      </c>
      <c r="AY132" s="238" t="s">
        <v>191</v>
      </c>
    </row>
    <row r="133" s="14" customFormat="1">
      <c r="A133" s="14"/>
      <c r="B133" s="239"/>
      <c r="C133" s="240"/>
      <c r="D133" s="230" t="s">
        <v>200</v>
      </c>
      <c r="E133" s="241" t="s">
        <v>19</v>
      </c>
      <c r="F133" s="242" t="s">
        <v>286</v>
      </c>
      <c r="G133" s="240"/>
      <c r="H133" s="243">
        <v>16</v>
      </c>
      <c r="I133" s="244"/>
      <c r="J133" s="240"/>
      <c r="K133" s="240"/>
      <c r="L133" s="245"/>
      <c r="M133" s="246"/>
      <c r="N133" s="247"/>
      <c r="O133" s="247"/>
      <c r="P133" s="247"/>
      <c r="Q133" s="247"/>
      <c r="R133" s="247"/>
      <c r="S133" s="247"/>
      <c r="T133" s="248"/>
      <c r="U133" s="14"/>
      <c r="V133" s="14"/>
      <c r="W133" s="14"/>
      <c r="X133" s="14"/>
      <c r="Y133" s="14"/>
      <c r="Z133" s="14"/>
      <c r="AA133" s="14"/>
      <c r="AB133" s="14"/>
      <c r="AC133" s="14"/>
      <c r="AD133" s="14"/>
      <c r="AE133" s="14"/>
      <c r="AT133" s="249" t="s">
        <v>200</v>
      </c>
      <c r="AU133" s="249" t="s">
        <v>79</v>
      </c>
      <c r="AV133" s="14" t="s">
        <v>79</v>
      </c>
      <c r="AW133" s="14" t="s">
        <v>31</v>
      </c>
      <c r="AX133" s="14" t="s">
        <v>77</v>
      </c>
      <c r="AY133" s="249" t="s">
        <v>191</v>
      </c>
    </row>
    <row r="134" s="2" customFormat="1" ht="16.5" customHeight="1">
      <c r="A134" s="40"/>
      <c r="B134" s="41"/>
      <c r="C134" s="261" t="s">
        <v>287</v>
      </c>
      <c r="D134" s="261" t="s">
        <v>210</v>
      </c>
      <c r="E134" s="262" t="s">
        <v>288</v>
      </c>
      <c r="F134" s="263" t="s">
        <v>289</v>
      </c>
      <c r="G134" s="264" t="s">
        <v>197</v>
      </c>
      <c r="H134" s="265">
        <v>16</v>
      </c>
      <c r="I134" s="266"/>
      <c r="J134" s="267">
        <f>ROUND(I134*H134,2)</f>
        <v>0</v>
      </c>
      <c r="K134" s="263" t="s">
        <v>245</v>
      </c>
      <c r="L134" s="268"/>
      <c r="M134" s="269" t="s">
        <v>19</v>
      </c>
      <c r="N134" s="270" t="s">
        <v>41</v>
      </c>
      <c r="O134" s="86"/>
      <c r="P134" s="224">
        <f>O134*H134</f>
        <v>0</v>
      </c>
      <c r="Q134" s="224">
        <v>0.049390000000000003</v>
      </c>
      <c r="R134" s="224">
        <f>Q134*H134</f>
        <v>0.79024000000000005</v>
      </c>
      <c r="S134" s="224">
        <v>0</v>
      </c>
      <c r="T134" s="225">
        <f>S134*H134</f>
        <v>0</v>
      </c>
      <c r="U134" s="40"/>
      <c r="V134" s="40"/>
      <c r="W134" s="40"/>
      <c r="X134" s="40"/>
      <c r="Y134" s="40"/>
      <c r="Z134" s="40"/>
      <c r="AA134" s="40"/>
      <c r="AB134" s="40"/>
      <c r="AC134" s="40"/>
      <c r="AD134" s="40"/>
      <c r="AE134" s="40"/>
      <c r="AR134" s="226" t="s">
        <v>213</v>
      </c>
      <c r="AT134" s="226" t="s">
        <v>210</v>
      </c>
      <c r="AU134" s="226" t="s">
        <v>79</v>
      </c>
      <c r="AY134" s="19" t="s">
        <v>191</v>
      </c>
      <c r="BE134" s="227">
        <f>IF(N134="základní",J134,0)</f>
        <v>0</v>
      </c>
      <c r="BF134" s="227">
        <f>IF(N134="snížená",J134,0)</f>
        <v>0</v>
      </c>
      <c r="BG134" s="227">
        <f>IF(N134="zákl. přenesená",J134,0)</f>
        <v>0</v>
      </c>
      <c r="BH134" s="227">
        <f>IF(N134="sníž. přenesená",J134,0)</f>
        <v>0</v>
      </c>
      <c r="BI134" s="227">
        <f>IF(N134="nulová",J134,0)</f>
        <v>0</v>
      </c>
      <c r="BJ134" s="19" t="s">
        <v>77</v>
      </c>
      <c r="BK134" s="227">
        <f>ROUND(I134*H134,2)</f>
        <v>0</v>
      </c>
      <c r="BL134" s="19" t="s">
        <v>119</v>
      </c>
      <c r="BM134" s="226" t="s">
        <v>290</v>
      </c>
    </row>
    <row r="135" s="14" customFormat="1">
      <c r="A135" s="14"/>
      <c r="B135" s="239"/>
      <c r="C135" s="240"/>
      <c r="D135" s="230" t="s">
        <v>200</v>
      </c>
      <c r="E135" s="241" t="s">
        <v>19</v>
      </c>
      <c r="F135" s="242" t="s">
        <v>291</v>
      </c>
      <c r="G135" s="240"/>
      <c r="H135" s="243">
        <v>16</v>
      </c>
      <c r="I135" s="244"/>
      <c r="J135" s="240"/>
      <c r="K135" s="240"/>
      <c r="L135" s="245"/>
      <c r="M135" s="246"/>
      <c r="N135" s="247"/>
      <c r="O135" s="247"/>
      <c r="P135" s="247"/>
      <c r="Q135" s="247"/>
      <c r="R135" s="247"/>
      <c r="S135" s="247"/>
      <c r="T135" s="248"/>
      <c r="U135" s="14"/>
      <c r="V135" s="14"/>
      <c r="W135" s="14"/>
      <c r="X135" s="14"/>
      <c r="Y135" s="14"/>
      <c r="Z135" s="14"/>
      <c r="AA135" s="14"/>
      <c r="AB135" s="14"/>
      <c r="AC135" s="14"/>
      <c r="AD135" s="14"/>
      <c r="AE135" s="14"/>
      <c r="AT135" s="249" t="s">
        <v>200</v>
      </c>
      <c r="AU135" s="249" t="s">
        <v>79</v>
      </c>
      <c r="AV135" s="14" t="s">
        <v>79</v>
      </c>
      <c r="AW135" s="14" t="s">
        <v>31</v>
      </c>
      <c r="AX135" s="14" t="s">
        <v>77</v>
      </c>
      <c r="AY135" s="249" t="s">
        <v>191</v>
      </c>
    </row>
    <row r="136" s="2" customFormat="1">
      <c r="A136" s="40"/>
      <c r="B136" s="41"/>
      <c r="C136" s="215" t="s">
        <v>292</v>
      </c>
      <c r="D136" s="215" t="s">
        <v>194</v>
      </c>
      <c r="E136" s="216" t="s">
        <v>293</v>
      </c>
      <c r="F136" s="217" t="s">
        <v>294</v>
      </c>
      <c r="G136" s="218" t="s">
        <v>197</v>
      </c>
      <c r="H136" s="219">
        <v>24</v>
      </c>
      <c r="I136" s="220"/>
      <c r="J136" s="221">
        <f>ROUND(I136*H136,2)</f>
        <v>0</v>
      </c>
      <c r="K136" s="217" t="s">
        <v>198</v>
      </c>
      <c r="L136" s="46"/>
      <c r="M136" s="222" t="s">
        <v>19</v>
      </c>
      <c r="N136" s="223" t="s">
        <v>41</v>
      </c>
      <c r="O136" s="86"/>
      <c r="P136" s="224">
        <f>O136*H136</f>
        <v>0</v>
      </c>
      <c r="Q136" s="224">
        <v>0</v>
      </c>
      <c r="R136" s="224">
        <f>Q136*H136</f>
        <v>0</v>
      </c>
      <c r="S136" s="224">
        <v>0</v>
      </c>
      <c r="T136" s="225">
        <f>S136*H136</f>
        <v>0</v>
      </c>
      <c r="U136" s="40"/>
      <c r="V136" s="40"/>
      <c r="W136" s="40"/>
      <c r="X136" s="40"/>
      <c r="Y136" s="40"/>
      <c r="Z136" s="40"/>
      <c r="AA136" s="40"/>
      <c r="AB136" s="40"/>
      <c r="AC136" s="40"/>
      <c r="AD136" s="40"/>
      <c r="AE136" s="40"/>
      <c r="AR136" s="226" t="s">
        <v>119</v>
      </c>
      <c r="AT136" s="226" t="s">
        <v>194</v>
      </c>
      <c r="AU136" s="226" t="s">
        <v>79</v>
      </c>
      <c r="AY136" s="19" t="s">
        <v>191</v>
      </c>
      <c r="BE136" s="227">
        <f>IF(N136="základní",J136,0)</f>
        <v>0</v>
      </c>
      <c r="BF136" s="227">
        <f>IF(N136="snížená",J136,0)</f>
        <v>0</v>
      </c>
      <c r="BG136" s="227">
        <f>IF(N136="zákl. přenesená",J136,0)</f>
        <v>0</v>
      </c>
      <c r="BH136" s="227">
        <f>IF(N136="sníž. přenesená",J136,0)</f>
        <v>0</v>
      </c>
      <c r="BI136" s="227">
        <f>IF(N136="nulová",J136,0)</f>
        <v>0</v>
      </c>
      <c r="BJ136" s="19" t="s">
        <v>77</v>
      </c>
      <c r="BK136" s="227">
        <f>ROUND(I136*H136,2)</f>
        <v>0</v>
      </c>
      <c r="BL136" s="19" t="s">
        <v>119</v>
      </c>
      <c r="BM136" s="226" t="s">
        <v>295</v>
      </c>
    </row>
    <row r="137" s="13" customFormat="1">
      <c r="A137" s="13"/>
      <c r="B137" s="228"/>
      <c r="C137" s="229"/>
      <c r="D137" s="230" t="s">
        <v>200</v>
      </c>
      <c r="E137" s="231" t="s">
        <v>19</v>
      </c>
      <c r="F137" s="232" t="s">
        <v>296</v>
      </c>
      <c r="G137" s="229"/>
      <c r="H137" s="231" t="s">
        <v>19</v>
      </c>
      <c r="I137" s="233"/>
      <c r="J137" s="229"/>
      <c r="K137" s="229"/>
      <c r="L137" s="234"/>
      <c r="M137" s="235"/>
      <c r="N137" s="236"/>
      <c r="O137" s="236"/>
      <c r="P137" s="236"/>
      <c r="Q137" s="236"/>
      <c r="R137" s="236"/>
      <c r="S137" s="236"/>
      <c r="T137" s="237"/>
      <c r="U137" s="13"/>
      <c r="V137" s="13"/>
      <c r="W137" s="13"/>
      <c r="X137" s="13"/>
      <c r="Y137" s="13"/>
      <c r="Z137" s="13"/>
      <c r="AA137" s="13"/>
      <c r="AB137" s="13"/>
      <c r="AC137" s="13"/>
      <c r="AD137" s="13"/>
      <c r="AE137" s="13"/>
      <c r="AT137" s="238" t="s">
        <v>200</v>
      </c>
      <c r="AU137" s="238" t="s">
        <v>79</v>
      </c>
      <c r="AV137" s="13" t="s">
        <v>77</v>
      </c>
      <c r="AW137" s="13" t="s">
        <v>31</v>
      </c>
      <c r="AX137" s="13" t="s">
        <v>70</v>
      </c>
      <c r="AY137" s="238" t="s">
        <v>191</v>
      </c>
    </row>
    <row r="138" s="14" customFormat="1">
      <c r="A138" s="14"/>
      <c r="B138" s="239"/>
      <c r="C138" s="240"/>
      <c r="D138" s="230" t="s">
        <v>200</v>
      </c>
      <c r="E138" s="241" t="s">
        <v>19</v>
      </c>
      <c r="F138" s="242" t="s">
        <v>297</v>
      </c>
      <c r="G138" s="240"/>
      <c r="H138" s="243">
        <v>24</v>
      </c>
      <c r="I138" s="244"/>
      <c r="J138" s="240"/>
      <c r="K138" s="240"/>
      <c r="L138" s="245"/>
      <c r="M138" s="246"/>
      <c r="N138" s="247"/>
      <c r="O138" s="247"/>
      <c r="P138" s="247"/>
      <c r="Q138" s="247"/>
      <c r="R138" s="247"/>
      <c r="S138" s="247"/>
      <c r="T138" s="248"/>
      <c r="U138" s="14"/>
      <c r="V138" s="14"/>
      <c r="W138" s="14"/>
      <c r="X138" s="14"/>
      <c r="Y138" s="14"/>
      <c r="Z138" s="14"/>
      <c r="AA138" s="14"/>
      <c r="AB138" s="14"/>
      <c r="AC138" s="14"/>
      <c r="AD138" s="14"/>
      <c r="AE138" s="14"/>
      <c r="AT138" s="249" t="s">
        <v>200</v>
      </c>
      <c r="AU138" s="249" t="s">
        <v>79</v>
      </c>
      <c r="AV138" s="14" t="s">
        <v>79</v>
      </c>
      <c r="AW138" s="14" t="s">
        <v>31</v>
      </c>
      <c r="AX138" s="14" t="s">
        <v>77</v>
      </c>
      <c r="AY138" s="249" t="s">
        <v>191</v>
      </c>
    </row>
    <row r="139" s="2" customFormat="1" ht="16.5" customHeight="1">
      <c r="A139" s="40"/>
      <c r="B139" s="41"/>
      <c r="C139" s="261" t="s">
        <v>298</v>
      </c>
      <c r="D139" s="261" t="s">
        <v>210</v>
      </c>
      <c r="E139" s="262" t="s">
        <v>299</v>
      </c>
      <c r="F139" s="263" t="s">
        <v>300</v>
      </c>
      <c r="G139" s="264" t="s">
        <v>197</v>
      </c>
      <c r="H139" s="265">
        <v>24</v>
      </c>
      <c r="I139" s="266"/>
      <c r="J139" s="267">
        <f>ROUND(I139*H139,2)</f>
        <v>0</v>
      </c>
      <c r="K139" s="263" t="s">
        <v>245</v>
      </c>
      <c r="L139" s="268"/>
      <c r="M139" s="269" t="s">
        <v>19</v>
      </c>
      <c r="N139" s="270" t="s">
        <v>41</v>
      </c>
      <c r="O139" s="86"/>
      <c r="P139" s="224">
        <f>O139*H139</f>
        <v>0</v>
      </c>
      <c r="Q139" s="224">
        <v>0.06021</v>
      </c>
      <c r="R139" s="224">
        <f>Q139*H139</f>
        <v>1.4450400000000001</v>
      </c>
      <c r="S139" s="224">
        <v>0</v>
      </c>
      <c r="T139" s="225">
        <f>S139*H139</f>
        <v>0</v>
      </c>
      <c r="U139" s="40"/>
      <c r="V139" s="40"/>
      <c r="W139" s="40"/>
      <c r="X139" s="40"/>
      <c r="Y139" s="40"/>
      <c r="Z139" s="40"/>
      <c r="AA139" s="40"/>
      <c r="AB139" s="40"/>
      <c r="AC139" s="40"/>
      <c r="AD139" s="40"/>
      <c r="AE139" s="40"/>
      <c r="AR139" s="226" t="s">
        <v>213</v>
      </c>
      <c r="AT139" s="226" t="s">
        <v>210</v>
      </c>
      <c r="AU139" s="226" t="s">
        <v>79</v>
      </c>
      <c r="AY139" s="19" t="s">
        <v>191</v>
      </c>
      <c r="BE139" s="227">
        <f>IF(N139="základní",J139,0)</f>
        <v>0</v>
      </c>
      <c r="BF139" s="227">
        <f>IF(N139="snížená",J139,0)</f>
        <v>0</v>
      </c>
      <c r="BG139" s="227">
        <f>IF(N139="zákl. přenesená",J139,0)</f>
        <v>0</v>
      </c>
      <c r="BH139" s="227">
        <f>IF(N139="sníž. přenesená",J139,0)</f>
        <v>0</v>
      </c>
      <c r="BI139" s="227">
        <f>IF(N139="nulová",J139,0)</f>
        <v>0</v>
      </c>
      <c r="BJ139" s="19" t="s">
        <v>77</v>
      </c>
      <c r="BK139" s="227">
        <f>ROUND(I139*H139,2)</f>
        <v>0</v>
      </c>
      <c r="BL139" s="19" t="s">
        <v>119</v>
      </c>
      <c r="BM139" s="226" t="s">
        <v>301</v>
      </c>
    </row>
    <row r="140" s="14" customFormat="1">
      <c r="A140" s="14"/>
      <c r="B140" s="239"/>
      <c r="C140" s="240"/>
      <c r="D140" s="230" t="s">
        <v>200</v>
      </c>
      <c r="E140" s="241" t="s">
        <v>19</v>
      </c>
      <c r="F140" s="242" t="s">
        <v>302</v>
      </c>
      <c r="G140" s="240"/>
      <c r="H140" s="243">
        <v>24</v>
      </c>
      <c r="I140" s="244"/>
      <c r="J140" s="240"/>
      <c r="K140" s="240"/>
      <c r="L140" s="245"/>
      <c r="M140" s="246"/>
      <c r="N140" s="247"/>
      <c r="O140" s="247"/>
      <c r="P140" s="247"/>
      <c r="Q140" s="247"/>
      <c r="R140" s="247"/>
      <c r="S140" s="247"/>
      <c r="T140" s="248"/>
      <c r="U140" s="14"/>
      <c r="V140" s="14"/>
      <c r="W140" s="14"/>
      <c r="X140" s="14"/>
      <c r="Y140" s="14"/>
      <c r="Z140" s="14"/>
      <c r="AA140" s="14"/>
      <c r="AB140" s="14"/>
      <c r="AC140" s="14"/>
      <c r="AD140" s="14"/>
      <c r="AE140" s="14"/>
      <c r="AT140" s="249" t="s">
        <v>200</v>
      </c>
      <c r="AU140" s="249" t="s">
        <v>79</v>
      </c>
      <c r="AV140" s="14" t="s">
        <v>79</v>
      </c>
      <c r="AW140" s="14" t="s">
        <v>31</v>
      </c>
      <c r="AX140" s="14" t="s">
        <v>77</v>
      </c>
      <c r="AY140" s="249" t="s">
        <v>191</v>
      </c>
    </row>
    <row r="141" s="2" customFormat="1">
      <c r="A141" s="40"/>
      <c r="B141" s="41"/>
      <c r="C141" s="215" t="s">
        <v>303</v>
      </c>
      <c r="D141" s="215" t="s">
        <v>194</v>
      </c>
      <c r="E141" s="216" t="s">
        <v>304</v>
      </c>
      <c r="F141" s="217" t="s">
        <v>305</v>
      </c>
      <c r="G141" s="218" t="s">
        <v>205</v>
      </c>
      <c r="H141" s="219">
        <v>210</v>
      </c>
      <c r="I141" s="220"/>
      <c r="J141" s="221">
        <f>ROUND(I141*H141,2)</f>
        <v>0</v>
      </c>
      <c r="K141" s="217" t="s">
        <v>198</v>
      </c>
      <c r="L141" s="46"/>
      <c r="M141" s="222" t="s">
        <v>19</v>
      </c>
      <c r="N141" s="223" t="s">
        <v>41</v>
      </c>
      <c r="O141" s="86"/>
      <c r="P141" s="224">
        <f>O141*H141</f>
        <v>0</v>
      </c>
      <c r="Q141" s="224">
        <v>0</v>
      </c>
      <c r="R141" s="224">
        <f>Q141*H141</f>
        <v>0</v>
      </c>
      <c r="S141" s="224">
        <v>0</v>
      </c>
      <c r="T141" s="225">
        <f>S141*H141</f>
        <v>0</v>
      </c>
      <c r="U141" s="40"/>
      <c r="V141" s="40"/>
      <c r="W141" s="40"/>
      <c r="X141" s="40"/>
      <c r="Y141" s="40"/>
      <c r="Z141" s="40"/>
      <c r="AA141" s="40"/>
      <c r="AB141" s="40"/>
      <c r="AC141" s="40"/>
      <c r="AD141" s="40"/>
      <c r="AE141" s="40"/>
      <c r="AR141" s="226" t="s">
        <v>119</v>
      </c>
      <c r="AT141" s="226" t="s">
        <v>194</v>
      </c>
      <c r="AU141" s="226" t="s">
        <v>79</v>
      </c>
      <c r="AY141" s="19" t="s">
        <v>191</v>
      </c>
      <c r="BE141" s="227">
        <f>IF(N141="základní",J141,0)</f>
        <v>0</v>
      </c>
      <c r="BF141" s="227">
        <f>IF(N141="snížená",J141,0)</f>
        <v>0</v>
      </c>
      <c r="BG141" s="227">
        <f>IF(N141="zákl. přenesená",J141,0)</f>
        <v>0</v>
      </c>
      <c r="BH141" s="227">
        <f>IF(N141="sníž. přenesená",J141,0)</f>
        <v>0</v>
      </c>
      <c r="BI141" s="227">
        <f>IF(N141="nulová",J141,0)</f>
        <v>0</v>
      </c>
      <c r="BJ141" s="19" t="s">
        <v>77</v>
      </c>
      <c r="BK141" s="227">
        <f>ROUND(I141*H141,2)</f>
        <v>0</v>
      </c>
      <c r="BL141" s="19" t="s">
        <v>119</v>
      </c>
      <c r="BM141" s="226" t="s">
        <v>306</v>
      </c>
    </row>
    <row r="142" s="2" customFormat="1">
      <c r="A142" s="40"/>
      <c r="B142" s="41"/>
      <c r="C142" s="42"/>
      <c r="D142" s="230" t="s">
        <v>231</v>
      </c>
      <c r="E142" s="42"/>
      <c r="F142" s="271" t="s">
        <v>307</v>
      </c>
      <c r="G142" s="42"/>
      <c r="H142" s="42"/>
      <c r="I142" s="272"/>
      <c r="J142" s="42"/>
      <c r="K142" s="42"/>
      <c r="L142" s="46"/>
      <c r="M142" s="273"/>
      <c r="N142" s="274"/>
      <c r="O142" s="86"/>
      <c r="P142" s="86"/>
      <c r="Q142" s="86"/>
      <c r="R142" s="86"/>
      <c r="S142" s="86"/>
      <c r="T142" s="87"/>
      <c r="U142" s="40"/>
      <c r="V142" s="40"/>
      <c r="W142" s="40"/>
      <c r="X142" s="40"/>
      <c r="Y142" s="40"/>
      <c r="Z142" s="40"/>
      <c r="AA142" s="40"/>
      <c r="AB142" s="40"/>
      <c r="AC142" s="40"/>
      <c r="AD142" s="40"/>
      <c r="AE142" s="40"/>
      <c r="AT142" s="19" t="s">
        <v>231</v>
      </c>
      <c r="AU142" s="19" t="s">
        <v>79</v>
      </c>
    </row>
    <row r="143" s="2" customFormat="1">
      <c r="A143" s="40"/>
      <c r="B143" s="41"/>
      <c r="C143" s="215" t="s">
        <v>7</v>
      </c>
      <c r="D143" s="215" t="s">
        <v>194</v>
      </c>
      <c r="E143" s="216" t="s">
        <v>308</v>
      </c>
      <c r="F143" s="217" t="s">
        <v>309</v>
      </c>
      <c r="G143" s="218" t="s">
        <v>205</v>
      </c>
      <c r="H143" s="219">
        <v>84</v>
      </c>
      <c r="I143" s="220"/>
      <c r="J143" s="221">
        <f>ROUND(I143*H143,2)</f>
        <v>0</v>
      </c>
      <c r="K143" s="217" t="s">
        <v>198</v>
      </c>
      <c r="L143" s="46"/>
      <c r="M143" s="222" t="s">
        <v>19</v>
      </c>
      <c r="N143" s="223" t="s">
        <v>41</v>
      </c>
      <c r="O143" s="86"/>
      <c r="P143" s="224">
        <f>O143*H143</f>
        <v>0</v>
      </c>
      <c r="Q143" s="224">
        <v>0</v>
      </c>
      <c r="R143" s="224">
        <f>Q143*H143</f>
        <v>0</v>
      </c>
      <c r="S143" s="224">
        <v>0</v>
      </c>
      <c r="T143" s="225">
        <f>S143*H143</f>
        <v>0</v>
      </c>
      <c r="U143" s="40"/>
      <c r="V143" s="40"/>
      <c r="W143" s="40"/>
      <c r="X143" s="40"/>
      <c r="Y143" s="40"/>
      <c r="Z143" s="40"/>
      <c r="AA143" s="40"/>
      <c r="AB143" s="40"/>
      <c r="AC143" s="40"/>
      <c r="AD143" s="40"/>
      <c r="AE143" s="40"/>
      <c r="AR143" s="226" t="s">
        <v>119</v>
      </c>
      <c r="AT143" s="226" t="s">
        <v>194</v>
      </c>
      <c r="AU143" s="226" t="s">
        <v>79</v>
      </c>
      <c r="AY143" s="19" t="s">
        <v>191</v>
      </c>
      <c r="BE143" s="227">
        <f>IF(N143="základní",J143,0)</f>
        <v>0</v>
      </c>
      <c r="BF143" s="227">
        <f>IF(N143="snížená",J143,0)</f>
        <v>0</v>
      </c>
      <c r="BG143" s="227">
        <f>IF(N143="zákl. přenesená",J143,0)</f>
        <v>0</v>
      </c>
      <c r="BH143" s="227">
        <f>IF(N143="sníž. přenesená",J143,0)</f>
        <v>0</v>
      </c>
      <c r="BI143" s="227">
        <f>IF(N143="nulová",J143,0)</f>
        <v>0</v>
      </c>
      <c r="BJ143" s="19" t="s">
        <v>77</v>
      </c>
      <c r="BK143" s="227">
        <f>ROUND(I143*H143,2)</f>
        <v>0</v>
      </c>
      <c r="BL143" s="19" t="s">
        <v>119</v>
      </c>
      <c r="BM143" s="226" t="s">
        <v>310</v>
      </c>
    </row>
    <row r="144" s="2" customFormat="1" ht="66.75" customHeight="1">
      <c r="A144" s="40"/>
      <c r="B144" s="41"/>
      <c r="C144" s="215" t="s">
        <v>311</v>
      </c>
      <c r="D144" s="215" t="s">
        <v>194</v>
      </c>
      <c r="E144" s="216" t="s">
        <v>312</v>
      </c>
      <c r="F144" s="217" t="s">
        <v>313</v>
      </c>
      <c r="G144" s="218" t="s">
        <v>314</v>
      </c>
      <c r="H144" s="219">
        <v>44</v>
      </c>
      <c r="I144" s="220"/>
      <c r="J144" s="221">
        <f>ROUND(I144*H144,2)</f>
        <v>0</v>
      </c>
      <c r="K144" s="217" t="s">
        <v>198</v>
      </c>
      <c r="L144" s="46"/>
      <c r="M144" s="222" t="s">
        <v>19</v>
      </c>
      <c r="N144" s="223" t="s">
        <v>41</v>
      </c>
      <c r="O144" s="86"/>
      <c r="P144" s="224">
        <f>O144*H144</f>
        <v>0</v>
      </c>
      <c r="Q144" s="224">
        <v>0</v>
      </c>
      <c r="R144" s="224">
        <f>Q144*H144</f>
        <v>0</v>
      </c>
      <c r="S144" s="224">
        <v>0</v>
      </c>
      <c r="T144" s="225">
        <f>S144*H144</f>
        <v>0</v>
      </c>
      <c r="U144" s="40"/>
      <c r="V144" s="40"/>
      <c r="W144" s="40"/>
      <c r="X144" s="40"/>
      <c r="Y144" s="40"/>
      <c r="Z144" s="40"/>
      <c r="AA144" s="40"/>
      <c r="AB144" s="40"/>
      <c r="AC144" s="40"/>
      <c r="AD144" s="40"/>
      <c r="AE144" s="40"/>
      <c r="AR144" s="226" t="s">
        <v>119</v>
      </c>
      <c r="AT144" s="226" t="s">
        <v>194</v>
      </c>
      <c r="AU144" s="226" t="s">
        <v>79</v>
      </c>
      <c r="AY144" s="19" t="s">
        <v>191</v>
      </c>
      <c r="BE144" s="227">
        <f>IF(N144="základní",J144,0)</f>
        <v>0</v>
      </c>
      <c r="BF144" s="227">
        <f>IF(N144="snížená",J144,0)</f>
        <v>0</v>
      </c>
      <c r="BG144" s="227">
        <f>IF(N144="zákl. přenesená",J144,0)</f>
        <v>0</v>
      </c>
      <c r="BH144" s="227">
        <f>IF(N144="sníž. přenesená",J144,0)</f>
        <v>0</v>
      </c>
      <c r="BI144" s="227">
        <f>IF(N144="nulová",J144,0)</f>
        <v>0</v>
      </c>
      <c r="BJ144" s="19" t="s">
        <v>77</v>
      </c>
      <c r="BK144" s="227">
        <f>ROUND(I144*H144,2)</f>
        <v>0</v>
      </c>
      <c r="BL144" s="19" t="s">
        <v>119</v>
      </c>
      <c r="BM144" s="226" t="s">
        <v>315</v>
      </c>
    </row>
    <row r="145" s="2" customFormat="1">
      <c r="A145" s="40"/>
      <c r="B145" s="41"/>
      <c r="C145" s="215" t="s">
        <v>316</v>
      </c>
      <c r="D145" s="215" t="s">
        <v>194</v>
      </c>
      <c r="E145" s="216" t="s">
        <v>317</v>
      </c>
      <c r="F145" s="217" t="s">
        <v>318</v>
      </c>
      <c r="G145" s="218" t="s">
        <v>314</v>
      </c>
      <c r="H145" s="219">
        <v>12</v>
      </c>
      <c r="I145" s="220"/>
      <c r="J145" s="221">
        <f>ROUND(I145*H145,2)</f>
        <v>0</v>
      </c>
      <c r="K145" s="217" t="s">
        <v>198</v>
      </c>
      <c r="L145" s="46"/>
      <c r="M145" s="222" t="s">
        <v>19</v>
      </c>
      <c r="N145" s="223" t="s">
        <v>41</v>
      </c>
      <c r="O145" s="86"/>
      <c r="P145" s="224">
        <f>O145*H145</f>
        <v>0</v>
      </c>
      <c r="Q145" s="224">
        <v>0</v>
      </c>
      <c r="R145" s="224">
        <f>Q145*H145</f>
        <v>0</v>
      </c>
      <c r="S145" s="224">
        <v>0</v>
      </c>
      <c r="T145" s="225">
        <f>S145*H145</f>
        <v>0</v>
      </c>
      <c r="U145" s="40"/>
      <c r="V145" s="40"/>
      <c r="W145" s="40"/>
      <c r="X145" s="40"/>
      <c r="Y145" s="40"/>
      <c r="Z145" s="40"/>
      <c r="AA145" s="40"/>
      <c r="AB145" s="40"/>
      <c r="AC145" s="40"/>
      <c r="AD145" s="40"/>
      <c r="AE145" s="40"/>
      <c r="AR145" s="226" t="s">
        <v>119</v>
      </c>
      <c r="AT145" s="226" t="s">
        <v>194</v>
      </c>
      <c r="AU145" s="226" t="s">
        <v>79</v>
      </c>
      <c r="AY145" s="19" t="s">
        <v>191</v>
      </c>
      <c r="BE145" s="227">
        <f>IF(N145="základní",J145,0)</f>
        <v>0</v>
      </c>
      <c r="BF145" s="227">
        <f>IF(N145="snížená",J145,0)</f>
        <v>0</v>
      </c>
      <c r="BG145" s="227">
        <f>IF(N145="zákl. přenesená",J145,0)</f>
        <v>0</v>
      </c>
      <c r="BH145" s="227">
        <f>IF(N145="sníž. přenesená",J145,0)</f>
        <v>0</v>
      </c>
      <c r="BI145" s="227">
        <f>IF(N145="nulová",J145,0)</f>
        <v>0</v>
      </c>
      <c r="BJ145" s="19" t="s">
        <v>77</v>
      </c>
      <c r="BK145" s="227">
        <f>ROUND(I145*H145,2)</f>
        <v>0</v>
      </c>
      <c r="BL145" s="19" t="s">
        <v>119</v>
      </c>
      <c r="BM145" s="226" t="s">
        <v>319</v>
      </c>
    </row>
    <row r="146" s="2" customFormat="1" ht="55.5" customHeight="1">
      <c r="A146" s="40"/>
      <c r="B146" s="41"/>
      <c r="C146" s="215" t="s">
        <v>320</v>
      </c>
      <c r="D146" s="215" t="s">
        <v>194</v>
      </c>
      <c r="E146" s="216" t="s">
        <v>321</v>
      </c>
      <c r="F146" s="217" t="s">
        <v>322</v>
      </c>
      <c r="G146" s="218" t="s">
        <v>314</v>
      </c>
      <c r="H146" s="219">
        <v>6</v>
      </c>
      <c r="I146" s="220"/>
      <c r="J146" s="221">
        <f>ROUND(I146*H146,2)</f>
        <v>0</v>
      </c>
      <c r="K146" s="217" t="s">
        <v>198</v>
      </c>
      <c r="L146" s="46"/>
      <c r="M146" s="222" t="s">
        <v>19</v>
      </c>
      <c r="N146" s="223" t="s">
        <v>41</v>
      </c>
      <c r="O146" s="86"/>
      <c r="P146" s="224">
        <f>O146*H146</f>
        <v>0</v>
      </c>
      <c r="Q146" s="224">
        <v>0</v>
      </c>
      <c r="R146" s="224">
        <f>Q146*H146</f>
        <v>0</v>
      </c>
      <c r="S146" s="224">
        <v>0</v>
      </c>
      <c r="T146" s="225">
        <f>S146*H146</f>
        <v>0</v>
      </c>
      <c r="U146" s="40"/>
      <c r="V146" s="40"/>
      <c r="W146" s="40"/>
      <c r="X146" s="40"/>
      <c r="Y146" s="40"/>
      <c r="Z146" s="40"/>
      <c r="AA146" s="40"/>
      <c r="AB146" s="40"/>
      <c r="AC146" s="40"/>
      <c r="AD146" s="40"/>
      <c r="AE146" s="40"/>
      <c r="AR146" s="226" t="s">
        <v>119</v>
      </c>
      <c r="AT146" s="226" t="s">
        <v>194</v>
      </c>
      <c r="AU146" s="226" t="s">
        <v>79</v>
      </c>
      <c r="AY146" s="19" t="s">
        <v>191</v>
      </c>
      <c r="BE146" s="227">
        <f>IF(N146="základní",J146,0)</f>
        <v>0</v>
      </c>
      <c r="BF146" s="227">
        <f>IF(N146="snížená",J146,0)</f>
        <v>0</v>
      </c>
      <c r="BG146" s="227">
        <f>IF(N146="zákl. přenesená",J146,0)</f>
        <v>0</v>
      </c>
      <c r="BH146" s="227">
        <f>IF(N146="sníž. přenesená",J146,0)</f>
        <v>0</v>
      </c>
      <c r="BI146" s="227">
        <f>IF(N146="nulová",J146,0)</f>
        <v>0</v>
      </c>
      <c r="BJ146" s="19" t="s">
        <v>77</v>
      </c>
      <c r="BK146" s="227">
        <f>ROUND(I146*H146,2)</f>
        <v>0</v>
      </c>
      <c r="BL146" s="19" t="s">
        <v>119</v>
      </c>
      <c r="BM146" s="226" t="s">
        <v>323</v>
      </c>
    </row>
    <row r="147" s="2" customFormat="1" ht="55.5" customHeight="1">
      <c r="A147" s="40"/>
      <c r="B147" s="41"/>
      <c r="C147" s="215" t="s">
        <v>324</v>
      </c>
      <c r="D147" s="215" t="s">
        <v>194</v>
      </c>
      <c r="E147" s="216" t="s">
        <v>325</v>
      </c>
      <c r="F147" s="217" t="s">
        <v>326</v>
      </c>
      <c r="G147" s="218" t="s">
        <v>314</v>
      </c>
      <c r="H147" s="219">
        <v>8</v>
      </c>
      <c r="I147" s="220"/>
      <c r="J147" s="221">
        <f>ROUND(I147*H147,2)</f>
        <v>0</v>
      </c>
      <c r="K147" s="217" t="s">
        <v>198</v>
      </c>
      <c r="L147" s="46"/>
      <c r="M147" s="222" t="s">
        <v>19</v>
      </c>
      <c r="N147" s="223" t="s">
        <v>41</v>
      </c>
      <c r="O147" s="86"/>
      <c r="P147" s="224">
        <f>O147*H147</f>
        <v>0</v>
      </c>
      <c r="Q147" s="224">
        <v>0</v>
      </c>
      <c r="R147" s="224">
        <f>Q147*H147</f>
        <v>0</v>
      </c>
      <c r="S147" s="224">
        <v>0</v>
      </c>
      <c r="T147" s="225">
        <f>S147*H147</f>
        <v>0</v>
      </c>
      <c r="U147" s="40"/>
      <c r="V147" s="40"/>
      <c r="W147" s="40"/>
      <c r="X147" s="40"/>
      <c r="Y147" s="40"/>
      <c r="Z147" s="40"/>
      <c r="AA147" s="40"/>
      <c r="AB147" s="40"/>
      <c r="AC147" s="40"/>
      <c r="AD147" s="40"/>
      <c r="AE147" s="40"/>
      <c r="AR147" s="226" t="s">
        <v>119</v>
      </c>
      <c r="AT147" s="226" t="s">
        <v>194</v>
      </c>
      <c r="AU147" s="226" t="s">
        <v>79</v>
      </c>
      <c r="AY147" s="19" t="s">
        <v>191</v>
      </c>
      <c r="BE147" s="227">
        <f>IF(N147="základní",J147,0)</f>
        <v>0</v>
      </c>
      <c r="BF147" s="227">
        <f>IF(N147="snížená",J147,0)</f>
        <v>0</v>
      </c>
      <c r="BG147" s="227">
        <f>IF(N147="zákl. přenesená",J147,0)</f>
        <v>0</v>
      </c>
      <c r="BH147" s="227">
        <f>IF(N147="sníž. přenesená",J147,0)</f>
        <v>0</v>
      </c>
      <c r="BI147" s="227">
        <f>IF(N147="nulová",J147,0)</f>
        <v>0</v>
      </c>
      <c r="BJ147" s="19" t="s">
        <v>77</v>
      </c>
      <c r="BK147" s="227">
        <f>ROUND(I147*H147,2)</f>
        <v>0</v>
      </c>
      <c r="BL147" s="19" t="s">
        <v>119</v>
      </c>
      <c r="BM147" s="226" t="s">
        <v>327</v>
      </c>
    </row>
    <row r="148" s="2" customFormat="1">
      <c r="A148" s="40"/>
      <c r="B148" s="41"/>
      <c r="C148" s="215" t="s">
        <v>328</v>
      </c>
      <c r="D148" s="215" t="s">
        <v>194</v>
      </c>
      <c r="E148" s="216" t="s">
        <v>329</v>
      </c>
      <c r="F148" s="217" t="s">
        <v>330</v>
      </c>
      <c r="G148" s="218" t="s">
        <v>314</v>
      </c>
      <c r="H148" s="219">
        <v>16</v>
      </c>
      <c r="I148" s="220"/>
      <c r="J148" s="221">
        <f>ROUND(I148*H148,2)</f>
        <v>0</v>
      </c>
      <c r="K148" s="217" t="s">
        <v>198</v>
      </c>
      <c r="L148" s="46"/>
      <c r="M148" s="222" t="s">
        <v>19</v>
      </c>
      <c r="N148" s="223" t="s">
        <v>41</v>
      </c>
      <c r="O148" s="86"/>
      <c r="P148" s="224">
        <f>O148*H148</f>
        <v>0</v>
      </c>
      <c r="Q148" s="224">
        <v>0</v>
      </c>
      <c r="R148" s="224">
        <f>Q148*H148</f>
        <v>0</v>
      </c>
      <c r="S148" s="224">
        <v>0</v>
      </c>
      <c r="T148" s="225">
        <f>S148*H148</f>
        <v>0</v>
      </c>
      <c r="U148" s="40"/>
      <c r="V148" s="40"/>
      <c r="W148" s="40"/>
      <c r="X148" s="40"/>
      <c r="Y148" s="40"/>
      <c r="Z148" s="40"/>
      <c r="AA148" s="40"/>
      <c r="AB148" s="40"/>
      <c r="AC148" s="40"/>
      <c r="AD148" s="40"/>
      <c r="AE148" s="40"/>
      <c r="AR148" s="226" t="s">
        <v>119</v>
      </c>
      <c r="AT148" s="226" t="s">
        <v>194</v>
      </c>
      <c r="AU148" s="226" t="s">
        <v>79</v>
      </c>
      <c r="AY148" s="19" t="s">
        <v>191</v>
      </c>
      <c r="BE148" s="227">
        <f>IF(N148="základní",J148,0)</f>
        <v>0</v>
      </c>
      <c r="BF148" s="227">
        <f>IF(N148="snížená",J148,0)</f>
        <v>0</v>
      </c>
      <c r="BG148" s="227">
        <f>IF(N148="zákl. přenesená",J148,0)</f>
        <v>0</v>
      </c>
      <c r="BH148" s="227">
        <f>IF(N148="sníž. přenesená",J148,0)</f>
        <v>0</v>
      </c>
      <c r="BI148" s="227">
        <f>IF(N148="nulová",J148,0)</f>
        <v>0</v>
      </c>
      <c r="BJ148" s="19" t="s">
        <v>77</v>
      </c>
      <c r="BK148" s="227">
        <f>ROUND(I148*H148,2)</f>
        <v>0</v>
      </c>
      <c r="BL148" s="19" t="s">
        <v>119</v>
      </c>
      <c r="BM148" s="226" t="s">
        <v>331</v>
      </c>
    </row>
    <row r="149" s="2" customFormat="1" ht="55.5" customHeight="1">
      <c r="A149" s="40"/>
      <c r="B149" s="41"/>
      <c r="C149" s="215" t="s">
        <v>332</v>
      </c>
      <c r="D149" s="215" t="s">
        <v>194</v>
      </c>
      <c r="E149" s="216" t="s">
        <v>333</v>
      </c>
      <c r="F149" s="217" t="s">
        <v>334</v>
      </c>
      <c r="G149" s="218" t="s">
        <v>197</v>
      </c>
      <c r="H149" s="219">
        <v>4850</v>
      </c>
      <c r="I149" s="220"/>
      <c r="J149" s="221">
        <f>ROUND(I149*H149,2)</f>
        <v>0</v>
      </c>
      <c r="K149" s="217" t="s">
        <v>198</v>
      </c>
      <c r="L149" s="46"/>
      <c r="M149" s="222" t="s">
        <v>19</v>
      </c>
      <c r="N149" s="223" t="s">
        <v>41</v>
      </c>
      <c r="O149" s="86"/>
      <c r="P149" s="224">
        <f>O149*H149</f>
        <v>0</v>
      </c>
      <c r="Q149" s="224">
        <v>0</v>
      </c>
      <c r="R149" s="224">
        <f>Q149*H149</f>
        <v>0</v>
      </c>
      <c r="S149" s="224">
        <v>0</v>
      </c>
      <c r="T149" s="225">
        <f>S149*H149</f>
        <v>0</v>
      </c>
      <c r="U149" s="40"/>
      <c r="V149" s="40"/>
      <c r="W149" s="40"/>
      <c r="X149" s="40"/>
      <c r="Y149" s="40"/>
      <c r="Z149" s="40"/>
      <c r="AA149" s="40"/>
      <c r="AB149" s="40"/>
      <c r="AC149" s="40"/>
      <c r="AD149" s="40"/>
      <c r="AE149" s="40"/>
      <c r="AR149" s="226" t="s">
        <v>119</v>
      </c>
      <c r="AT149" s="226" t="s">
        <v>194</v>
      </c>
      <c r="AU149" s="226" t="s">
        <v>79</v>
      </c>
      <c r="AY149" s="19" t="s">
        <v>191</v>
      </c>
      <c r="BE149" s="227">
        <f>IF(N149="základní",J149,0)</f>
        <v>0</v>
      </c>
      <c r="BF149" s="227">
        <f>IF(N149="snížená",J149,0)</f>
        <v>0</v>
      </c>
      <c r="BG149" s="227">
        <f>IF(N149="zákl. přenesená",J149,0)</f>
        <v>0</v>
      </c>
      <c r="BH149" s="227">
        <f>IF(N149="sníž. přenesená",J149,0)</f>
        <v>0</v>
      </c>
      <c r="BI149" s="227">
        <f>IF(N149="nulová",J149,0)</f>
        <v>0</v>
      </c>
      <c r="BJ149" s="19" t="s">
        <v>77</v>
      </c>
      <c r="BK149" s="227">
        <f>ROUND(I149*H149,2)</f>
        <v>0</v>
      </c>
      <c r="BL149" s="19" t="s">
        <v>119</v>
      </c>
      <c r="BM149" s="226" t="s">
        <v>335</v>
      </c>
    </row>
    <row r="150" s="2" customFormat="1">
      <c r="A150" s="40"/>
      <c r="B150" s="41"/>
      <c r="C150" s="42"/>
      <c r="D150" s="230" t="s">
        <v>231</v>
      </c>
      <c r="E150" s="42"/>
      <c r="F150" s="271" t="s">
        <v>336</v>
      </c>
      <c r="G150" s="42"/>
      <c r="H150" s="42"/>
      <c r="I150" s="272"/>
      <c r="J150" s="42"/>
      <c r="K150" s="42"/>
      <c r="L150" s="46"/>
      <c r="M150" s="273"/>
      <c r="N150" s="274"/>
      <c r="O150" s="86"/>
      <c r="P150" s="86"/>
      <c r="Q150" s="86"/>
      <c r="R150" s="86"/>
      <c r="S150" s="86"/>
      <c r="T150" s="87"/>
      <c r="U150" s="40"/>
      <c r="V150" s="40"/>
      <c r="W150" s="40"/>
      <c r="X150" s="40"/>
      <c r="Y150" s="40"/>
      <c r="Z150" s="40"/>
      <c r="AA150" s="40"/>
      <c r="AB150" s="40"/>
      <c r="AC150" s="40"/>
      <c r="AD150" s="40"/>
      <c r="AE150" s="40"/>
      <c r="AT150" s="19" t="s">
        <v>231</v>
      </c>
      <c r="AU150" s="19" t="s">
        <v>79</v>
      </c>
    </row>
    <row r="151" s="14" customFormat="1">
      <c r="A151" s="14"/>
      <c r="B151" s="239"/>
      <c r="C151" s="240"/>
      <c r="D151" s="230" t="s">
        <v>200</v>
      </c>
      <c r="E151" s="241" t="s">
        <v>19</v>
      </c>
      <c r="F151" s="242" t="s">
        <v>337</v>
      </c>
      <c r="G151" s="240"/>
      <c r="H151" s="243">
        <v>4850</v>
      </c>
      <c r="I151" s="244"/>
      <c r="J151" s="240"/>
      <c r="K151" s="240"/>
      <c r="L151" s="245"/>
      <c r="M151" s="246"/>
      <c r="N151" s="247"/>
      <c r="O151" s="247"/>
      <c r="P151" s="247"/>
      <c r="Q151" s="247"/>
      <c r="R151" s="247"/>
      <c r="S151" s="247"/>
      <c r="T151" s="248"/>
      <c r="U151" s="14"/>
      <c r="V151" s="14"/>
      <c r="W151" s="14"/>
      <c r="X151" s="14"/>
      <c r="Y151" s="14"/>
      <c r="Z151" s="14"/>
      <c r="AA151" s="14"/>
      <c r="AB151" s="14"/>
      <c r="AC151" s="14"/>
      <c r="AD151" s="14"/>
      <c r="AE151" s="14"/>
      <c r="AT151" s="249" t="s">
        <v>200</v>
      </c>
      <c r="AU151" s="249" t="s">
        <v>79</v>
      </c>
      <c r="AV151" s="14" t="s">
        <v>79</v>
      </c>
      <c r="AW151" s="14" t="s">
        <v>31</v>
      </c>
      <c r="AX151" s="14" t="s">
        <v>77</v>
      </c>
      <c r="AY151" s="249" t="s">
        <v>191</v>
      </c>
    </row>
    <row r="152" s="2" customFormat="1" ht="33" customHeight="1">
      <c r="A152" s="40"/>
      <c r="B152" s="41"/>
      <c r="C152" s="215" t="s">
        <v>338</v>
      </c>
      <c r="D152" s="215" t="s">
        <v>194</v>
      </c>
      <c r="E152" s="216" t="s">
        <v>339</v>
      </c>
      <c r="F152" s="217" t="s">
        <v>340</v>
      </c>
      <c r="G152" s="218" t="s">
        <v>197</v>
      </c>
      <c r="H152" s="219">
        <v>4850</v>
      </c>
      <c r="I152" s="220"/>
      <c r="J152" s="221">
        <f>ROUND(I152*H152,2)</f>
        <v>0</v>
      </c>
      <c r="K152" s="217" t="s">
        <v>198</v>
      </c>
      <c r="L152" s="46"/>
      <c r="M152" s="222" t="s">
        <v>19</v>
      </c>
      <c r="N152" s="223" t="s">
        <v>41</v>
      </c>
      <c r="O152" s="86"/>
      <c r="P152" s="224">
        <f>O152*H152</f>
        <v>0</v>
      </c>
      <c r="Q152" s="224">
        <v>0</v>
      </c>
      <c r="R152" s="224">
        <f>Q152*H152</f>
        <v>0</v>
      </c>
      <c r="S152" s="224">
        <v>0</v>
      </c>
      <c r="T152" s="225">
        <f>S152*H152</f>
        <v>0</v>
      </c>
      <c r="U152" s="40"/>
      <c r="V152" s="40"/>
      <c r="W152" s="40"/>
      <c r="X152" s="40"/>
      <c r="Y152" s="40"/>
      <c r="Z152" s="40"/>
      <c r="AA152" s="40"/>
      <c r="AB152" s="40"/>
      <c r="AC152" s="40"/>
      <c r="AD152" s="40"/>
      <c r="AE152" s="40"/>
      <c r="AR152" s="226" t="s">
        <v>119</v>
      </c>
      <c r="AT152" s="226" t="s">
        <v>194</v>
      </c>
      <c r="AU152" s="226" t="s">
        <v>79</v>
      </c>
      <c r="AY152" s="19" t="s">
        <v>191</v>
      </c>
      <c r="BE152" s="227">
        <f>IF(N152="základní",J152,0)</f>
        <v>0</v>
      </c>
      <c r="BF152" s="227">
        <f>IF(N152="snížená",J152,0)</f>
        <v>0</v>
      </c>
      <c r="BG152" s="227">
        <f>IF(N152="zákl. přenesená",J152,0)</f>
        <v>0</v>
      </c>
      <c r="BH152" s="227">
        <f>IF(N152="sníž. přenesená",J152,0)</f>
        <v>0</v>
      </c>
      <c r="BI152" s="227">
        <f>IF(N152="nulová",J152,0)</f>
        <v>0</v>
      </c>
      <c r="BJ152" s="19" t="s">
        <v>77</v>
      </c>
      <c r="BK152" s="227">
        <f>ROUND(I152*H152,2)</f>
        <v>0</v>
      </c>
      <c r="BL152" s="19" t="s">
        <v>119</v>
      </c>
      <c r="BM152" s="226" t="s">
        <v>341</v>
      </c>
    </row>
    <row r="153" s="2" customFormat="1">
      <c r="A153" s="40"/>
      <c r="B153" s="41"/>
      <c r="C153" s="42"/>
      <c r="D153" s="230" t="s">
        <v>231</v>
      </c>
      <c r="E153" s="42"/>
      <c r="F153" s="271" t="s">
        <v>336</v>
      </c>
      <c r="G153" s="42"/>
      <c r="H153" s="42"/>
      <c r="I153" s="272"/>
      <c r="J153" s="42"/>
      <c r="K153" s="42"/>
      <c r="L153" s="46"/>
      <c r="M153" s="273"/>
      <c r="N153" s="274"/>
      <c r="O153" s="86"/>
      <c r="P153" s="86"/>
      <c r="Q153" s="86"/>
      <c r="R153" s="86"/>
      <c r="S153" s="86"/>
      <c r="T153" s="87"/>
      <c r="U153" s="40"/>
      <c r="V153" s="40"/>
      <c r="W153" s="40"/>
      <c r="X153" s="40"/>
      <c r="Y153" s="40"/>
      <c r="Z153" s="40"/>
      <c r="AA153" s="40"/>
      <c r="AB153" s="40"/>
      <c r="AC153" s="40"/>
      <c r="AD153" s="40"/>
      <c r="AE153" s="40"/>
      <c r="AT153" s="19" t="s">
        <v>231</v>
      </c>
      <c r="AU153" s="19" t="s">
        <v>79</v>
      </c>
    </row>
    <row r="154" s="2" customFormat="1">
      <c r="A154" s="40"/>
      <c r="B154" s="41"/>
      <c r="C154" s="215" t="s">
        <v>342</v>
      </c>
      <c r="D154" s="215" t="s">
        <v>194</v>
      </c>
      <c r="E154" s="216" t="s">
        <v>343</v>
      </c>
      <c r="F154" s="217" t="s">
        <v>344</v>
      </c>
      <c r="G154" s="218" t="s">
        <v>205</v>
      </c>
      <c r="H154" s="219">
        <v>46</v>
      </c>
      <c r="I154" s="220"/>
      <c r="J154" s="221">
        <f>ROUND(I154*H154,2)</f>
        <v>0</v>
      </c>
      <c r="K154" s="217" t="s">
        <v>345</v>
      </c>
      <c r="L154" s="46"/>
      <c r="M154" s="222" t="s">
        <v>19</v>
      </c>
      <c r="N154" s="223" t="s">
        <v>41</v>
      </c>
      <c r="O154" s="86"/>
      <c r="P154" s="224">
        <f>O154*H154</f>
        <v>0</v>
      </c>
      <c r="Q154" s="224">
        <v>0</v>
      </c>
      <c r="R154" s="224">
        <f>Q154*H154</f>
        <v>0</v>
      </c>
      <c r="S154" s="224">
        <v>0</v>
      </c>
      <c r="T154" s="225">
        <f>S154*H154</f>
        <v>0</v>
      </c>
      <c r="U154" s="40"/>
      <c r="V154" s="40"/>
      <c r="W154" s="40"/>
      <c r="X154" s="40"/>
      <c r="Y154" s="40"/>
      <c r="Z154" s="40"/>
      <c r="AA154" s="40"/>
      <c r="AB154" s="40"/>
      <c r="AC154" s="40"/>
      <c r="AD154" s="40"/>
      <c r="AE154" s="40"/>
      <c r="AR154" s="226" t="s">
        <v>119</v>
      </c>
      <c r="AT154" s="226" t="s">
        <v>194</v>
      </c>
      <c r="AU154" s="226" t="s">
        <v>79</v>
      </c>
      <c r="AY154" s="19" t="s">
        <v>191</v>
      </c>
      <c r="BE154" s="227">
        <f>IF(N154="základní",J154,0)</f>
        <v>0</v>
      </c>
      <c r="BF154" s="227">
        <f>IF(N154="snížená",J154,0)</f>
        <v>0</v>
      </c>
      <c r="BG154" s="227">
        <f>IF(N154="zákl. přenesená",J154,0)</f>
        <v>0</v>
      </c>
      <c r="BH154" s="227">
        <f>IF(N154="sníž. přenesená",J154,0)</f>
        <v>0</v>
      </c>
      <c r="BI154" s="227">
        <f>IF(N154="nulová",J154,0)</f>
        <v>0</v>
      </c>
      <c r="BJ154" s="19" t="s">
        <v>77</v>
      </c>
      <c r="BK154" s="227">
        <f>ROUND(I154*H154,2)</f>
        <v>0</v>
      </c>
      <c r="BL154" s="19" t="s">
        <v>119</v>
      </c>
      <c r="BM154" s="226" t="s">
        <v>346</v>
      </c>
    </row>
    <row r="155" s="13" customFormat="1">
      <c r="A155" s="13"/>
      <c r="B155" s="228"/>
      <c r="C155" s="229"/>
      <c r="D155" s="230" t="s">
        <v>200</v>
      </c>
      <c r="E155" s="231" t="s">
        <v>19</v>
      </c>
      <c r="F155" s="232" t="s">
        <v>347</v>
      </c>
      <c r="G155" s="229"/>
      <c r="H155" s="231" t="s">
        <v>19</v>
      </c>
      <c r="I155" s="233"/>
      <c r="J155" s="229"/>
      <c r="K155" s="229"/>
      <c r="L155" s="234"/>
      <c r="M155" s="235"/>
      <c r="N155" s="236"/>
      <c r="O155" s="236"/>
      <c r="P155" s="236"/>
      <c r="Q155" s="236"/>
      <c r="R155" s="236"/>
      <c r="S155" s="236"/>
      <c r="T155" s="237"/>
      <c r="U155" s="13"/>
      <c r="V155" s="13"/>
      <c r="W155" s="13"/>
      <c r="X155" s="13"/>
      <c r="Y155" s="13"/>
      <c r="Z155" s="13"/>
      <c r="AA155" s="13"/>
      <c r="AB155" s="13"/>
      <c r="AC155" s="13"/>
      <c r="AD155" s="13"/>
      <c r="AE155" s="13"/>
      <c r="AT155" s="238" t="s">
        <v>200</v>
      </c>
      <c r="AU155" s="238" t="s">
        <v>79</v>
      </c>
      <c r="AV155" s="13" t="s">
        <v>77</v>
      </c>
      <c r="AW155" s="13" t="s">
        <v>31</v>
      </c>
      <c r="AX155" s="13" t="s">
        <v>70</v>
      </c>
      <c r="AY155" s="238" t="s">
        <v>191</v>
      </c>
    </row>
    <row r="156" s="14" customFormat="1">
      <c r="A156" s="14"/>
      <c r="B156" s="239"/>
      <c r="C156" s="240"/>
      <c r="D156" s="230" t="s">
        <v>200</v>
      </c>
      <c r="E156" s="241" t="s">
        <v>19</v>
      </c>
      <c r="F156" s="242" t="s">
        <v>348</v>
      </c>
      <c r="G156" s="240"/>
      <c r="H156" s="243">
        <v>46</v>
      </c>
      <c r="I156" s="244"/>
      <c r="J156" s="240"/>
      <c r="K156" s="240"/>
      <c r="L156" s="245"/>
      <c r="M156" s="246"/>
      <c r="N156" s="247"/>
      <c r="O156" s="247"/>
      <c r="P156" s="247"/>
      <c r="Q156" s="247"/>
      <c r="R156" s="247"/>
      <c r="S156" s="247"/>
      <c r="T156" s="248"/>
      <c r="U156" s="14"/>
      <c r="V156" s="14"/>
      <c r="W156" s="14"/>
      <c r="X156" s="14"/>
      <c r="Y156" s="14"/>
      <c r="Z156" s="14"/>
      <c r="AA156" s="14"/>
      <c r="AB156" s="14"/>
      <c r="AC156" s="14"/>
      <c r="AD156" s="14"/>
      <c r="AE156" s="14"/>
      <c r="AT156" s="249" t="s">
        <v>200</v>
      </c>
      <c r="AU156" s="249" t="s">
        <v>79</v>
      </c>
      <c r="AV156" s="14" t="s">
        <v>79</v>
      </c>
      <c r="AW156" s="14" t="s">
        <v>31</v>
      </c>
      <c r="AX156" s="14" t="s">
        <v>77</v>
      </c>
      <c r="AY156" s="249" t="s">
        <v>191</v>
      </c>
    </row>
    <row r="157" s="2" customFormat="1">
      <c r="A157" s="40"/>
      <c r="B157" s="41"/>
      <c r="C157" s="215" t="s">
        <v>349</v>
      </c>
      <c r="D157" s="215" t="s">
        <v>194</v>
      </c>
      <c r="E157" s="216" t="s">
        <v>350</v>
      </c>
      <c r="F157" s="217" t="s">
        <v>351</v>
      </c>
      <c r="G157" s="218" t="s">
        <v>205</v>
      </c>
      <c r="H157" s="219">
        <v>106</v>
      </c>
      <c r="I157" s="220"/>
      <c r="J157" s="221">
        <f>ROUND(I157*H157,2)</f>
        <v>0</v>
      </c>
      <c r="K157" s="217" t="s">
        <v>198</v>
      </c>
      <c r="L157" s="46"/>
      <c r="M157" s="222" t="s">
        <v>19</v>
      </c>
      <c r="N157" s="223" t="s">
        <v>41</v>
      </c>
      <c r="O157" s="86"/>
      <c r="P157" s="224">
        <f>O157*H157</f>
        <v>0</v>
      </c>
      <c r="Q157" s="224">
        <v>0</v>
      </c>
      <c r="R157" s="224">
        <f>Q157*H157</f>
        <v>0</v>
      </c>
      <c r="S157" s="224">
        <v>0</v>
      </c>
      <c r="T157" s="225">
        <f>S157*H157</f>
        <v>0</v>
      </c>
      <c r="U157" s="40"/>
      <c r="V157" s="40"/>
      <c r="W157" s="40"/>
      <c r="X157" s="40"/>
      <c r="Y157" s="40"/>
      <c r="Z157" s="40"/>
      <c r="AA157" s="40"/>
      <c r="AB157" s="40"/>
      <c r="AC157" s="40"/>
      <c r="AD157" s="40"/>
      <c r="AE157" s="40"/>
      <c r="AR157" s="226" t="s">
        <v>119</v>
      </c>
      <c r="AT157" s="226" t="s">
        <v>194</v>
      </c>
      <c r="AU157" s="226" t="s">
        <v>79</v>
      </c>
      <c r="AY157" s="19" t="s">
        <v>191</v>
      </c>
      <c r="BE157" s="227">
        <f>IF(N157="základní",J157,0)</f>
        <v>0</v>
      </c>
      <c r="BF157" s="227">
        <f>IF(N157="snížená",J157,0)</f>
        <v>0</v>
      </c>
      <c r="BG157" s="227">
        <f>IF(N157="zákl. přenesená",J157,0)</f>
        <v>0</v>
      </c>
      <c r="BH157" s="227">
        <f>IF(N157="sníž. přenesená",J157,0)</f>
        <v>0</v>
      </c>
      <c r="BI157" s="227">
        <f>IF(N157="nulová",J157,0)</f>
        <v>0</v>
      </c>
      <c r="BJ157" s="19" t="s">
        <v>77</v>
      </c>
      <c r="BK157" s="227">
        <f>ROUND(I157*H157,2)</f>
        <v>0</v>
      </c>
      <c r="BL157" s="19" t="s">
        <v>119</v>
      </c>
      <c r="BM157" s="226" t="s">
        <v>352</v>
      </c>
    </row>
    <row r="158" s="14" customFormat="1">
      <c r="A158" s="14"/>
      <c r="B158" s="239"/>
      <c r="C158" s="240"/>
      <c r="D158" s="230" t="s">
        <v>200</v>
      </c>
      <c r="E158" s="241" t="s">
        <v>19</v>
      </c>
      <c r="F158" s="242" t="s">
        <v>353</v>
      </c>
      <c r="G158" s="240"/>
      <c r="H158" s="243">
        <v>106</v>
      </c>
      <c r="I158" s="244"/>
      <c r="J158" s="240"/>
      <c r="K158" s="240"/>
      <c r="L158" s="245"/>
      <c r="M158" s="246"/>
      <c r="N158" s="247"/>
      <c r="O158" s="247"/>
      <c r="P158" s="247"/>
      <c r="Q158" s="247"/>
      <c r="R158" s="247"/>
      <c r="S158" s="247"/>
      <c r="T158" s="248"/>
      <c r="U158" s="14"/>
      <c r="V158" s="14"/>
      <c r="W158" s="14"/>
      <c r="X158" s="14"/>
      <c r="Y158" s="14"/>
      <c r="Z158" s="14"/>
      <c r="AA158" s="14"/>
      <c r="AB158" s="14"/>
      <c r="AC158" s="14"/>
      <c r="AD158" s="14"/>
      <c r="AE158" s="14"/>
      <c r="AT158" s="249" t="s">
        <v>200</v>
      </c>
      <c r="AU158" s="249" t="s">
        <v>79</v>
      </c>
      <c r="AV158" s="14" t="s">
        <v>79</v>
      </c>
      <c r="AW158" s="14" t="s">
        <v>31</v>
      </c>
      <c r="AX158" s="14" t="s">
        <v>77</v>
      </c>
      <c r="AY158" s="249" t="s">
        <v>191</v>
      </c>
    </row>
    <row r="159" s="2" customFormat="1" ht="16.5" customHeight="1">
      <c r="A159" s="40"/>
      <c r="B159" s="41"/>
      <c r="C159" s="261" t="s">
        <v>354</v>
      </c>
      <c r="D159" s="261" t="s">
        <v>210</v>
      </c>
      <c r="E159" s="262" t="s">
        <v>355</v>
      </c>
      <c r="F159" s="263" t="s">
        <v>356</v>
      </c>
      <c r="G159" s="264" t="s">
        <v>205</v>
      </c>
      <c r="H159" s="265">
        <v>90</v>
      </c>
      <c r="I159" s="266"/>
      <c r="J159" s="267">
        <f>ROUND(I159*H159,2)</f>
        <v>0</v>
      </c>
      <c r="K159" s="263" t="s">
        <v>245</v>
      </c>
      <c r="L159" s="268"/>
      <c r="M159" s="269" t="s">
        <v>19</v>
      </c>
      <c r="N159" s="270" t="s">
        <v>41</v>
      </c>
      <c r="O159" s="86"/>
      <c r="P159" s="224">
        <f>O159*H159</f>
        <v>0</v>
      </c>
      <c r="Q159" s="224">
        <v>0.01004</v>
      </c>
      <c r="R159" s="224">
        <f>Q159*H159</f>
        <v>0.90360000000000007</v>
      </c>
      <c r="S159" s="224">
        <v>0</v>
      </c>
      <c r="T159" s="225">
        <f>S159*H159</f>
        <v>0</v>
      </c>
      <c r="U159" s="40"/>
      <c r="V159" s="40"/>
      <c r="W159" s="40"/>
      <c r="X159" s="40"/>
      <c r="Y159" s="40"/>
      <c r="Z159" s="40"/>
      <c r="AA159" s="40"/>
      <c r="AB159" s="40"/>
      <c r="AC159" s="40"/>
      <c r="AD159" s="40"/>
      <c r="AE159" s="40"/>
      <c r="AR159" s="226" t="s">
        <v>213</v>
      </c>
      <c r="AT159" s="226" t="s">
        <v>210</v>
      </c>
      <c r="AU159" s="226" t="s">
        <v>79</v>
      </c>
      <c r="AY159" s="19" t="s">
        <v>191</v>
      </c>
      <c r="BE159" s="227">
        <f>IF(N159="základní",J159,0)</f>
        <v>0</v>
      </c>
      <c r="BF159" s="227">
        <f>IF(N159="snížená",J159,0)</f>
        <v>0</v>
      </c>
      <c r="BG159" s="227">
        <f>IF(N159="zákl. přenesená",J159,0)</f>
        <v>0</v>
      </c>
      <c r="BH159" s="227">
        <f>IF(N159="sníž. přenesená",J159,0)</f>
        <v>0</v>
      </c>
      <c r="BI159" s="227">
        <f>IF(N159="nulová",J159,0)</f>
        <v>0</v>
      </c>
      <c r="BJ159" s="19" t="s">
        <v>77</v>
      </c>
      <c r="BK159" s="227">
        <f>ROUND(I159*H159,2)</f>
        <v>0</v>
      </c>
      <c r="BL159" s="19" t="s">
        <v>119</v>
      </c>
      <c r="BM159" s="226" t="s">
        <v>357</v>
      </c>
    </row>
    <row r="160" s="14" customFormat="1">
      <c r="A160" s="14"/>
      <c r="B160" s="239"/>
      <c r="C160" s="240"/>
      <c r="D160" s="230" t="s">
        <v>200</v>
      </c>
      <c r="E160" s="241" t="s">
        <v>19</v>
      </c>
      <c r="F160" s="242" t="s">
        <v>358</v>
      </c>
      <c r="G160" s="240"/>
      <c r="H160" s="243">
        <v>90</v>
      </c>
      <c r="I160" s="244"/>
      <c r="J160" s="240"/>
      <c r="K160" s="240"/>
      <c r="L160" s="245"/>
      <c r="M160" s="246"/>
      <c r="N160" s="247"/>
      <c r="O160" s="247"/>
      <c r="P160" s="247"/>
      <c r="Q160" s="247"/>
      <c r="R160" s="247"/>
      <c r="S160" s="247"/>
      <c r="T160" s="248"/>
      <c r="U160" s="14"/>
      <c r="V160" s="14"/>
      <c r="W160" s="14"/>
      <c r="X160" s="14"/>
      <c r="Y160" s="14"/>
      <c r="Z160" s="14"/>
      <c r="AA160" s="14"/>
      <c r="AB160" s="14"/>
      <c r="AC160" s="14"/>
      <c r="AD160" s="14"/>
      <c r="AE160" s="14"/>
      <c r="AT160" s="249" t="s">
        <v>200</v>
      </c>
      <c r="AU160" s="249" t="s">
        <v>79</v>
      </c>
      <c r="AV160" s="14" t="s">
        <v>79</v>
      </c>
      <c r="AW160" s="14" t="s">
        <v>31</v>
      </c>
      <c r="AX160" s="14" t="s">
        <v>77</v>
      </c>
      <c r="AY160" s="249" t="s">
        <v>191</v>
      </c>
    </row>
    <row r="161" s="2" customFormat="1" ht="16.5" customHeight="1">
      <c r="A161" s="40"/>
      <c r="B161" s="41"/>
      <c r="C161" s="261" t="s">
        <v>359</v>
      </c>
      <c r="D161" s="261" t="s">
        <v>210</v>
      </c>
      <c r="E161" s="262" t="s">
        <v>360</v>
      </c>
      <c r="F161" s="263" t="s">
        <v>361</v>
      </c>
      <c r="G161" s="264" t="s">
        <v>205</v>
      </c>
      <c r="H161" s="265">
        <v>16</v>
      </c>
      <c r="I161" s="266"/>
      <c r="J161" s="267">
        <f>ROUND(I161*H161,2)</f>
        <v>0</v>
      </c>
      <c r="K161" s="263" t="s">
        <v>245</v>
      </c>
      <c r="L161" s="268"/>
      <c r="M161" s="269" t="s">
        <v>19</v>
      </c>
      <c r="N161" s="270" t="s">
        <v>41</v>
      </c>
      <c r="O161" s="86"/>
      <c r="P161" s="224">
        <f>O161*H161</f>
        <v>0</v>
      </c>
      <c r="Q161" s="224">
        <v>0.01014</v>
      </c>
      <c r="R161" s="224">
        <f>Q161*H161</f>
        <v>0.16224</v>
      </c>
      <c r="S161" s="224">
        <v>0</v>
      </c>
      <c r="T161" s="225">
        <f>S161*H161</f>
        <v>0</v>
      </c>
      <c r="U161" s="40"/>
      <c r="V161" s="40"/>
      <c r="W161" s="40"/>
      <c r="X161" s="40"/>
      <c r="Y161" s="40"/>
      <c r="Z161" s="40"/>
      <c r="AA161" s="40"/>
      <c r="AB161" s="40"/>
      <c r="AC161" s="40"/>
      <c r="AD161" s="40"/>
      <c r="AE161" s="40"/>
      <c r="AR161" s="226" t="s">
        <v>213</v>
      </c>
      <c r="AT161" s="226" t="s">
        <v>210</v>
      </c>
      <c r="AU161" s="226" t="s">
        <v>79</v>
      </c>
      <c r="AY161" s="19" t="s">
        <v>191</v>
      </c>
      <c r="BE161" s="227">
        <f>IF(N161="základní",J161,0)</f>
        <v>0</v>
      </c>
      <c r="BF161" s="227">
        <f>IF(N161="snížená",J161,0)</f>
        <v>0</v>
      </c>
      <c r="BG161" s="227">
        <f>IF(N161="zákl. přenesená",J161,0)</f>
        <v>0</v>
      </c>
      <c r="BH161" s="227">
        <f>IF(N161="sníž. přenesená",J161,0)</f>
        <v>0</v>
      </c>
      <c r="BI161" s="227">
        <f>IF(N161="nulová",J161,0)</f>
        <v>0</v>
      </c>
      <c r="BJ161" s="19" t="s">
        <v>77</v>
      </c>
      <c r="BK161" s="227">
        <f>ROUND(I161*H161,2)</f>
        <v>0</v>
      </c>
      <c r="BL161" s="19" t="s">
        <v>119</v>
      </c>
      <c r="BM161" s="226" t="s">
        <v>362</v>
      </c>
    </row>
    <row r="162" s="14" customFormat="1">
      <c r="A162" s="14"/>
      <c r="B162" s="239"/>
      <c r="C162" s="240"/>
      <c r="D162" s="230" t="s">
        <v>200</v>
      </c>
      <c r="E162" s="241" t="s">
        <v>19</v>
      </c>
      <c r="F162" s="242" t="s">
        <v>363</v>
      </c>
      <c r="G162" s="240"/>
      <c r="H162" s="243">
        <v>16</v>
      </c>
      <c r="I162" s="244"/>
      <c r="J162" s="240"/>
      <c r="K162" s="240"/>
      <c r="L162" s="245"/>
      <c r="M162" s="246"/>
      <c r="N162" s="247"/>
      <c r="O162" s="247"/>
      <c r="P162" s="247"/>
      <c r="Q162" s="247"/>
      <c r="R162" s="247"/>
      <c r="S162" s="247"/>
      <c r="T162" s="248"/>
      <c r="U162" s="14"/>
      <c r="V162" s="14"/>
      <c r="W162" s="14"/>
      <c r="X162" s="14"/>
      <c r="Y162" s="14"/>
      <c r="Z162" s="14"/>
      <c r="AA162" s="14"/>
      <c r="AB162" s="14"/>
      <c r="AC162" s="14"/>
      <c r="AD162" s="14"/>
      <c r="AE162" s="14"/>
      <c r="AT162" s="249" t="s">
        <v>200</v>
      </c>
      <c r="AU162" s="249" t="s">
        <v>79</v>
      </c>
      <c r="AV162" s="14" t="s">
        <v>79</v>
      </c>
      <c r="AW162" s="14" t="s">
        <v>31</v>
      </c>
      <c r="AX162" s="14" t="s">
        <v>77</v>
      </c>
      <c r="AY162" s="249" t="s">
        <v>191</v>
      </c>
    </row>
    <row r="163" s="2" customFormat="1">
      <c r="A163" s="40"/>
      <c r="B163" s="41"/>
      <c r="C163" s="215" t="s">
        <v>364</v>
      </c>
      <c r="D163" s="215" t="s">
        <v>194</v>
      </c>
      <c r="E163" s="216" t="s">
        <v>365</v>
      </c>
      <c r="F163" s="217" t="s">
        <v>366</v>
      </c>
      <c r="G163" s="218" t="s">
        <v>367</v>
      </c>
      <c r="H163" s="219">
        <v>2350</v>
      </c>
      <c r="I163" s="220"/>
      <c r="J163" s="221">
        <f>ROUND(I163*H163,2)</f>
        <v>0</v>
      </c>
      <c r="K163" s="217" t="s">
        <v>198</v>
      </c>
      <c r="L163" s="46"/>
      <c r="M163" s="222" t="s">
        <v>19</v>
      </c>
      <c r="N163" s="223" t="s">
        <v>41</v>
      </c>
      <c r="O163" s="86"/>
      <c r="P163" s="224">
        <f>O163*H163</f>
        <v>0</v>
      </c>
      <c r="Q163" s="224">
        <v>0</v>
      </c>
      <c r="R163" s="224">
        <f>Q163*H163</f>
        <v>0</v>
      </c>
      <c r="S163" s="224">
        <v>0</v>
      </c>
      <c r="T163" s="225">
        <f>S163*H163</f>
        <v>0</v>
      </c>
      <c r="U163" s="40"/>
      <c r="V163" s="40"/>
      <c r="W163" s="40"/>
      <c r="X163" s="40"/>
      <c r="Y163" s="40"/>
      <c r="Z163" s="40"/>
      <c r="AA163" s="40"/>
      <c r="AB163" s="40"/>
      <c r="AC163" s="40"/>
      <c r="AD163" s="40"/>
      <c r="AE163" s="40"/>
      <c r="AR163" s="226" t="s">
        <v>119</v>
      </c>
      <c r="AT163" s="226" t="s">
        <v>194</v>
      </c>
      <c r="AU163" s="226" t="s">
        <v>79</v>
      </c>
      <c r="AY163" s="19" t="s">
        <v>191</v>
      </c>
      <c r="BE163" s="227">
        <f>IF(N163="základní",J163,0)</f>
        <v>0</v>
      </c>
      <c r="BF163" s="227">
        <f>IF(N163="snížená",J163,0)</f>
        <v>0</v>
      </c>
      <c r="BG163" s="227">
        <f>IF(N163="zákl. přenesená",J163,0)</f>
        <v>0</v>
      </c>
      <c r="BH163" s="227">
        <f>IF(N163="sníž. přenesená",J163,0)</f>
        <v>0</v>
      </c>
      <c r="BI163" s="227">
        <f>IF(N163="nulová",J163,0)</f>
        <v>0</v>
      </c>
      <c r="BJ163" s="19" t="s">
        <v>77</v>
      </c>
      <c r="BK163" s="227">
        <f>ROUND(I163*H163,2)</f>
        <v>0</v>
      </c>
      <c r="BL163" s="19" t="s">
        <v>119</v>
      </c>
      <c r="BM163" s="226" t="s">
        <v>368</v>
      </c>
    </row>
    <row r="164" s="14" customFormat="1">
      <c r="A164" s="14"/>
      <c r="B164" s="239"/>
      <c r="C164" s="240"/>
      <c r="D164" s="230" t="s">
        <v>200</v>
      </c>
      <c r="E164" s="241" t="s">
        <v>19</v>
      </c>
      <c r="F164" s="242" t="s">
        <v>369</v>
      </c>
      <c r="G164" s="240"/>
      <c r="H164" s="243">
        <v>2350</v>
      </c>
      <c r="I164" s="244"/>
      <c r="J164" s="240"/>
      <c r="K164" s="240"/>
      <c r="L164" s="245"/>
      <c r="M164" s="246"/>
      <c r="N164" s="247"/>
      <c r="O164" s="247"/>
      <c r="P164" s="247"/>
      <c r="Q164" s="247"/>
      <c r="R164" s="247"/>
      <c r="S164" s="247"/>
      <c r="T164" s="248"/>
      <c r="U164" s="14"/>
      <c r="V164" s="14"/>
      <c r="W164" s="14"/>
      <c r="X164" s="14"/>
      <c r="Y164" s="14"/>
      <c r="Z164" s="14"/>
      <c r="AA164" s="14"/>
      <c r="AB164" s="14"/>
      <c r="AC164" s="14"/>
      <c r="AD164" s="14"/>
      <c r="AE164" s="14"/>
      <c r="AT164" s="249" t="s">
        <v>200</v>
      </c>
      <c r="AU164" s="249" t="s">
        <v>79</v>
      </c>
      <c r="AV164" s="14" t="s">
        <v>79</v>
      </c>
      <c r="AW164" s="14" t="s">
        <v>31</v>
      </c>
      <c r="AX164" s="14" t="s">
        <v>77</v>
      </c>
      <c r="AY164" s="249" t="s">
        <v>191</v>
      </c>
    </row>
    <row r="165" s="2" customFormat="1" ht="33" customHeight="1">
      <c r="A165" s="40"/>
      <c r="B165" s="41"/>
      <c r="C165" s="215" t="s">
        <v>370</v>
      </c>
      <c r="D165" s="215" t="s">
        <v>194</v>
      </c>
      <c r="E165" s="216" t="s">
        <v>371</v>
      </c>
      <c r="F165" s="217" t="s">
        <v>372</v>
      </c>
      <c r="G165" s="218" t="s">
        <v>205</v>
      </c>
      <c r="H165" s="219">
        <v>193</v>
      </c>
      <c r="I165" s="220"/>
      <c r="J165" s="221">
        <f>ROUND(I165*H165,2)</f>
        <v>0</v>
      </c>
      <c r="K165" s="217" t="s">
        <v>198</v>
      </c>
      <c r="L165" s="46"/>
      <c r="M165" s="222" t="s">
        <v>19</v>
      </c>
      <c r="N165" s="223" t="s">
        <v>41</v>
      </c>
      <c r="O165" s="86"/>
      <c r="P165" s="224">
        <f>O165*H165</f>
        <v>0</v>
      </c>
      <c r="Q165" s="224">
        <v>0</v>
      </c>
      <c r="R165" s="224">
        <f>Q165*H165</f>
        <v>0</v>
      </c>
      <c r="S165" s="224">
        <v>0</v>
      </c>
      <c r="T165" s="225">
        <f>S165*H165</f>
        <v>0</v>
      </c>
      <c r="U165" s="40"/>
      <c r="V165" s="40"/>
      <c r="W165" s="40"/>
      <c r="X165" s="40"/>
      <c r="Y165" s="40"/>
      <c r="Z165" s="40"/>
      <c r="AA165" s="40"/>
      <c r="AB165" s="40"/>
      <c r="AC165" s="40"/>
      <c r="AD165" s="40"/>
      <c r="AE165" s="40"/>
      <c r="AR165" s="226" t="s">
        <v>119</v>
      </c>
      <c r="AT165" s="226" t="s">
        <v>194</v>
      </c>
      <c r="AU165" s="226" t="s">
        <v>79</v>
      </c>
      <c r="AY165" s="19" t="s">
        <v>191</v>
      </c>
      <c r="BE165" s="227">
        <f>IF(N165="základní",J165,0)</f>
        <v>0</v>
      </c>
      <c r="BF165" s="227">
        <f>IF(N165="snížená",J165,0)</f>
        <v>0</v>
      </c>
      <c r="BG165" s="227">
        <f>IF(N165="zákl. přenesená",J165,0)</f>
        <v>0</v>
      </c>
      <c r="BH165" s="227">
        <f>IF(N165="sníž. přenesená",J165,0)</f>
        <v>0</v>
      </c>
      <c r="BI165" s="227">
        <f>IF(N165="nulová",J165,0)</f>
        <v>0</v>
      </c>
      <c r="BJ165" s="19" t="s">
        <v>77</v>
      </c>
      <c r="BK165" s="227">
        <f>ROUND(I165*H165,2)</f>
        <v>0</v>
      </c>
      <c r="BL165" s="19" t="s">
        <v>119</v>
      </c>
      <c r="BM165" s="226" t="s">
        <v>373</v>
      </c>
    </row>
    <row r="166" s="2" customFormat="1" ht="16.5" customHeight="1">
      <c r="A166" s="40"/>
      <c r="B166" s="41"/>
      <c r="C166" s="215" t="s">
        <v>374</v>
      </c>
      <c r="D166" s="215" t="s">
        <v>194</v>
      </c>
      <c r="E166" s="216" t="s">
        <v>375</v>
      </c>
      <c r="F166" s="217" t="s">
        <v>376</v>
      </c>
      <c r="G166" s="218" t="s">
        <v>205</v>
      </c>
      <c r="H166" s="219">
        <v>193</v>
      </c>
      <c r="I166" s="220"/>
      <c r="J166" s="221">
        <f>ROUND(I166*H166,2)</f>
        <v>0</v>
      </c>
      <c r="K166" s="217" t="s">
        <v>198</v>
      </c>
      <c r="L166" s="46"/>
      <c r="M166" s="222" t="s">
        <v>19</v>
      </c>
      <c r="N166" s="223" t="s">
        <v>41</v>
      </c>
      <c r="O166" s="86"/>
      <c r="P166" s="224">
        <f>O166*H166</f>
        <v>0</v>
      </c>
      <c r="Q166" s="224">
        <v>0</v>
      </c>
      <c r="R166" s="224">
        <f>Q166*H166</f>
        <v>0</v>
      </c>
      <c r="S166" s="224">
        <v>0</v>
      </c>
      <c r="T166" s="225">
        <f>S166*H166</f>
        <v>0</v>
      </c>
      <c r="U166" s="40"/>
      <c r="V166" s="40"/>
      <c r="W166" s="40"/>
      <c r="X166" s="40"/>
      <c r="Y166" s="40"/>
      <c r="Z166" s="40"/>
      <c r="AA166" s="40"/>
      <c r="AB166" s="40"/>
      <c r="AC166" s="40"/>
      <c r="AD166" s="40"/>
      <c r="AE166" s="40"/>
      <c r="AR166" s="226" t="s">
        <v>119</v>
      </c>
      <c r="AT166" s="226" t="s">
        <v>194</v>
      </c>
      <c r="AU166" s="226" t="s">
        <v>79</v>
      </c>
      <c r="AY166" s="19" t="s">
        <v>191</v>
      </c>
      <c r="BE166" s="227">
        <f>IF(N166="základní",J166,0)</f>
        <v>0</v>
      </c>
      <c r="BF166" s="227">
        <f>IF(N166="snížená",J166,0)</f>
        <v>0</v>
      </c>
      <c r="BG166" s="227">
        <f>IF(N166="zákl. přenesená",J166,0)</f>
        <v>0</v>
      </c>
      <c r="BH166" s="227">
        <f>IF(N166="sníž. přenesená",J166,0)</f>
        <v>0</v>
      </c>
      <c r="BI166" s="227">
        <f>IF(N166="nulová",J166,0)</f>
        <v>0</v>
      </c>
      <c r="BJ166" s="19" t="s">
        <v>77</v>
      </c>
      <c r="BK166" s="227">
        <f>ROUND(I166*H166,2)</f>
        <v>0</v>
      </c>
      <c r="BL166" s="19" t="s">
        <v>119</v>
      </c>
      <c r="BM166" s="226" t="s">
        <v>377</v>
      </c>
    </row>
    <row r="167" s="2" customFormat="1" ht="78" customHeight="1">
      <c r="A167" s="40"/>
      <c r="B167" s="41"/>
      <c r="C167" s="215" t="s">
        <v>378</v>
      </c>
      <c r="D167" s="215" t="s">
        <v>194</v>
      </c>
      <c r="E167" s="216" t="s">
        <v>379</v>
      </c>
      <c r="F167" s="217" t="s">
        <v>380</v>
      </c>
      <c r="G167" s="218" t="s">
        <v>197</v>
      </c>
      <c r="H167" s="219">
        <v>4650</v>
      </c>
      <c r="I167" s="220"/>
      <c r="J167" s="221">
        <f>ROUND(I167*H167,2)</f>
        <v>0</v>
      </c>
      <c r="K167" s="217" t="s">
        <v>19</v>
      </c>
      <c r="L167" s="46"/>
      <c r="M167" s="222" t="s">
        <v>19</v>
      </c>
      <c r="N167" s="223" t="s">
        <v>41</v>
      </c>
      <c r="O167" s="86"/>
      <c r="P167" s="224">
        <f>O167*H167</f>
        <v>0</v>
      </c>
      <c r="Q167" s="224">
        <v>0</v>
      </c>
      <c r="R167" s="224">
        <f>Q167*H167</f>
        <v>0</v>
      </c>
      <c r="S167" s="224">
        <v>0</v>
      </c>
      <c r="T167" s="225">
        <f>S167*H167</f>
        <v>0</v>
      </c>
      <c r="U167" s="40"/>
      <c r="V167" s="40"/>
      <c r="W167" s="40"/>
      <c r="X167" s="40"/>
      <c r="Y167" s="40"/>
      <c r="Z167" s="40"/>
      <c r="AA167" s="40"/>
      <c r="AB167" s="40"/>
      <c r="AC167" s="40"/>
      <c r="AD167" s="40"/>
      <c r="AE167" s="40"/>
      <c r="AR167" s="226" t="s">
        <v>119</v>
      </c>
      <c r="AT167" s="226" t="s">
        <v>194</v>
      </c>
      <c r="AU167" s="226" t="s">
        <v>79</v>
      </c>
      <c r="AY167" s="19" t="s">
        <v>191</v>
      </c>
      <c r="BE167" s="227">
        <f>IF(N167="základní",J167,0)</f>
        <v>0</v>
      </c>
      <c r="BF167" s="227">
        <f>IF(N167="snížená",J167,0)</f>
        <v>0</v>
      </c>
      <c r="BG167" s="227">
        <f>IF(N167="zákl. přenesená",J167,0)</f>
        <v>0</v>
      </c>
      <c r="BH167" s="227">
        <f>IF(N167="sníž. přenesená",J167,0)</f>
        <v>0</v>
      </c>
      <c r="BI167" s="227">
        <f>IF(N167="nulová",J167,0)</f>
        <v>0</v>
      </c>
      <c r="BJ167" s="19" t="s">
        <v>77</v>
      </c>
      <c r="BK167" s="227">
        <f>ROUND(I167*H167,2)</f>
        <v>0</v>
      </c>
      <c r="BL167" s="19" t="s">
        <v>119</v>
      </c>
      <c r="BM167" s="226" t="s">
        <v>381</v>
      </c>
    </row>
    <row r="168" s="2" customFormat="1">
      <c r="A168" s="40"/>
      <c r="B168" s="41"/>
      <c r="C168" s="42"/>
      <c r="D168" s="230" t="s">
        <v>231</v>
      </c>
      <c r="E168" s="42"/>
      <c r="F168" s="271" t="s">
        <v>336</v>
      </c>
      <c r="G168" s="42"/>
      <c r="H168" s="42"/>
      <c r="I168" s="272"/>
      <c r="J168" s="42"/>
      <c r="K168" s="42"/>
      <c r="L168" s="46"/>
      <c r="M168" s="273"/>
      <c r="N168" s="274"/>
      <c r="O168" s="86"/>
      <c r="P168" s="86"/>
      <c r="Q168" s="86"/>
      <c r="R168" s="86"/>
      <c r="S168" s="86"/>
      <c r="T168" s="87"/>
      <c r="U168" s="40"/>
      <c r="V168" s="40"/>
      <c r="W168" s="40"/>
      <c r="X168" s="40"/>
      <c r="Y168" s="40"/>
      <c r="Z168" s="40"/>
      <c r="AA168" s="40"/>
      <c r="AB168" s="40"/>
      <c r="AC168" s="40"/>
      <c r="AD168" s="40"/>
      <c r="AE168" s="40"/>
      <c r="AT168" s="19" t="s">
        <v>231</v>
      </c>
      <c r="AU168" s="19" t="s">
        <v>79</v>
      </c>
    </row>
    <row r="169" s="13" customFormat="1">
      <c r="A169" s="13"/>
      <c r="B169" s="228"/>
      <c r="C169" s="229"/>
      <c r="D169" s="230" t="s">
        <v>200</v>
      </c>
      <c r="E169" s="231" t="s">
        <v>19</v>
      </c>
      <c r="F169" s="232" t="s">
        <v>382</v>
      </c>
      <c r="G169" s="229"/>
      <c r="H169" s="231" t="s">
        <v>19</v>
      </c>
      <c r="I169" s="233"/>
      <c r="J169" s="229"/>
      <c r="K169" s="229"/>
      <c r="L169" s="234"/>
      <c r="M169" s="235"/>
      <c r="N169" s="236"/>
      <c r="O169" s="236"/>
      <c r="P169" s="236"/>
      <c r="Q169" s="236"/>
      <c r="R169" s="236"/>
      <c r="S169" s="236"/>
      <c r="T169" s="237"/>
      <c r="U169" s="13"/>
      <c r="V169" s="13"/>
      <c r="W169" s="13"/>
      <c r="X169" s="13"/>
      <c r="Y169" s="13"/>
      <c r="Z169" s="13"/>
      <c r="AA169" s="13"/>
      <c r="AB169" s="13"/>
      <c r="AC169" s="13"/>
      <c r="AD169" s="13"/>
      <c r="AE169" s="13"/>
      <c r="AT169" s="238" t="s">
        <v>200</v>
      </c>
      <c r="AU169" s="238" t="s">
        <v>79</v>
      </c>
      <c r="AV169" s="13" t="s">
        <v>77</v>
      </c>
      <c r="AW169" s="13" t="s">
        <v>31</v>
      </c>
      <c r="AX169" s="13" t="s">
        <v>70</v>
      </c>
      <c r="AY169" s="238" t="s">
        <v>191</v>
      </c>
    </row>
    <row r="170" s="14" customFormat="1">
      <c r="A170" s="14"/>
      <c r="B170" s="239"/>
      <c r="C170" s="240"/>
      <c r="D170" s="230" t="s">
        <v>200</v>
      </c>
      <c r="E170" s="241" t="s">
        <v>19</v>
      </c>
      <c r="F170" s="242" t="s">
        <v>202</v>
      </c>
      <c r="G170" s="240"/>
      <c r="H170" s="243">
        <v>4650</v>
      </c>
      <c r="I170" s="244"/>
      <c r="J170" s="240"/>
      <c r="K170" s="240"/>
      <c r="L170" s="245"/>
      <c r="M170" s="246"/>
      <c r="N170" s="247"/>
      <c r="O170" s="247"/>
      <c r="P170" s="247"/>
      <c r="Q170" s="247"/>
      <c r="R170" s="247"/>
      <c r="S170" s="247"/>
      <c r="T170" s="248"/>
      <c r="U170" s="14"/>
      <c r="V170" s="14"/>
      <c r="W170" s="14"/>
      <c r="X170" s="14"/>
      <c r="Y170" s="14"/>
      <c r="Z170" s="14"/>
      <c r="AA170" s="14"/>
      <c r="AB170" s="14"/>
      <c r="AC170" s="14"/>
      <c r="AD170" s="14"/>
      <c r="AE170" s="14"/>
      <c r="AT170" s="249" t="s">
        <v>200</v>
      </c>
      <c r="AU170" s="249" t="s">
        <v>79</v>
      </c>
      <c r="AV170" s="14" t="s">
        <v>79</v>
      </c>
      <c r="AW170" s="14" t="s">
        <v>31</v>
      </c>
      <c r="AX170" s="14" t="s">
        <v>77</v>
      </c>
      <c r="AY170" s="249" t="s">
        <v>191</v>
      </c>
    </row>
    <row r="171" s="2" customFormat="1" ht="90" customHeight="1">
      <c r="A171" s="40"/>
      <c r="B171" s="41"/>
      <c r="C171" s="215" t="s">
        <v>383</v>
      </c>
      <c r="D171" s="215" t="s">
        <v>194</v>
      </c>
      <c r="E171" s="216" t="s">
        <v>384</v>
      </c>
      <c r="F171" s="217" t="s">
        <v>385</v>
      </c>
      <c r="G171" s="218" t="s">
        <v>197</v>
      </c>
      <c r="H171" s="219">
        <v>4600</v>
      </c>
      <c r="I171" s="220"/>
      <c r="J171" s="221">
        <f>ROUND(I171*H171,2)</f>
        <v>0</v>
      </c>
      <c r="K171" s="217" t="s">
        <v>198</v>
      </c>
      <c r="L171" s="46"/>
      <c r="M171" s="222" t="s">
        <v>19</v>
      </c>
      <c r="N171" s="223" t="s">
        <v>41</v>
      </c>
      <c r="O171" s="86"/>
      <c r="P171" s="224">
        <f>O171*H171</f>
        <v>0</v>
      </c>
      <c r="Q171" s="224">
        <v>0</v>
      </c>
      <c r="R171" s="224">
        <f>Q171*H171</f>
        <v>0</v>
      </c>
      <c r="S171" s="224">
        <v>0</v>
      </c>
      <c r="T171" s="225">
        <f>S171*H171</f>
        <v>0</v>
      </c>
      <c r="U171" s="40"/>
      <c r="V171" s="40"/>
      <c r="W171" s="40"/>
      <c r="X171" s="40"/>
      <c r="Y171" s="40"/>
      <c r="Z171" s="40"/>
      <c r="AA171" s="40"/>
      <c r="AB171" s="40"/>
      <c r="AC171" s="40"/>
      <c r="AD171" s="40"/>
      <c r="AE171" s="40"/>
      <c r="AR171" s="226" t="s">
        <v>119</v>
      </c>
      <c r="AT171" s="226" t="s">
        <v>194</v>
      </c>
      <c r="AU171" s="226" t="s">
        <v>79</v>
      </c>
      <c r="AY171" s="19" t="s">
        <v>191</v>
      </c>
      <c r="BE171" s="227">
        <f>IF(N171="základní",J171,0)</f>
        <v>0</v>
      </c>
      <c r="BF171" s="227">
        <f>IF(N171="snížená",J171,0)</f>
        <v>0</v>
      </c>
      <c r="BG171" s="227">
        <f>IF(N171="zákl. přenesená",J171,0)</f>
        <v>0</v>
      </c>
      <c r="BH171" s="227">
        <f>IF(N171="sníž. přenesená",J171,0)</f>
        <v>0</v>
      </c>
      <c r="BI171" s="227">
        <f>IF(N171="nulová",J171,0)</f>
        <v>0</v>
      </c>
      <c r="BJ171" s="19" t="s">
        <v>77</v>
      </c>
      <c r="BK171" s="227">
        <f>ROUND(I171*H171,2)</f>
        <v>0</v>
      </c>
      <c r="BL171" s="19" t="s">
        <v>119</v>
      </c>
      <c r="BM171" s="226" t="s">
        <v>386</v>
      </c>
    </row>
    <row r="172" s="13" customFormat="1">
      <c r="A172" s="13"/>
      <c r="B172" s="228"/>
      <c r="C172" s="229"/>
      <c r="D172" s="230" t="s">
        <v>200</v>
      </c>
      <c r="E172" s="231" t="s">
        <v>19</v>
      </c>
      <c r="F172" s="232" t="s">
        <v>387</v>
      </c>
      <c r="G172" s="229"/>
      <c r="H172" s="231" t="s">
        <v>19</v>
      </c>
      <c r="I172" s="233"/>
      <c r="J172" s="229"/>
      <c r="K172" s="229"/>
      <c r="L172" s="234"/>
      <c r="M172" s="235"/>
      <c r="N172" s="236"/>
      <c r="O172" s="236"/>
      <c r="P172" s="236"/>
      <c r="Q172" s="236"/>
      <c r="R172" s="236"/>
      <c r="S172" s="236"/>
      <c r="T172" s="237"/>
      <c r="U172" s="13"/>
      <c r="V172" s="13"/>
      <c r="W172" s="13"/>
      <c r="X172" s="13"/>
      <c r="Y172" s="13"/>
      <c r="Z172" s="13"/>
      <c r="AA172" s="13"/>
      <c r="AB172" s="13"/>
      <c r="AC172" s="13"/>
      <c r="AD172" s="13"/>
      <c r="AE172" s="13"/>
      <c r="AT172" s="238" t="s">
        <v>200</v>
      </c>
      <c r="AU172" s="238" t="s">
        <v>79</v>
      </c>
      <c r="AV172" s="13" t="s">
        <v>77</v>
      </c>
      <c r="AW172" s="13" t="s">
        <v>31</v>
      </c>
      <c r="AX172" s="13" t="s">
        <v>70</v>
      </c>
      <c r="AY172" s="238" t="s">
        <v>191</v>
      </c>
    </row>
    <row r="173" s="14" customFormat="1">
      <c r="A173" s="14"/>
      <c r="B173" s="239"/>
      <c r="C173" s="240"/>
      <c r="D173" s="230" t="s">
        <v>200</v>
      </c>
      <c r="E173" s="241" t="s">
        <v>19</v>
      </c>
      <c r="F173" s="242" t="s">
        <v>388</v>
      </c>
      <c r="G173" s="240"/>
      <c r="H173" s="243">
        <v>4600</v>
      </c>
      <c r="I173" s="244"/>
      <c r="J173" s="240"/>
      <c r="K173" s="240"/>
      <c r="L173" s="245"/>
      <c r="M173" s="246"/>
      <c r="N173" s="247"/>
      <c r="O173" s="247"/>
      <c r="P173" s="247"/>
      <c r="Q173" s="247"/>
      <c r="R173" s="247"/>
      <c r="S173" s="247"/>
      <c r="T173" s="248"/>
      <c r="U173" s="14"/>
      <c r="V173" s="14"/>
      <c r="W173" s="14"/>
      <c r="X173" s="14"/>
      <c r="Y173" s="14"/>
      <c r="Z173" s="14"/>
      <c r="AA173" s="14"/>
      <c r="AB173" s="14"/>
      <c r="AC173" s="14"/>
      <c r="AD173" s="14"/>
      <c r="AE173" s="14"/>
      <c r="AT173" s="249" t="s">
        <v>200</v>
      </c>
      <c r="AU173" s="249" t="s">
        <v>79</v>
      </c>
      <c r="AV173" s="14" t="s">
        <v>79</v>
      </c>
      <c r="AW173" s="14" t="s">
        <v>31</v>
      </c>
      <c r="AX173" s="14" t="s">
        <v>77</v>
      </c>
      <c r="AY173" s="249" t="s">
        <v>191</v>
      </c>
    </row>
    <row r="174" s="2" customFormat="1" ht="78" customHeight="1">
      <c r="A174" s="40"/>
      <c r="B174" s="41"/>
      <c r="C174" s="215" t="s">
        <v>389</v>
      </c>
      <c r="D174" s="215" t="s">
        <v>194</v>
      </c>
      <c r="E174" s="216" t="s">
        <v>390</v>
      </c>
      <c r="F174" s="217" t="s">
        <v>391</v>
      </c>
      <c r="G174" s="218" t="s">
        <v>197</v>
      </c>
      <c r="H174" s="219">
        <v>9450</v>
      </c>
      <c r="I174" s="220"/>
      <c r="J174" s="221">
        <f>ROUND(I174*H174,2)</f>
        <v>0</v>
      </c>
      <c r="K174" s="217" t="s">
        <v>198</v>
      </c>
      <c r="L174" s="46"/>
      <c r="M174" s="222" t="s">
        <v>19</v>
      </c>
      <c r="N174" s="223" t="s">
        <v>41</v>
      </c>
      <c r="O174" s="86"/>
      <c r="P174" s="224">
        <f>O174*H174</f>
        <v>0</v>
      </c>
      <c r="Q174" s="224">
        <v>0</v>
      </c>
      <c r="R174" s="224">
        <f>Q174*H174</f>
        <v>0</v>
      </c>
      <c r="S174" s="224">
        <v>0</v>
      </c>
      <c r="T174" s="225">
        <f>S174*H174</f>
        <v>0</v>
      </c>
      <c r="U174" s="40"/>
      <c r="V174" s="40"/>
      <c r="W174" s="40"/>
      <c r="X174" s="40"/>
      <c r="Y174" s="40"/>
      <c r="Z174" s="40"/>
      <c r="AA174" s="40"/>
      <c r="AB174" s="40"/>
      <c r="AC174" s="40"/>
      <c r="AD174" s="40"/>
      <c r="AE174" s="40"/>
      <c r="AR174" s="226" t="s">
        <v>119</v>
      </c>
      <c r="AT174" s="226" t="s">
        <v>194</v>
      </c>
      <c r="AU174" s="226" t="s">
        <v>79</v>
      </c>
      <c r="AY174" s="19" t="s">
        <v>191</v>
      </c>
      <c r="BE174" s="227">
        <f>IF(N174="základní",J174,0)</f>
        <v>0</v>
      </c>
      <c r="BF174" s="227">
        <f>IF(N174="snížená",J174,0)</f>
        <v>0</v>
      </c>
      <c r="BG174" s="227">
        <f>IF(N174="zákl. přenesená",J174,0)</f>
        <v>0</v>
      </c>
      <c r="BH174" s="227">
        <f>IF(N174="sníž. přenesená",J174,0)</f>
        <v>0</v>
      </c>
      <c r="BI174" s="227">
        <f>IF(N174="nulová",J174,0)</f>
        <v>0</v>
      </c>
      <c r="BJ174" s="19" t="s">
        <v>77</v>
      </c>
      <c r="BK174" s="227">
        <f>ROUND(I174*H174,2)</f>
        <v>0</v>
      </c>
      <c r="BL174" s="19" t="s">
        <v>119</v>
      </c>
      <c r="BM174" s="226" t="s">
        <v>392</v>
      </c>
    </row>
    <row r="175" s="13" customFormat="1">
      <c r="A175" s="13"/>
      <c r="B175" s="228"/>
      <c r="C175" s="229"/>
      <c r="D175" s="230" t="s">
        <v>200</v>
      </c>
      <c r="E175" s="231" t="s">
        <v>19</v>
      </c>
      <c r="F175" s="232" t="s">
        <v>387</v>
      </c>
      <c r="G175" s="229"/>
      <c r="H175" s="231" t="s">
        <v>19</v>
      </c>
      <c r="I175" s="233"/>
      <c r="J175" s="229"/>
      <c r="K175" s="229"/>
      <c r="L175" s="234"/>
      <c r="M175" s="235"/>
      <c r="N175" s="236"/>
      <c r="O175" s="236"/>
      <c r="P175" s="236"/>
      <c r="Q175" s="236"/>
      <c r="R175" s="236"/>
      <c r="S175" s="236"/>
      <c r="T175" s="237"/>
      <c r="U175" s="13"/>
      <c r="V175" s="13"/>
      <c r="W175" s="13"/>
      <c r="X175" s="13"/>
      <c r="Y175" s="13"/>
      <c r="Z175" s="13"/>
      <c r="AA175" s="13"/>
      <c r="AB175" s="13"/>
      <c r="AC175" s="13"/>
      <c r="AD175" s="13"/>
      <c r="AE175" s="13"/>
      <c r="AT175" s="238" t="s">
        <v>200</v>
      </c>
      <c r="AU175" s="238" t="s">
        <v>79</v>
      </c>
      <c r="AV175" s="13" t="s">
        <v>77</v>
      </c>
      <c r="AW175" s="13" t="s">
        <v>31</v>
      </c>
      <c r="AX175" s="13" t="s">
        <v>70</v>
      </c>
      <c r="AY175" s="238" t="s">
        <v>191</v>
      </c>
    </row>
    <row r="176" s="14" customFormat="1">
      <c r="A176" s="14"/>
      <c r="B176" s="239"/>
      <c r="C176" s="240"/>
      <c r="D176" s="230" t="s">
        <v>200</v>
      </c>
      <c r="E176" s="241" t="s">
        <v>19</v>
      </c>
      <c r="F176" s="242" t="s">
        <v>393</v>
      </c>
      <c r="G176" s="240"/>
      <c r="H176" s="243">
        <v>9450</v>
      </c>
      <c r="I176" s="244"/>
      <c r="J176" s="240"/>
      <c r="K176" s="240"/>
      <c r="L176" s="245"/>
      <c r="M176" s="246"/>
      <c r="N176" s="247"/>
      <c r="O176" s="247"/>
      <c r="P176" s="247"/>
      <c r="Q176" s="247"/>
      <c r="R176" s="247"/>
      <c r="S176" s="247"/>
      <c r="T176" s="248"/>
      <c r="U176" s="14"/>
      <c r="V176" s="14"/>
      <c r="W176" s="14"/>
      <c r="X176" s="14"/>
      <c r="Y176" s="14"/>
      <c r="Z176" s="14"/>
      <c r="AA176" s="14"/>
      <c r="AB176" s="14"/>
      <c r="AC176" s="14"/>
      <c r="AD176" s="14"/>
      <c r="AE176" s="14"/>
      <c r="AT176" s="249" t="s">
        <v>200</v>
      </c>
      <c r="AU176" s="249" t="s">
        <v>79</v>
      </c>
      <c r="AV176" s="14" t="s">
        <v>79</v>
      </c>
      <c r="AW176" s="14" t="s">
        <v>31</v>
      </c>
      <c r="AX176" s="14" t="s">
        <v>77</v>
      </c>
      <c r="AY176" s="249" t="s">
        <v>191</v>
      </c>
    </row>
    <row r="177" s="2" customFormat="1">
      <c r="A177" s="40"/>
      <c r="B177" s="41"/>
      <c r="C177" s="215" t="s">
        <v>394</v>
      </c>
      <c r="D177" s="215" t="s">
        <v>194</v>
      </c>
      <c r="E177" s="216" t="s">
        <v>395</v>
      </c>
      <c r="F177" s="217" t="s">
        <v>396</v>
      </c>
      <c r="G177" s="218" t="s">
        <v>205</v>
      </c>
      <c r="H177" s="219">
        <v>196</v>
      </c>
      <c r="I177" s="220"/>
      <c r="J177" s="221">
        <f>ROUND(I177*H177,2)</f>
        <v>0</v>
      </c>
      <c r="K177" s="217" t="s">
        <v>198</v>
      </c>
      <c r="L177" s="46"/>
      <c r="M177" s="222" t="s">
        <v>19</v>
      </c>
      <c r="N177" s="223" t="s">
        <v>41</v>
      </c>
      <c r="O177" s="86"/>
      <c r="P177" s="224">
        <f>O177*H177</f>
        <v>0</v>
      </c>
      <c r="Q177" s="224">
        <v>0</v>
      </c>
      <c r="R177" s="224">
        <f>Q177*H177</f>
        <v>0</v>
      </c>
      <c r="S177" s="224">
        <v>0</v>
      </c>
      <c r="T177" s="225">
        <f>S177*H177</f>
        <v>0</v>
      </c>
      <c r="U177" s="40"/>
      <c r="V177" s="40"/>
      <c r="W177" s="40"/>
      <c r="X177" s="40"/>
      <c r="Y177" s="40"/>
      <c r="Z177" s="40"/>
      <c r="AA177" s="40"/>
      <c r="AB177" s="40"/>
      <c r="AC177" s="40"/>
      <c r="AD177" s="40"/>
      <c r="AE177" s="40"/>
      <c r="AR177" s="226" t="s">
        <v>119</v>
      </c>
      <c r="AT177" s="226" t="s">
        <v>194</v>
      </c>
      <c r="AU177" s="226" t="s">
        <v>79</v>
      </c>
      <c r="AY177" s="19" t="s">
        <v>191</v>
      </c>
      <c r="BE177" s="227">
        <f>IF(N177="základní",J177,0)</f>
        <v>0</v>
      </c>
      <c r="BF177" s="227">
        <f>IF(N177="snížená",J177,0)</f>
        <v>0</v>
      </c>
      <c r="BG177" s="227">
        <f>IF(N177="zákl. přenesená",J177,0)</f>
        <v>0</v>
      </c>
      <c r="BH177" s="227">
        <f>IF(N177="sníž. přenesená",J177,0)</f>
        <v>0</v>
      </c>
      <c r="BI177" s="227">
        <f>IF(N177="nulová",J177,0)</f>
        <v>0</v>
      </c>
      <c r="BJ177" s="19" t="s">
        <v>77</v>
      </c>
      <c r="BK177" s="227">
        <f>ROUND(I177*H177,2)</f>
        <v>0</v>
      </c>
      <c r="BL177" s="19" t="s">
        <v>119</v>
      </c>
      <c r="BM177" s="226" t="s">
        <v>397</v>
      </c>
    </row>
    <row r="178" s="2" customFormat="1" ht="44.25" customHeight="1">
      <c r="A178" s="40"/>
      <c r="B178" s="41"/>
      <c r="C178" s="215" t="s">
        <v>398</v>
      </c>
      <c r="D178" s="215" t="s">
        <v>194</v>
      </c>
      <c r="E178" s="216" t="s">
        <v>399</v>
      </c>
      <c r="F178" s="217" t="s">
        <v>400</v>
      </c>
      <c r="G178" s="218" t="s">
        <v>244</v>
      </c>
      <c r="H178" s="219">
        <v>1467.664</v>
      </c>
      <c r="I178" s="220"/>
      <c r="J178" s="221">
        <f>ROUND(I178*H178,2)</f>
        <v>0</v>
      </c>
      <c r="K178" s="217" t="s">
        <v>198</v>
      </c>
      <c r="L178" s="46"/>
      <c r="M178" s="222" t="s">
        <v>19</v>
      </c>
      <c r="N178" s="223" t="s">
        <v>41</v>
      </c>
      <c r="O178" s="86"/>
      <c r="P178" s="224">
        <f>O178*H178</f>
        <v>0</v>
      </c>
      <c r="Q178" s="224">
        <v>0</v>
      </c>
      <c r="R178" s="224">
        <f>Q178*H178</f>
        <v>0</v>
      </c>
      <c r="S178" s="224">
        <v>0</v>
      </c>
      <c r="T178" s="225">
        <f>S178*H178</f>
        <v>0</v>
      </c>
      <c r="U178" s="40"/>
      <c r="V178" s="40"/>
      <c r="W178" s="40"/>
      <c r="X178" s="40"/>
      <c r="Y178" s="40"/>
      <c r="Z178" s="40"/>
      <c r="AA178" s="40"/>
      <c r="AB178" s="40"/>
      <c r="AC178" s="40"/>
      <c r="AD178" s="40"/>
      <c r="AE178" s="40"/>
      <c r="AR178" s="226" t="s">
        <v>119</v>
      </c>
      <c r="AT178" s="226" t="s">
        <v>194</v>
      </c>
      <c r="AU178" s="226" t="s">
        <v>79</v>
      </c>
      <c r="AY178" s="19" t="s">
        <v>191</v>
      </c>
      <c r="BE178" s="227">
        <f>IF(N178="základní",J178,0)</f>
        <v>0</v>
      </c>
      <c r="BF178" s="227">
        <f>IF(N178="snížená",J178,0)</f>
        <v>0</v>
      </c>
      <c r="BG178" s="227">
        <f>IF(N178="zákl. přenesená",J178,0)</f>
        <v>0</v>
      </c>
      <c r="BH178" s="227">
        <f>IF(N178="sníž. přenesená",J178,0)</f>
        <v>0</v>
      </c>
      <c r="BI178" s="227">
        <f>IF(N178="nulová",J178,0)</f>
        <v>0</v>
      </c>
      <c r="BJ178" s="19" t="s">
        <v>77</v>
      </c>
      <c r="BK178" s="227">
        <f>ROUND(I178*H178,2)</f>
        <v>0</v>
      </c>
      <c r="BL178" s="19" t="s">
        <v>119</v>
      </c>
      <c r="BM178" s="226" t="s">
        <v>401</v>
      </c>
    </row>
    <row r="179" s="13" customFormat="1">
      <c r="A179" s="13"/>
      <c r="B179" s="228"/>
      <c r="C179" s="229"/>
      <c r="D179" s="230" t="s">
        <v>200</v>
      </c>
      <c r="E179" s="231" t="s">
        <v>19</v>
      </c>
      <c r="F179" s="232" t="s">
        <v>402</v>
      </c>
      <c r="G179" s="229"/>
      <c r="H179" s="231" t="s">
        <v>19</v>
      </c>
      <c r="I179" s="233"/>
      <c r="J179" s="229"/>
      <c r="K179" s="229"/>
      <c r="L179" s="234"/>
      <c r="M179" s="235"/>
      <c r="N179" s="236"/>
      <c r="O179" s="236"/>
      <c r="P179" s="236"/>
      <c r="Q179" s="236"/>
      <c r="R179" s="236"/>
      <c r="S179" s="236"/>
      <c r="T179" s="237"/>
      <c r="U179" s="13"/>
      <c r="V179" s="13"/>
      <c r="W179" s="13"/>
      <c r="X179" s="13"/>
      <c r="Y179" s="13"/>
      <c r="Z179" s="13"/>
      <c r="AA179" s="13"/>
      <c r="AB179" s="13"/>
      <c r="AC179" s="13"/>
      <c r="AD179" s="13"/>
      <c r="AE179" s="13"/>
      <c r="AT179" s="238" t="s">
        <v>200</v>
      </c>
      <c r="AU179" s="238" t="s">
        <v>79</v>
      </c>
      <c r="AV179" s="13" t="s">
        <v>77</v>
      </c>
      <c r="AW179" s="13" t="s">
        <v>31</v>
      </c>
      <c r="AX179" s="13" t="s">
        <v>70</v>
      </c>
      <c r="AY179" s="238" t="s">
        <v>191</v>
      </c>
    </row>
    <row r="180" s="14" customFormat="1">
      <c r="A180" s="14"/>
      <c r="B180" s="239"/>
      <c r="C180" s="240"/>
      <c r="D180" s="230" t="s">
        <v>200</v>
      </c>
      <c r="E180" s="241" t="s">
        <v>19</v>
      </c>
      <c r="F180" s="242" t="s">
        <v>403</v>
      </c>
      <c r="G180" s="240"/>
      <c r="H180" s="243">
        <v>1179.52</v>
      </c>
      <c r="I180" s="244"/>
      <c r="J180" s="240"/>
      <c r="K180" s="240"/>
      <c r="L180" s="245"/>
      <c r="M180" s="246"/>
      <c r="N180" s="247"/>
      <c r="O180" s="247"/>
      <c r="P180" s="247"/>
      <c r="Q180" s="247"/>
      <c r="R180" s="247"/>
      <c r="S180" s="247"/>
      <c r="T180" s="248"/>
      <c r="U180" s="14"/>
      <c r="V180" s="14"/>
      <c r="W180" s="14"/>
      <c r="X180" s="14"/>
      <c r="Y180" s="14"/>
      <c r="Z180" s="14"/>
      <c r="AA180" s="14"/>
      <c r="AB180" s="14"/>
      <c r="AC180" s="14"/>
      <c r="AD180" s="14"/>
      <c r="AE180" s="14"/>
      <c r="AT180" s="249" t="s">
        <v>200</v>
      </c>
      <c r="AU180" s="249" t="s">
        <v>79</v>
      </c>
      <c r="AV180" s="14" t="s">
        <v>79</v>
      </c>
      <c r="AW180" s="14" t="s">
        <v>31</v>
      </c>
      <c r="AX180" s="14" t="s">
        <v>70</v>
      </c>
      <c r="AY180" s="249" t="s">
        <v>191</v>
      </c>
    </row>
    <row r="181" s="13" customFormat="1">
      <c r="A181" s="13"/>
      <c r="B181" s="228"/>
      <c r="C181" s="229"/>
      <c r="D181" s="230" t="s">
        <v>200</v>
      </c>
      <c r="E181" s="231" t="s">
        <v>19</v>
      </c>
      <c r="F181" s="232" t="s">
        <v>404</v>
      </c>
      <c r="G181" s="229"/>
      <c r="H181" s="231" t="s">
        <v>19</v>
      </c>
      <c r="I181" s="233"/>
      <c r="J181" s="229"/>
      <c r="K181" s="229"/>
      <c r="L181" s="234"/>
      <c r="M181" s="235"/>
      <c r="N181" s="236"/>
      <c r="O181" s="236"/>
      <c r="P181" s="236"/>
      <c r="Q181" s="236"/>
      <c r="R181" s="236"/>
      <c r="S181" s="236"/>
      <c r="T181" s="237"/>
      <c r="U181" s="13"/>
      <c r="V181" s="13"/>
      <c r="W181" s="13"/>
      <c r="X181" s="13"/>
      <c r="Y181" s="13"/>
      <c r="Z181" s="13"/>
      <c r="AA181" s="13"/>
      <c r="AB181" s="13"/>
      <c r="AC181" s="13"/>
      <c r="AD181" s="13"/>
      <c r="AE181" s="13"/>
      <c r="AT181" s="238" t="s">
        <v>200</v>
      </c>
      <c r="AU181" s="238" t="s">
        <v>79</v>
      </c>
      <c r="AV181" s="13" t="s">
        <v>77</v>
      </c>
      <c r="AW181" s="13" t="s">
        <v>31</v>
      </c>
      <c r="AX181" s="13" t="s">
        <v>70</v>
      </c>
      <c r="AY181" s="238" t="s">
        <v>191</v>
      </c>
    </row>
    <row r="182" s="14" customFormat="1">
      <c r="A182" s="14"/>
      <c r="B182" s="239"/>
      <c r="C182" s="240"/>
      <c r="D182" s="230" t="s">
        <v>200</v>
      </c>
      <c r="E182" s="241" t="s">
        <v>19</v>
      </c>
      <c r="F182" s="242" t="s">
        <v>405</v>
      </c>
      <c r="G182" s="240"/>
      <c r="H182" s="243">
        <v>288.14400000000001</v>
      </c>
      <c r="I182" s="244"/>
      <c r="J182" s="240"/>
      <c r="K182" s="240"/>
      <c r="L182" s="245"/>
      <c r="M182" s="246"/>
      <c r="N182" s="247"/>
      <c r="O182" s="247"/>
      <c r="P182" s="247"/>
      <c r="Q182" s="247"/>
      <c r="R182" s="247"/>
      <c r="S182" s="247"/>
      <c r="T182" s="248"/>
      <c r="U182" s="14"/>
      <c r="V182" s="14"/>
      <c r="W182" s="14"/>
      <c r="X182" s="14"/>
      <c r="Y182" s="14"/>
      <c r="Z182" s="14"/>
      <c r="AA182" s="14"/>
      <c r="AB182" s="14"/>
      <c r="AC182" s="14"/>
      <c r="AD182" s="14"/>
      <c r="AE182" s="14"/>
      <c r="AT182" s="249" t="s">
        <v>200</v>
      </c>
      <c r="AU182" s="249" t="s">
        <v>79</v>
      </c>
      <c r="AV182" s="14" t="s">
        <v>79</v>
      </c>
      <c r="AW182" s="14" t="s">
        <v>31</v>
      </c>
      <c r="AX182" s="14" t="s">
        <v>70</v>
      </c>
      <c r="AY182" s="249" t="s">
        <v>191</v>
      </c>
    </row>
    <row r="183" s="15" customFormat="1">
      <c r="A183" s="15"/>
      <c r="B183" s="250"/>
      <c r="C183" s="251"/>
      <c r="D183" s="230" t="s">
        <v>200</v>
      </c>
      <c r="E183" s="252" t="s">
        <v>19</v>
      </c>
      <c r="F183" s="253" t="s">
        <v>209</v>
      </c>
      <c r="G183" s="251"/>
      <c r="H183" s="254">
        <v>1467.664</v>
      </c>
      <c r="I183" s="255"/>
      <c r="J183" s="251"/>
      <c r="K183" s="251"/>
      <c r="L183" s="256"/>
      <c r="M183" s="257"/>
      <c r="N183" s="258"/>
      <c r="O183" s="258"/>
      <c r="P183" s="258"/>
      <c r="Q183" s="258"/>
      <c r="R183" s="258"/>
      <c r="S183" s="258"/>
      <c r="T183" s="259"/>
      <c r="U183" s="15"/>
      <c r="V183" s="15"/>
      <c r="W183" s="15"/>
      <c r="X183" s="15"/>
      <c r="Y183" s="15"/>
      <c r="Z183" s="15"/>
      <c r="AA183" s="15"/>
      <c r="AB183" s="15"/>
      <c r="AC183" s="15"/>
      <c r="AD183" s="15"/>
      <c r="AE183" s="15"/>
      <c r="AT183" s="260" t="s">
        <v>200</v>
      </c>
      <c r="AU183" s="260" t="s">
        <v>79</v>
      </c>
      <c r="AV183" s="15" t="s">
        <v>119</v>
      </c>
      <c r="AW183" s="15" t="s">
        <v>31</v>
      </c>
      <c r="AX183" s="15" t="s">
        <v>77</v>
      </c>
      <c r="AY183" s="260" t="s">
        <v>191</v>
      </c>
    </row>
    <row r="184" s="2" customFormat="1" ht="114.9" customHeight="1">
      <c r="A184" s="40"/>
      <c r="B184" s="41"/>
      <c r="C184" s="215" t="s">
        <v>406</v>
      </c>
      <c r="D184" s="215" t="s">
        <v>194</v>
      </c>
      <c r="E184" s="216" t="s">
        <v>407</v>
      </c>
      <c r="F184" s="217" t="s">
        <v>408</v>
      </c>
      <c r="G184" s="218" t="s">
        <v>244</v>
      </c>
      <c r="H184" s="219">
        <v>615.096</v>
      </c>
      <c r="I184" s="220"/>
      <c r="J184" s="221">
        <f>ROUND(I184*H184,2)</f>
        <v>0</v>
      </c>
      <c r="K184" s="217" t="s">
        <v>198</v>
      </c>
      <c r="L184" s="46"/>
      <c r="M184" s="222" t="s">
        <v>19</v>
      </c>
      <c r="N184" s="223" t="s">
        <v>41</v>
      </c>
      <c r="O184" s="86"/>
      <c r="P184" s="224">
        <f>O184*H184</f>
        <v>0</v>
      </c>
      <c r="Q184" s="224">
        <v>0</v>
      </c>
      <c r="R184" s="224">
        <f>Q184*H184</f>
        <v>0</v>
      </c>
      <c r="S184" s="224">
        <v>0</v>
      </c>
      <c r="T184" s="225">
        <f>S184*H184</f>
        <v>0</v>
      </c>
      <c r="U184" s="40"/>
      <c r="V184" s="40"/>
      <c r="W184" s="40"/>
      <c r="X184" s="40"/>
      <c r="Y184" s="40"/>
      <c r="Z184" s="40"/>
      <c r="AA184" s="40"/>
      <c r="AB184" s="40"/>
      <c r="AC184" s="40"/>
      <c r="AD184" s="40"/>
      <c r="AE184" s="40"/>
      <c r="AR184" s="226" t="s">
        <v>119</v>
      </c>
      <c r="AT184" s="226" t="s">
        <v>194</v>
      </c>
      <c r="AU184" s="226" t="s">
        <v>79</v>
      </c>
      <c r="AY184" s="19" t="s">
        <v>191</v>
      </c>
      <c r="BE184" s="227">
        <f>IF(N184="základní",J184,0)</f>
        <v>0</v>
      </c>
      <c r="BF184" s="227">
        <f>IF(N184="snížená",J184,0)</f>
        <v>0</v>
      </c>
      <c r="BG184" s="227">
        <f>IF(N184="zákl. přenesená",J184,0)</f>
        <v>0</v>
      </c>
      <c r="BH184" s="227">
        <f>IF(N184="sníž. přenesená",J184,0)</f>
        <v>0</v>
      </c>
      <c r="BI184" s="227">
        <f>IF(N184="nulová",J184,0)</f>
        <v>0</v>
      </c>
      <c r="BJ184" s="19" t="s">
        <v>77</v>
      </c>
      <c r="BK184" s="227">
        <f>ROUND(I184*H184,2)</f>
        <v>0</v>
      </c>
      <c r="BL184" s="19" t="s">
        <v>119</v>
      </c>
      <c r="BM184" s="226" t="s">
        <v>409</v>
      </c>
    </row>
    <row r="185" s="2" customFormat="1">
      <c r="A185" s="40"/>
      <c r="B185" s="41"/>
      <c r="C185" s="42"/>
      <c r="D185" s="230" t="s">
        <v>231</v>
      </c>
      <c r="E185" s="42"/>
      <c r="F185" s="271" t="s">
        <v>252</v>
      </c>
      <c r="G185" s="42"/>
      <c r="H185" s="42"/>
      <c r="I185" s="272"/>
      <c r="J185" s="42"/>
      <c r="K185" s="42"/>
      <c r="L185" s="46"/>
      <c r="M185" s="273"/>
      <c r="N185" s="274"/>
      <c r="O185" s="86"/>
      <c r="P185" s="86"/>
      <c r="Q185" s="86"/>
      <c r="R185" s="86"/>
      <c r="S185" s="86"/>
      <c r="T185" s="87"/>
      <c r="U185" s="40"/>
      <c r="V185" s="40"/>
      <c r="W185" s="40"/>
      <c r="X185" s="40"/>
      <c r="Y185" s="40"/>
      <c r="Z185" s="40"/>
      <c r="AA185" s="40"/>
      <c r="AB185" s="40"/>
      <c r="AC185" s="40"/>
      <c r="AD185" s="40"/>
      <c r="AE185" s="40"/>
      <c r="AT185" s="19" t="s">
        <v>231</v>
      </c>
      <c r="AU185" s="19" t="s">
        <v>79</v>
      </c>
    </row>
    <row r="186" s="13" customFormat="1">
      <c r="A186" s="13"/>
      <c r="B186" s="228"/>
      <c r="C186" s="229"/>
      <c r="D186" s="230" t="s">
        <v>200</v>
      </c>
      <c r="E186" s="231" t="s">
        <v>19</v>
      </c>
      <c r="F186" s="232" t="s">
        <v>410</v>
      </c>
      <c r="G186" s="229"/>
      <c r="H186" s="231" t="s">
        <v>19</v>
      </c>
      <c r="I186" s="233"/>
      <c r="J186" s="229"/>
      <c r="K186" s="229"/>
      <c r="L186" s="234"/>
      <c r="M186" s="235"/>
      <c r="N186" s="236"/>
      <c r="O186" s="236"/>
      <c r="P186" s="236"/>
      <c r="Q186" s="236"/>
      <c r="R186" s="236"/>
      <c r="S186" s="236"/>
      <c r="T186" s="237"/>
      <c r="U186" s="13"/>
      <c r="V186" s="13"/>
      <c r="W186" s="13"/>
      <c r="X186" s="13"/>
      <c r="Y186" s="13"/>
      <c r="Z186" s="13"/>
      <c r="AA186" s="13"/>
      <c r="AB186" s="13"/>
      <c r="AC186" s="13"/>
      <c r="AD186" s="13"/>
      <c r="AE186" s="13"/>
      <c r="AT186" s="238" t="s">
        <v>200</v>
      </c>
      <c r="AU186" s="238" t="s">
        <v>79</v>
      </c>
      <c r="AV186" s="13" t="s">
        <v>77</v>
      </c>
      <c r="AW186" s="13" t="s">
        <v>31</v>
      </c>
      <c r="AX186" s="13" t="s">
        <v>70</v>
      </c>
      <c r="AY186" s="238" t="s">
        <v>191</v>
      </c>
    </row>
    <row r="187" s="14" customFormat="1">
      <c r="A187" s="14"/>
      <c r="B187" s="239"/>
      <c r="C187" s="240"/>
      <c r="D187" s="230" t="s">
        <v>200</v>
      </c>
      <c r="E187" s="241" t="s">
        <v>19</v>
      </c>
      <c r="F187" s="242" t="s">
        <v>411</v>
      </c>
      <c r="G187" s="240"/>
      <c r="H187" s="243">
        <v>580.63999999999999</v>
      </c>
      <c r="I187" s="244"/>
      <c r="J187" s="240"/>
      <c r="K187" s="240"/>
      <c r="L187" s="245"/>
      <c r="M187" s="246"/>
      <c r="N187" s="247"/>
      <c r="O187" s="247"/>
      <c r="P187" s="247"/>
      <c r="Q187" s="247"/>
      <c r="R187" s="247"/>
      <c r="S187" s="247"/>
      <c r="T187" s="248"/>
      <c r="U187" s="14"/>
      <c r="V187" s="14"/>
      <c r="W187" s="14"/>
      <c r="X187" s="14"/>
      <c r="Y187" s="14"/>
      <c r="Z187" s="14"/>
      <c r="AA187" s="14"/>
      <c r="AB187" s="14"/>
      <c r="AC187" s="14"/>
      <c r="AD187" s="14"/>
      <c r="AE187" s="14"/>
      <c r="AT187" s="249" t="s">
        <v>200</v>
      </c>
      <c r="AU187" s="249" t="s">
        <v>79</v>
      </c>
      <c r="AV187" s="14" t="s">
        <v>79</v>
      </c>
      <c r="AW187" s="14" t="s">
        <v>31</v>
      </c>
      <c r="AX187" s="14" t="s">
        <v>70</v>
      </c>
      <c r="AY187" s="249" t="s">
        <v>191</v>
      </c>
    </row>
    <row r="188" s="14" customFormat="1">
      <c r="A188" s="14"/>
      <c r="B188" s="239"/>
      <c r="C188" s="240"/>
      <c r="D188" s="230" t="s">
        <v>200</v>
      </c>
      <c r="E188" s="241" t="s">
        <v>19</v>
      </c>
      <c r="F188" s="242" t="s">
        <v>412</v>
      </c>
      <c r="G188" s="240"/>
      <c r="H188" s="243">
        <v>28.271999999999998</v>
      </c>
      <c r="I188" s="244"/>
      <c r="J188" s="240"/>
      <c r="K188" s="240"/>
      <c r="L188" s="245"/>
      <c r="M188" s="246"/>
      <c r="N188" s="247"/>
      <c r="O188" s="247"/>
      <c r="P188" s="247"/>
      <c r="Q188" s="247"/>
      <c r="R188" s="247"/>
      <c r="S188" s="247"/>
      <c r="T188" s="248"/>
      <c r="U188" s="14"/>
      <c r="V188" s="14"/>
      <c r="W188" s="14"/>
      <c r="X188" s="14"/>
      <c r="Y188" s="14"/>
      <c r="Z188" s="14"/>
      <c r="AA188" s="14"/>
      <c r="AB188" s="14"/>
      <c r="AC188" s="14"/>
      <c r="AD188" s="14"/>
      <c r="AE188" s="14"/>
      <c r="AT188" s="249" t="s">
        <v>200</v>
      </c>
      <c r="AU188" s="249" t="s">
        <v>79</v>
      </c>
      <c r="AV188" s="14" t="s">
        <v>79</v>
      </c>
      <c r="AW188" s="14" t="s">
        <v>31</v>
      </c>
      <c r="AX188" s="14" t="s">
        <v>70</v>
      </c>
      <c r="AY188" s="249" t="s">
        <v>191</v>
      </c>
    </row>
    <row r="189" s="13" customFormat="1">
      <c r="A189" s="13"/>
      <c r="B189" s="228"/>
      <c r="C189" s="229"/>
      <c r="D189" s="230" t="s">
        <v>200</v>
      </c>
      <c r="E189" s="231" t="s">
        <v>19</v>
      </c>
      <c r="F189" s="232" t="s">
        <v>413</v>
      </c>
      <c r="G189" s="229"/>
      <c r="H189" s="231" t="s">
        <v>19</v>
      </c>
      <c r="I189" s="233"/>
      <c r="J189" s="229"/>
      <c r="K189" s="229"/>
      <c r="L189" s="234"/>
      <c r="M189" s="235"/>
      <c r="N189" s="236"/>
      <c r="O189" s="236"/>
      <c r="P189" s="236"/>
      <c r="Q189" s="236"/>
      <c r="R189" s="236"/>
      <c r="S189" s="236"/>
      <c r="T189" s="237"/>
      <c r="U189" s="13"/>
      <c r="V189" s="13"/>
      <c r="W189" s="13"/>
      <c r="X189" s="13"/>
      <c r="Y189" s="13"/>
      <c r="Z189" s="13"/>
      <c r="AA189" s="13"/>
      <c r="AB189" s="13"/>
      <c r="AC189" s="13"/>
      <c r="AD189" s="13"/>
      <c r="AE189" s="13"/>
      <c r="AT189" s="238" t="s">
        <v>200</v>
      </c>
      <c r="AU189" s="238" t="s">
        <v>79</v>
      </c>
      <c r="AV189" s="13" t="s">
        <v>77</v>
      </c>
      <c r="AW189" s="13" t="s">
        <v>31</v>
      </c>
      <c r="AX189" s="13" t="s">
        <v>70</v>
      </c>
      <c r="AY189" s="238" t="s">
        <v>191</v>
      </c>
    </row>
    <row r="190" s="14" customFormat="1">
      <c r="A190" s="14"/>
      <c r="B190" s="239"/>
      <c r="C190" s="240"/>
      <c r="D190" s="230" t="s">
        <v>200</v>
      </c>
      <c r="E190" s="241" t="s">
        <v>19</v>
      </c>
      <c r="F190" s="242" t="s">
        <v>414</v>
      </c>
      <c r="G190" s="240"/>
      <c r="H190" s="243">
        <v>2.2349999999999999</v>
      </c>
      <c r="I190" s="244"/>
      <c r="J190" s="240"/>
      <c r="K190" s="240"/>
      <c r="L190" s="245"/>
      <c r="M190" s="246"/>
      <c r="N190" s="247"/>
      <c r="O190" s="247"/>
      <c r="P190" s="247"/>
      <c r="Q190" s="247"/>
      <c r="R190" s="247"/>
      <c r="S190" s="247"/>
      <c r="T190" s="248"/>
      <c r="U190" s="14"/>
      <c r="V190" s="14"/>
      <c r="W190" s="14"/>
      <c r="X190" s="14"/>
      <c r="Y190" s="14"/>
      <c r="Z190" s="14"/>
      <c r="AA190" s="14"/>
      <c r="AB190" s="14"/>
      <c r="AC190" s="14"/>
      <c r="AD190" s="14"/>
      <c r="AE190" s="14"/>
      <c r="AT190" s="249" t="s">
        <v>200</v>
      </c>
      <c r="AU190" s="249" t="s">
        <v>79</v>
      </c>
      <c r="AV190" s="14" t="s">
        <v>79</v>
      </c>
      <c r="AW190" s="14" t="s">
        <v>31</v>
      </c>
      <c r="AX190" s="14" t="s">
        <v>70</v>
      </c>
      <c r="AY190" s="249" t="s">
        <v>191</v>
      </c>
    </row>
    <row r="191" s="13" customFormat="1">
      <c r="A191" s="13"/>
      <c r="B191" s="228"/>
      <c r="C191" s="229"/>
      <c r="D191" s="230" t="s">
        <v>200</v>
      </c>
      <c r="E191" s="231" t="s">
        <v>19</v>
      </c>
      <c r="F191" s="232" t="s">
        <v>415</v>
      </c>
      <c r="G191" s="229"/>
      <c r="H191" s="231" t="s">
        <v>19</v>
      </c>
      <c r="I191" s="233"/>
      <c r="J191" s="229"/>
      <c r="K191" s="229"/>
      <c r="L191" s="234"/>
      <c r="M191" s="235"/>
      <c r="N191" s="236"/>
      <c r="O191" s="236"/>
      <c r="P191" s="236"/>
      <c r="Q191" s="236"/>
      <c r="R191" s="236"/>
      <c r="S191" s="236"/>
      <c r="T191" s="237"/>
      <c r="U191" s="13"/>
      <c r="V191" s="13"/>
      <c r="W191" s="13"/>
      <c r="X191" s="13"/>
      <c r="Y191" s="13"/>
      <c r="Z191" s="13"/>
      <c r="AA191" s="13"/>
      <c r="AB191" s="13"/>
      <c r="AC191" s="13"/>
      <c r="AD191" s="13"/>
      <c r="AE191" s="13"/>
      <c r="AT191" s="238" t="s">
        <v>200</v>
      </c>
      <c r="AU191" s="238" t="s">
        <v>79</v>
      </c>
      <c r="AV191" s="13" t="s">
        <v>77</v>
      </c>
      <c r="AW191" s="13" t="s">
        <v>31</v>
      </c>
      <c r="AX191" s="13" t="s">
        <v>70</v>
      </c>
      <c r="AY191" s="238" t="s">
        <v>191</v>
      </c>
    </row>
    <row r="192" s="14" customFormat="1">
      <c r="A192" s="14"/>
      <c r="B192" s="239"/>
      <c r="C192" s="240"/>
      <c r="D192" s="230" t="s">
        <v>200</v>
      </c>
      <c r="E192" s="241" t="s">
        <v>19</v>
      </c>
      <c r="F192" s="242" t="s">
        <v>416</v>
      </c>
      <c r="G192" s="240"/>
      <c r="H192" s="243">
        <v>3.9489999999999998</v>
      </c>
      <c r="I192" s="244"/>
      <c r="J192" s="240"/>
      <c r="K192" s="240"/>
      <c r="L192" s="245"/>
      <c r="M192" s="246"/>
      <c r="N192" s="247"/>
      <c r="O192" s="247"/>
      <c r="P192" s="247"/>
      <c r="Q192" s="247"/>
      <c r="R192" s="247"/>
      <c r="S192" s="247"/>
      <c r="T192" s="248"/>
      <c r="U192" s="14"/>
      <c r="V192" s="14"/>
      <c r="W192" s="14"/>
      <c r="X192" s="14"/>
      <c r="Y192" s="14"/>
      <c r="Z192" s="14"/>
      <c r="AA192" s="14"/>
      <c r="AB192" s="14"/>
      <c r="AC192" s="14"/>
      <c r="AD192" s="14"/>
      <c r="AE192" s="14"/>
      <c r="AT192" s="249" t="s">
        <v>200</v>
      </c>
      <c r="AU192" s="249" t="s">
        <v>79</v>
      </c>
      <c r="AV192" s="14" t="s">
        <v>79</v>
      </c>
      <c r="AW192" s="14" t="s">
        <v>31</v>
      </c>
      <c r="AX192" s="14" t="s">
        <v>70</v>
      </c>
      <c r="AY192" s="249" t="s">
        <v>191</v>
      </c>
    </row>
    <row r="193" s="15" customFormat="1">
      <c r="A193" s="15"/>
      <c r="B193" s="250"/>
      <c r="C193" s="251"/>
      <c r="D193" s="230" t="s">
        <v>200</v>
      </c>
      <c r="E193" s="252" t="s">
        <v>19</v>
      </c>
      <c r="F193" s="253" t="s">
        <v>209</v>
      </c>
      <c r="G193" s="251"/>
      <c r="H193" s="254">
        <v>615.096</v>
      </c>
      <c r="I193" s="255"/>
      <c r="J193" s="251"/>
      <c r="K193" s="251"/>
      <c r="L193" s="256"/>
      <c r="M193" s="257"/>
      <c r="N193" s="258"/>
      <c r="O193" s="258"/>
      <c r="P193" s="258"/>
      <c r="Q193" s="258"/>
      <c r="R193" s="258"/>
      <c r="S193" s="258"/>
      <c r="T193" s="259"/>
      <c r="U193" s="15"/>
      <c r="V193" s="15"/>
      <c r="W193" s="15"/>
      <c r="X193" s="15"/>
      <c r="Y193" s="15"/>
      <c r="Z193" s="15"/>
      <c r="AA193" s="15"/>
      <c r="AB193" s="15"/>
      <c r="AC193" s="15"/>
      <c r="AD193" s="15"/>
      <c r="AE193" s="15"/>
      <c r="AT193" s="260" t="s">
        <v>200</v>
      </c>
      <c r="AU193" s="260" t="s">
        <v>79</v>
      </c>
      <c r="AV193" s="15" t="s">
        <v>119</v>
      </c>
      <c r="AW193" s="15" t="s">
        <v>31</v>
      </c>
      <c r="AX193" s="15" t="s">
        <v>77</v>
      </c>
      <c r="AY193" s="260" t="s">
        <v>191</v>
      </c>
    </row>
    <row r="194" s="2" customFormat="1" ht="114.9" customHeight="1">
      <c r="A194" s="40"/>
      <c r="B194" s="41"/>
      <c r="C194" s="215" t="s">
        <v>417</v>
      </c>
      <c r="D194" s="215" t="s">
        <v>194</v>
      </c>
      <c r="E194" s="216" t="s">
        <v>418</v>
      </c>
      <c r="F194" s="217" t="s">
        <v>419</v>
      </c>
      <c r="G194" s="218" t="s">
        <v>244</v>
      </c>
      <c r="H194" s="219">
        <v>29032</v>
      </c>
      <c r="I194" s="220"/>
      <c r="J194" s="221">
        <f>ROUND(I194*H194,2)</f>
        <v>0</v>
      </c>
      <c r="K194" s="217" t="s">
        <v>198</v>
      </c>
      <c r="L194" s="46"/>
      <c r="M194" s="222" t="s">
        <v>19</v>
      </c>
      <c r="N194" s="223" t="s">
        <v>41</v>
      </c>
      <c r="O194" s="86"/>
      <c r="P194" s="224">
        <f>O194*H194</f>
        <v>0</v>
      </c>
      <c r="Q194" s="224">
        <v>0</v>
      </c>
      <c r="R194" s="224">
        <f>Q194*H194</f>
        <v>0</v>
      </c>
      <c r="S194" s="224">
        <v>0</v>
      </c>
      <c r="T194" s="225">
        <f>S194*H194</f>
        <v>0</v>
      </c>
      <c r="U194" s="40"/>
      <c r="V194" s="40"/>
      <c r="W194" s="40"/>
      <c r="X194" s="40"/>
      <c r="Y194" s="40"/>
      <c r="Z194" s="40"/>
      <c r="AA194" s="40"/>
      <c r="AB194" s="40"/>
      <c r="AC194" s="40"/>
      <c r="AD194" s="40"/>
      <c r="AE194" s="40"/>
      <c r="AR194" s="226" t="s">
        <v>119</v>
      </c>
      <c r="AT194" s="226" t="s">
        <v>194</v>
      </c>
      <c r="AU194" s="226" t="s">
        <v>79</v>
      </c>
      <c r="AY194" s="19" t="s">
        <v>191</v>
      </c>
      <c r="BE194" s="227">
        <f>IF(N194="základní",J194,0)</f>
        <v>0</v>
      </c>
      <c r="BF194" s="227">
        <f>IF(N194="snížená",J194,0)</f>
        <v>0</v>
      </c>
      <c r="BG194" s="227">
        <f>IF(N194="zákl. přenesená",J194,0)</f>
        <v>0</v>
      </c>
      <c r="BH194" s="227">
        <f>IF(N194="sníž. přenesená",J194,0)</f>
        <v>0</v>
      </c>
      <c r="BI194" s="227">
        <f>IF(N194="nulová",J194,0)</f>
        <v>0</v>
      </c>
      <c r="BJ194" s="19" t="s">
        <v>77</v>
      </c>
      <c r="BK194" s="227">
        <f>ROUND(I194*H194,2)</f>
        <v>0</v>
      </c>
      <c r="BL194" s="19" t="s">
        <v>119</v>
      </c>
      <c r="BM194" s="226" t="s">
        <v>420</v>
      </c>
    </row>
    <row r="195" s="2" customFormat="1">
      <c r="A195" s="40"/>
      <c r="B195" s="41"/>
      <c r="C195" s="42"/>
      <c r="D195" s="230" t="s">
        <v>231</v>
      </c>
      <c r="E195" s="42"/>
      <c r="F195" s="271" t="s">
        <v>252</v>
      </c>
      <c r="G195" s="42"/>
      <c r="H195" s="42"/>
      <c r="I195" s="272"/>
      <c r="J195" s="42"/>
      <c r="K195" s="42"/>
      <c r="L195" s="46"/>
      <c r="M195" s="273"/>
      <c r="N195" s="274"/>
      <c r="O195" s="86"/>
      <c r="P195" s="86"/>
      <c r="Q195" s="86"/>
      <c r="R195" s="86"/>
      <c r="S195" s="86"/>
      <c r="T195" s="87"/>
      <c r="U195" s="40"/>
      <c r="V195" s="40"/>
      <c r="W195" s="40"/>
      <c r="X195" s="40"/>
      <c r="Y195" s="40"/>
      <c r="Z195" s="40"/>
      <c r="AA195" s="40"/>
      <c r="AB195" s="40"/>
      <c r="AC195" s="40"/>
      <c r="AD195" s="40"/>
      <c r="AE195" s="40"/>
      <c r="AT195" s="19" t="s">
        <v>231</v>
      </c>
      <c r="AU195" s="19" t="s">
        <v>79</v>
      </c>
    </row>
    <row r="196" s="13" customFormat="1">
      <c r="A196" s="13"/>
      <c r="B196" s="228"/>
      <c r="C196" s="229"/>
      <c r="D196" s="230" t="s">
        <v>200</v>
      </c>
      <c r="E196" s="231" t="s">
        <v>19</v>
      </c>
      <c r="F196" s="232" t="s">
        <v>410</v>
      </c>
      <c r="G196" s="229"/>
      <c r="H196" s="231" t="s">
        <v>19</v>
      </c>
      <c r="I196" s="233"/>
      <c r="J196" s="229"/>
      <c r="K196" s="229"/>
      <c r="L196" s="234"/>
      <c r="M196" s="235"/>
      <c r="N196" s="236"/>
      <c r="O196" s="236"/>
      <c r="P196" s="236"/>
      <c r="Q196" s="236"/>
      <c r="R196" s="236"/>
      <c r="S196" s="236"/>
      <c r="T196" s="237"/>
      <c r="U196" s="13"/>
      <c r="V196" s="13"/>
      <c r="W196" s="13"/>
      <c r="X196" s="13"/>
      <c r="Y196" s="13"/>
      <c r="Z196" s="13"/>
      <c r="AA196" s="13"/>
      <c r="AB196" s="13"/>
      <c r="AC196" s="13"/>
      <c r="AD196" s="13"/>
      <c r="AE196" s="13"/>
      <c r="AT196" s="238" t="s">
        <v>200</v>
      </c>
      <c r="AU196" s="238" t="s">
        <v>79</v>
      </c>
      <c r="AV196" s="13" t="s">
        <v>77</v>
      </c>
      <c r="AW196" s="13" t="s">
        <v>31</v>
      </c>
      <c r="AX196" s="13" t="s">
        <v>70</v>
      </c>
      <c r="AY196" s="238" t="s">
        <v>191</v>
      </c>
    </row>
    <row r="197" s="14" customFormat="1">
      <c r="A197" s="14"/>
      <c r="B197" s="239"/>
      <c r="C197" s="240"/>
      <c r="D197" s="230" t="s">
        <v>200</v>
      </c>
      <c r="E197" s="241" t="s">
        <v>19</v>
      </c>
      <c r="F197" s="242" t="s">
        <v>421</v>
      </c>
      <c r="G197" s="240"/>
      <c r="H197" s="243">
        <v>29032</v>
      </c>
      <c r="I197" s="244"/>
      <c r="J197" s="240"/>
      <c r="K197" s="240"/>
      <c r="L197" s="245"/>
      <c r="M197" s="246"/>
      <c r="N197" s="247"/>
      <c r="O197" s="247"/>
      <c r="P197" s="247"/>
      <c r="Q197" s="247"/>
      <c r="R197" s="247"/>
      <c r="S197" s="247"/>
      <c r="T197" s="248"/>
      <c r="U197" s="14"/>
      <c r="V197" s="14"/>
      <c r="W197" s="14"/>
      <c r="X197" s="14"/>
      <c r="Y197" s="14"/>
      <c r="Z197" s="14"/>
      <c r="AA197" s="14"/>
      <c r="AB197" s="14"/>
      <c r="AC197" s="14"/>
      <c r="AD197" s="14"/>
      <c r="AE197" s="14"/>
      <c r="AT197" s="249" t="s">
        <v>200</v>
      </c>
      <c r="AU197" s="249" t="s">
        <v>79</v>
      </c>
      <c r="AV197" s="14" t="s">
        <v>79</v>
      </c>
      <c r="AW197" s="14" t="s">
        <v>31</v>
      </c>
      <c r="AX197" s="14" t="s">
        <v>77</v>
      </c>
      <c r="AY197" s="249" t="s">
        <v>191</v>
      </c>
    </row>
    <row r="198" s="2" customFormat="1" ht="114.9" customHeight="1">
      <c r="A198" s="40"/>
      <c r="B198" s="41"/>
      <c r="C198" s="215" t="s">
        <v>422</v>
      </c>
      <c r="D198" s="215" t="s">
        <v>194</v>
      </c>
      <c r="E198" s="216" t="s">
        <v>423</v>
      </c>
      <c r="F198" s="217" t="s">
        <v>424</v>
      </c>
      <c r="G198" s="218" t="s">
        <v>244</v>
      </c>
      <c r="H198" s="219">
        <v>0.60299999999999998</v>
      </c>
      <c r="I198" s="220"/>
      <c r="J198" s="221">
        <f>ROUND(I198*H198,2)</f>
        <v>0</v>
      </c>
      <c r="K198" s="217" t="s">
        <v>198</v>
      </c>
      <c r="L198" s="46"/>
      <c r="M198" s="222" t="s">
        <v>19</v>
      </c>
      <c r="N198" s="223" t="s">
        <v>41</v>
      </c>
      <c r="O198" s="86"/>
      <c r="P198" s="224">
        <f>O198*H198</f>
        <v>0</v>
      </c>
      <c r="Q198" s="224">
        <v>0</v>
      </c>
      <c r="R198" s="224">
        <f>Q198*H198</f>
        <v>0</v>
      </c>
      <c r="S198" s="224">
        <v>0</v>
      </c>
      <c r="T198" s="225">
        <f>S198*H198</f>
        <v>0</v>
      </c>
      <c r="U198" s="40"/>
      <c r="V198" s="40"/>
      <c r="W198" s="40"/>
      <c r="X198" s="40"/>
      <c r="Y198" s="40"/>
      <c r="Z198" s="40"/>
      <c r="AA198" s="40"/>
      <c r="AB198" s="40"/>
      <c r="AC198" s="40"/>
      <c r="AD198" s="40"/>
      <c r="AE198" s="40"/>
      <c r="AR198" s="226" t="s">
        <v>119</v>
      </c>
      <c r="AT198" s="226" t="s">
        <v>194</v>
      </c>
      <c r="AU198" s="226" t="s">
        <v>79</v>
      </c>
      <c r="AY198" s="19" t="s">
        <v>191</v>
      </c>
      <c r="BE198" s="227">
        <f>IF(N198="základní",J198,0)</f>
        <v>0</v>
      </c>
      <c r="BF198" s="227">
        <f>IF(N198="snížená",J198,0)</f>
        <v>0</v>
      </c>
      <c r="BG198" s="227">
        <f>IF(N198="zákl. přenesená",J198,0)</f>
        <v>0</v>
      </c>
      <c r="BH198" s="227">
        <f>IF(N198="sníž. přenesená",J198,0)</f>
        <v>0</v>
      </c>
      <c r="BI198" s="227">
        <f>IF(N198="nulová",J198,0)</f>
        <v>0</v>
      </c>
      <c r="BJ198" s="19" t="s">
        <v>77</v>
      </c>
      <c r="BK198" s="227">
        <f>ROUND(I198*H198,2)</f>
        <v>0</v>
      </c>
      <c r="BL198" s="19" t="s">
        <v>119</v>
      </c>
      <c r="BM198" s="226" t="s">
        <v>425</v>
      </c>
    </row>
    <row r="199" s="2" customFormat="1">
      <c r="A199" s="40"/>
      <c r="B199" s="41"/>
      <c r="C199" s="42"/>
      <c r="D199" s="230" t="s">
        <v>231</v>
      </c>
      <c r="E199" s="42"/>
      <c r="F199" s="271" t="s">
        <v>252</v>
      </c>
      <c r="G199" s="42"/>
      <c r="H199" s="42"/>
      <c r="I199" s="272"/>
      <c r="J199" s="42"/>
      <c r="K199" s="42"/>
      <c r="L199" s="46"/>
      <c r="M199" s="273"/>
      <c r="N199" s="274"/>
      <c r="O199" s="86"/>
      <c r="P199" s="86"/>
      <c r="Q199" s="86"/>
      <c r="R199" s="86"/>
      <c r="S199" s="86"/>
      <c r="T199" s="87"/>
      <c r="U199" s="40"/>
      <c r="V199" s="40"/>
      <c r="W199" s="40"/>
      <c r="X199" s="40"/>
      <c r="Y199" s="40"/>
      <c r="Z199" s="40"/>
      <c r="AA199" s="40"/>
      <c r="AB199" s="40"/>
      <c r="AC199" s="40"/>
      <c r="AD199" s="40"/>
      <c r="AE199" s="40"/>
      <c r="AT199" s="19" t="s">
        <v>231</v>
      </c>
      <c r="AU199" s="19" t="s">
        <v>79</v>
      </c>
    </row>
    <row r="200" s="13" customFormat="1">
      <c r="A200" s="13"/>
      <c r="B200" s="228"/>
      <c r="C200" s="229"/>
      <c r="D200" s="230" t="s">
        <v>200</v>
      </c>
      <c r="E200" s="231" t="s">
        <v>19</v>
      </c>
      <c r="F200" s="232" t="s">
        <v>426</v>
      </c>
      <c r="G200" s="229"/>
      <c r="H200" s="231" t="s">
        <v>19</v>
      </c>
      <c r="I200" s="233"/>
      <c r="J200" s="229"/>
      <c r="K200" s="229"/>
      <c r="L200" s="234"/>
      <c r="M200" s="235"/>
      <c r="N200" s="236"/>
      <c r="O200" s="236"/>
      <c r="P200" s="236"/>
      <c r="Q200" s="236"/>
      <c r="R200" s="236"/>
      <c r="S200" s="236"/>
      <c r="T200" s="237"/>
      <c r="U200" s="13"/>
      <c r="V200" s="13"/>
      <c r="W200" s="13"/>
      <c r="X200" s="13"/>
      <c r="Y200" s="13"/>
      <c r="Z200" s="13"/>
      <c r="AA200" s="13"/>
      <c r="AB200" s="13"/>
      <c r="AC200" s="13"/>
      <c r="AD200" s="13"/>
      <c r="AE200" s="13"/>
      <c r="AT200" s="238" t="s">
        <v>200</v>
      </c>
      <c r="AU200" s="238" t="s">
        <v>79</v>
      </c>
      <c r="AV200" s="13" t="s">
        <v>77</v>
      </c>
      <c r="AW200" s="13" t="s">
        <v>31</v>
      </c>
      <c r="AX200" s="13" t="s">
        <v>70</v>
      </c>
      <c r="AY200" s="238" t="s">
        <v>191</v>
      </c>
    </row>
    <row r="201" s="14" customFormat="1">
      <c r="A201" s="14"/>
      <c r="B201" s="239"/>
      <c r="C201" s="240"/>
      <c r="D201" s="230" t="s">
        <v>200</v>
      </c>
      <c r="E201" s="241" t="s">
        <v>19</v>
      </c>
      <c r="F201" s="242" t="s">
        <v>427</v>
      </c>
      <c r="G201" s="240"/>
      <c r="H201" s="243">
        <v>0.60299999999999998</v>
      </c>
      <c r="I201" s="244"/>
      <c r="J201" s="240"/>
      <c r="K201" s="240"/>
      <c r="L201" s="245"/>
      <c r="M201" s="246"/>
      <c r="N201" s="247"/>
      <c r="O201" s="247"/>
      <c r="P201" s="247"/>
      <c r="Q201" s="247"/>
      <c r="R201" s="247"/>
      <c r="S201" s="247"/>
      <c r="T201" s="248"/>
      <c r="U201" s="14"/>
      <c r="V201" s="14"/>
      <c r="W201" s="14"/>
      <c r="X201" s="14"/>
      <c r="Y201" s="14"/>
      <c r="Z201" s="14"/>
      <c r="AA201" s="14"/>
      <c r="AB201" s="14"/>
      <c r="AC201" s="14"/>
      <c r="AD201" s="14"/>
      <c r="AE201" s="14"/>
      <c r="AT201" s="249" t="s">
        <v>200</v>
      </c>
      <c r="AU201" s="249" t="s">
        <v>79</v>
      </c>
      <c r="AV201" s="14" t="s">
        <v>79</v>
      </c>
      <c r="AW201" s="14" t="s">
        <v>31</v>
      </c>
      <c r="AX201" s="14" t="s">
        <v>77</v>
      </c>
      <c r="AY201" s="249" t="s">
        <v>191</v>
      </c>
    </row>
    <row r="202" s="2" customFormat="1" ht="114.9" customHeight="1">
      <c r="A202" s="40"/>
      <c r="B202" s="41"/>
      <c r="C202" s="215" t="s">
        <v>428</v>
      </c>
      <c r="D202" s="215" t="s">
        <v>194</v>
      </c>
      <c r="E202" s="216" t="s">
        <v>429</v>
      </c>
      <c r="F202" s="217" t="s">
        <v>430</v>
      </c>
      <c r="G202" s="218" t="s">
        <v>244</v>
      </c>
      <c r="H202" s="219">
        <v>1263.4500000000001</v>
      </c>
      <c r="I202" s="220"/>
      <c r="J202" s="221">
        <f>ROUND(I202*H202,2)</f>
        <v>0</v>
      </c>
      <c r="K202" s="217" t="s">
        <v>198</v>
      </c>
      <c r="L202" s="46"/>
      <c r="M202" s="222" t="s">
        <v>19</v>
      </c>
      <c r="N202" s="223" t="s">
        <v>41</v>
      </c>
      <c r="O202" s="86"/>
      <c r="P202" s="224">
        <f>O202*H202</f>
        <v>0</v>
      </c>
      <c r="Q202" s="224">
        <v>0</v>
      </c>
      <c r="R202" s="224">
        <f>Q202*H202</f>
        <v>0</v>
      </c>
      <c r="S202" s="224">
        <v>0</v>
      </c>
      <c r="T202" s="225">
        <f>S202*H202</f>
        <v>0</v>
      </c>
      <c r="U202" s="40"/>
      <c r="V202" s="40"/>
      <c r="W202" s="40"/>
      <c r="X202" s="40"/>
      <c r="Y202" s="40"/>
      <c r="Z202" s="40"/>
      <c r="AA202" s="40"/>
      <c r="AB202" s="40"/>
      <c r="AC202" s="40"/>
      <c r="AD202" s="40"/>
      <c r="AE202" s="40"/>
      <c r="AR202" s="226" t="s">
        <v>119</v>
      </c>
      <c r="AT202" s="226" t="s">
        <v>194</v>
      </c>
      <c r="AU202" s="226" t="s">
        <v>79</v>
      </c>
      <c r="AY202" s="19" t="s">
        <v>191</v>
      </c>
      <c r="BE202" s="227">
        <f>IF(N202="základní",J202,0)</f>
        <v>0</v>
      </c>
      <c r="BF202" s="227">
        <f>IF(N202="snížená",J202,0)</f>
        <v>0</v>
      </c>
      <c r="BG202" s="227">
        <f>IF(N202="zákl. přenesená",J202,0)</f>
        <v>0</v>
      </c>
      <c r="BH202" s="227">
        <f>IF(N202="sníž. přenesená",J202,0)</f>
        <v>0</v>
      </c>
      <c r="BI202" s="227">
        <f>IF(N202="nulová",J202,0)</f>
        <v>0</v>
      </c>
      <c r="BJ202" s="19" t="s">
        <v>77</v>
      </c>
      <c r="BK202" s="227">
        <f>ROUND(I202*H202,2)</f>
        <v>0</v>
      </c>
      <c r="BL202" s="19" t="s">
        <v>119</v>
      </c>
      <c r="BM202" s="226" t="s">
        <v>431</v>
      </c>
    </row>
    <row r="203" s="2" customFormat="1">
      <c r="A203" s="40"/>
      <c r="B203" s="41"/>
      <c r="C203" s="42"/>
      <c r="D203" s="230" t="s">
        <v>231</v>
      </c>
      <c r="E203" s="42"/>
      <c r="F203" s="271" t="s">
        <v>252</v>
      </c>
      <c r="G203" s="42"/>
      <c r="H203" s="42"/>
      <c r="I203" s="272"/>
      <c r="J203" s="42"/>
      <c r="K203" s="42"/>
      <c r="L203" s="46"/>
      <c r="M203" s="273"/>
      <c r="N203" s="274"/>
      <c r="O203" s="86"/>
      <c r="P203" s="86"/>
      <c r="Q203" s="86"/>
      <c r="R203" s="86"/>
      <c r="S203" s="86"/>
      <c r="T203" s="87"/>
      <c r="U203" s="40"/>
      <c r="V203" s="40"/>
      <c r="W203" s="40"/>
      <c r="X203" s="40"/>
      <c r="Y203" s="40"/>
      <c r="Z203" s="40"/>
      <c r="AA203" s="40"/>
      <c r="AB203" s="40"/>
      <c r="AC203" s="40"/>
      <c r="AD203" s="40"/>
      <c r="AE203" s="40"/>
      <c r="AT203" s="19" t="s">
        <v>231</v>
      </c>
      <c r="AU203" s="19" t="s">
        <v>79</v>
      </c>
    </row>
    <row r="204" s="13" customFormat="1">
      <c r="A204" s="13"/>
      <c r="B204" s="228"/>
      <c r="C204" s="229"/>
      <c r="D204" s="230" t="s">
        <v>200</v>
      </c>
      <c r="E204" s="231" t="s">
        <v>19</v>
      </c>
      <c r="F204" s="232" t="s">
        <v>432</v>
      </c>
      <c r="G204" s="229"/>
      <c r="H204" s="231" t="s">
        <v>19</v>
      </c>
      <c r="I204" s="233"/>
      <c r="J204" s="229"/>
      <c r="K204" s="229"/>
      <c r="L204" s="234"/>
      <c r="M204" s="235"/>
      <c r="N204" s="236"/>
      <c r="O204" s="236"/>
      <c r="P204" s="236"/>
      <c r="Q204" s="236"/>
      <c r="R204" s="236"/>
      <c r="S204" s="236"/>
      <c r="T204" s="237"/>
      <c r="U204" s="13"/>
      <c r="V204" s="13"/>
      <c r="W204" s="13"/>
      <c r="X204" s="13"/>
      <c r="Y204" s="13"/>
      <c r="Z204" s="13"/>
      <c r="AA204" s="13"/>
      <c r="AB204" s="13"/>
      <c r="AC204" s="13"/>
      <c r="AD204" s="13"/>
      <c r="AE204" s="13"/>
      <c r="AT204" s="238" t="s">
        <v>200</v>
      </c>
      <c r="AU204" s="238" t="s">
        <v>79</v>
      </c>
      <c r="AV204" s="13" t="s">
        <v>77</v>
      </c>
      <c r="AW204" s="13" t="s">
        <v>31</v>
      </c>
      <c r="AX204" s="13" t="s">
        <v>70</v>
      </c>
      <c r="AY204" s="238" t="s">
        <v>191</v>
      </c>
    </row>
    <row r="205" s="14" customFormat="1">
      <c r="A205" s="14"/>
      <c r="B205" s="239"/>
      <c r="C205" s="240"/>
      <c r="D205" s="230" t="s">
        <v>200</v>
      </c>
      <c r="E205" s="241" t="s">
        <v>19</v>
      </c>
      <c r="F205" s="242" t="s">
        <v>433</v>
      </c>
      <c r="G205" s="240"/>
      <c r="H205" s="243">
        <v>1033.5999999999999</v>
      </c>
      <c r="I205" s="244"/>
      <c r="J205" s="240"/>
      <c r="K205" s="240"/>
      <c r="L205" s="245"/>
      <c r="M205" s="246"/>
      <c r="N205" s="247"/>
      <c r="O205" s="247"/>
      <c r="P205" s="247"/>
      <c r="Q205" s="247"/>
      <c r="R205" s="247"/>
      <c r="S205" s="247"/>
      <c r="T205" s="248"/>
      <c r="U205" s="14"/>
      <c r="V205" s="14"/>
      <c r="W205" s="14"/>
      <c r="X205" s="14"/>
      <c r="Y205" s="14"/>
      <c r="Z205" s="14"/>
      <c r="AA205" s="14"/>
      <c r="AB205" s="14"/>
      <c r="AC205" s="14"/>
      <c r="AD205" s="14"/>
      <c r="AE205" s="14"/>
      <c r="AT205" s="249" t="s">
        <v>200</v>
      </c>
      <c r="AU205" s="249" t="s">
        <v>79</v>
      </c>
      <c r="AV205" s="14" t="s">
        <v>79</v>
      </c>
      <c r="AW205" s="14" t="s">
        <v>31</v>
      </c>
      <c r="AX205" s="14" t="s">
        <v>70</v>
      </c>
      <c r="AY205" s="249" t="s">
        <v>191</v>
      </c>
    </row>
    <row r="206" s="13" customFormat="1">
      <c r="A206" s="13"/>
      <c r="B206" s="228"/>
      <c r="C206" s="229"/>
      <c r="D206" s="230" t="s">
        <v>200</v>
      </c>
      <c r="E206" s="231" t="s">
        <v>19</v>
      </c>
      <c r="F206" s="232" t="s">
        <v>434</v>
      </c>
      <c r="G206" s="229"/>
      <c r="H206" s="231" t="s">
        <v>19</v>
      </c>
      <c r="I206" s="233"/>
      <c r="J206" s="229"/>
      <c r="K206" s="229"/>
      <c r="L206" s="234"/>
      <c r="M206" s="235"/>
      <c r="N206" s="236"/>
      <c r="O206" s="236"/>
      <c r="P206" s="236"/>
      <c r="Q206" s="236"/>
      <c r="R206" s="236"/>
      <c r="S206" s="236"/>
      <c r="T206" s="237"/>
      <c r="U206" s="13"/>
      <c r="V206" s="13"/>
      <c r="W206" s="13"/>
      <c r="X206" s="13"/>
      <c r="Y206" s="13"/>
      <c r="Z206" s="13"/>
      <c r="AA206" s="13"/>
      <c r="AB206" s="13"/>
      <c r="AC206" s="13"/>
      <c r="AD206" s="13"/>
      <c r="AE206" s="13"/>
      <c r="AT206" s="238" t="s">
        <v>200</v>
      </c>
      <c r="AU206" s="238" t="s">
        <v>79</v>
      </c>
      <c r="AV206" s="13" t="s">
        <v>77</v>
      </c>
      <c r="AW206" s="13" t="s">
        <v>31</v>
      </c>
      <c r="AX206" s="13" t="s">
        <v>70</v>
      </c>
      <c r="AY206" s="238" t="s">
        <v>191</v>
      </c>
    </row>
    <row r="207" s="14" customFormat="1">
      <c r="A207" s="14"/>
      <c r="B207" s="239"/>
      <c r="C207" s="240"/>
      <c r="D207" s="230" t="s">
        <v>200</v>
      </c>
      <c r="E207" s="241" t="s">
        <v>19</v>
      </c>
      <c r="F207" s="242" t="s">
        <v>271</v>
      </c>
      <c r="G207" s="240"/>
      <c r="H207" s="243">
        <v>229.84999999999999</v>
      </c>
      <c r="I207" s="244"/>
      <c r="J207" s="240"/>
      <c r="K207" s="240"/>
      <c r="L207" s="245"/>
      <c r="M207" s="246"/>
      <c r="N207" s="247"/>
      <c r="O207" s="247"/>
      <c r="P207" s="247"/>
      <c r="Q207" s="247"/>
      <c r="R207" s="247"/>
      <c r="S207" s="247"/>
      <c r="T207" s="248"/>
      <c r="U207" s="14"/>
      <c r="V207" s="14"/>
      <c r="W207" s="14"/>
      <c r="X207" s="14"/>
      <c r="Y207" s="14"/>
      <c r="Z207" s="14"/>
      <c r="AA207" s="14"/>
      <c r="AB207" s="14"/>
      <c r="AC207" s="14"/>
      <c r="AD207" s="14"/>
      <c r="AE207" s="14"/>
      <c r="AT207" s="249" t="s">
        <v>200</v>
      </c>
      <c r="AU207" s="249" t="s">
        <v>79</v>
      </c>
      <c r="AV207" s="14" t="s">
        <v>79</v>
      </c>
      <c r="AW207" s="14" t="s">
        <v>31</v>
      </c>
      <c r="AX207" s="14" t="s">
        <v>70</v>
      </c>
      <c r="AY207" s="249" t="s">
        <v>191</v>
      </c>
    </row>
    <row r="208" s="15" customFormat="1">
      <c r="A208" s="15"/>
      <c r="B208" s="250"/>
      <c r="C208" s="251"/>
      <c r="D208" s="230" t="s">
        <v>200</v>
      </c>
      <c r="E208" s="252" t="s">
        <v>19</v>
      </c>
      <c r="F208" s="253" t="s">
        <v>209</v>
      </c>
      <c r="G208" s="251"/>
      <c r="H208" s="254">
        <v>1263.4500000000001</v>
      </c>
      <c r="I208" s="255"/>
      <c r="J208" s="251"/>
      <c r="K208" s="251"/>
      <c r="L208" s="256"/>
      <c r="M208" s="257"/>
      <c r="N208" s="258"/>
      <c r="O208" s="258"/>
      <c r="P208" s="258"/>
      <c r="Q208" s="258"/>
      <c r="R208" s="258"/>
      <c r="S208" s="258"/>
      <c r="T208" s="259"/>
      <c r="U208" s="15"/>
      <c r="V208" s="15"/>
      <c r="W208" s="15"/>
      <c r="X208" s="15"/>
      <c r="Y208" s="15"/>
      <c r="Z208" s="15"/>
      <c r="AA208" s="15"/>
      <c r="AB208" s="15"/>
      <c r="AC208" s="15"/>
      <c r="AD208" s="15"/>
      <c r="AE208" s="15"/>
      <c r="AT208" s="260" t="s">
        <v>200</v>
      </c>
      <c r="AU208" s="260" t="s">
        <v>79</v>
      </c>
      <c r="AV208" s="15" t="s">
        <v>119</v>
      </c>
      <c r="AW208" s="15" t="s">
        <v>31</v>
      </c>
      <c r="AX208" s="15" t="s">
        <v>77</v>
      </c>
      <c r="AY208" s="260" t="s">
        <v>191</v>
      </c>
    </row>
    <row r="209" s="2" customFormat="1" ht="114.9" customHeight="1">
      <c r="A209" s="40"/>
      <c r="B209" s="41"/>
      <c r="C209" s="215" t="s">
        <v>435</v>
      </c>
      <c r="D209" s="215" t="s">
        <v>194</v>
      </c>
      <c r="E209" s="216" t="s">
        <v>436</v>
      </c>
      <c r="F209" s="217" t="s">
        <v>437</v>
      </c>
      <c r="G209" s="218" t="s">
        <v>244</v>
      </c>
      <c r="H209" s="219">
        <v>95</v>
      </c>
      <c r="I209" s="220"/>
      <c r="J209" s="221">
        <f>ROUND(I209*H209,2)</f>
        <v>0</v>
      </c>
      <c r="K209" s="217" t="s">
        <v>198</v>
      </c>
      <c r="L209" s="46"/>
      <c r="M209" s="222" t="s">
        <v>19</v>
      </c>
      <c r="N209" s="223" t="s">
        <v>41</v>
      </c>
      <c r="O209" s="86"/>
      <c r="P209" s="224">
        <f>O209*H209</f>
        <v>0</v>
      </c>
      <c r="Q209" s="224">
        <v>0</v>
      </c>
      <c r="R209" s="224">
        <f>Q209*H209</f>
        <v>0</v>
      </c>
      <c r="S209" s="224">
        <v>0</v>
      </c>
      <c r="T209" s="225">
        <f>S209*H209</f>
        <v>0</v>
      </c>
      <c r="U209" s="40"/>
      <c r="V209" s="40"/>
      <c r="W209" s="40"/>
      <c r="X209" s="40"/>
      <c r="Y209" s="40"/>
      <c r="Z209" s="40"/>
      <c r="AA209" s="40"/>
      <c r="AB209" s="40"/>
      <c r="AC209" s="40"/>
      <c r="AD209" s="40"/>
      <c r="AE209" s="40"/>
      <c r="AR209" s="226" t="s">
        <v>119</v>
      </c>
      <c r="AT209" s="226" t="s">
        <v>194</v>
      </c>
      <c r="AU209" s="226" t="s">
        <v>79</v>
      </c>
      <c r="AY209" s="19" t="s">
        <v>191</v>
      </c>
      <c r="BE209" s="227">
        <f>IF(N209="základní",J209,0)</f>
        <v>0</v>
      </c>
      <c r="BF209" s="227">
        <f>IF(N209="snížená",J209,0)</f>
        <v>0</v>
      </c>
      <c r="BG209" s="227">
        <f>IF(N209="zákl. přenesená",J209,0)</f>
        <v>0</v>
      </c>
      <c r="BH209" s="227">
        <f>IF(N209="sníž. přenesená",J209,0)</f>
        <v>0</v>
      </c>
      <c r="BI209" s="227">
        <f>IF(N209="nulová",J209,0)</f>
        <v>0</v>
      </c>
      <c r="BJ209" s="19" t="s">
        <v>77</v>
      </c>
      <c r="BK209" s="227">
        <f>ROUND(I209*H209,2)</f>
        <v>0</v>
      </c>
      <c r="BL209" s="19" t="s">
        <v>119</v>
      </c>
      <c r="BM209" s="226" t="s">
        <v>438</v>
      </c>
    </row>
    <row r="210" s="13" customFormat="1">
      <c r="A210" s="13"/>
      <c r="B210" s="228"/>
      <c r="C210" s="229"/>
      <c r="D210" s="230" t="s">
        <v>200</v>
      </c>
      <c r="E210" s="231" t="s">
        <v>19</v>
      </c>
      <c r="F210" s="232" t="s">
        <v>439</v>
      </c>
      <c r="G210" s="229"/>
      <c r="H210" s="231" t="s">
        <v>19</v>
      </c>
      <c r="I210" s="233"/>
      <c r="J210" s="229"/>
      <c r="K210" s="229"/>
      <c r="L210" s="234"/>
      <c r="M210" s="235"/>
      <c r="N210" s="236"/>
      <c r="O210" s="236"/>
      <c r="P210" s="236"/>
      <c r="Q210" s="236"/>
      <c r="R210" s="236"/>
      <c r="S210" s="236"/>
      <c r="T210" s="237"/>
      <c r="U210" s="13"/>
      <c r="V210" s="13"/>
      <c r="W210" s="13"/>
      <c r="X210" s="13"/>
      <c r="Y210" s="13"/>
      <c r="Z210" s="13"/>
      <c r="AA210" s="13"/>
      <c r="AB210" s="13"/>
      <c r="AC210" s="13"/>
      <c r="AD210" s="13"/>
      <c r="AE210" s="13"/>
      <c r="AT210" s="238" t="s">
        <v>200</v>
      </c>
      <c r="AU210" s="238" t="s">
        <v>79</v>
      </c>
      <c r="AV210" s="13" t="s">
        <v>77</v>
      </c>
      <c r="AW210" s="13" t="s">
        <v>31</v>
      </c>
      <c r="AX210" s="13" t="s">
        <v>70</v>
      </c>
      <c r="AY210" s="238" t="s">
        <v>191</v>
      </c>
    </row>
    <row r="211" s="14" customFormat="1">
      <c r="A211" s="14"/>
      <c r="B211" s="239"/>
      <c r="C211" s="240"/>
      <c r="D211" s="230" t="s">
        <v>200</v>
      </c>
      <c r="E211" s="241" t="s">
        <v>19</v>
      </c>
      <c r="F211" s="242" t="s">
        <v>440</v>
      </c>
      <c r="G211" s="240"/>
      <c r="H211" s="243">
        <v>95</v>
      </c>
      <c r="I211" s="244"/>
      <c r="J211" s="240"/>
      <c r="K211" s="240"/>
      <c r="L211" s="245"/>
      <c r="M211" s="246"/>
      <c r="N211" s="247"/>
      <c r="O211" s="247"/>
      <c r="P211" s="247"/>
      <c r="Q211" s="247"/>
      <c r="R211" s="247"/>
      <c r="S211" s="247"/>
      <c r="T211" s="248"/>
      <c r="U211" s="14"/>
      <c r="V211" s="14"/>
      <c r="W211" s="14"/>
      <c r="X211" s="14"/>
      <c r="Y211" s="14"/>
      <c r="Z211" s="14"/>
      <c r="AA211" s="14"/>
      <c r="AB211" s="14"/>
      <c r="AC211" s="14"/>
      <c r="AD211" s="14"/>
      <c r="AE211" s="14"/>
      <c r="AT211" s="249" t="s">
        <v>200</v>
      </c>
      <c r="AU211" s="249" t="s">
        <v>79</v>
      </c>
      <c r="AV211" s="14" t="s">
        <v>79</v>
      </c>
      <c r="AW211" s="14" t="s">
        <v>31</v>
      </c>
      <c r="AX211" s="14" t="s">
        <v>77</v>
      </c>
      <c r="AY211" s="249" t="s">
        <v>191</v>
      </c>
    </row>
    <row r="212" s="2" customFormat="1" ht="44.25" customHeight="1">
      <c r="A212" s="40"/>
      <c r="B212" s="41"/>
      <c r="C212" s="215" t="s">
        <v>441</v>
      </c>
      <c r="D212" s="215" t="s">
        <v>194</v>
      </c>
      <c r="E212" s="216" t="s">
        <v>442</v>
      </c>
      <c r="F212" s="217" t="s">
        <v>443</v>
      </c>
      <c r="G212" s="218" t="s">
        <v>244</v>
      </c>
      <c r="H212" s="219">
        <v>6109.9499999999998</v>
      </c>
      <c r="I212" s="220"/>
      <c r="J212" s="221">
        <f>ROUND(I212*H212,2)</f>
        <v>0</v>
      </c>
      <c r="K212" s="217" t="s">
        <v>198</v>
      </c>
      <c r="L212" s="46"/>
      <c r="M212" s="222" t="s">
        <v>19</v>
      </c>
      <c r="N212" s="223" t="s">
        <v>41</v>
      </c>
      <c r="O212" s="86"/>
      <c r="P212" s="224">
        <f>O212*H212</f>
        <v>0</v>
      </c>
      <c r="Q212" s="224">
        <v>0</v>
      </c>
      <c r="R212" s="224">
        <f>Q212*H212</f>
        <v>0</v>
      </c>
      <c r="S212" s="224">
        <v>0</v>
      </c>
      <c r="T212" s="225">
        <f>S212*H212</f>
        <v>0</v>
      </c>
      <c r="U212" s="40"/>
      <c r="V212" s="40"/>
      <c r="W212" s="40"/>
      <c r="X212" s="40"/>
      <c r="Y212" s="40"/>
      <c r="Z212" s="40"/>
      <c r="AA212" s="40"/>
      <c r="AB212" s="40"/>
      <c r="AC212" s="40"/>
      <c r="AD212" s="40"/>
      <c r="AE212" s="40"/>
      <c r="AR212" s="226" t="s">
        <v>119</v>
      </c>
      <c r="AT212" s="226" t="s">
        <v>194</v>
      </c>
      <c r="AU212" s="226" t="s">
        <v>79</v>
      </c>
      <c r="AY212" s="19" t="s">
        <v>191</v>
      </c>
      <c r="BE212" s="227">
        <f>IF(N212="základní",J212,0)</f>
        <v>0</v>
      </c>
      <c r="BF212" s="227">
        <f>IF(N212="snížená",J212,0)</f>
        <v>0</v>
      </c>
      <c r="BG212" s="227">
        <f>IF(N212="zákl. přenesená",J212,0)</f>
        <v>0</v>
      </c>
      <c r="BH212" s="227">
        <f>IF(N212="sníž. přenesená",J212,0)</f>
        <v>0</v>
      </c>
      <c r="BI212" s="227">
        <f>IF(N212="nulová",J212,0)</f>
        <v>0</v>
      </c>
      <c r="BJ212" s="19" t="s">
        <v>77</v>
      </c>
      <c r="BK212" s="227">
        <f>ROUND(I212*H212,2)</f>
        <v>0</v>
      </c>
      <c r="BL212" s="19" t="s">
        <v>119</v>
      </c>
      <c r="BM212" s="226" t="s">
        <v>444</v>
      </c>
    </row>
    <row r="213" s="14" customFormat="1">
      <c r="A213" s="14"/>
      <c r="B213" s="239"/>
      <c r="C213" s="240"/>
      <c r="D213" s="230" t="s">
        <v>200</v>
      </c>
      <c r="E213" s="241" t="s">
        <v>19</v>
      </c>
      <c r="F213" s="242" t="s">
        <v>445</v>
      </c>
      <c r="G213" s="240"/>
      <c r="H213" s="243">
        <v>5369.6999999999998</v>
      </c>
      <c r="I213" s="244"/>
      <c r="J213" s="240"/>
      <c r="K213" s="240"/>
      <c r="L213" s="245"/>
      <c r="M213" s="246"/>
      <c r="N213" s="247"/>
      <c r="O213" s="247"/>
      <c r="P213" s="247"/>
      <c r="Q213" s="247"/>
      <c r="R213" s="247"/>
      <c r="S213" s="247"/>
      <c r="T213" s="248"/>
      <c r="U213" s="14"/>
      <c r="V213" s="14"/>
      <c r="W213" s="14"/>
      <c r="X213" s="14"/>
      <c r="Y213" s="14"/>
      <c r="Z213" s="14"/>
      <c r="AA213" s="14"/>
      <c r="AB213" s="14"/>
      <c r="AC213" s="14"/>
      <c r="AD213" s="14"/>
      <c r="AE213" s="14"/>
      <c r="AT213" s="249" t="s">
        <v>200</v>
      </c>
      <c r="AU213" s="249" t="s">
        <v>79</v>
      </c>
      <c r="AV213" s="14" t="s">
        <v>79</v>
      </c>
      <c r="AW213" s="14" t="s">
        <v>31</v>
      </c>
      <c r="AX213" s="14" t="s">
        <v>70</v>
      </c>
      <c r="AY213" s="249" t="s">
        <v>191</v>
      </c>
    </row>
    <row r="214" s="14" customFormat="1">
      <c r="A214" s="14"/>
      <c r="B214" s="239"/>
      <c r="C214" s="240"/>
      <c r="D214" s="230" t="s">
        <v>200</v>
      </c>
      <c r="E214" s="241" t="s">
        <v>19</v>
      </c>
      <c r="F214" s="242" t="s">
        <v>446</v>
      </c>
      <c r="G214" s="240"/>
      <c r="H214" s="243">
        <v>740.25</v>
      </c>
      <c r="I214" s="244"/>
      <c r="J214" s="240"/>
      <c r="K214" s="240"/>
      <c r="L214" s="245"/>
      <c r="M214" s="246"/>
      <c r="N214" s="247"/>
      <c r="O214" s="247"/>
      <c r="P214" s="247"/>
      <c r="Q214" s="247"/>
      <c r="R214" s="247"/>
      <c r="S214" s="247"/>
      <c r="T214" s="248"/>
      <c r="U214" s="14"/>
      <c r="V214" s="14"/>
      <c r="W214" s="14"/>
      <c r="X214" s="14"/>
      <c r="Y214" s="14"/>
      <c r="Z214" s="14"/>
      <c r="AA214" s="14"/>
      <c r="AB214" s="14"/>
      <c r="AC214" s="14"/>
      <c r="AD214" s="14"/>
      <c r="AE214" s="14"/>
      <c r="AT214" s="249" t="s">
        <v>200</v>
      </c>
      <c r="AU214" s="249" t="s">
        <v>79</v>
      </c>
      <c r="AV214" s="14" t="s">
        <v>79</v>
      </c>
      <c r="AW214" s="14" t="s">
        <v>31</v>
      </c>
      <c r="AX214" s="14" t="s">
        <v>70</v>
      </c>
      <c r="AY214" s="249" t="s">
        <v>191</v>
      </c>
    </row>
    <row r="215" s="15" customFormat="1">
      <c r="A215" s="15"/>
      <c r="B215" s="250"/>
      <c r="C215" s="251"/>
      <c r="D215" s="230" t="s">
        <v>200</v>
      </c>
      <c r="E215" s="252" t="s">
        <v>19</v>
      </c>
      <c r="F215" s="253" t="s">
        <v>209</v>
      </c>
      <c r="G215" s="251"/>
      <c r="H215" s="254">
        <v>6109.9499999999998</v>
      </c>
      <c r="I215" s="255"/>
      <c r="J215" s="251"/>
      <c r="K215" s="251"/>
      <c r="L215" s="256"/>
      <c r="M215" s="257"/>
      <c r="N215" s="258"/>
      <c r="O215" s="258"/>
      <c r="P215" s="258"/>
      <c r="Q215" s="258"/>
      <c r="R215" s="258"/>
      <c r="S215" s="258"/>
      <c r="T215" s="259"/>
      <c r="U215" s="15"/>
      <c r="V215" s="15"/>
      <c r="W215" s="15"/>
      <c r="X215" s="15"/>
      <c r="Y215" s="15"/>
      <c r="Z215" s="15"/>
      <c r="AA215" s="15"/>
      <c r="AB215" s="15"/>
      <c r="AC215" s="15"/>
      <c r="AD215" s="15"/>
      <c r="AE215" s="15"/>
      <c r="AT215" s="260" t="s">
        <v>200</v>
      </c>
      <c r="AU215" s="260" t="s">
        <v>79</v>
      </c>
      <c r="AV215" s="15" t="s">
        <v>119</v>
      </c>
      <c r="AW215" s="15" t="s">
        <v>31</v>
      </c>
      <c r="AX215" s="15" t="s">
        <v>77</v>
      </c>
      <c r="AY215" s="260" t="s">
        <v>191</v>
      </c>
    </row>
    <row r="216" s="2" customFormat="1" ht="114.9" customHeight="1">
      <c r="A216" s="40"/>
      <c r="B216" s="41"/>
      <c r="C216" s="215" t="s">
        <v>348</v>
      </c>
      <c r="D216" s="215" t="s">
        <v>194</v>
      </c>
      <c r="E216" s="216" t="s">
        <v>447</v>
      </c>
      <c r="F216" s="217" t="s">
        <v>448</v>
      </c>
      <c r="G216" s="218" t="s">
        <v>244</v>
      </c>
      <c r="H216" s="219">
        <v>6109.9499999999998</v>
      </c>
      <c r="I216" s="220"/>
      <c r="J216" s="221">
        <f>ROUND(I216*H216,2)</f>
        <v>0</v>
      </c>
      <c r="K216" s="217" t="s">
        <v>198</v>
      </c>
      <c r="L216" s="46"/>
      <c r="M216" s="222" t="s">
        <v>19</v>
      </c>
      <c r="N216" s="223" t="s">
        <v>41</v>
      </c>
      <c r="O216" s="86"/>
      <c r="P216" s="224">
        <f>O216*H216</f>
        <v>0</v>
      </c>
      <c r="Q216" s="224">
        <v>0</v>
      </c>
      <c r="R216" s="224">
        <f>Q216*H216</f>
        <v>0</v>
      </c>
      <c r="S216" s="224">
        <v>0</v>
      </c>
      <c r="T216" s="225">
        <f>S216*H216</f>
        <v>0</v>
      </c>
      <c r="U216" s="40"/>
      <c r="V216" s="40"/>
      <c r="W216" s="40"/>
      <c r="X216" s="40"/>
      <c r="Y216" s="40"/>
      <c r="Z216" s="40"/>
      <c r="AA216" s="40"/>
      <c r="AB216" s="40"/>
      <c r="AC216" s="40"/>
      <c r="AD216" s="40"/>
      <c r="AE216" s="40"/>
      <c r="AR216" s="226" t="s">
        <v>119</v>
      </c>
      <c r="AT216" s="226" t="s">
        <v>194</v>
      </c>
      <c r="AU216" s="226" t="s">
        <v>79</v>
      </c>
      <c r="AY216" s="19" t="s">
        <v>191</v>
      </c>
      <c r="BE216" s="227">
        <f>IF(N216="základní",J216,0)</f>
        <v>0</v>
      </c>
      <c r="BF216" s="227">
        <f>IF(N216="snížená",J216,0)</f>
        <v>0</v>
      </c>
      <c r="BG216" s="227">
        <f>IF(N216="zákl. přenesená",J216,0)</f>
        <v>0</v>
      </c>
      <c r="BH216" s="227">
        <f>IF(N216="sníž. přenesená",J216,0)</f>
        <v>0</v>
      </c>
      <c r="BI216" s="227">
        <f>IF(N216="nulová",J216,0)</f>
        <v>0</v>
      </c>
      <c r="BJ216" s="19" t="s">
        <v>77</v>
      </c>
      <c r="BK216" s="227">
        <f>ROUND(I216*H216,2)</f>
        <v>0</v>
      </c>
      <c r="BL216" s="19" t="s">
        <v>119</v>
      </c>
      <c r="BM216" s="226" t="s">
        <v>449</v>
      </c>
    </row>
    <row r="217" s="2" customFormat="1">
      <c r="A217" s="40"/>
      <c r="B217" s="41"/>
      <c r="C217" s="42"/>
      <c r="D217" s="230" t="s">
        <v>231</v>
      </c>
      <c r="E217" s="42"/>
      <c r="F217" s="271" t="s">
        <v>252</v>
      </c>
      <c r="G217" s="42"/>
      <c r="H217" s="42"/>
      <c r="I217" s="272"/>
      <c r="J217" s="42"/>
      <c r="K217" s="42"/>
      <c r="L217" s="46"/>
      <c r="M217" s="273"/>
      <c r="N217" s="274"/>
      <c r="O217" s="86"/>
      <c r="P217" s="86"/>
      <c r="Q217" s="86"/>
      <c r="R217" s="86"/>
      <c r="S217" s="86"/>
      <c r="T217" s="87"/>
      <c r="U217" s="40"/>
      <c r="V217" s="40"/>
      <c r="W217" s="40"/>
      <c r="X217" s="40"/>
      <c r="Y217" s="40"/>
      <c r="Z217" s="40"/>
      <c r="AA217" s="40"/>
      <c r="AB217" s="40"/>
      <c r="AC217" s="40"/>
      <c r="AD217" s="40"/>
      <c r="AE217" s="40"/>
      <c r="AT217" s="19" t="s">
        <v>231</v>
      </c>
      <c r="AU217" s="19" t="s">
        <v>79</v>
      </c>
    </row>
    <row r="218" s="13" customFormat="1">
      <c r="A218" s="13"/>
      <c r="B218" s="228"/>
      <c r="C218" s="229"/>
      <c r="D218" s="230" t="s">
        <v>200</v>
      </c>
      <c r="E218" s="231" t="s">
        <v>19</v>
      </c>
      <c r="F218" s="232" t="s">
        <v>450</v>
      </c>
      <c r="G218" s="229"/>
      <c r="H218" s="231" t="s">
        <v>19</v>
      </c>
      <c r="I218" s="233"/>
      <c r="J218" s="229"/>
      <c r="K218" s="229"/>
      <c r="L218" s="234"/>
      <c r="M218" s="235"/>
      <c r="N218" s="236"/>
      <c r="O218" s="236"/>
      <c r="P218" s="236"/>
      <c r="Q218" s="236"/>
      <c r="R218" s="236"/>
      <c r="S218" s="236"/>
      <c r="T218" s="237"/>
      <c r="U218" s="13"/>
      <c r="V218" s="13"/>
      <c r="W218" s="13"/>
      <c r="X218" s="13"/>
      <c r="Y218" s="13"/>
      <c r="Z218" s="13"/>
      <c r="AA218" s="13"/>
      <c r="AB218" s="13"/>
      <c r="AC218" s="13"/>
      <c r="AD218" s="13"/>
      <c r="AE218" s="13"/>
      <c r="AT218" s="238" t="s">
        <v>200</v>
      </c>
      <c r="AU218" s="238" t="s">
        <v>79</v>
      </c>
      <c r="AV218" s="13" t="s">
        <v>77</v>
      </c>
      <c r="AW218" s="13" t="s">
        <v>31</v>
      </c>
      <c r="AX218" s="13" t="s">
        <v>70</v>
      </c>
      <c r="AY218" s="238" t="s">
        <v>191</v>
      </c>
    </row>
    <row r="219" s="14" customFormat="1">
      <c r="A219" s="14"/>
      <c r="B219" s="239"/>
      <c r="C219" s="240"/>
      <c r="D219" s="230" t="s">
        <v>200</v>
      </c>
      <c r="E219" s="241" t="s">
        <v>19</v>
      </c>
      <c r="F219" s="242" t="s">
        <v>451</v>
      </c>
      <c r="G219" s="240"/>
      <c r="H219" s="243">
        <v>5369.6999999999998</v>
      </c>
      <c r="I219" s="244"/>
      <c r="J219" s="240"/>
      <c r="K219" s="240"/>
      <c r="L219" s="245"/>
      <c r="M219" s="246"/>
      <c r="N219" s="247"/>
      <c r="O219" s="247"/>
      <c r="P219" s="247"/>
      <c r="Q219" s="247"/>
      <c r="R219" s="247"/>
      <c r="S219" s="247"/>
      <c r="T219" s="248"/>
      <c r="U219" s="14"/>
      <c r="V219" s="14"/>
      <c r="W219" s="14"/>
      <c r="X219" s="14"/>
      <c r="Y219" s="14"/>
      <c r="Z219" s="14"/>
      <c r="AA219" s="14"/>
      <c r="AB219" s="14"/>
      <c r="AC219" s="14"/>
      <c r="AD219" s="14"/>
      <c r="AE219" s="14"/>
      <c r="AT219" s="249" t="s">
        <v>200</v>
      </c>
      <c r="AU219" s="249" t="s">
        <v>79</v>
      </c>
      <c r="AV219" s="14" t="s">
        <v>79</v>
      </c>
      <c r="AW219" s="14" t="s">
        <v>31</v>
      </c>
      <c r="AX219" s="14" t="s">
        <v>70</v>
      </c>
      <c r="AY219" s="249" t="s">
        <v>191</v>
      </c>
    </row>
    <row r="220" s="14" customFormat="1">
      <c r="A220" s="14"/>
      <c r="B220" s="239"/>
      <c r="C220" s="240"/>
      <c r="D220" s="230" t="s">
        <v>200</v>
      </c>
      <c r="E220" s="241" t="s">
        <v>19</v>
      </c>
      <c r="F220" s="242" t="s">
        <v>446</v>
      </c>
      <c r="G220" s="240"/>
      <c r="H220" s="243">
        <v>740.25</v>
      </c>
      <c r="I220" s="244"/>
      <c r="J220" s="240"/>
      <c r="K220" s="240"/>
      <c r="L220" s="245"/>
      <c r="M220" s="246"/>
      <c r="N220" s="247"/>
      <c r="O220" s="247"/>
      <c r="P220" s="247"/>
      <c r="Q220" s="247"/>
      <c r="R220" s="247"/>
      <c r="S220" s="247"/>
      <c r="T220" s="248"/>
      <c r="U220" s="14"/>
      <c r="V220" s="14"/>
      <c r="W220" s="14"/>
      <c r="X220" s="14"/>
      <c r="Y220" s="14"/>
      <c r="Z220" s="14"/>
      <c r="AA220" s="14"/>
      <c r="AB220" s="14"/>
      <c r="AC220" s="14"/>
      <c r="AD220" s="14"/>
      <c r="AE220" s="14"/>
      <c r="AT220" s="249" t="s">
        <v>200</v>
      </c>
      <c r="AU220" s="249" t="s">
        <v>79</v>
      </c>
      <c r="AV220" s="14" t="s">
        <v>79</v>
      </c>
      <c r="AW220" s="14" t="s">
        <v>31</v>
      </c>
      <c r="AX220" s="14" t="s">
        <v>70</v>
      </c>
      <c r="AY220" s="249" t="s">
        <v>191</v>
      </c>
    </row>
    <row r="221" s="15" customFormat="1">
      <c r="A221" s="15"/>
      <c r="B221" s="250"/>
      <c r="C221" s="251"/>
      <c r="D221" s="230" t="s">
        <v>200</v>
      </c>
      <c r="E221" s="252" t="s">
        <v>19</v>
      </c>
      <c r="F221" s="253" t="s">
        <v>209</v>
      </c>
      <c r="G221" s="251"/>
      <c r="H221" s="254">
        <v>6109.9499999999998</v>
      </c>
      <c r="I221" s="255"/>
      <c r="J221" s="251"/>
      <c r="K221" s="251"/>
      <c r="L221" s="256"/>
      <c r="M221" s="257"/>
      <c r="N221" s="258"/>
      <c r="O221" s="258"/>
      <c r="P221" s="258"/>
      <c r="Q221" s="258"/>
      <c r="R221" s="258"/>
      <c r="S221" s="258"/>
      <c r="T221" s="259"/>
      <c r="U221" s="15"/>
      <c r="V221" s="15"/>
      <c r="W221" s="15"/>
      <c r="X221" s="15"/>
      <c r="Y221" s="15"/>
      <c r="Z221" s="15"/>
      <c r="AA221" s="15"/>
      <c r="AB221" s="15"/>
      <c r="AC221" s="15"/>
      <c r="AD221" s="15"/>
      <c r="AE221" s="15"/>
      <c r="AT221" s="260" t="s">
        <v>200</v>
      </c>
      <c r="AU221" s="260" t="s">
        <v>79</v>
      </c>
      <c r="AV221" s="15" t="s">
        <v>119</v>
      </c>
      <c r="AW221" s="15" t="s">
        <v>31</v>
      </c>
      <c r="AX221" s="15" t="s">
        <v>77</v>
      </c>
      <c r="AY221" s="260" t="s">
        <v>191</v>
      </c>
    </row>
    <row r="222" s="2" customFormat="1">
      <c r="A222" s="40"/>
      <c r="B222" s="41"/>
      <c r="C222" s="215" t="s">
        <v>452</v>
      </c>
      <c r="D222" s="215" t="s">
        <v>194</v>
      </c>
      <c r="E222" s="216" t="s">
        <v>453</v>
      </c>
      <c r="F222" s="217" t="s">
        <v>454</v>
      </c>
      <c r="G222" s="218" t="s">
        <v>244</v>
      </c>
      <c r="H222" s="219">
        <v>6109.9499999999998</v>
      </c>
      <c r="I222" s="220"/>
      <c r="J222" s="221">
        <f>ROUND(I222*H222,2)</f>
        <v>0</v>
      </c>
      <c r="K222" s="217" t="s">
        <v>198</v>
      </c>
      <c r="L222" s="46"/>
      <c r="M222" s="222" t="s">
        <v>19</v>
      </c>
      <c r="N222" s="223" t="s">
        <v>41</v>
      </c>
      <c r="O222" s="86"/>
      <c r="P222" s="224">
        <f>O222*H222</f>
        <v>0</v>
      </c>
      <c r="Q222" s="224">
        <v>0</v>
      </c>
      <c r="R222" s="224">
        <f>Q222*H222</f>
        <v>0</v>
      </c>
      <c r="S222" s="224">
        <v>0</v>
      </c>
      <c r="T222" s="225">
        <f>S222*H222</f>
        <v>0</v>
      </c>
      <c r="U222" s="40"/>
      <c r="V222" s="40"/>
      <c r="W222" s="40"/>
      <c r="X222" s="40"/>
      <c r="Y222" s="40"/>
      <c r="Z222" s="40"/>
      <c r="AA222" s="40"/>
      <c r="AB222" s="40"/>
      <c r="AC222" s="40"/>
      <c r="AD222" s="40"/>
      <c r="AE222" s="40"/>
      <c r="AR222" s="226" t="s">
        <v>119</v>
      </c>
      <c r="AT222" s="226" t="s">
        <v>194</v>
      </c>
      <c r="AU222" s="226" t="s">
        <v>79</v>
      </c>
      <c r="AY222" s="19" t="s">
        <v>191</v>
      </c>
      <c r="BE222" s="227">
        <f>IF(N222="základní",J222,0)</f>
        <v>0</v>
      </c>
      <c r="BF222" s="227">
        <f>IF(N222="snížená",J222,0)</f>
        <v>0</v>
      </c>
      <c r="BG222" s="227">
        <f>IF(N222="zákl. přenesená",J222,0)</f>
        <v>0</v>
      </c>
      <c r="BH222" s="227">
        <f>IF(N222="sníž. přenesená",J222,0)</f>
        <v>0</v>
      </c>
      <c r="BI222" s="227">
        <f>IF(N222="nulová",J222,0)</f>
        <v>0</v>
      </c>
      <c r="BJ222" s="19" t="s">
        <v>77</v>
      </c>
      <c r="BK222" s="227">
        <f>ROUND(I222*H222,2)</f>
        <v>0</v>
      </c>
      <c r="BL222" s="19" t="s">
        <v>119</v>
      </c>
      <c r="BM222" s="226" t="s">
        <v>455</v>
      </c>
    </row>
    <row r="223" s="2" customFormat="1" ht="114.9" customHeight="1">
      <c r="A223" s="40"/>
      <c r="B223" s="41"/>
      <c r="C223" s="215" t="s">
        <v>456</v>
      </c>
      <c r="D223" s="215" t="s">
        <v>194</v>
      </c>
      <c r="E223" s="216" t="s">
        <v>457</v>
      </c>
      <c r="F223" s="217" t="s">
        <v>458</v>
      </c>
      <c r="G223" s="218" t="s">
        <v>244</v>
      </c>
      <c r="H223" s="219">
        <v>2</v>
      </c>
      <c r="I223" s="220"/>
      <c r="J223" s="221">
        <f>ROUND(I223*H223,2)</f>
        <v>0</v>
      </c>
      <c r="K223" s="217" t="s">
        <v>198</v>
      </c>
      <c r="L223" s="46"/>
      <c r="M223" s="222" t="s">
        <v>19</v>
      </c>
      <c r="N223" s="223" t="s">
        <v>41</v>
      </c>
      <c r="O223" s="86"/>
      <c r="P223" s="224">
        <f>O223*H223</f>
        <v>0</v>
      </c>
      <c r="Q223" s="224">
        <v>0</v>
      </c>
      <c r="R223" s="224">
        <f>Q223*H223</f>
        <v>0</v>
      </c>
      <c r="S223" s="224">
        <v>0</v>
      </c>
      <c r="T223" s="225">
        <f>S223*H223</f>
        <v>0</v>
      </c>
      <c r="U223" s="40"/>
      <c r="V223" s="40"/>
      <c r="W223" s="40"/>
      <c r="X223" s="40"/>
      <c r="Y223" s="40"/>
      <c r="Z223" s="40"/>
      <c r="AA223" s="40"/>
      <c r="AB223" s="40"/>
      <c r="AC223" s="40"/>
      <c r="AD223" s="40"/>
      <c r="AE223" s="40"/>
      <c r="AR223" s="226" t="s">
        <v>119</v>
      </c>
      <c r="AT223" s="226" t="s">
        <v>194</v>
      </c>
      <c r="AU223" s="226" t="s">
        <v>79</v>
      </c>
      <c r="AY223" s="19" t="s">
        <v>191</v>
      </c>
      <c r="BE223" s="227">
        <f>IF(N223="základní",J223,0)</f>
        <v>0</v>
      </c>
      <c r="BF223" s="227">
        <f>IF(N223="snížená",J223,0)</f>
        <v>0</v>
      </c>
      <c r="BG223" s="227">
        <f>IF(N223="zákl. přenesená",J223,0)</f>
        <v>0</v>
      </c>
      <c r="BH223" s="227">
        <f>IF(N223="sníž. přenesená",J223,0)</f>
        <v>0</v>
      </c>
      <c r="BI223" s="227">
        <f>IF(N223="nulová",J223,0)</f>
        <v>0</v>
      </c>
      <c r="BJ223" s="19" t="s">
        <v>77</v>
      </c>
      <c r="BK223" s="227">
        <f>ROUND(I223*H223,2)</f>
        <v>0</v>
      </c>
      <c r="BL223" s="19" t="s">
        <v>119</v>
      </c>
      <c r="BM223" s="226" t="s">
        <v>459</v>
      </c>
    </row>
    <row r="224" s="13" customFormat="1">
      <c r="A224" s="13"/>
      <c r="B224" s="228"/>
      <c r="C224" s="229"/>
      <c r="D224" s="230" t="s">
        <v>200</v>
      </c>
      <c r="E224" s="231" t="s">
        <v>19</v>
      </c>
      <c r="F224" s="232" t="s">
        <v>460</v>
      </c>
      <c r="G224" s="229"/>
      <c r="H224" s="231" t="s">
        <v>19</v>
      </c>
      <c r="I224" s="233"/>
      <c r="J224" s="229"/>
      <c r="K224" s="229"/>
      <c r="L224" s="234"/>
      <c r="M224" s="235"/>
      <c r="N224" s="236"/>
      <c r="O224" s="236"/>
      <c r="P224" s="236"/>
      <c r="Q224" s="236"/>
      <c r="R224" s="236"/>
      <c r="S224" s="236"/>
      <c r="T224" s="237"/>
      <c r="U224" s="13"/>
      <c r="V224" s="13"/>
      <c r="W224" s="13"/>
      <c r="X224" s="13"/>
      <c r="Y224" s="13"/>
      <c r="Z224" s="13"/>
      <c r="AA224" s="13"/>
      <c r="AB224" s="13"/>
      <c r="AC224" s="13"/>
      <c r="AD224" s="13"/>
      <c r="AE224" s="13"/>
      <c r="AT224" s="238" t="s">
        <v>200</v>
      </c>
      <c r="AU224" s="238" t="s">
        <v>79</v>
      </c>
      <c r="AV224" s="13" t="s">
        <v>77</v>
      </c>
      <c r="AW224" s="13" t="s">
        <v>31</v>
      </c>
      <c r="AX224" s="13" t="s">
        <v>70</v>
      </c>
      <c r="AY224" s="238" t="s">
        <v>191</v>
      </c>
    </row>
    <row r="225" s="14" customFormat="1">
      <c r="A225" s="14"/>
      <c r="B225" s="239"/>
      <c r="C225" s="240"/>
      <c r="D225" s="230" t="s">
        <v>200</v>
      </c>
      <c r="E225" s="241" t="s">
        <v>19</v>
      </c>
      <c r="F225" s="242" t="s">
        <v>79</v>
      </c>
      <c r="G225" s="240"/>
      <c r="H225" s="243">
        <v>2</v>
      </c>
      <c r="I225" s="244"/>
      <c r="J225" s="240"/>
      <c r="K225" s="240"/>
      <c r="L225" s="245"/>
      <c r="M225" s="246"/>
      <c r="N225" s="247"/>
      <c r="O225" s="247"/>
      <c r="P225" s="247"/>
      <c r="Q225" s="247"/>
      <c r="R225" s="247"/>
      <c r="S225" s="247"/>
      <c r="T225" s="248"/>
      <c r="U225" s="14"/>
      <c r="V225" s="14"/>
      <c r="W225" s="14"/>
      <c r="X225" s="14"/>
      <c r="Y225" s="14"/>
      <c r="Z225" s="14"/>
      <c r="AA225" s="14"/>
      <c r="AB225" s="14"/>
      <c r="AC225" s="14"/>
      <c r="AD225" s="14"/>
      <c r="AE225" s="14"/>
      <c r="AT225" s="249" t="s">
        <v>200</v>
      </c>
      <c r="AU225" s="249" t="s">
        <v>79</v>
      </c>
      <c r="AV225" s="14" t="s">
        <v>79</v>
      </c>
      <c r="AW225" s="14" t="s">
        <v>31</v>
      </c>
      <c r="AX225" s="14" t="s">
        <v>77</v>
      </c>
      <c r="AY225" s="249" t="s">
        <v>191</v>
      </c>
    </row>
    <row r="226" s="2" customFormat="1">
      <c r="A226" s="40"/>
      <c r="B226" s="41"/>
      <c r="C226" s="215" t="s">
        <v>461</v>
      </c>
      <c r="D226" s="215" t="s">
        <v>194</v>
      </c>
      <c r="E226" s="216" t="s">
        <v>462</v>
      </c>
      <c r="F226" s="217" t="s">
        <v>463</v>
      </c>
      <c r="G226" s="218" t="s">
        <v>244</v>
      </c>
      <c r="H226" s="219">
        <v>2</v>
      </c>
      <c r="I226" s="220"/>
      <c r="J226" s="221">
        <f>ROUND(I226*H226,2)</f>
        <v>0</v>
      </c>
      <c r="K226" s="217" t="s">
        <v>198</v>
      </c>
      <c r="L226" s="46"/>
      <c r="M226" s="222" t="s">
        <v>19</v>
      </c>
      <c r="N226" s="223" t="s">
        <v>41</v>
      </c>
      <c r="O226" s="86"/>
      <c r="P226" s="224">
        <f>O226*H226</f>
        <v>0</v>
      </c>
      <c r="Q226" s="224">
        <v>0</v>
      </c>
      <c r="R226" s="224">
        <f>Q226*H226</f>
        <v>0</v>
      </c>
      <c r="S226" s="224">
        <v>0</v>
      </c>
      <c r="T226" s="225">
        <f>S226*H226</f>
        <v>0</v>
      </c>
      <c r="U226" s="40"/>
      <c r="V226" s="40"/>
      <c r="W226" s="40"/>
      <c r="X226" s="40"/>
      <c r="Y226" s="40"/>
      <c r="Z226" s="40"/>
      <c r="AA226" s="40"/>
      <c r="AB226" s="40"/>
      <c r="AC226" s="40"/>
      <c r="AD226" s="40"/>
      <c r="AE226" s="40"/>
      <c r="AR226" s="226" t="s">
        <v>119</v>
      </c>
      <c r="AT226" s="226" t="s">
        <v>194</v>
      </c>
      <c r="AU226" s="226" t="s">
        <v>79</v>
      </c>
      <c r="AY226" s="19" t="s">
        <v>191</v>
      </c>
      <c r="BE226" s="227">
        <f>IF(N226="základní",J226,0)</f>
        <v>0</v>
      </c>
      <c r="BF226" s="227">
        <f>IF(N226="snížená",J226,0)</f>
        <v>0</v>
      </c>
      <c r="BG226" s="227">
        <f>IF(N226="zákl. přenesená",J226,0)</f>
        <v>0</v>
      </c>
      <c r="BH226" s="227">
        <f>IF(N226="sníž. přenesená",J226,0)</f>
        <v>0</v>
      </c>
      <c r="BI226" s="227">
        <f>IF(N226="nulová",J226,0)</f>
        <v>0</v>
      </c>
      <c r="BJ226" s="19" t="s">
        <v>77</v>
      </c>
      <c r="BK226" s="227">
        <f>ROUND(I226*H226,2)</f>
        <v>0</v>
      </c>
      <c r="BL226" s="19" t="s">
        <v>119</v>
      </c>
      <c r="BM226" s="226" t="s">
        <v>464</v>
      </c>
    </row>
    <row r="227" s="13" customFormat="1">
      <c r="A227" s="13"/>
      <c r="B227" s="228"/>
      <c r="C227" s="229"/>
      <c r="D227" s="230" t="s">
        <v>200</v>
      </c>
      <c r="E227" s="231" t="s">
        <v>19</v>
      </c>
      <c r="F227" s="232" t="s">
        <v>460</v>
      </c>
      <c r="G227" s="229"/>
      <c r="H227" s="231" t="s">
        <v>19</v>
      </c>
      <c r="I227" s="233"/>
      <c r="J227" s="229"/>
      <c r="K227" s="229"/>
      <c r="L227" s="234"/>
      <c r="M227" s="235"/>
      <c r="N227" s="236"/>
      <c r="O227" s="236"/>
      <c r="P227" s="236"/>
      <c r="Q227" s="236"/>
      <c r="R227" s="236"/>
      <c r="S227" s="236"/>
      <c r="T227" s="237"/>
      <c r="U227" s="13"/>
      <c r="V227" s="13"/>
      <c r="W227" s="13"/>
      <c r="X227" s="13"/>
      <c r="Y227" s="13"/>
      <c r="Z227" s="13"/>
      <c r="AA227" s="13"/>
      <c r="AB227" s="13"/>
      <c r="AC227" s="13"/>
      <c r="AD227" s="13"/>
      <c r="AE227" s="13"/>
      <c r="AT227" s="238" t="s">
        <v>200</v>
      </c>
      <c r="AU227" s="238" t="s">
        <v>79</v>
      </c>
      <c r="AV227" s="13" t="s">
        <v>77</v>
      </c>
      <c r="AW227" s="13" t="s">
        <v>31</v>
      </c>
      <c r="AX227" s="13" t="s">
        <v>70</v>
      </c>
      <c r="AY227" s="238" t="s">
        <v>191</v>
      </c>
    </row>
    <row r="228" s="14" customFormat="1">
      <c r="A228" s="14"/>
      <c r="B228" s="239"/>
      <c r="C228" s="240"/>
      <c r="D228" s="230" t="s">
        <v>200</v>
      </c>
      <c r="E228" s="241" t="s">
        <v>19</v>
      </c>
      <c r="F228" s="242" t="s">
        <v>79</v>
      </c>
      <c r="G228" s="240"/>
      <c r="H228" s="243">
        <v>2</v>
      </c>
      <c r="I228" s="244"/>
      <c r="J228" s="240"/>
      <c r="K228" s="240"/>
      <c r="L228" s="245"/>
      <c r="M228" s="246"/>
      <c r="N228" s="247"/>
      <c r="O228" s="247"/>
      <c r="P228" s="247"/>
      <c r="Q228" s="247"/>
      <c r="R228" s="247"/>
      <c r="S228" s="247"/>
      <c r="T228" s="248"/>
      <c r="U228" s="14"/>
      <c r="V228" s="14"/>
      <c r="W228" s="14"/>
      <c r="X228" s="14"/>
      <c r="Y228" s="14"/>
      <c r="Z228" s="14"/>
      <c r="AA228" s="14"/>
      <c r="AB228" s="14"/>
      <c r="AC228" s="14"/>
      <c r="AD228" s="14"/>
      <c r="AE228" s="14"/>
      <c r="AT228" s="249" t="s">
        <v>200</v>
      </c>
      <c r="AU228" s="249" t="s">
        <v>79</v>
      </c>
      <c r="AV228" s="14" t="s">
        <v>79</v>
      </c>
      <c r="AW228" s="14" t="s">
        <v>31</v>
      </c>
      <c r="AX228" s="14" t="s">
        <v>77</v>
      </c>
      <c r="AY228" s="249" t="s">
        <v>191</v>
      </c>
    </row>
    <row r="229" s="2" customFormat="1" ht="44.25" customHeight="1">
      <c r="A229" s="40"/>
      <c r="B229" s="41"/>
      <c r="C229" s="215" t="s">
        <v>465</v>
      </c>
      <c r="D229" s="215" t="s">
        <v>194</v>
      </c>
      <c r="E229" s="216" t="s">
        <v>466</v>
      </c>
      <c r="F229" s="217" t="s">
        <v>467</v>
      </c>
      <c r="G229" s="218" t="s">
        <v>205</v>
      </c>
      <c r="H229" s="219">
        <v>7</v>
      </c>
      <c r="I229" s="220"/>
      <c r="J229" s="221">
        <f>ROUND(I229*H229,2)</f>
        <v>0</v>
      </c>
      <c r="K229" s="217" t="s">
        <v>198</v>
      </c>
      <c r="L229" s="46"/>
      <c r="M229" s="222" t="s">
        <v>19</v>
      </c>
      <c r="N229" s="223" t="s">
        <v>41</v>
      </c>
      <c r="O229" s="86"/>
      <c r="P229" s="224">
        <f>O229*H229</f>
        <v>0</v>
      </c>
      <c r="Q229" s="224">
        <v>0</v>
      </c>
      <c r="R229" s="224">
        <f>Q229*H229</f>
        <v>0</v>
      </c>
      <c r="S229" s="224">
        <v>0</v>
      </c>
      <c r="T229" s="225">
        <f>S229*H229</f>
        <v>0</v>
      </c>
      <c r="U229" s="40"/>
      <c r="V229" s="40"/>
      <c r="W229" s="40"/>
      <c r="X229" s="40"/>
      <c r="Y229" s="40"/>
      <c r="Z229" s="40"/>
      <c r="AA229" s="40"/>
      <c r="AB229" s="40"/>
      <c r="AC229" s="40"/>
      <c r="AD229" s="40"/>
      <c r="AE229" s="40"/>
      <c r="AR229" s="226" t="s">
        <v>119</v>
      </c>
      <c r="AT229" s="226" t="s">
        <v>194</v>
      </c>
      <c r="AU229" s="226" t="s">
        <v>79</v>
      </c>
      <c r="AY229" s="19" t="s">
        <v>191</v>
      </c>
      <c r="BE229" s="227">
        <f>IF(N229="základní",J229,0)</f>
        <v>0</v>
      </c>
      <c r="BF229" s="227">
        <f>IF(N229="snížená",J229,0)</f>
        <v>0</v>
      </c>
      <c r="BG229" s="227">
        <f>IF(N229="zákl. přenesená",J229,0)</f>
        <v>0</v>
      </c>
      <c r="BH229" s="227">
        <f>IF(N229="sníž. přenesená",J229,0)</f>
        <v>0</v>
      </c>
      <c r="BI229" s="227">
        <f>IF(N229="nulová",J229,0)</f>
        <v>0</v>
      </c>
      <c r="BJ229" s="19" t="s">
        <v>77</v>
      </c>
      <c r="BK229" s="227">
        <f>ROUND(I229*H229,2)</f>
        <v>0</v>
      </c>
      <c r="BL229" s="19" t="s">
        <v>119</v>
      </c>
      <c r="BM229" s="226" t="s">
        <v>468</v>
      </c>
    </row>
    <row r="230" s="13" customFormat="1">
      <c r="A230" s="13"/>
      <c r="B230" s="228"/>
      <c r="C230" s="229"/>
      <c r="D230" s="230" t="s">
        <v>200</v>
      </c>
      <c r="E230" s="231" t="s">
        <v>19</v>
      </c>
      <c r="F230" s="232" t="s">
        <v>469</v>
      </c>
      <c r="G230" s="229"/>
      <c r="H230" s="231" t="s">
        <v>19</v>
      </c>
      <c r="I230" s="233"/>
      <c r="J230" s="229"/>
      <c r="K230" s="229"/>
      <c r="L230" s="234"/>
      <c r="M230" s="235"/>
      <c r="N230" s="236"/>
      <c r="O230" s="236"/>
      <c r="P230" s="236"/>
      <c r="Q230" s="236"/>
      <c r="R230" s="236"/>
      <c r="S230" s="236"/>
      <c r="T230" s="237"/>
      <c r="U230" s="13"/>
      <c r="V230" s="13"/>
      <c r="W230" s="13"/>
      <c r="X230" s="13"/>
      <c r="Y230" s="13"/>
      <c r="Z230" s="13"/>
      <c r="AA230" s="13"/>
      <c r="AB230" s="13"/>
      <c r="AC230" s="13"/>
      <c r="AD230" s="13"/>
      <c r="AE230" s="13"/>
      <c r="AT230" s="238" t="s">
        <v>200</v>
      </c>
      <c r="AU230" s="238" t="s">
        <v>79</v>
      </c>
      <c r="AV230" s="13" t="s">
        <v>77</v>
      </c>
      <c r="AW230" s="13" t="s">
        <v>31</v>
      </c>
      <c r="AX230" s="13" t="s">
        <v>70</v>
      </c>
      <c r="AY230" s="238" t="s">
        <v>191</v>
      </c>
    </row>
    <row r="231" s="14" customFormat="1">
      <c r="A231" s="14"/>
      <c r="B231" s="239"/>
      <c r="C231" s="240"/>
      <c r="D231" s="230" t="s">
        <v>200</v>
      </c>
      <c r="E231" s="241" t="s">
        <v>19</v>
      </c>
      <c r="F231" s="242" t="s">
        <v>233</v>
      </c>
      <c r="G231" s="240"/>
      <c r="H231" s="243">
        <v>7</v>
      </c>
      <c r="I231" s="244"/>
      <c r="J231" s="240"/>
      <c r="K231" s="240"/>
      <c r="L231" s="245"/>
      <c r="M231" s="275"/>
      <c r="N231" s="276"/>
      <c r="O231" s="276"/>
      <c r="P231" s="276"/>
      <c r="Q231" s="276"/>
      <c r="R231" s="276"/>
      <c r="S231" s="276"/>
      <c r="T231" s="277"/>
      <c r="U231" s="14"/>
      <c r="V231" s="14"/>
      <c r="W231" s="14"/>
      <c r="X231" s="14"/>
      <c r="Y231" s="14"/>
      <c r="Z231" s="14"/>
      <c r="AA231" s="14"/>
      <c r="AB231" s="14"/>
      <c r="AC231" s="14"/>
      <c r="AD231" s="14"/>
      <c r="AE231" s="14"/>
      <c r="AT231" s="249" t="s">
        <v>200</v>
      </c>
      <c r="AU231" s="249" t="s">
        <v>79</v>
      </c>
      <c r="AV231" s="14" t="s">
        <v>79</v>
      </c>
      <c r="AW231" s="14" t="s">
        <v>31</v>
      </c>
      <c r="AX231" s="14" t="s">
        <v>77</v>
      </c>
      <c r="AY231" s="249" t="s">
        <v>191</v>
      </c>
    </row>
    <row r="232" s="2" customFormat="1" ht="6.96" customHeight="1">
      <c r="A232" s="40"/>
      <c r="B232" s="61"/>
      <c r="C232" s="62"/>
      <c r="D232" s="62"/>
      <c r="E232" s="62"/>
      <c r="F232" s="62"/>
      <c r="G232" s="62"/>
      <c r="H232" s="62"/>
      <c r="I232" s="62"/>
      <c r="J232" s="62"/>
      <c r="K232" s="62"/>
      <c r="L232" s="46"/>
      <c r="M232" s="40"/>
      <c r="O232" s="40"/>
      <c r="P232" s="40"/>
      <c r="Q232" s="40"/>
      <c r="R232" s="40"/>
      <c r="S232" s="40"/>
      <c r="T232" s="40"/>
      <c r="U232" s="40"/>
      <c r="V232" s="40"/>
      <c r="W232" s="40"/>
      <c r="X232" s="40"/>
      <c r="Y232" s="40"/>
      <c r="Z232" s="40"/>
      <c r="AA232" s="40"/>
      <c r="AB232" s="40"/>
      <c r="AC232" s="40"/>
      <c r="AD232" s="40"/>
      <c r="AE232" s="40"/>
    </row>
  </sheetData>
  <sheetProtection sheet="1" autoFilter="0" formatColumns="0" formatRows="0" objects="1" scenarios="1" spinCount="100000" saltValue="Wo/ev4LgbO2Ty1SvYy3levtKDVi0fxiSX3Niic/AcMOT1Mrq6WLQz2pEziQbWHfgl5POgQSBLHE766aGdXCyig==" hashValue="6qzGQogE/3aeA/12pUOLCQERwNonRN0fsVeU2C7WK37lUFH9MD/NEdgH+ixZiFtcSPefIYv2zzHQ/QME56uVgA==" algorithmName="SHA-512" password="CC35"/>
  <autoFilter ref="C86:K231"/>
  <mergeCells count="12">
    <mergeCell ref="E7:H7"/>
    <mergeCell ref="E9:H9"/>
    <mergeCell ref="E11:H11"/>
    <mergeCell ref="E20:H20"/>
    <mergeCell ref="E29:H29"/>
    <mergeCell ref="E50:H50"/>
    <mergeCell ref="E52:H52"/>
    <mergeCell ref="E54:H54"/>
    <mergeCell ref="E75:H75"/>
    <mergeCell ref="E77:H77"/>
    <mergeCell ref="E79:H79"/>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91</v>
      </c>
    </row>
    <row r="3" s="1" customFormat="1" ht="6.96" customHeight="1">
      <c r="B3" s="141"/>
      <c r="C3" s="142"/>
      <c r="D3" s="142"/>
      <c r="E3" s="142"/>
      <c r="F3" s="142"/>
      <c r="G3" s="142"/>
      <c r="H3" s="142"/>
      <c r="I3" s="142"/>
      <c r="J3" s="142"/>
      <c r="K3" s="142"/>
      <c r="L3" s="22"/>
      <c r="AT3" s="19" t="s">
        <v>79</v>
      </c>
    </row>
    <row r="4" s="1" customFormat="1" ht="24.96" customHeight="1">
      <c r="B4" s="22"/>
      <c r="D4" s="143" t="s">
        <v>161</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1. TK Velké Březno - Boletice n.L. a 1. SK v žst. Boletice_OPRAVA č.1</v>
      </c>
      <c r="F7" s="145"/>
      <c r="G7" s="145"/>
      <c r="H7" s="145"/>
      <c r="L7" s="22"/>
    </row>
    <row r="8">
      <c r="B8" s="22"/>
      <c r="D8" s="145" t="s">
        <v>162</v>
      </c>
      <c r="L8" s="22"/>
    </row>
    <row r="9" s="1" customFormat="1" ht="16.5" customHeight="1">
      <c r="B9" s="22"/>
      <c r="E9" s="146" t="s">
        <v>163</v>
      </c>
      <c r="F9" s="1"/>
      <c r="G9" s="1"/>
      <c r="H9" s="1"/>
      <c r="L9" s="22"/>
    </row>
    <row r="10" s="1" customFormat="1" ht="12" customHeight="1">
      <c r="B10" s="22"/>
      <c r="D10" s="145" t="s">
        <v>164</v>
      </c>
      <c r="L10" s="22"/>
    </row>
    <row r="11" s="2" customFormat="1" ht="16.5" customHeight="1">
      <c r="A11" s="40"/>
      <c r="B11" s="46"/>
      <c r="C11" s="40"/>
      <c r="D11" s="40"/>
      <c r="E11" s="158" t="s">
        <v>470</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471</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472</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473</v>
      </c>
      <c r="G16" s="40"/>
      <c r="H16" s="40"/>
      <c r="I16" s="145" t="s">
        <v>23</v>
      </c>
      <c r="J16" s="149" t="str">
        <f>'Rekapitulace stavby'!AN8</f>
        <v>15. 3. 2021</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166</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167</v>
      </c>
      <c r="F19" s="40"/>
      <c r="G19" s="40"/>
      <c r="H19" s="40"/>
      <c r="I19" s="145" t="s">
        <v>27</v>
      </c>
      <c r="J19" s="135" t="s">
        <v>168</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stavby'!AN16="","",'Rekapitulace stavby'!AN16)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stavby'!E17="","",'Rekapitulace stavby'!E17)</f>
        <v xml:space="preserve"> </v>
      </c>
      <c r="F25" s="40"/>
      <c r="G25" s="40"/>
      <c r="H25" s="40"/>
      <c r="I25" s="145" t="s">
        <v>27</v>
      </c>
      <c r="J25" s="135" t="str">
        <f>IF('Rekapitulace stavby'!AN17="","",'Rekapitulace stavby'!AN17)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33</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34</v>
      </c>
      <c r="E30" s="40"/>
      <c r="F30" s="40"/>
      <c r="G30" s="40"/>
      <c r="H30" s="40"/>
      <c r="I30" s="40"/>
      <c r="J30" s="40"/>
      <c r="K30" s="40"/>
      <c r="L30" s="147"/>
      <c r="S30" s="40"/>
      <c r="T30" s="40"/>
      <c r="U30" s="40"/>
      <c r="V30" s="40"/>
      <c r="W30" s="40"/>
      <c r="X30" s="40"/>
      <c r="Y30" s="40"/>
      <c r="Z30" s="40"/>
      <c r="AA30" s="40"/>
      <c r="AB30" s="40"/>
      <c r="AC30" s="40"/>
      <c r="AD30" s="40"/>
      <c r="AE30" s="40"/>
    </row>
    <row r="31" s="8" customFormat="1" ht="47.25" customHeight="1">
      <c r="A31" s="150"/>
      <c r="B31" s="151"/>
      <c r="C31" s="150"/>
      <c r="D31" s="150"/>
      <c r="E31" s="152" t="s">
        <v>169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36</v>
      </c>
      <c r="E34" s="40"/>
      <c r="F34" s="40"/>
      <c r="G34" s="40"/>
      <c r="H34" s="40"/>
      <c r="I34" s="40"/>
      <c r="J34" s="156">
        <f>ROUND(J91,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38</v>
      </c>
      <c r="G36" s="40"/>
      <c r="H36" s="40"/>
      <c r="I36" s="157" t="s">
        <v>37</v>
      </c>
      <c r="J36" s="157" t="s">
        <v>39</v>
      </c>
      <c r="K36" s="40"/>
      <c r="L36" s="147"/>
      <c r="S36" s="40"/>
      <c r="T36" s="40"/>
      <c r="U36" s="40"/>
      <c r="V36" s="40"/>
      <c r="W36" s="40"/>
      <c r="X36" s="40"/>
      <c r="Y36" s="40"/>
      <c r="Z36" s="40"/>
      <c r="AA36" s="40"/>
      <c r="AB36" s="40"/>
      <c r="AC36" s="40"/>
      <c r="AD36" s="40"/>
      <c r="AE36" s="40"/>
    </row>
    <row r="37" s="2" customFormat="1" ht="14.4" customHeight="1">
      <c r="A37" s="40"/>
      <c r="B37" s="46"/>
      <c r="C37" s="40"/>
      <c r="D37" s="158" t="s">
        <v>40</v>
      </c>
      <c r="E37" s="145" t="s">
        <v>41</v>
      </c>
      <c r="F37" s="159">
        <f>ROUND((SUM(BE91:BE136)),  2)</f>
        <v>0</v>
      </c>
      <c r="G37" s="40"/>
      <c r="H37" s="40"/>
      <c r="I37" s="160">
        <v>0.20999999999999999</v>
      </c>
      <c r="J37" s="159">
        <f>ROUND(((SUM(BE91:BE136))*I37),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42</v>
      </c>
      <c r="F38" s="159">
        <f>ROUND((SUM(BF91:BF136)),  2)</f>
        <v>0</v>
      </c>
      <c r="G38" s="40"/>
      <c r="H38" s="40"/>
      <c r="I38" s="160">
        <v>0.14999999999999999</v>
      </c>
      <c r="J38" s="159">
        <f>ROUND(((SUM(BF91:BF136))*I38),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43</v>
      </c>
      <c r="F39" s="159">
        <f>ROUND((SUM(BG91:BG136)),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44</v>
      </c>
      <c r="F40" s="159">
        <f>ROUND((SUM(BH91:BH136)),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45</v>
      </c>
      <c r="F41" s="159">
        <f>ROUND((SUM(BI91:BI136)),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46</v>
      </c>
      <c r="E43" s="163"/>
      <c r="F43" s="163"/>
      <c r="G43" s="164" t="s">
        <v>47</v>
      </c>
      <c r="H43" s="165" t="s">
        <v>48</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170</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1. TK Velké Březno - Boletice n.L. a 1. SK v žst. Boletice_OPRAVA č.1</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162</v>
      </c>
      <c r="D53" s="24"/>
      <c r="E53" s="24"/>
      <c r="F53" s="24"/>
      <c r="G53" s="24"/>
      <c r="H53" s="24"/>
      <c r="I53" s="24"/>
      <c r="J53" s="24"/>
      <c r="K53" s="24"/>
      <c r="L53" s="22"/>
    </row>
    <row r="54" s="1" customFormat="1" ht="16.5" customHeight="1">
      <c r="B54" s="23"/>
      <c r="C54" s="24"/>
      <c r="D54" s="24"/>
      <c r="E54" s="172" t="s">
        <v>163</v>
      </c>
      <c r="F54" s="24"/>
      <c r="G54" s="24"/>
      <c r="H54" s="24"/>
      <c r="I54" s="24"/>
      <c r="J54" s="24"/>
      <c r="K54" s="24"/>
      <c r="L54" s="22"/>
    </row>
    <row r="55" s="1" customFormat="1" ht="12" customHeight="1">
      <c r="B55" s="23"/>
      <c r="C55" s="34" t="s">
        <v>164</v>
      </c>
      <c r="D55" s="24"/>
      <c r="E55" s="24"/>
      <c r="F55" s="24"/>
      <c r="G55" s="24"/>
      <c r="H55" s="24"/>
      <c r="I55" s="24"/>
      <c r="J55" s="24"/>
      <c r="K55" s="24"/>
      <c r="L55" s="22"/>
    </row>
    <row r="56" s="2" customFormat="1" ht="16.5" customHeight="1">
      <c r="A56" s="40"/>
      <c r="B56" s="41"/>
      <c r="C56" s="42"/>
      <c r="D56" s="42"/>
      <c r="E56" s="278" t="s">
        <v>470</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471</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02.1 - SO 02.1 - Odvodnění</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trať 073</v>
      </c>
      <c r="G60" s="42"/>
      <c r="H60" s="42"/>
      <c r="I60" s="34" t="s">
        <v>23</v>
      </c>
      <c r="J60" s="74" t="str">
        <f>IF(J16="","",J16)</f>
        <v>15. 3. 2021</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Správa železnic, OŘ ÚNL</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Věra Trnková</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171</v>
      </c>
      <c r="D65" s="174"/>
      <c r="E65" s="174"/>
      <c r="F65" s="174"/>
      <c r="G65" s="174"/>
      <c r="H65" s="174"/>
      <c r="I65" s="174"/>
      <c r="J65" s="175" t="s">
        <v>172</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68</v>
      </c>
      <c r="D67" s="42"/>
      <c r="E67" s="42"/>
      <c r="F67" s="42"/>
      <c r="G67" s="42"/>
      <c r="H67" s="42"/>
      <c r="I67" s="42"/>
      <c r="J67" s="104">
        <f>J91</f>
        <v>0</v>
      </c>
      <c r="K67" s="42"/>
      <c r="L67" s="147"/>
      <c r="S67" s="40"/>
      <c r="T67" s="40"/>
      <c r="U67" s="40"/>
      <c r="V67" s="40"/>
      <c r="W67" s="40"/>
      <c r="X67" s="40"/>
      <c r="Y67" s="40"/>
      <c r="Z67" s="40"/>
      <c r="AA67" s="40"/>
      <c r="AB67" s="40"/>
      <c r="AC67" s="40"/>
      <c r="AD67" s="40"/>
      <c r="AE67" s="40"/>
      <c r="AU67" s="19" t="s">
        <v>173</v>
      </c>
    </row>
    <row r="68" s="2" customFormat="1" ht="21.84" customHeight="1">
      <c r="A68" s="40"/>
      <c r="B68" s="41"/>
      <c r="C68" s="42"/>
      <c r="D68" s="42"/>
      <c r="E68" s="42"/>
      <c r="F68" s="42"/>
      <c r="G68" s="42"/>
      <c r="H68" s="42"/>
      <c r="I68" s="42"/>
      <c r="J68" s="42"/>
      <c r="K68" s="42"/>
      <c r="L68" s="147"/>
      <c r="S68" s="40"/>
      <c r="T68" s="40"/>
      <c r="U68" s="40"/>
      <c r="V68" s="40"/>
      <c r="W68" s="40"/>
      <c r="X68" s="40"/>
      <c r="Y68" s="40"/>
      <c r="Z68" s="40"/>
      <c r="AA68" s="40"/>
      <c r="AB68" s="40"/>
      <c r="AC68" s="40"/>
      <c r="AD68" s="40"/>
      <c r="AE68" s="40"/>
    </row>
    <row r="69" s="2" customFormat="1" ht="6.96" customHeight="1">
      <c r="A69" s="40"/>
      <c r="B69" s="61"/>
      <c r="C69" s="62"/>
      <c r="D69" s="62"/>
      <c r="E69" s="62"/>
      <c r="F69" s="62"/>
      <c r="G69" s="62"/>
      <c r="H69" s="62"/>
      <c r="I69" s="62"/>
      <c r="J69" s="62"/>
      <c r="K69" s="62"/>
      <c r="L69" s="147"/>
      <c r="S69" s="40"/>
      <c r="T69" s="40"/>
      <c r="U69" s="40"/>
      <c r="V69" s="40"/>
      <c r="W69" s="40"/>
      <c r="X69" s="40"/>
      <c r="Y69" s="40"/>
      <c r="Z69" s="40"/>
      <c r="AA69" s="40"/>
      <c r="AB69" s="40"/>
      <c r="AC69" s="40"/>
      <c r="AD69" s="40"/>
      <c r="AE69" s="40"/>
    </row>
    <row r="73" s="2" customFormat="1" ht="6.96" customHeight="1">
      <c r="A73" s="40"/>
      <c r="B73" s="63"/>
      <c r="C73" s="64"/>
      <c r="D73" s="64"/>
      <c r="E73" s="64"/>
      <c r="F73" s="64"/>
      <c r="G73" s="64"/>
      <c r="H73" s="64"/>
      <c r="I73" s="64"/>
      <c r="J73" s="64"/>
      <c r="K73" s="64"/>
      <c r="L73" s="147"/>
      <c r="S73" s="40"/>
      <c r="T73" s="40"/>
      <c r="U73" s="40"/>
      <c r="V73" s="40"/>
      <c r="W73" s="40"/>
      <c r="X73" s="40"/>
      <c r="Y73" s="40"/>
      <c r="Z73" s="40"/>
      <c r="AA73" s="40"/>
      <c r="AB73" s="40"/>
      <c r="AC73" s="40"/>
      <c r="AD73" s="40"/>
      <c r="AE73" s="40"/>
    </row>
    <row r="74" s="2" customFormat="1" ht="24.96" customHeight="1">
      <c r="A74" s="40"/>
      <c r="B74" s="41"/>
      <c r="C74" s="25" t="s">
        <v>176</v>
      </c>
      <c r="D74" s="42"/>
      <c r="E74" s="42"/>
      <c r="F74" s="42"/>
      <c r="G74" s="42"/>
      <c r="H74" s="42"/>
      <c r="I74" s="42"/>
      <c r="J74" s="42"/>
      <c r="K74" s="42"/>
      <c r="L74" s="147"/>
      <c r="S74" s="40"/>
      <c r="T74" s="40"/>
      <c r="U74" s="40"/>
      <c r="V74" s="40"/>
      <c r="W74" s="40"/>
      <c r="X74" s="40"/>
      <c r="Y74" s="40"/>
      <c r="Z74" s="40"/>
      <c r="AA74" s="40"/>
      <c r="AB74" s="40"/>
      <c r="AC74" s="40"/>
      <c r="AD74" s="40"/>
      <c r="AE74" s="40"/>
    </row>
    <row r="75" s="2" customFormat="1" ht="6.96" customHeight="1">
      <c r="A75" s="40"/>
      <c r="B75" s="41"/>
      <c r="C75" s="42"/>
      <c r="D75" s="42"/>
      <c r="E75" s="42"/>
      <c r="F75" s="42"/>
      <c r="G75" s="42"/>
      <c r="H75" s="42"/>
      <c r="I75" s="42"/>
      <c r="J75" s="42"/>
      <c r="K75" s="42"/>
      <c r="L75" s="147"/>
      <c r="S75" s="40"/>
      <c r="T75" s="40"/>
      <c r="U75" s="40"/>
      <c r="V75" s="40"/>
      <c r="W75" s="40"/>
      <c r="X75" s="40"/>
      <c r="Y75" s="40"/>
      <c r="Z75" s="40"/>
      <c r="AA75" s="40"/>
      <c r="AB75" s="40"/>
      <c r="AC75" s="40"/>
      <c r="AD75" s="40"/>
      <c r="AE75" s="40"/>
    </row>
    <row r="76" s="2" customFormat="1" ht="12" customHeight="1">
      <c r="A76" s="40"/>
      <c r="B76" s="41"/>
      <c r="C76" s="34" t="s">
        <v>16</v>
      </c>
      <c r="D76" s="42"/>
      <c r="E76" s="42"/>
      <c r="F76" s="42"/>
      <c r="G76" s="42"/>
      <c r="H76" s="42"/>
      <c r="I76" s="42"/>
      <c r="J76" s="42"/>
      <c r="K76" s="42"/>
      <c r="L76" s="147"/>
      <c r="S76" s="40"/>
      <c r="T76" s="40"/>
      <c r="U76" s="40"/>
      <c r="V76" s="40"/>
      <c r="W76" s="40"/>
      <c r="X76" s="40"/>
      <c r="Y76" s="40"/>
      <c r="Z76" s="40"/>
      <c r="AA76" s="40"/>
      <c r="AB76" s="40"/>
      <c r="AC76" s="40"/>
      <c r="AD76" s="40"/>
      <c r="AE76" s="40"/>
    </row>
    <row r="77" s="2" customFormat="1" ht="16.5" customHeight="1">
      <c r="A77" s="40"/>
      <c r="B77" s="41"/>
      <c r="C77" s="42"/>
      <c r="D77" s="42"/>
      <c r="E77" s="172" t="str">
        <f>E7</f>
        <v>Oprava trati v úseku 1. TK Velké Březno - Boletice n.L. a 1. SK v žst. Boletice_OPRAVA č.1</v>
      </c>
      <c r="F77" s="34"/>
      <c r="G77" s="34"/>
      <c r="H77" s="34"/>
      <c r="I77" s="42"/>
      <c r="J77" s="42"/>
      <c r="K77" s="42"/>
      <c r="L77" s="147"/>
      <c r="S77" s="40"/>
      <c r="T77" s="40"/>
      <c r="U77" s="40"/>
      <c r="V77" s="40"/>
      <c r="W77" s="40"/>
      <c r="X77" s="40"/>
      <c r="Y77" s="40"/>
      <c r="Z77" s="40"/>
      <c r="AA77" s="40"/>
      <c r="AB77" s="40"/>
      <c r="AC77" s="40"/>
      <c r="AD77" s="40"/>
      <c r="AE77" s="40"/>
    </row>
    <row r="78" s="1" customFormat="1" ht="12" customHeight="1">
      <c r="B78" s="23"/>
      <c r="C78" s="34" t="s">
        <v>162</v>
      </c>
      <c r="D78" s="24"/>
      <c r="E78" s="24"/>
      <c r="F78" s="24"/>
      <c r="G78" s="24"/>
      <c r="H78" s="24"/>
      <c r="I78" s="24"/>
      <c r="J78" s="24"/>
      <c r="K78" s="24"/>
      <c r="L78" s="22"/>
    </row>
    <row r="79" s="1" customFormat="1" ht="16.5" customHeight="1">
      <c r="B79" s="23"/>
      <c r="C79" s="24"/>
      <c r="D79" s="24"/>
      <c r="E79" s="172" t="s">
        <v>163</v>
      </c>
      <c r="F79" s="24"/>
      <c r="G79" s="24"/>
      <c r="H79" s="24"/>
      <c r="I79" s="24"/>
      <c r="J79" s="24"/>
      <c r="K79" s="24"/>
      <c r="L79" s="22"/>
    </row>
    <row r="80" s="1" customFormat="1" ht="12" customHeight="1">
      <c r="B80" s="23"/>
      <c r="C80" s="34" t="s">
        <v>164</v>
      </c>
      <c r="D80" s="24"/>
      <c r="E80" s="24"/>
      <c r="F80" s="24"/>
      <c r="G80" s="24"/>
      <c r="H80" s="24"/>
      <c r="I80" s="24"/>
      <c r="J80" s="24"/>
      <c r="K80" s="24"/>
      <c r="L80" s="22"/>
    </row>
    <row r="81" s="2" customFormat="1" ht="16.5" customHeight="1">
      <c r="A81" s="40"/>
      <c r="B81" s="41"/>
      <c r="C81" s="42"/>
      <c r="D81" s="42"/>
      <c r="E81" s="278" t="s">
        <v>470</v>
      </c>
      <c r="F81" s="42"/>
      <c r="G81" s="42"/>
      <c r="H81" s="42"/>
      <c r="I81" s="42"/>
      <c r="J81" s="42"/>
      <c r="K81" s="42"/>
      <c r="L81" s="147"/>
      <c r="S81" s="40"/>
      <c r="T81" s="40"/>
      <c r="U81" s="40"/>
      <c r="V81" s="40"/>
      <c r="W81" s="40"/>
      <c r="X81" s="40"/>
      <c r="Y81" s="40"/>
      <c r="Z81" s="40"/>
      <c r="AA81" s="40"/>
      <c r="AB81" s="40"/>
      <c r="AC81" s="40"/>
      <c r="AD81" s="40"/>
      <c r="AE81" s="40"/>
    </row>
    <row r="82" s="2" customFormat="1" ht="12" customHeight="1">
      <c r="A82" s="40"/>
      <c r="B82" s="41"/>
      <c r="C82" s="34" t="s">
        <v>471</v>
      </c>
      <c r="D82" s="42"/>
      <c r="E82" s="42"/>
      <c r="F82" s="42"/>
      <c r="G82" s="42"/>
      <c r="H82" s="42"/>
      <c r="I82" s="42"/>
      <c r="J82" s="42"/>
      <c r="K82" s="42"/>
      <c r="L82" s="147"/>
      <c r="S82" s="40"/>
      <c r="T82" s="40"/>
      <c r="U82" s="40"/>
      <c r="V82" s="40"/>
      <c r="W82" s="40"/>
      <c r="X82" s="40"/>
      <c r="Y82" s="40"/>
      <c r="Z82" s="40"/>
      <c r="AA82" s="40"/>
      <c r="AB82" s="40"/>
      <c r="AC82" s="40"/>
      <c r="AD82" s="40"/>
      <c r="AE82" s="40"/>
    </row>
    <row r="83" s="2" customFormat="1" ht="16.5" customHeight="1">
      <c r="A83" s="40"/>
      <c r="B83" s="41"/>
      <c r="C83" s="42"/>
      <c r="D83" s="42"/>
      <c r="E83" s="71" t="str">
        <f>E13</f>
        <v>02.1 - SO 02.1 - Odvodnění</v>
      </c>
      <c r="F83" s="42"/>
      <c r="G83" s="42"/>
      <c r="H83" s="42"/>
      <c r="I83" s="42"/>
      <c r="J83" s="42"/>
      <c r="K83" s="42"/>
      <c r="L83" s="147"/>
      <c r="S83" s="40"/>
      <c r="T83" s="40"/>
      <c r="U83" s="40"/>
      <c r="V83" s="40"/>
      <c r="W83" s="40"/>
      <c r="X83" s="40"/>
      <c r="Y83" s="40"/>
      <c r="Z83" s="40"/>
      <c r="AA83" s="40"/>
      <c r="AB83" s="40"/>
      <c r="AC83" s="40"/>
      <c r="AD83" s="40"/>
      <c r="AE83" s="40"/>
    </row>
    <row r="84" s="2" customFormat="1" ht="6.96" customHeight="1">
      <c r="A84" s="40"/>
      <c r="B84" s="41"/>
      <c r="C84" s="42"/>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12" customHeight="1">
      <c r="A85" s="40"/>
      <c r="B85" s="41"/>
      <c r="C85" s="34" t="s">
        <v>21</v>
      </c>
      <c r="D85" s="42"/>
      <c r="E85" s="42"/>
      <c r="F85" s="29" t="str">
        <f>F16</f>
        <v>trať 073</v>
      </c>
      <c r="G85" s="42"/>
      <c r="H85" s="42"/>
      <c r="I85" s="34" t="s">
        <v>23</v>
      </c>
      <c r="J85" s="74" t="str">
        <f>IF(J16="","",J16)</f>
        <v>15. 3. 2021</v>
      </c>
      <c r="K85" s="42"/>
      <c r="L85" s="147"/>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5.15" customHeight="1">
      <c r="A87" s="40"/>
      <c r="B87" s="41"/>
      <c r="C87" s="34" t="s">
        <v>25</v>
      </c>
      <c r="D87" s="42"/>
      <c r="E87" s="42"/>
      <c r="F87" s="29" t="str">
        <f>E19</f>
        <v>Správa železnic, OŘ ÚNL</v>
      </c>
      <c r="G87" s="42"/>
      <c r="H87" s="42"/>
      <c r="I87" s="34" t="s">
        <v>30</v>
      </c>
      <c r="J87" s="38" t="str">
        <f>E25</f>
        <v xml:space="preserve"> </v>
      </c>
      <c r="K87" s="42"/>
      <c r="L87" s="147"/>
      <c r="S87" s="40"/>
      <c r="T87" s="40"/>
      <c r="U87" s="40"/>
      <c r="V87" s="40"/>
      <c r="W87" s="40"/>
      <c r="X87" s="40"/>
      <c r="Y87" s="40"/>
      <c r="Z87" s="40"/>
      <c r="AA87" s="40"/>
      <c r="AB87" s="40"/>
      <c r="AC87" s="40"/>
      <c r="AD87" s="40"/>
      <c r="AE87" s="40"/>
    </row>
    <row r="88" s="2" customFormat="1" ht="15.15" customHeight="1">
      <c r="A88" s="40"/>
      <c r="B88" s="41"/>
      <c r="C88" s="34" t="s">
        <v>28</v>
      </c>
      <c r="D88" s="42"/>
      <c r="E88" s="42"/>
      <c r="F88" s="29" t="str">
        <f>IF(E22="","",E22)</f>
        <v>Vyplň údaj</v>
      </c>
      <c r="G88" s="42"/>
      <c r="H88" s="42"/>
      <c r="I88" s="34" t="s">
        <v>32</v>
      </c>
      <c r="J88" s="38" t="str">
        <f>E28</f>
        <v>Věra Trnková</v>
      </c>
      <c r="K88" s="42"/>
      <c r="L88" s="147"/>
      <c r="S88" s="40"/>
      <c r="T88" s="40"/>
      <c r="U88" s="40"/>
      <c r="V88" s="40"/>
      <c r="W88" s="40"/>
      <c r="X88" s="40"/>
      <c r="Y88" s="40"/>
      <c r="Z88" s="40"/>
      <c r="AA88" s="40"/>
      <c r="AB88" s="40"/>
      <c r="AC88" s="40"/>
      <c r="AD88" s="40"/>
      <c r="AE88" s="40"/>
    </row>
    <row r="89" s="2" customFormat="1" ht="10.32" customHeight="1">
      <c r="A89" s="40"/>
      <c r="B89" s="41"/>
      <c r="C89" s="42"/>
      <c r="D89" s="42"/>
      <c r="E89" s="42"/>
      <c r="F89" s="42"/>
      <c r="G89" s="42"/>
      <c r="H89" s="42"/>
      <c r="I89" s="42"/>
      <c r="J89" s="42"/>
      <c r="K89" s="42"/>
      <c r="L89" s="147"/>
      <c r="S89" s="40"/>
      <c r="T89" s="40"/>
      <c r="U89" s="40"/>
      <c r="V89" s="40"/>
      <c r="W89" s="40"/>
      <c r="X89" s="40"/>
      <c r="Y89" s="40"/>
      <c r="Z89" s="40"/>
      <c r="AA89" s="40"/>
      <c r="AB89" s="40"/>
      <c r="AC89" s="40"/>
      <c r="AD89" s="40"/>
      <c r="AE89" s="40"/>
    </row>
    <row r="90" s="11" customFormat="1" ht="29.28" customHeight="1">
      <c r="A90" s="188"/>
      <c r="B90" s="189"/>
      <c r="C90" s="190" t="s">
        <v>177</v>
      </c>
      <c r="D90" s="191" t="s">
        <v>55</v>
      </c>
      <c r="E90" s="191" t="s">
        <v>51</v>
      </c>
      <c r="F90" s="191" t="s">
        <v>52</v>
      </c>
      <c r="G90" s="191" t="s">
        <v>178</v>
      </c>
      <c r="H90" s="191" t="s">
        <v>179</v>
      </c>
      <c r="I90" s="191" t="s">
        <v>180</v>
      </c>
      <c r="J90" s="191" t="s">
        <v>172</v>
      </c>
      <c r="K90" s="192" t="s">
        <v>181</v>
      </c>
      <c r="L90" s="193"/>
      <c r="M90" s="94" t="s">
        <v>19</v>
      </c>
      <c r="N90" s="95" t="s">
        <v>40</v>
      </c>
      <c r="O90" s="95" t="s">
        <v>182</v>
      </c>
      <c r="P90" s="95" t="s">
        <v>183</v>
      </c>
      <c r="Q90" s="95" t="s">
        <v>184</v>
      </c>
      <c r="R90" s="95" t="s">
        <v>185</v>
      </c>
      <c r="S90" s="95" t="s">
        <v>186</v>
      </c>
      <c r="T90" s="96" t="s">
        <v>187</v>
      </c>
      <c r="U90" s="188"/>
      <c r="V90" s="188"/>
      <c r="W90" s="188"/>
      <c r="X90" s="188"/>
      <c r="Y90" s="188"/>
      <c r="Z90" s="188"/>
      <c r="AA90" s="188"/>
      <c r="AB90" s="188"/>
      <c r="AC90" s="188"/>
      <c r="AD90" s="188"/>
      <c r="AE90" s="188"/>
    </row>
    <row r="91" s="2" customFormat="1" ht="22.8" customHeight="1">
      <c r="A91" s="40"/>
      <c r="B91" s="41"/>
      <c r="C91" s="101" t="s">
        <v>188</v>
      </c>
      <c r="D91" s="42"/>
      <c r="E91" s="42"/>
      <c r="F91" s="42"/>
      <c r="G91" s="42"/>
      <c r="H91" s="42"/>
      <c r="I91" s="42"/>
      <c r="J91" s="194">
        <f>BK91</f>
        <v>0</v>
      </c>
      <c r="K91" s="42"/>
      <c r="L91" s="46"/>
      <c r="M91" s="97"/>
      <c r="N91" s="195"/>
      <c r="O91" s="98"/>
      <c r="P91" s="196">
        <f>SUM(P92:P136)</f>
        <v>0</v>
      </c>
      <c r="Q91" s="98"/>
      <c r="R91" s="196">
        <f>SUM(R92:R136)</f>
        <v>393.44731999999999</v>
      </c>
      <c r="S91" s="98"/>
      <c r="T91" s="197">
        <f>SUM(T92:T136)</f>
        <v>0</v>
      </c>
      <c r="U91" s="40"/>
      <c r="V91" s="40"/>
      <c r="W91" s="40"/>
      <c r="X91" s="40"/>
      <c r="Y91" s="40"/>
      <c r="Z91" s="40"/>
      <c r="AA91" s="40"/>
      <c r="AB91" s="40"/>
      <c r="AC91" s="40"/>
      <c r="AD91" s="40"/>
      <c r="AE91" s="40"/>
      <c r="AT91" s="19" t="s">
        <v>69</v>
      </c>
      <c r="AU91" s="19" t="s">
        <v>173</v>
      </c>
      <c r="BK91" s="198">
        <f>SUM(BK92:BK136)</f>
        <v>0</v>
      </c>
    </row>
    <row r="92" s="2" customFormat="1" ht="33" customHeight="1">
      <c r="A92" s="40"/>
      <c r="B92" s="41"/>
      <c r="C92" s="215" t="s">
        <v>77</v>
      </c>
      <c r="D92" s="215" t="s">
        <v>194</v>
      </c>
      <c r="E92" s="216" t="s">
        <v>474</v>
      </c>
      <c r="F92" s="217" t="s">
        <v>475</v>
      </c>
      <c r="G92" s="218" t="s">
        <v>236</v>
      </c>
      <c r="H92" s="219">
        <v>128.80000000000001</v>
      </c>
      <c r="I92" s="220"/>
      <c r="J92" s="221">
        <f>ROUND(I92*H92,2)</f>
        <v>0</v>
      </c>
      <c r="K92" s="217" t="s">
        <v>198</v>
      </c>
      <c r="L92" s="46"/>
      <c r="M92" s="222" t="s">
        <v>19</v>
      </c>
      <c r="N92" s="223" t="s">
        <v>41</v>
      </c>
      <c r="O92" s="86"/>
      <c r="P92" s="224">
        <f>O92*H92</f>
        <v>0</v>
      </c>
      <c r="Q92" s="224">
        <v>0</v>
      </c>
      <c r="R92" s="224">
        <f>Q92*H92</f>
        <v>0</v>
      </c>
      <c r="S92" s="224">
        <v>0</v>
      </c>
      <c r="T92" s="225">
        <f>S92*H92</f>
        <v>0</v>
      </c>
      <c r="U92" s="40"/>
      <c r="V92" s="40"/>
      <c r="W92" s="40"/>
      <c r="X92" s="40"/>
      <c r="Y92" s="40"/>
      <c r="Z92" s="40"/>
      <c r="AA92" s="40"/>
      <c r="AB92" s="40"/>
      <c r="AC92" s="40"/>
      <c r="AD92" s="40"/>
      <c r="AE92" s="40"/>
      <c r="AR92" s="226" t="s">
        <v>119</v>
      </c>
      <c r="AT92" s="226" t="s">
        <v>194</v>
      </c>
      <c r="AU92" s="226" t="s">
        <v>70</v>
      </c>
      <c r="AY92" s="19" t="s">
        <v>191</v>
      </c>
      <c r="BE92" s="227">
        <f>IF(N92="základní",J92,0)</f>
        <v>0</v>
      </c>
      <c r="BF92" s="227">
        <f>IF(N92="snížená",J92,0)</f>
        <v>0</v>
      </c>
      <c r="BG92" s="227">
        <f>IF(N92="zákl. přenesená",J92,0)</f>
        <v>0</v>
      </c>
      <c r="BH92" s="227">
        <f>IF(N92="sníž. přenesená",J92,0)</f>
        <v>0</v>
      </c>
      <c r="BI92" s="227">
        <f>IF(N92="nulová",J92,0)</f>
        <v>0</v>
      </c>
      <c r="BJ92" s="19" t="s">
        <v>77</v>
      </c>
      <c r="BK92" s="227">
        <f>ROUND(I92*H92,2)</f>
        <v>0</v>
      </c>
      <c r="BL92" s="19" t="s">
        <v>119</v>
      </c>
      <c r="BM92" s="226" t="s">
        <v>476</v>
      </c>
    </row>
    <row r="93" s="14" customFormat="1">
      <c r="A93" s="14"/>
      <c r="B93" s="239"/>
      <c r="C93" s="240"/>
      <c r="D93" s="230" t="s">
        <v>200</v>
      </c>
      <c r="E93" s="241" t="s">
        <v>19</v>
      </c>
      <c r="F93" s="242" t="s">
        <v>477</v>
      </c>
      <c r="G93" s="240"/>
      <c r="H93" s="243">
        <v>92.799999999999997</v>
      </c>
      <c r="I93" s="244"/>
      <c r="J93" s="240"/>
      <c r="K93" s="240"/>
      <c r="L93" s="245"/>
      <c r="M93" s="246"/>
      <c r="N93" s="247"/>
      <c r="O93" s="247"/>
      <c r="P93" s="247"/>
      <c r="Q93" s="247"/>
      <c r="R93" s="247"/>
      <c r="S93" s="247"/>
      <c r="T93" s="248"/>
      <c r="U93" s="14"/>
      <c r="V93" s="14"/>
      <c r="W93" s="14"/>
      <c r="X93" s="14"/>
      <c r="Y93" s="14"/>
      <c r="Z93" s="14"/>
      <c r="AA93" s="14"/>
      <c r="AB93" s="14"/>
      <c r="AC93" s="14"/>
      <c r="AD93" s="14"/>
      <c r="AE93" s="14"/>
      <c r="AT93" s="249" t="s">
        <v>200</v>
      </c>
      <c r="AU93" s="249" t="s">
        <v>70</v>
      </c>
      <c r="AV93" s="14" t="s">
        <v>79</v>
      </c>
      <c r="AW93" s="14" t="s">
        <v>31</v>
      </c>
      <c r="AX93" s="14" t="s">
        <v>70</v>
      </c>
      <c r="AY93" s="249" t="s">
        <v>191</v>
      </c>
    </row>
    <row r="94" s="14" customFormat="1">
      <c r="A94" s="14"/>
      <c r="B94" s="239"/>
      <c r="C94" s="240"/>
      <c r="D94" s="230" t="s">
        <v>200</v>
      </c>
      <c r="E94" s="241" t="s">
        <v>19</v>
      </c>
      <c r="F94" s="242" t="s">
        <v>478</v>
      </c>
      <c r="G94" s="240"/>
      <c r="H94" s="243">
        <v>36</v>
      </c>
      <c r="I94" s="244"/>
      <c r="J94" s="240"/>
      <c r="K94" s="240"/>
      <c r="L94" s="245"/>
      <c r="M94" s="246"/>
      <c r="N94" s="247"/>
      <c r="O94" s="247"/>
      <c r="P94" s="247"/>
      <c r="Q94" s="247"/>
      <c r="R94" s="247"/>
      <c r="S94" s="247"/>
      <c r="T94" s="248"/>
      <c r="U94" s="14"/>
      <c r="V94" s="14"/>
      <c r="W94" s="14"/>
      <c r="X94" s="14"/>
      <c r="Y94" s="14"/>
      <c r="Z94" s="14"/>
      <c r="AA94" s="14"/>
      <c r="AB94" s="14"/>
      <c r="AC94" s="14"/>
      <c r="AD94" s="14"/>
      <c r="AE94" s="14"/>
      <c r="AT94" s="249" t="s">
        <v>200</v>
      </c>
      <c r="AU94" s="249" t="s">
        <v>70</v>
      </c>
      <c r="AV94" s="14" t="s">
        <v>79</v>
      </c>
      <c r="AW94" s="14" t="s">
        <v>31</v>
      </c>
      <c r="AX94" s="14" t="s">
        <v>70</v>
      </c>
      <c r="AY94" s="249" t="s">
        <v>191</v>
      </c>
    </row>
    <row r="95" s="15" customFormat="1">
      <c r="A95" s="15"/>
      <c r="B95" s="250"/>
      <c r="C95" s="251"/>
      <c r="D95" s="230" t="s">
        <v>200</v>
      </c>
      <c r="E95" s="252" t="s">
        <v>19</v>
      </c>
      <c r="F95" s="253" t="s">
        <v>209</v>
      </c>
      <c r="G95" s="251"/>
      <c r="H95" s="254">
        <v>128.80000000000001</v>
      </c>
      <c r="I95" s="255"/>
      <c r="J95" s="251"/>
      <c r="K95" s="251"/>
      <c r="L95" s="256"/>
      <c r="M95" s="257"/>
      <c r="N95" s="258"/>
      <c r="O95" s="258"/>
      <c r="P95" s="258"/>
      <c r="Q95" s="258"/>
      <c r="R95" s="258"/>
      <c r="S95" s="258"/>
      <c r="T95" s="259"/>
      <c r="U95" s="15"/>
      <c r="V95" s="15"/>
      <c r="W95" s="15"/>
      <c r="X95" s="15"/>
      <c r="Y95" s="15"/>
      <c r="Z95" s="15"/>
      <c r="AA95" s="15"/>
      <c r="AB95" s="15"/>
      <c r="AC95" s="15"/>
      <c r="AD95" s="15"/>
      <c r="AE95" s="15"/>
      <c r="AT95" s="260" t="s">
        <v>200</v>
      </c>
      <c r="AU95" s="260" t="s">
        <v>70</v>
      </c>
      <c r="AV95" s="15" t="s">
        <v>119</v>
      </c>
      <c r="AW95" s="15" t="s">
        <v>31</v>
      </c>
      <c r="AX95" s="15" t="s">
        <v>77</v>
      </c>
      <c r="AY95" s="260" t="s">
        <v>191</v>
      </c>
    </row>
    <row r="96" s="2" customFormat="1">
      <c r="A96" s="40"/>
      <c r="B96" s="41"/>
      <c r="C96" s="215" t="s">
        <v>79</v>
      </c>
      <c r="D96" s="215" t="s">
        <v>194</v>
      </c>
      <c r="E96" s="216" t="s">
        <v>479</v>
      </c>
      <c r="F96" s="217" t="s">
        <v>480</v>
      </c>
      <c r="G96" s="218" t="s">
        <v>197</v>
      </c>
      <c r="H96" s="219">
        <v>90</v>
      </c>
      <c r="I96" s="220"/>
      <c r="J96" s="221">
        <f>ROUND(I96*H96,2)</f>
        <v>0</v>
      </c>
      <c r="K96" s="217" t="s">
        <v>198</v>
      </c>
      <c r="L96" s="46"/>
      <c r="M96" s="222" t="s">
        <v>19</v>
      </c>
      <c r="N96" s="223" t="s">
        <v>41</v>
      </c>
      <c r="O96" s="86"/>
      <c r="P96" s="224">
        <f>O96*H96</f>
        <v>0</v>
      </c>
      <c r="Q96" s="224">
        <v>0</v>
      </c>
      <c r="R96" s="224">
        <f>Q96*H96</f>
        <v>0</v>
      </c>
      <c r="S96" s="224">
        <v>0</v>
      </c>
      <c r="T96" s="225">
        <f>S96*H96</f>
        <v>0</v>
      </c>
      <c r="U96" s="40"/>
      <c r="V96" s="40"/>
      <c r="W96" s="40"/>
      <c r="X96" s="40"/>
      <c r="Y96" s="40"/>
      <c r="Z96" s="40"/>
      <c r="AA96" s="40"/>
      <c r="AB96" s="40"/>
      <c r="AC96" s="40"/>
      <c r="AD96" s="40"/>
      <c r="AE96" s="40"/>
      <c r="AR96" s="226" t="s">
        <v>119</v>
      </c>
      <c r="AT96" s="226" t="s">
        <v>194</v>
      </c>
      <c r="AU96" s="226" t="s">
        <v>70</v>
      </c>
      <c r="AY96" s="19" t="s">
        <v>191</v>
      </c>
      <c r="BE96" s="227">
        <f>IF(N96="základní",J96,0)</f>
        <v>0</v>
      </c>
      <c r="BF96" s="227">
        <f>IF(N96="snížená",J96,0)</f>
        <v>0</v>
      </c>
      <c r="BG96" s="227">
        <f>IF(N96="zákl. přenesená",J96,0)</f>
        <v>0</v>
      </c>
      <c r="BH96" s="227">
        <f>IF(N96="sníž. přenesená",J96,0)</f>
        <v>0</v>
      </c>
      <c r="BI96" s="227">
        <f>IF(N96="nulová",J96,0)</f>
        <v>0</v>
      </c>
      <c r="BJ96" s="19" t="s">
        <v>77</v>
      </c>
      <c r="BK96" s="227">
        <f>ROUND(I96*H96,2)</f>
        <v>0</v>
      </c>
      <c r="BL96" s="19" t="s">
        <v>119</v>
      </c>
      <c r="BM96" s="226" t="s">
        <v>481</v>
      </c>
    </row>
    <row r="97" s="14" customFormat="1">
      <c r="A97" s="14"/>
      <c r="B97" s="239"/>
      <c r="C97" s="240"/>
      <c r="D97" s="230" t="s">
        <v>200</v>
      </c>
      <c r="E97" s="241" t="s">
        <v>19</v>
      </c>
      <c r="F97" s="242" t="s">
        <v>482</v>
      </c>
      <c r="G97" s="240"/>
      <c r="H97" s="243">
        <v>90</v>
      </c>
      <c r="I97" s="244"/>
      <c r="J97" s="240"/>
      <c r="K97" s="240"/>
      <c r="L97" s="245"/>
      <c r="M97" s="246"/>
      <c r="N97" s="247"/>
      <c r="O97" s="247"/>
      <c r="P97" s="247"/>
      <c r="Q97" s="247"/>
      <c r="R97" s="247"/>
      <c r="S97" s="247"/>
      <c r="T97" s="248"/>
      <c r="U97" s="14"/>
      <c r="V97" s="14"/>
      <c r="W97" s="14"/>
      <c r="X97" s="14"/>
      <c r="Y97" s="14"/>
      <c r="Z97" s="14"/>
      <c r="AA97" s="14"/>
      <c r="AB97" s="14"/>
      <c r="AC97" s="14"/>
      <c r="AD97" s="14"/>
      <c r="AE97" s="14"/>
      <c r="AT97" s="249" t="s">
        <v>200</v>
      </c>
      <c r="AU97" s="249" t="s">
        <v>70</v>
      </c>
      <c r="AV97" s="14" t="s">
        <v>79</v>
      </c>
      <c r="AW97" s="14" t="s">
        <v>31</v>
      </c>
      <c r="AX97" s="14" t="s">
        <v>77</v>
      </c>
      <c r="AY97" s="249" t="s">
        <v>191</v>
      </c>
    </row>
    <row r="98" s="2" customFormat="1" ht="16.5" customHeight="1">
      <c r="A98" s="40"/>
      <c r="B98" s="41"/>
      <c r="C98" s="261" t="s">
        <v>90</v>
      </c>
      <c r="D98" s="261" t="s">
        <v>210</v>
      </c>
      <c r="E98" s="262" t="s">
        <v>483</v>
      </c>
      <c r="F98" s="263" t="s">
        <v>484</v>
      </c>
      <c r="G98" s="264" t="s">
        <v>205</v>
      </c>
      <c r="H98" s="265">
        <v>300</v>
      </c>
      <c r="I98" s="266"/>
      <c r="J98" s="267">
        <f>ROUND(I98*H98,2)</f>
        <v>0</v>
      </c>
      <c r="K98" s="263" t="s">
        <v>198</v>
      </c>
      <c r="L98" s="268"/>
      <c r="M98" s="269" t="s">
        <v>19</v>
      </c>
      <c r="N98" s="270" t="s">
        <v>41</v>
      </c>
      <c r="O98" s="86"/>
      <c r="P98" s="224">
        <f>O98*H98</f>
        <v>0</v>
      </c>
      <c r="Q98" s="224">
        <v>0.044999999999999998</v>
      </c>
      <c r="R98" s="224">
        <f>Q98*H98</f>
        <v>13.5</v>
      </c>
      <c r="S98" s="224">
        <v>0</v>
      </c>
      <c r="T98" s="225">
        <f>S98*H98</f>
        <v>0</v>
      </c>
      <c r="U98" s="40"/>
      <c r="V98" s="40"/>
      <c r="W98" s="40"/>
      <c r="X98" s="40"/>
      <c r="Y98" s="40"/>
      <c r="Z98" s="40"/>
      <c r="AA98" s="40"/>
      <c r="AB98" s="40"/>
      <c r="AC98" s="40"/>
      <c r="AD98" s="40"/>
      <c r="AE98" s="40"/>
      <c r="AR98" s="226" t="s">
        <v>213</v>
      </c>
      <c r="AT98" s="226" t="s">
        <v>210</v>
      </c>
      <c r="AU98" s="226" t="s">
        <v>70</v>
      </c>
      <c r="AY98" s="19" t="s">
        <v>191</v>
      </c>
      <c r="BE98" s="227">
        <f>IF(N98="základní",J98,0)</f>
        <v>0</v>
      </c>
      <c r="BF98" s="227">
        <f>IF(N98="snížená",J98,0)</f>
        <v>0</v>
      </c>
      <c r="BG98" s="227">
        <f>IF(N98="zákl. přenesená",J98,0)</f>
        <v>0</v>
      </c>
      <c r="BH98" s="227">
        <f>IF(N98="sníž. přenesená",J98,0)</f>
        <v>0</v>
      </c>
      <c r="BI98" s="227">
        <f>IF(N98="nulová",J98,0)</f>
        <v>0</v>
      </c>
      <c r="BJ98" s="19" t="s">
        <v>77</v>
      </c>
      <c r="BK98" s="227">
        <f>ROUND(I98*H98,2)</f>
        <v>0</v>
      </c>
      <c r="BL98" s="19" t="s">
        <v>119</v>
      </c>
      <c r="BM98" s="226" t="s">
        <v>485</v>
      </c>
    </row>
    <row r="99" s="2" customFormat="1" ht="16.5" customHeight="1">
      <c r="A99" s="40"/>
      <c r="B99" s="41"/>
      <c r="C99" s="261" t="s">
        <v>119</v>
      </c>
      <c r="D99" s="261" t="s">
        <v>210</v>
      </c>
      <c r="E99" s="262" t="s">
        <v>486</v>
      </c>
      <c r="F99" s="263" t="s">
        <v>487</v>
      </c>
      <c r="G99" s="264" t="s">
        <v>236</v>
      </c>
      <c r="H99" s="265">
        <v>8.3000000000000007</v>
      </c>
      <c r="I99" s="266"/>
      <c r="J99" s="267">
        <f>ROUND(I99*H99,2)</f>
        <v>0</v>
      </c>
      <c r="K99" s="263" t="s">
        <v>198</v>
      </c>
      <c r="L99" s="268"/>
      <c r="M99" s="269" t="s">
        <v>19</v>
      </c>
      <c r="N99" s="270" t="s">
        <v>41</v>
      </c>
      <c r="O99" s="86"/>
      <c r="P99" s="224">
        <f>O99*H99</f>
        <v>0</v>
      </c>
      <c r="Q99" s="224">
        <v>2.234</v>
      </c>
      <c r="R99" s="224">
        <f>Q99*H99</f>
        <v>18.542200000000001</v>
      </c>
      <c r="S99" s="224">
        <v>0</v>
      </c>
      <c r="T99" s="225">
        <f>S99*H99</f>
        <v>0</v>
      </c>
      <c r="U99" s="40"/>
      <c r="V99" s="40"/>
      <c r="W99" s="40"/>
      <c r="X99" s="40"/>
      <c r="Y99" s="40"/>
      <c r="Z99" s="40"/>
      <c r="AA99" s="40"/>
      <c r="AB99" s="40"/>
      <c r="AC99" s="40"/>
      <c r="AD99" s="40"/>
      <c r="AE99" s="40"/>
      <c r="AR99" s="226" t="s">
        <v>213</v>
      </c>
      <c r="AT99" s="226" t="s">
        <v>210</v>
      </c>
      <c r="AU99" s="226" t="s">
        <v>70</v>
      </c>
      <c r="AY99" s="19" t="s">
        <v>191</v>
      </c>
      <c r="BE99" s="227">
        <f>IF(N99="základní",J99,0)</f>
        <v>0</v>
      </c>
      <c r="BF99" s="227">
        <f>IF(N99="snížená",J99,0)</f>
        <v>0</v>
      </c>
      <c r="BG99" s="227">
        <f>IF(N99="zákl. přenesená",J99,0)</f>
        <v>0</v>
      </c>
      <c r="BH99" s="227">
        <f>IF(N99="sníž. přenesená",J99,0)</f>
        <v>0</v>
      </c>
      <c r="BI99" s="227">
        <f>IF(N99="nulová",J99,0)</f>
        <v>0</v>
      </c>
      <c r="BJ99" s="19" t="s">
        <v>77</v>
      </c>
      <c r="BK99" s="227">
        <f>ROUND(I99*H99,2)</f>
        <v>0</v>
      </c>
      <c r="BL99" s="19" t="s">
        <v>119</v>
      </c>
      <c r="BM99" s="226" t="s">
        <v>488</v>
      </c>
    </row>
    <row r="100" s="14" customFormat="1">
      <c r="A100" s="14"/>
      <c r="B100" s="239"/>
      <c r="C100" s="240"/>
      <c r="D100" s="230" t="s">
        <v>200</v>
      </c>
      <c r="E100" s="241" t="s">
        <v>19</v>
      </c>
      <c r="F100" s="242" t="s">
        <v>489</v>
      </c>
      <c r="G100" s="240"/>
      <c r="H100" s="243">
        <v>6.2999999999999998</v>
      </c>
      <c r="I100" s="244"/>
      <c r="J100" s="240"/>
      <c r="K100" s="240"/>
      <c r="L100" s="245"/>
      <c r="M100" s="246"/>
      <c r="N100" s="247"/>
      <c r="O100" s="247"/>
      <c r="P100" s="247"/>
      <c r="Q100" s="247"/>
      <c r="R100" s="247"/>
      <c r="S100" s="247"/>
      <c r="T100" s="248"/>
      <c r="U100" s="14"/>
      <c r="V100" s="14"/>
      <c r="W100" s="14"/>
      <c r="X100" s="14"/>
      <c r="Y100" s="14"/>
      <c r="Z100" s="14"/>
      <c r="AA100" s="14"/>
      <c r="AB100" s="14"/>
      <c r="AC100" s="14"/>
      <c r="AD100" s="14"/>
      <c r="AE100" s="14"/>
      <c r="AT100" s="249" t="s">
        <v>200</v>
      </c>
      <c r="AU100" s="249" t="s">
        <v>70</v>
      </c>
      <c r="AV100" s="14" t="s">
        <v>79</v>
      </c>
      <c r="AW100" s="14" t="s">
        <v>31</v>
      </c>
      <c r="AX100" s="14" t="s">
        <v>70</v>
      </c>
      <c r="AY100" s="249" t="s">
        <v>191</v>
      </c>
    </row>
    <row r="101" s="14" customFormat="1">
      <c r="A101" s="14"/>
      <c r="B101" s="239"/>
      <c r="C101" s="240"/>
      <c r="D101" s="230" t="s">
        <v>200</v>
      </c>
      <c r="E101" s="241" t="s">
        <v>19</v>
      </c>
      <c r="F101" s="242" t="s">
        <v>490</v>
      </c>
      <c r="G101" s="240"/>
      <c r="H101" s="243">
        <v>2</v>
      </c>
      <c r="I101" s="244"/>
      <c r="J101" s="240"/>
      <c r="K101" s="240"/>
      <c r="L101" s="245"/>
      <c r="M101" s="246"/>
      <c r="N101" s="247"/>
      <c r="O101" s="247"/>
      <c r="P101" s="247"/>
      <c r="Q101" s="247"/>
      <c r="R101" s="247"/>
      <c r="S101" s="247"/>
      <c r="T101" s="248"/>
      <c r="U101" s="14"/>
      <c r="V101" s="14"/>
      <c r="W101" s="14"/>
      <c r="X101" s="14"/>
      <c r="Y101" s="14"/>
      <c r="Z101" s="14"/>
      <c r="AA101" s="14"/>
      <c r="AB101" s="14"/>
      <c r="AC101" s="14"/>
      <c r="AD101" s="14"/>
      <c r="AE101" s="14"/>
      <c r="AT101" s="249" t="s">
        <v>200</v>
      </c>
      <c r="AU101" s="249" t="s">
        <v>70</v>
      </c>
      <c r="AV101" s="14" t="s">
        <v>79</v>
      </c>
      <c r="AW101" s="14" t="s">
        <v>31</v>
      </c>
      <c r="AX101" s="14" t="s">
        <v>70</v>
      </c>
      <c r="AY101" s="249" t="s">
        <v>191</v>
      </c>
    </row>
    <row r="102" s="15" customFormat="1">
      <c r="A102" s="15"/>
      <c r="B102" s="250"/>
      <c r="C102" s="251"/>
      <c r="D102" s="230" t="s">
        <v>200</v>
      </c>
      <c r="E102" s="252" t="s">
        <v>19</v>
      </c>
      <c r="F102" s="253" t="s">
        <v>209</v>
      </c>
      <c r="G102" s="251"/>
      <c r="H102" s="254">
        <v>8.3000000000000007</v>
      </c>
      <c r="I102" s="255"/>
      <c r="J102" s="251"/>
      <c r="K102" s="251"/>
      <c r="L102" s="256"/>
      <c r="M102" s="257"/>
      <c r="N102" s="258"/>
      <c r="O102" s="258"/>
      <c r="P102" s="258"/>
      <c r="Q102" s="258"/>
      <c r="R102" s="258"/>
      <c r="S102" s="258"/>
      <c r="T102" s="259"/>
      <c r="U102" s="15"/>
      <c r="V102" s="15"/>
      <c r="W102" s="15"/>
      <c r="X102" s="15"/>
      <c r="Y102" s="15"/>
      <c r="Z102" s="15"/>
      <c r="AA102" s="15"/>
      <c r="AB102" s="15"/>
      <c r="AC102" s="15"/>
      <c r="AD102" s="15"/>
      <c r="AE102" s="15"/>
      <c r="AT102" s="260" t="s">
        <v>200</v>
      </c>
      <c r="AU102" s="260" t="s">
        <v>70</v>
      </c>
      <c r="AV102" s="15" t="s">
        <v>119</v>
      </c>
      <c r="AW102" s="15" t="s">
        <v>31</v>
      </c>
      <c r="AX102" s="15" t="s">
        <v>77</v>
      </c>
      <c r="AY102" s="260" t="s">
        <v>191</v>
      </c>
    </row>
    <row r="103" s="2" customFormat="1">
      <c r="A103" s="40"/>
      <c r="B103" s="41"/>
      <c r="C103" s="215" t="s">
        <v>192</v>
      </c>
      <c r="D103" s="215" t="s">
        <v>194</v>
      </c>
      <c r="E103" s="216" t="s">
        <v>491</v>
      </c>
      <c r="F103" s="217" t="s">
        <v>492</v>
      </c>
      <c r="G103" s="218" t="s">
        <v>197</v>
      </c>
      <c r="H103" s="219">
        <v>232</v>
      </c>
      <c r="I103" s="220"/>
      <c r="J103" s="221">
        <f>ROUND(I103*H103,2)</f>
        <v>0</v>
      </c>
      <c r="K103" s="217" t="s">
        <v>198</v>
      </c>
      <c r="L103" s="46"/>
      <c r="M103" s="222" t="s">
        <v>19</v>
      </c>
      <c r="N103" s="223" t="s">
        <v>41</v>
      </c>
      <c r="O103" s="86"/>
      <c r="P103" s="224">
        <f>O103*H103</f>
        <v>0</v>
      </c>
      <c r="Q103" s="224">
        <v>0</v>
      </c>
      <c r="R103" s="224">
        <f>Q103*H103</f>
        <v>0</v>
      </c>
      <c r="S103" s="224">
        <v>0</v>
      </c>
      <c r="T103" s="225">
        <f>S103*H103</f>
        <v>0</v>
      </c>
      <c r="U103" s="40"/>
      <c r="V103" s="40"/>
      <c r="W103" s="40"/>
      <c r="X103" s="40"/>
      <c r="Y103" s="40"/>
      <c r="Z103" s="40"/>
      <c r="AA103" s="40"/>
      <c r="AB103" s="40"/>
      <c r="AC103" s="40"/>
      <c r="AD103" s="40"/>
      <c r="AE103" s="40"/>
      <c r="AR103" s="226" t="s">
        <v>119</v>
      </c>
      <c r="AT103" s="226" t="s">
        <v>194</v>
      </c>
      <c r="AU103" s="226" t="s">
        <v>70</v>
      </c>
      <c r="AY103" s="19" t="s">
        <v>191</v>
      </c>
      <c r="BE103" s="227">
        <f>IF(N103="základní",J103,0)</f>
        <v>0</v>
      </c>
      <c r="BF103" s="227">
        <f>IF(N103="snížená",J103,0)</f>
        <v>0</v>
      </c>
      <c r="BG103" s="227">
        <f>IF(N103="zákl. přenesená",J103,0)</f>
        <v>0</v>
      </c>
      <c r="BH103" s="227">
        <f>IF(N103="sníž. přenesená",J103,0)</f>
        <v>0</v>
      </c>
      <c r="BI103" s="227">
        <f>IF(N103="nulová",J103,0)</f>
        <v>0</v>
      </c>
      <c r="BJ103" s="19" t="s">
        <v>77</v>
      </c>
      <c r="BK103" s="227">
        <f>ROUND(I103*H103,2)</f>
        <v>0</v>
      </c>
      <c r="BL103" s="19" t="s">
        <v>119</v>
      </c>
      <c r="BM103" s="226" t="s">
        <v>493</v>
      </c>
    </row>
    <row r="104" s="14" customFormat="1">
      <c r="A104" s="14"/>
      <c r="B104" s="239"/>
      <c r="C104" s="240"/>
      <c r="D104" s="230" t="s">
        <v>200</v>
      </c>
      <c r="E104" s="241" t="s">
        <v>19</v>
      </c>
      <c r="F104" s="242" t="s">
        <v>494</v>
      </c>
      <c r="G104" s="240"/>
      <c r="H104" s="243">
        <v>232</v>
      </c>
      <c r="I104" s="244"/>
      <c r="J104" s="240"/>
      <c r="K104" s="240"/>
      <c r="L104" s="245"/>
      <c r="M104" s="246"/>
      <c r="N104" s="247"/>
      <c r="O104" s="247"/>
      <c r="P104" s="247"/>
      <c r="Q104" s="247"/>
      <c r="R104" s="247"/>
      <c r="S104" s="247"/>
      <c r="T104" s="248"/>
      <c r="U104" s="14"/>
      <c r="V104" s="14"/>
      <c r="W104" s="14"/>
      <c r="X104" s="14"/>
      <c r="Y104" s="14"/>
      <c r="Z104" s="14"/>
      <c r="AA104" s="14"/>
      <c r="AB104" s="14"/>
      <c r="AC104" s="14"/>
      <c r="AD104" s="14"/>
      <c r="AE104" s="14"/>
      <c r="AT104" s="249" t="s">
        <v>200</v>
      </c>
      <c r="AU104" s="249" t="s">
        <v>70</v>
      </c>
      <c r="AV104" s="14" t="s">
        <v>79</v>
      </c>
      <c r="AW104" s="14" t="s">
        <v>31</v>
      </c>
      <c r="AX104" s="14" t="s">
        <v>77</v>
      </c>
      <c r="AY104" s="249" t="s">
        <v>191</v>
      </c>
    </row>
    <row r="105" s="2" customFormat="1" ht="16.5" customHeight="1">
      <c r="A105" s="40"/>
      <c r="B105" s="41"/>
      <c r="C105" s="261" t="s">
        <v>227</v>
      </c>
      <c r="D105" s="261" t="s">
        <v>210</v>
      </c>
      <c r="E105" s="262" t="s">
        <v>495</v>
      </c>
      <c r="F105" s="263" t="s">
        <v>496</v>
      </c>
      <c r="G105" s="264" t="s">
        <v>367</v>
      </c>
      <c r="H105" s="265">
        <v>371.19999999999999</v>
      </c>
      <c r="I105" s="266"/>
      <c r="J105" s="267">
        <f>ROUND(I105*H105,2)</f>
        <v>0</v>
      </c>
      <c r="K105" s="263" t="s">
        <v>198</v>
      </c>
      <c r="L105" s="268"/>
      <c r="M105" s="269" t="s">
        <v>19</v>
      </c>
      <c r="N105" s="270" t="s">
        <v>41</v>
      </c>
      <c r="O105" s="86"/>
      <c r="P105" s="224">
        <f>O105*H105</f>
        <v>0</v>
      </c>
      <c r="Q105" s="224">
        <v>0.0014</v>
      </c>
      <c r="R105" s="224">
        <f>Q105*H105</f>
        <v>0.51968000000000003</v>
      </c>
      <c r="S105" s="224">
        <v>0</v>
      </c>
      <c r="T105" s="225">
        <f>S105*H105</f>
        <v>0</v>
      </c>
      <c r="U105" s="40"/>
      <c r="V105" s="40"/>
      <c r="W105" s="40"/>
      <c r="X105" s="40"/>
      <c r="Y105" s="40"/>
      <c r="Z105" s="40"/>
      <c r="AA105" s="40"/>
      <c r="AB105" s="40"/>
      <c r="AC105" s="40"/>
      <c r="AD105" s="40"/>
      <c r="AE105" s="40"/>
      <c r="AR105" s="226" t="s">
        <v>213</v>
      </c>
      <c r="AT105" s="226" t="s">
        <v>210</v>
      </c>
      <c r="AU105" s="226" t="s">
        <v>70</v>
      </c>
      <c r="AY105" s="19" t="s">
        <v>191</v>
      </c>
      <c r="BE105" s="227">
        <f>IF(N105="základní",J105,0)</f>
        <v>0</v>
      </c>
      <c r="BF105" s="227">
        <f>IF(N105="snížená",J105,0)</f>
        <v>0</v>
      </c>
      <c r="BG105" s="227">
        <f>IF(N105="zákl. přenesená",J105,0)</f>
        <v>0</v>
      </c>
      <c r="BH105" s="227">
        <f>IF(N105="sníž. přenesená",J105,0)</f>
        <v>0</v>
      </c>
      <c r="BI105" s="227">
        <f>IF(N105="nulová",J105,0)</f>
        <v>0</v>
      </c>
      <c r="BJ105" s="19" t="s">
        <v>77</v>
      </c>
      <c r="BK105" s="227">
        <f>ROUND(I105*H105,2)</f>
        <v>0</v>
      </c>
      <c r="BL105" s="19" t="s">
        <v>119</v>
      </c>
      <c r="BM105" s="226" t="s">
        <v>497</v>
      </c>
    </row>
    <row r="106" s="14" customFormat="1">
      <c r="A106" s="14"/>
      <c r="B106" s="239"/>
      <c r="C106" s="240"/>
      <c r="D106" s="230" t="s">
        <v>200</v>
      </c>
      <c r="E106" s="241" t="s">
        <v>19</v>
      </c>
      <c r="F106" s="242" t="s">
        <v>498</v>
      </c>
      <c r="G106" s="240"/>
      <c r="H106" s="243">
        <v>371.19999999999999</v>
      </c>
      <c r="I106" s="244"/>
      <c r="J106" s="240"/>
      <c r="K106" s="240"/>
      <c r="L106" s="245"/>
      <c r="M106" s="246"/>
      <c r="N106" s="247"/>
      <c r="O106" s="247"/>
      <c r="P106" s="247"/>
      <c r="Q106" s="247"/>
      <c r="R106" s="247"/>
      <c r="S106" s="247"/>
      <c r="T106" s="248"/>
      <c r="U106" s="14"/>
      <c r="V106" s="14"/>
      <c r="W106" s="14"/>
      <c r="X106" s="14"/>
      <c r="Y106" s="14"/>
      <c r="Z106" s="14"/>
      <c r="AA106" s="14"/>
      <c r="AB106" s="14"/>
      <c r="AC106" s="14"/>
      <c r="AD106" s="14"/>
      <c r="AE106" s="14"/>
      <c r="AT106" s="249" t="s">
        <v>200</v>
      </c>
      <c r="AU106" s="249" t="s">
        <v>70</v>
      </c>
      <c r="AV106" s="14" t="s">
        <v>79</v>
      </c>
      <c r="AW106" s="14" t="s">
        <v>31</v>
      </c>
      <c r="AX106" s="14" t="s">
        <v>77</v>
      </c>
      <c r="AY106" s="249" t="s">
        <v>191</v>
      </c>
    </row>
    <row r="107" s="2" customFormat="1" ht="16.5" customHeight="1">
      <c r="A107" s="40"/>
      <c r="B107" s="41"/>
      <c r="C107" s="261" t="s">
        <v>233</v>
      </c>
      <c r="D107" s="261" t="s">
        <v>210</v>
      </c>
      <c r="E107" s="262" t="s">
        <v>499</v>
      </c>
      <c r="F107" s="263" t="s">
        <v>500</v>
      </c>
      <c r="G107" s="264" t="s">
        <v>244</v>
      </c>
      <c r="H107" s="265">
        <v>8.3520000000000003</v>
      </c>
      <c r="I107" s="266"/>
      <c r="J107" s="267">
        <f>ROUND(I107*H107,2)</f>
        <v>0</v>
      </c>
      <c r="K107" s="263" t="s">
        <v>198</v>
      </c>
      <c r="L107" s="268"/>
      <c r="M107" s="269" t="s">
        <v>19</v>
      </c>
      <c r="N107" s="270" t="s">
        <v>41</v>
      </c>
      <c r="O107" s="86"/>
      <c r="P107" s="224">
        <f>O107*H107</f>
        <v>0</v>
      </c>
      <c r="Q107" s="224">
        <v>1</v>
      </c>
      <c r="R107" s="224">
        <f>Q107*H107</f>
        <v>8.3520000000000003</v>
      </c>
      <c r="S107" s="224">
        <v>0</v>
      </c>
      <c r="T107" s="225">
        <f>S107*H107</f>
        <v>0</v>
      </c>
      <c r="U107" s="40"/>
      <c r="V107" s="40"/>
      <c r="W107" s="40"/>
      <c r="X107" s="40"/>
      <c r="Y107" s="40"/>
      <c r="Z107" s="40"/>
      <c r="AA107" s="40"/>
      <c r="AB107" s="40"/>
      <c r="AC107" s="40"/>
      <c r="AD107" s="40"/>
      <c r="AE107" s="40"/>
      <c r="AR107" s="226" t="s">
        <v>213</v>
      </c>
      <c r="AT107" s="226" t="s">
        <v>210</v>
      </c>
      <c r="AU107" s="226" t="s">
        <v>70</v>
      </c>
      <c r="AY107" s="19" t="s">
        <v>191</v>
      </c>
      <c r="BE107" s="227">
        <f>IF(N107="základní",J107,0)</f>
        <v>0</v>
      </c>
      <c r="BF107" s="227">
        <f>IF(N107="snížená",J107,0)</f>
        <v>0</v>
      </c>
      <c r="BG107" s="227">
        <f>IF(N107="zákl. přenesená",J107,0)</f>
        <v>0</v>
      </c>
      <c r="BH107" s="227">
        <f>IF(N107="sníž. přenesená",J107,0)</f>
        <v>0</v>
      </c>
      <c r="BI107" s="227">
        <f>IF(N107="nulová",J107,0)</f>
        <v>0</v>
      </c>
      <c r="BJ107" s="19" t="s">
        <v>77</v>
      </c>
      <c r="BK107" s="227">
        <f>ROUND(I107*H107,2)</f>
        <v>0</v>
      </c>
      <c r="BL107" s="19" t="s">
        <v>119</v>
      </c>
      <c r="BM107" s="226" t="s">
        <v>501</v>
      </c>
    </row>
    <row r="108" s="14" customFormat="1">
      <c r="A108" s="14"/>
      <c r="B108" s="239"/>
      <c r="C108" s="240"/>
      <c r="D108" s="230" t="s">
        <v>200</v>
      </c>
      <c r="E108" s="241" t="s">
        <v>19</v>
      </c>
      <c r="F108" s="242" t="s">
        <v>502</v>
      </c>
      <c r="G108" s="240"/>
      <c r="H108" s="243">
        <v>8.3520000000000003</v>
      </c>
      <c r="I108" s="244"/>
      <c r="J108" s="240"/>
      <c r="K108" s="240"/>
      <c r="L108" s="245"/>
      <c r="M108" s="246"/>
      <c r="N108" s="247"/>
      <c r="O108" s="247"/>
      <c r="P108" s="247"/>
      <c r="Q108" s="247"/>
      <c r="R108" s="247"/>
      <c r="S108" s="247"/>
      <c r="T108" s="248"/>
      <c r="U108" s="14"/>
      <c r="V108" s="14"/>
      <c r="W108" s="14"/>
      <c r="X108" s="14"/>
      <c r="Y108" s="14"/>
      <c r="Z108" s="14"/>
      <c r="AA108" s="14"/>
      <c r="AB108" s="14"/>
      <c r="AC108" s="14"/>
      <c r="AD108" s="14"/>
      <c r="AE108" s="14"/>
      <c r="AT108" s="249" t="s">
        <v>200</v>
      </c>
      <c r="AU108" s="249" t="s">
        <v>70</v>
      </c>
      <c r="AV108" s="14" t="s">
        <v>79</v>
      </c>
      <c r="AW108" s="14" t="s">
        <v>31</v>
      </c>
      <c r="AX108" s="14" t="s">
        <v>77</v>
      </c>
      <c r="AY108" s="249" t="s">
        <v>191</v>
      </c>
    </row>
    <row r="109" s="2" customFormat="1" ht="16.5" customHeight="1">
      <c r="A109" s="40"/>
      <c r="B109" s="41"/>
      <c r="C109" s="261" t="s">
        <v>213</v>
      </c>
      <c r="D109" s="261" t="s">
        <v>210</v>
      </c>
      <c r="E109" s="262" t="s">
        <v>503</v>
      </c>
      <c r="F109" s="263" t="s">
        <v>504</v>
      </c>
      <c r="G109" s="264" t="s">
        <v>244</v>
      </c>
      <c r="H109" s="265">
        <v>348</v>
      </c>
      <c r="I109" s="266"/>
      <c r="J109" s="267">
        <f>ROUND(I109*H109,2)</f>
        <v>0</v>
      </c>
      <c r="K109" s="263" t="s">
        <v>198</v>
      </c>
      <c r="L109" s="268"/>
      <c r="M109" s="269" t="s">
        <v>19</v>
      </c>
      <c r="N109" s="270" t="s">
        <v>41</v>
      </c>
      <c r="O109" s="86"/>
      <c r="P109" s="224">
        <f>O109*H109</f>
        <v>0</v>
      </c>
      <c r="Q109" s="224">
        <v>1</v>
      </c>
      <c r="R109" s="224">
        <f>Q109*H109</f>
        <v>348</v>
      </c>
      <c r="S109" s="224">
        <v>0</v>
      </c>
      <c r="T109" s="225">
        <f>S109*H109</f>
        <v>0</v>
      </c>
      <c r="U109" s="40"/>
      <c r="V109" s="40"/>
      <c r="W109" s="40"/>
      <c r="X109" s="40"/>
      <c r="Y109" s="40"/>
      <c r="Z109" s="40"/>
      <c r="AA109" s="40"/>
      <c r="AB109" s="40"/>
      <c r="AC109" s="40"/>
      <c r="AD109" s="40"/>
      <c r="AE109" s="40"/>
      <c r="AR109" s="226" t="s">
        <v>213</v>
      </c>
      <c r="AT109" s="226" t="s">
        <v>210</v>
      </c>
      <c r="AU109" s="226" t="s">
        <v>70</v>
      </c>
      <c r="AY109" s="19" t="s">
        <v>191</v>
      </c>
      <c r="BE109" s="227">
        <f>IF(N109="základní",J109,0)</f>
        <v>0</v>
      </c>
      <c r="BF109" s="227">
        <f>IF(N109="snížená",J109,0)</f>
        <v>0</v>
      </c>
      <c r="BG109" s="227">
        <f>IF(N109="zákl. přenesená",J109,0)</f>
        <v>0</v>
      </c>
      <c r="BH109" s="227">
        <f>IF(N109="sníž. přenesená",J109,0)</f>
        <v>0</v>
      </c>
      <c r="BI109" s="227">
        <f>IF(N109="nulová",J109,0)</f>
        <v>0</v>
      </c>
      <c r="BJ109" s="19" t="s">
        <v>77</v>
      </c>
      <c r="BK109" s="227">
        <f>ROUND(I109*H109,2)</f>
        <v>0</v>
      </c>
      <c r="BL109" s="19" t="s">
        <v>119</v>
      </c>
      <c r="BM109" s="226" t="s">
        <v>505</v>
      </c>
    </row>
    <row r="110" s="14" customFormat="1">
      <c r="A110" s="14"/>
      <c r="B110" s="239"/>
      <c r="C110" s="240"/>
      <c r="D110" s="230" t="s">
        <v>200</v>
      </c>
      <c r="E110" s="241" t="s">
        <v>19</v>
      </c>
      <c r="F110" s="242" t="s">
        <v>506</v>
      </c>
      <c r="G110" s="240"/>
      <c r="H110" s="243">
        <v>348</v>
      </c>
      <c r="I110" s="244"/>
      <c r="J110" s="240"/>
      <c r="K110" s="240"/>
      <c r="L110" s="245"/>
      <c r="M110" s="246"/>
      <c r="N110" s="247"/>
      <c r="O110" s="247"/>
      <c r="P110" s="247"/>
      <c r="Q110" s="247"/>
      <c r="R110" s="247"/>
      <c r="S110" s="247"/>
      <c r="T110" s="248"/>
      <c r="U110" s="14"/>
      <c r="V110" s="14"/>
      <c r="W110" s="14"/>
      <c r="X110" s="14"/>
      <c r="Y110" s="14"/>
      <c r="Z110" s="14"/>
      <c r="AA110" s="14"/>
      <c r="AB110" s="14"/>
      <c r="AC110" s="14"/>
      <c r="AD110" s="14"/>
      <c r="AE110" s="14"/>
      <c r="AT110" s="249" t="s">
        <v>200</v>
      </c>
      <c r="AU110" s="249" t="s">
        <v>70</v>
      </c>
      <c r="AV110" s="14" t="s">
        <v>79</v>
      </c>
      <c r="AW110" s="14" t="s">
        <v>31</v>
      </c>
      <c r="AX110" s="14" t="s">
        <v>77</v>
      </c>
      <c r="AY110" s="249" t="s">
        <v>191</v>
      </c>
    </row>
    <row r="111" s="2" customFormat="1" ht="16.5" customHeight="1">
      <c r="A111" s="40"/>
      <c r="B111" s="41"/>
      <c r="C111" s="261" t="s">
        <v>248</v>
      </c>
      <c r="D111" s="261" t="s">
        <v>210</v>
      </c>
      <c r="E111" s="262" t="s">
        <v>507</v>
      </c>
      <c r="F111" s="263" t="s">
        <v>508</v>
      </c>
      <c r="G111" s="264" t="s">
        <v>197</v>
      </c>
      <c r="H111" s="265">
        <v>232</v>
      </c>
      <c r="I111" s="266"/>
      <c r="J111" s="267">
        <f>ROUND(I111*H111,2)</f>
        <v>0</v>
      </c>
      <c r="K111" s="263" t="s">
        <v>198</v>
      </c>
      <c r="L111" s="268"/>
      <c r="M111" s="269" t="s">
        <v>19</v>
      </c>
      <c r="N111" s="270" t="s">
        <v>41</v>
      </c>
      <c r="O111" s="86"/>
      <c r="P111" s="224">
        <f>O111*H111</f>
        <v>0</v>
      </c>
      <c r="Q111" s="224">
        <v>0</v>
      </c>
      <c r="R111" s="224">
        <f>Q111*H111</f>
        <v>0</v>
      </c>
      <c r="S111" s="224">
        <v>0</v>
      </c>
      <c r="T111" s="225">
        <f>S111*H111</f>
        <v>0</v>
      </c>
      <c r="U111" s="40"/>
      <c r="V111" s="40"/>
      <c r="W111" s="40"/>
      <c r="X111" s="40"/>
      <c r="Y111" s="40"/>
      <c r="Z111" s="40"/>
      <c r="AA111" s="40"/>
      <c r="AB111" s="40"/>
      <c r="AC111" s="40"/>
      <c r="AD111" s="40"/>
      <c r="AE111" s="40"/>
      <c r="AR111" s="226" t="s">
        <v>213</v>
      </c>
      <c r="AT111" s="226" t="s">
        <v>210</v>
      </c>
      <c r="AU111" s="226" t="s">
        <v>70</v>
      </c>
      <c r="AY111" s="19" t="s">
        <v>191</v>
      </c>
      <c r="BE111" s="227">
        <f>IF(N111="základní",J111,0)</f>
        <v>0</v>
      </c>
      <c r="BF111" s="227">
        <f>IF(N111="snížená",J111,0)</f>
        <v>0</v>
      </c>
      <c r="BG111" s="227">
        <f>IF(N111="zákl. přenesená",J111,0)</f>
        <v>0</v>
      </c>
      <c r="BH111" s="227">
        <f>IF(N111="sníž. přenesená",J111,0)</f>
        <v>0</v>
      </c>
      <c r="BI111" s="227">
        <f>IF(N111="nulová",J111,0)</f>
        <v>0</v>
      </c>
      <c r="BJ111" s="19" t="s">
        <v>77</v>
      </c>
      <c r="BK111" s="227">
        <f>ROUND(I111*H111,2)</f>
        <v>0</v>
      </c>
      <c r="BL111" s="19" t="s">
        <v>119</v>
      </c>
      <c r="BM111" s="226" t="s">
        <v>509</v>
      </c>
    </row>
    <row r="112" s="2" customFormat="1" ht="16.5" customHeight="1">
      <c r="A112" s="40"/>
      <c r="B112" s="41"/>
      <c r="C112" s="261" t="s">
        <v>254</v>
      </c>
      <c r="D112" s="261" t="s">
        <v>210</v>
      </c>
      <c r="E112" s="262" t="s">
        <v>510</v>
      </c>
      <c r="F112" s="263" t="s">
        <v>511</v>
      </c>
      <c r="G112" s="264" t="s">
        <v>205</v>
      </c>
      <c r="H112" s="265">
        <v>6</v>
      </c>
      <c r="I112" s="266"/>
      <c r="J112" s="267">
        <f>ROUND(I112*H112,2)</f>
        <v>0</v>
      </c>
      <c r="K112" s="263" t="s">
        <v>198</v>
      </c>
      <c r="L112" s="268"/>
      <c r="M112" s="269" t="s">
        <v>19</v>
      </c>
      <c r="N112" s="270" t="s">
        <v>41</v>
      </c>
      <c r="O112" s="86"/>
      <c r="P112" s="224">
        <f>O112*H112</f>
        <v>0</v>
      </c>
      <c r="Q112" s="224">
        <v>0</v>
      </c>
      <c r="R112" s="224">
        <f>Q112*H112</f>
        <v>0</v>
      </c>
      <c r="S112" s="224">
        <v>0</v>
      </c>
      <c r="T112" s="225">
        <f>S112*H112</f>
        <v>0</v>
      </c>
      <c r="U112" s="40"/>
      <c r="V112" s="40"/>
      <c r="W112" s="40"/>
      <c r="X112" s="40"/>
      <c r="Y112" s="40"/>
      <c r="Z112" s="40"/>
      <c r="AA112" s="40"/>
      <c r="AB112" s="40"/>
      <c r="AC112" s="40"/>
      <c r="AD112" s="40"/>
      <c r="AE112" s="40"/>
      <c r="AR112" s="226" t="s">
        <v>213</v>
      </c>
      <c r="AT112" s="226" t="s">
        <v>210</v>
      </c>
      <c r="AU112" s="226" t="s">
        <v>70</v>
      </c>
      <c r="AY112" s="19" t="s">
        <v>191</v>
      </c>
      <c r="BE112" s="227">
        <f>IF(N112="základní",J112,0)</f>
        <v>0</v>
      </c>
      <c r="BF112" s="227">
        <f>IF(N112="snížená",J112,0)</f>
        <v>0</v>
      </c>
      <c r="BG112" s="227">
        <f>IF(N112="zákl. přenesená",J112,0)</f>
        <v>0</v>
      </c>
      <c r="BH112" s="227">
        <f>IF(N112="sníž. přenesená",J112,0)</f>
        <v>0</v>
      </c>
      <c r="BI112" s="227">
        <f>IF(N112="nulová",J112,0)</f>
        <v>0</v>
      </c>
      <c r="BJ112" s="19" t="s">
        <v>77</v>
      </c>
      <c r="BK112" s="227">
        <f>ROUND(I112*H112,2)</f>
        <v>0</v>
      </c>
      <c r="BL112" s="19" t="s">
        <v>119</v>
      </c>
      <c r="BM112" s="226" t="s">
        <v>512</v>
      </c>
    </row>
    <row r="113" s="2" customFormat="1" ht="16.5" customHeight="1">
      <c r="A113" s="40"/>
      <c r="B113" s="41"/>
      <c r="C113" s="261" t="s">
        <v>258</v>
      </c>
      <c r="D113" s="261" t="s">
        <v>210</v>
      </c>
      <c r="E113" s="262" t="s">
        <v>513</v>
      </c>
      <c r="F113" s="263" t="s">
        <v>514</v>
      </c>
      <c r="G113" s="264" t="s">
        <v>205</v>
      </c>
      <c r="H113" s="265">
        <v>6</v>
      </c>
      <c r="I113" s="266"/>
      <c r="J113" s="267">
        <f>ROUND(I113*H113,2)</f>
        <v>0</v>
      </c>
      <c r="K113" s="263" t="s">
        <v>198</v>
      </c>
      <c r="L113" s="268"/>
      <c r="M113" s="269" t="s">
        <v>19</v>
      </c>
      <c r="N113" s="270" t="s">
        <v>41</v>
      </c>
      <c r="O113" s="86"/>
      <c r="P113" s="224">
        <f>O113*H113</f>
        <v>0</v>
      </c>
      <c r="Q113" s="224">
        <v>0</v>
      </c>
      <c r="R113" s="224">
        <f>Q113*H113</f>
        <v>0</v>
      </c>
      <c r="S113" s="224">
        <v>0</v>
      </c>
      <c r="T113" s="225">
        <f>S113*H113</f>
        <v>0</v>
      </c>
      <c r="U113" s="40"/>
      <c r="V113" s="40"/>
      <c r="W113" s="40"/>
      <c r="X113" s="40"/>
      <c r="Y113" s="40"/>
      <c r="Z113" s="40"/>
      <c r="AA113" s="40"/>
      <c r="AB113" s="40"/>
      <c r="AC113" s="40"/>
      <c r="AD113" s="40"/>
      <c r="AE113" s="40"/>
      <c r="AR113" s="226" t="s">
        <v>213</v>
      </c>
      <c r="AT113" s="226" t="s">
        <v>210</v>
      </c>
      <c r="AU113" s="226" t="s">
        <v>70</v>
      </c>
      <c r="AY113" s="19" t="s">
        <v>191</v>
      </c>
      <c r="BE113" s="227">
        <f>IF(N113="základní",J113,0)</f>
        <v>0</v>
      </c>
      <c r="BF113" s="227">
        <f>IF(N113="snížená",J113,0)</f>
        <v>0</v>
      </c>
      <c r="BG113" s="227">
        <f>IF(N113="zákl. přenesená",J113,0)</f>
        <v>0</v>
      </c>
      <c r="BH113" s="227">
        <f>IF(N113="sníž. přenesená",J113,0)</f>
        <v>0</v>
      </c>
      <c r="BI113" s="227">
        <f>IF(N113="nulová",J113,0)</f>
        <v>0</v>
      </c>
      <c r="BJ113" s="19" t="s">
        <v>77</v>
      </c>
      <c r="BK113" s="227">
        <f>ROUND(I113*H113,2)</f>
        <v>0</v>
      </c>
      <c r="BL113" s="19" t="s">
        <v>119</v>
      </c>
      <c r="BM113" s="226" t="s">
        <v>515</v>
      </c>
    </row>
    <row r="114" s="2" customFormat="1" ht="16.5" customHeight="1">
      <c r="A114" s="40"/>
      <c r="B114" s="41"/>
      <c r="C114" s="261" t="s">
        <v>262</v>
      </c>
      <c r="D114" s="261" t="s">
        <v>210</v>
      </c>
      <c r="E114" s="262" t="s">
        <v>516</v>
      </c>
      <c r="F114" s="263" t="s">
        <v>517</v>
      </c>
      <c r="G114" s="264" t="s">
        <v>205</v>
      </c>
      <c r="H114" s="265">
        <v>2</v>
      </c>
      <c r="I114" s="266"/>
      <c r="J114" s="267">
        <f>ROUND(I114*H114,2)</f>
        <v>0</v>
      </c>
      <c r="K114" s="263" t="s">
        <v>198</v>
      </c>
      <c r="L114" s="268"/>
      <c r="M114" s="269" t="s">
        <v>19</v>
      </c>
      <c r="N114" s="270" t="s">
        <v>41</v>
      </c>
      <c r="O114" s="86"/>
      <c r="P114" s="224">
        <f>O114*H114</f>
        <v>0</v>
      </c>
      <c r="Q114" s="224">
        <v>0</v>
      </c>
      <c r="R114" s="224">
        <f>Q114*H114</f>
        <v>0</v>
      </c>
      <c r="S114" s="224">
        <v>0</v>
      </c>
      <c r="T114" s="225">
        <f>S114*H114</f>
        <v>0</v>
      </c>
      <c r="U114" s="40"/>
      <c r="V114" s="40"/>
      <c r="W114" s="40"/>
      <c r="X114" s="40"/>
      <c r="Y114" s="40"/>
      <c r="Z114" s="40"/>
      <c r="AA114" s="40"/>
      <c r="AB114" s="40"/>
      <c r="AC114" s="40"/>
      <c r="AD114" s="40"/>
      <c r="AE114" s="40"/>
      <c r="AR114" s="226" t="s">
        <v>213</v>
      </c>
      <c r="AT114" s="226" t="s">
        <v>210</v>
      </c>
      <c r="AU114" s="226" t="s">
        <v>70</v>
      </c>
      <c r="AY114" s="19" t="s">
        <v>191</v>
      </c>
      <c r="BE114" s="227">
        <f>IF(N114="základní",J114,0)</f>
        <v>0</v>
      </c>
      <c r="BF114" s="227">
        <f>IF(N114="snížená",J114,0)</f>
        <v>0</v>
      </c>
      <c r="BG114" s="227">
        <f>IF(N114="zákl. přenesená",J114,0)</f>
        <v>0</v>
      </c>
      <c r="BH114" s="227">
        <f>IF(N114="sníž. přenesená",J114,0)</f>
        <v>0</v>
      </c>
      <c r="BI114" s="227">
        <f>IF(N114="nulová",J114,0)</f>
        <v>0</v>
      </c>
      <c r="BJ114" s="19" t="s">
        <v>77</v>
      </c>
      <c r="BK114" s="227">
        <f>ROUND(I114*H114,2)</f>
        <v>0</v>
      </c>
      <c r="BL114" s="19" t="s">
        <v>119</v>
      </c>
      <c r="BM114" s="226" t="s">
        <v>518</v>
      </c>
    </row>
    <row r="115" s="2" customFormat="1" ht="16.5" customHeight="1">
      <c r="A115" s="40"/>
      <c r="B115" s="41"/>
      <c r="C115" s="215" t="s">
        <v>267</v>
      </c>
      <c r="D115" s="215" t="s">
        <v>194</v>
      </c>
      <c r="E115" s="216" t="s">
        <v>519</v>
      </c>
      <c r="F115" s="217" t="s">
        <v>520</v>
      </c>
      <c r="G115" s="218" t="s">
        <v>236</v>
      </c>
      <c r="H115" s="219">
        <v>2</v>
      </c>
      <c r="I115" s="220"/>
      <c r="J115" s="221">
        <f>ROUND(I115*H115,2)</f>
        <v>0</v>
      </c>
      <c r="K115" s="217" t="s">
        <v>521</v>
      </c>
      <c r="L115" s="46"/>
      <c r="M115" s="222" t="s">
        <v>19</v>
      </c>
      <c r="N115" s="223" t="s">
        <v>41</v>
      </c>
      <c r="O115" s="86"/>
      <c r="P115" s="224">
        <f>O115*H115</f>
        <v>0</v>
      </c>
      <c r="Q115" s="224">
        <v>2.2667199999999998</v>
      </c>
      <c r="R115" s="224">
        <f>Q115*H115</f>
        <v>4.5334399999999997</v>
      </c>
      <c r="S115" s="224">
        <v>0</v>
      </c>
      <c r="T115" s="225">
        <f>S115*H115</f>
        <v>0</v>
      </c>
      <c r="U115" s="40"/>
      <c r="V115" s="40"/>
      <c r="W115" s="40"/>
      <c r="X115" s="40"/>
      <c r="Y115" s="40"/>
      <c r="Z115" s="40"/>
      <c r="AA115" s="40"/>
      <c r="AB115" s="40"/>
      <c r="AC115" s="40"/>
      <c r="AD115" s="40"/>
      <c r="AE115" s="40"/>
      <c r="AR115" s="226" t="s">
        <v>119</v>
      </c>
      <c r="AT115" s="226" t="s">
        <v>194</v>
      </c>
      <c r="AU115" s="226" t="s">
        <v>70</v>
      </c>
      <c r="AY115" s="19" t="s">
        <v>191</v>
      </c>
      <c r="BE115" s="227">
        <f>IF(N115="základní",J115,0)</f>
        <v>0</v>
      </c>
      <c r="BF115" s="227">
        <f>IF(N115="snížená",J115,0)</f>
        <v>0</v>
      </c>
      <c r="BG115" s="227">
        <f>IF(N115="zákl. přenesená",J115,0)</f>
        <v>0</v>
      </c>
      <c r="BH115" s="227">
        <f>IF(N115="sníž. přenesená",J115,0)</f>
        <v>0</v>
      </c>
      <c r="BI115" s="227">
        <f>IF(N115="nulová",J115,0)</f>
        <v>0</v>
      </c>
      <c r="BJ115" s="19" t="s">
        <v>77</v>
      </c>
      <c r="BK115" s="227">
        <f>ROUND(I115*H115,2)</f>
        <v>0</v>
      </c>
      <c r="BL115" s="19" t="s">
        <v>119</v>
      </c>
      <c r="BM115" s="226" t="s">
        <v>522</v>
      </c>
    </row>
    <row r="116" s="14" customFormat="1">
      <c r="A116" s="14"/>
      <c r="B116" s="239"/>
      <c r="C116" s="240"/>
      <c r="D116" s="230" t="s">
        <v>200</v>
      </c>
      <c r="E116" s="241" t="s">
        <v>19</v>
      </c>
      <c r="F116" s="242" t="s">
        <v>523</v>
      </c>
      <c r="G116" s="240"/>
      <c r="H116" s="243">
        <v>2</v>
      </c>
      <c r="I116" s="244"/>
      <c r="J116" s="240"/>
      <c r="K116" s="240"/>
      <c r="L116" s="245"/>
      <c r="M116" s="246"/>
      <c r="N116" s="247"/>
      <c r="O116" s="247"/>
      <c r="P116" s="247"/>
      <c r="Q116" s="247"/>
      <c r="R116" s="247"/>
      <c r="S116" s="247"/>
      <c r="T116" s="248"/>
      <c r="U116" s="14"/>
      <c r="V116" s="14"/>
      <c r="W116" s="14"/>
      <c r="X116" s="14"/>
      <c r="Y116" s="14"/>
      <c r="Z116" s="14"/>
      <c r="AA116" s="14"/>
      <c r="AB116" s="14"/>
      <c r="AC116" s="14"/>
      <c r="AD116" s="14"/>
      <c r="AE116" s="14"/>
      <c r="AT116" s="249" t="s">
        <v>200</v>
      </c>
      <c r="AU116" s="249" t="s">
        <v>70</v>
      </c>
      <c r="AV116" s="14" t="s">
        <v>79</v>
      </c>
      <c r="AW116" s="14" t="s">
        <v>31</v>
      </c>
      <c r="AX116" s="14" t="s">
        <v>77</v>
      </c>
      <c r="AY116" s="249" t="s">
        <v>191</v>
      </c>
    </row>
    <row r="117" s="2" customFormat="1" ht="101.25" customHeight="1">
      <c r="A117" s="40"/>
      <c r="B117" s="41"/>
      <c r="C117" s="215" t="s">
        <v>272</v>
      </c>
      <c r="D117" s="215" t="s">
        <v>194</v>
      </c>
      <c r="E117" s="216" t="s">
        <v>524</v>
      </c>
      <c r="F117" s="217" t="s">
        <v>525</v>
      </c>
      <c r="G117" s="218" t="s">
        <v>244</v>
      </c>
      <c r="H117" s="219">
        <v>356.35199999999998</v>
      </c>
      <c r="I117" s="220"/>
      <c r="J117" s="221">
        <f>ROUND(I117*H117,2)</f>
        <v>0</v>
      </c>
      <c r="K117" s="217" t="s">
        <v>198</v>
      </c>
      <c r="L117" s="46"/>
      <c r="M117" s="222" t="s">
        <v>19</v>
      </c>
      <c r="N117" s="223" t="s">
        <v>41</v>
      </c>
      <c r="O117" s="86"/>
      <c r="P117" s="224">
        <f>O117*H117</f>
        <v>0</v>
      </c>
      <c r="Q117" s="224">
        <v>0</v>
      </c>
      <c r="R117" s="224">
        <f>Q117*H117</f>
        <v>0</v>
      </c>
      <c r="S117" s="224">
        <v>0</v>
      </c>
      <c r="T117" s="225">
        <f>S117*H117</f>
        <v>0</v>
      </c>
      <c r="U117" s="40"/>
      <c r="V117" s="40"/>
      <c r="W117" s="40"/>
      <c r="X117" s="40"/>
      <c r="Y117" s="40"/>
      <c r="Z117" s="40"/>
      <c r="AA117" s="40"/>
      <c r="AB117" s="40"/>
      <c r="AC117" s="40"/>
      <c r="AD117" s="40"/>
      <c r="AE117" s="40"/>
      <c r="AR117" s="226" t="s">
        <v>119</v>
      </c>
      <c r="AT117" s="226" t="s">
        <v>194</v>
      </c>
      <c r="AU117" s="226" t="s">
        <v>70</v>
      </c>
      <c r="AY117" s="19" t="s">
        <v>191</v>
      </c>
      <c r="BE117" s="227">
        <f>IF(N117="základní",J117,0)</f>
        <v>0</v>
      </c>
      <c r="BF117" s="227">
        <f>IF(N117="snížená",J117,0)</f>
        <v>0</v>
      </c>
      <c r="BG117" s="227">
        <f>IF(N117="zákl. přenesená",J117,0)</f>
        <v>0</v>
      </c>
      <c r="BH117" s="227">
        <f>IF(N117="sníž. přenesená",J117,0)</f>
        <v>0</v>
      </c>
      <c r="BI117" s="227">
        <f>IF(N117="nulová",J117,0)</f>
        <v>0</v>
      </c>
      <c r="BJ117" s="19" t="s">
        <v>77</v>
      </c>
      <c r="BK117" s="227">
        <f>ROUND(I117*H117,2)</f>
        <v>0</v>
      </c>
      <c r="BL117" s="19" t="s">
        <v>119</v>
      </c>
      <c r="BM117" s="226" t="s">
        <v>526</v>
      </c>
    </row>
    <row r="118" s="13" customFormat="1">
      <c r="A118" s="13"/>
      <c r="B118" s="228"/>
      <c r="C118" s="229"/>
      <c r="D118" s="230" t="s">
        <v>200</v>
      </c>
      <c r="E118" s="231" t="s">
        <v>19</v>
      </c>
      <c r="F118" s="232" t="s">
        <v>527</v>
      </c>
      <c r="G118" s="229"/>
      <c r="H118" s="231" t="s">
        <v>19</v>
      </c>
      <c r="I118" s="233"/>
      <c r="J118" s="229"/>
      <c r="K118" s="229"/>
      <c r="L118" s="234"/>
      <c r="M118" s="235"/>
      <c r="N118" s="236"/>
      <c r="O118" s="236"/>
      <c r="P118" s="236"/>
      <c r="Q118" s="236"/>
      <c r="R118" s="236"/>
      <c r="S118" s="236"/>
      <c r="T118" s="237"/>
      <c r="U118" s="13"/>
      <c r="V118" s="13"/>
      <c r="W118" s="13"/>
      <c r="X118" s="13"/>
      <c r="Y118" s="13"/>
      <c r="Z118" s="13"/>
      <c r="AA118" s="13"/>
      <c r="AB118" s="13"/>
      <c r="AC118" s="13"/>
      <c r="AD118" s="13"/>
      <c r="AE118" s="13"/>
      <c r="AT118" s="238" t="s">
        <v>200</v>
      </c>
      <c r="AU118" s="238" t="s">
        <v>70</v>
      </c>
      <c r="AV118" s="13" t="s">
        <v>77</v>
      </c>
      <c r="AW118" s="13" t="s">
        <v>31</v>
      </c>
      <c r="AX118" s="13" t="s">
        <v>70</v>
      </c>
      <c r="AY118" s="238" t="s">
        <v>191</v>
      </c>
    </row>
    <row r="119" s="14" customFormat="1">
      <c r="A119" s="14"/>
      <c r="B119" s="239"/>
      <c r="C119" s="240"/>
      <c r="D119" s="230" t="s">
        <v>200</v>
      </c>
      <c r="E119" s="241" t="s">
        <v>19</v>
      </c>
      <c r="F119" s="242" t="s">
        <v>528</v>
      </c>
      <c r="G119" s="240"/>
      <c r="H119" s="243">
        <v>356.35199999999998</v>
      </c>
      <c r="I119" s="244"/>
      <c r="J119" s="240"/>
      <c r="K119" s="240"/>
      <c r="L119" s="245"/>
      <c r="M119" s="246"/>
      <c r="N119" s="247"/>
      <c r="O119" s="247"/>
      <c r="P119" s="247"/>
      <c r="Q119" s="247"/>
      <c r="R119" s="247"/>
      <c r="S119" s="247"/>
      <c r="T119" s="248"/>
      <c r="U119" s="14"/>
      <c r="V119" s="14"/>
      <c r="W119" s="14"/>
      <c r="X119" s="14"/>
      <c r="Y119" s="14"/>
      <c r="Z119" s="14"/>
      <c r="AA119" s="14"/>
      <c r="AB119" s="14"/>
      <c r="AC119" s="14"/>
      <c r="AD119" s="14"/>
      <c r="AE119" s="14"/>
      <c r="AT119" s="249" t="s">
        <v>200</v>
      </c>
      <c r="AU119" s="249" t="s">
        <v>70</v>
      </c>
      <c r="AV119" s="14" t="s">
        <v>79</v>
      </c>
      <c r="AW119" s="14" t="s">
        <v>31</v>
      </c>
      <c r="AX119" s="14" t="s">
        <v>77</v>
      </c>
      <c r="AY119" s="249" t="s">
        <v>191</v>
      </c>
    </row>
    <row r="120" s="2" customFormat="1" ht="101.25" customHeight="1">
      <c r="A120" s="40"/>
      <c r="B120" s="41"/>
      <c r="C120" s="215" t="s">
        <v>8</v>
      </c>
      <c r="D120" s="215" t="s">
        <v>194</v>
      </c>
      <c r="E120" s="216" t="s">
        <v>529</v>
      </c>
      <c r="F120" s="217" t="s">
        <v>530</v>
      </c>
      <c r="G120" s="218" t="s">
        <v>244</v>
      </c>
      <c r="H120" s="219">
        <v>8.3000000000000007</v>
      </c>
      <c r="I120" s="220"/>
      <c r="J120" s="221">
        <f>ROUND(I120*H120,2)</f>
        <v>0</v>
      </c>
      <c r="K120" s="217" t="s">
        <v>198</v>
      </c>
      <c r="L120" s="46"/>
      <c r="M120" s="222" t="s">
        <v>19</v>
      </c>
      <c r="N120" s="223" t="s">
        <v>41</v>
      </c>
      <c r="O120" s="86"/>
      <c r="P120" s="224">
        <f>O120*H120</f>
        <v>0</v>
      </c>
      <c r="Q120" s="224">
        <v>0</v>
      </c>
      <c r="R120" s="224">
        <f>Q120*H120</f>
        <v>0</v>
      </c>
      <c r="S120" s="224">
        <v>0</v>
      </c>
      <c r="T120" s="225">
        <f>S120*H120</f>
        <v>0</v>
      </c>
      <c r="U120" s="40"/>
      <c r="V120" s="40"/>
      <c r="W120" s="40"/>
      <c r="X120" s="40"/>
      <c r="Y120" s="40"/>
      <c r="Z120" s="40"/>
      <c r="AA120" s="40"/>
      <c r="AB120" s="40"/>
      <c r="AC120" s="40"/>
      <c r="AD120" s="40"/>
      <c r="AE120" s="40"/>
      <c r="AR120" s="226" t="s">
        <v>119</v>
      </c>
      <c r="AT120" s="226" t="s">
        <v>194</v>
      </c>
      <c r="AU120" s="226" t="s">
        <v>70</v>
      </c>
      <c r="AY120" s="19" t="s">
        <v>191</v>
      </c>
      <c r="BE120" s="227">
        <f>IF(N120="základní",J120,0)</f>
        <v>0</v>
      </c>
      <c r="BF120" s="227">
        <f>IF(N120="snížená",J120,0)</f>
        <v>0</v>
      </c>
      <c r="BG120" s="227">
        <f>IF(N120="zákl. přenesená",J120,0)</f>
        <v>0</v>
      </c>
      <c r="BH120" s="227">
        <f>IF(N120="sníž. přenesená",J120,0)</f>
        <v>0</v>
      </c>
      <c r="BI120" s="227">
        <f>IF(N120="nulová",J120,0)</f>
        <v>0</v>
      </c>
      <c r="BJ120" s="19" t="s">
        <v>77</v>
      </c>
      <c r="BK120" s="227">
        <f>ROUND(I120*H120,2)</f>
        <v>0</v>
      </c>
      <c r="BL120" s="19" t="s">
        <v>119</v>
      </c>
      <c r="BM120" s="226" t="s">
        <v>531</v>
      </c>
    </row>
    <row r="121" s="2" customFormat="1">
      <c r="A121" s="40"/>
      <c r="B121" s="41"/>
      <c r="C121" s="42"/>
      <c r="D121" s="230" t="s">
        <v>231</v>
      </c>
      <c r="E121" s="42"/>
      <c r="F121" s="271" t="s">
        <v>252</v>
      </c>
      <c r="G121" s="42"/>
      <c r="H121" s="42"/>
      <c r="I121" s="272"/>
      <c r="J121" s="42"/>
      <c r="K121" s="42"/>
      <c r="L121" s="46"/>
      <c r="M121" s="273"/>
      <c r="N121" s="274"/>
      <c r="O121" s="86"/>
      <c r="P121" s="86"/>
      <c r="Q121" s="86"/>
      <c r="R121" s="86"/>
      <c r="S121" s="86"/>
      <c r="T121" s="87"/>
      <c r="U121" s="40"/>
      <c r="V121" s="40"/>
      <c r="W121" s="40"/>
      <c r="X121" s="40"/>
      <c r="Y121" s="40"/>
      <c r="Z121" s="40"/>
      <c r="AA121" s="40"/>
      <c r="AB121" s="40"/>
      <c r="AC121" s="40"/>
      <c r="AD121" s="40"/>
      <c r="AE121" s="40"/>
      <c r="AT121" s="19" t="s">
        <v>231</v>
      </c>
      <c r="AU121" s="19" t="s">
        <v>70</v>
      </c>
    </row>
    <row r="122" s="13" customFormat="1">
      <c r="A122" s="13"/>
      <c r="B122" s="228"/>
      <c r="C122" s="229"/>
      <c r="D122" s="230" t="s">
        <v>200</v>
      </c>
      <c r="E122" s="231" t="s">
        <v>19</v>
      </c>
      <c r="F122" s="232" t="s">
        <v>532</v>
      </c>
      <c r="G122" s="229"/>
      <c r="H122" s="231" t="s">
        <v>19</v>
      </c>
      <c r="I122" s="233"/>
      <c r="J122" s="229"/>
      <c r="K122" s="229"/>
      <c r="L122" s="234"/>
      <c r="M122" s="235"/>
      <c r="N122" s="236"/>
      <c r="O122" s="236"/>
      <c r="P122" s="236"/>
      <c r="Q122" s="236"/>
      <c r="R122" s="236"/>
      <c r="S122" s="236"/>
      <c r="T122" s="237"/>
      <c r="U122" s="13"/>
      <c r="V122" s="13"/>
      <c r="W122" s="13"/>
      <c r="X122" s="13"/>
      <c r="Y122" s="13"/>
      <c r="Z122" s="13"/>
      <c r="AA122" s="13"/>
      <c r="AB122" s="13"/>
      <c r="AC122" s="13"/>
      <c r="AD122" s="13"/>
      <c r="AE122" s="13"/>
      <c r="AT122" s="238" t="s">
        <v>200</v>
      </c>
      <c r="AU122" s="238" t="s">
        <v>70</v>
      </c>
      <c r="AV122" s="13" t="s">
        <v>77</v>
      </c>
      <c r="AW122" s="13" t="s">
        <v>31</v>
      </c>
      <c r="AX122" s="13" t="s">
        <v>70</v>
      </c>
      <c r="AY122" s="238" t="s">
        <v>191</v>
      </c>
    </row>
    <row r="123" s="14" customFormat="1">
      <c r="A123" s="14"/>
      <c r="B123" s="239"/>
      <c r="C123" s="240"/>
      <c r="D123" s="230" t="s">
        <v>200</v>
      </c>
      <c r="E123" s="241" t="s">
        <v>19</v>
      </c>
      <c r="F123" s="242" t="s">
        <v>533</v>
      </c>
      <c r="G123" s="240"/>
      <c r="H123" s="243">
        <v>8.3000000000000007</v>
      </c>
      <c r="I123" s="244"/>
      <c r="J123" s="240"/>
      <c r="K123" s="240"/>
      <c r="L123" s="245"/>
      <c r="M123" s="246"/>
      <c r="N123" s="247"/>
      <c r="O123" s="247"/>
      <c r="P123" s="247"/>
      <c r="Q123" s="247"/>
      <c r="R123" s="247"/>
      <c r="S123" s="247"/>
      <c r="T123" s="248"/>
      <c r="U123" s="14"/>
      <c r="V123" s="14"/>
      <c r="W123" s="14"/>
      <c r="X123" s="14"/>
      <c r="Y123" s="14"/>
      <c r="Z123" s="14"/>
      <c r="AA123" s="14"/>
      <c r="AB123" s="14"/>
      <c r="AC123" s="14"/>
      <c r="AD123" s="14"/>
      <c r="AE123" s="14"/>
      <c r="AT123" s="249" t="s">
        <v>200</v>
      </c>
      <c r="AU123" s="249" t="s">
        <v>70</v>
      </c>
      <c r="AV123" s="14" t="s">
        <v>79</v>
      </c>
      <c r="AW123" s="14" t="s">
        <v>31</v>
      </c>
      <c r="AX123" s="14" t="s">
        <v>77</v>
      </c>
      <c r="AY123" s="249" t="s">
        <v>191</v>
      </c>
    </row>
    <row r="124" s="2" customFormat="1" ht="114.9" customHeight="1">
      <c r="A124" s="40"/>
      <c r="B124" s="41"/>
      <c r="C124" s="215" t="s">
        <v>281</v>
      </c>
      <c r="D124" s="215" t="s">
        <v>194</v>
      </c>
      <c r="E124" s="216" t="s">
        <v>447</v>
      </c>
      <c r="F124" s="217" t="s">
        <v>448</v>
      </c>
      <c r="G124" s="218" t="s">
        <v>244</v>
      </c>
      <c r="H124" s="219">
        <v>270.48000000000002</v>
      </c>
      <c r="I124" s="220"/>
      <c r="J124" s="221">
        <f>ROUND(I124*H124,2)</f>
        <v>0</v>
      </c>
      <c r="K124" s="217" t="s">
        <v>198</v>
      </c>
      <c r="L124" s="46"/>
      <c r="M124" s="222" t="s">
        <v>19</v>
      </c>
      <c r="N124" s="223" t="s">
        <v>41</v>
      </c>
      <c r="O124" s="86"/>
      <c r="P124" s="224">
        <f>O124*H124</f>
        <v>0</v>
      </c>
      <c r="Q124" s="224">
        <v>0</v>
      </c>
      <c r="R124" s="224">
        <f>Q124*H124</f>
        <v>0</v>
      </c>
      <c r="S124" s="224">
        <v>0</v>
      </c>
      <c r="T124" s="225">
        <f>S124*H124</f>
        <v>0</v>
      </c>
      <c r="U124" s="40"/>
      <c r="V124" s="40"/>
      <c r="W124" s="40"/>
      <c r="X124" s="40"/>
      <c r="Y124" s="40"/>
      <c r="Z124" s="40"/>
      <c r="AA124" s="40"/>
      <c r="AB124" s="40"/>
      <c r="AC124" s="40"/>
      <c r="AD124" s="40"/>
      <c r="AE124" s="40"/>
      <c r="AR124" s="226" t="s">
        <v>119</v>
      </c>
      <c r="AT124" s="226" t="s">
        <v>194</v>
      </c>
      <c r="AU124" s="226" t="s">
        <v>70</v>
      </c>
      <c r="AY124" s="19" t="s">
        <v>191</v>
      </c>
      <c r="BE124" s="227">
        <f>IF(N124="základní",J124,0)</f>
        <v>0</v>
      </c>
      <c r="BF124" s="227">
        <f>IF(N124="snížená",J124,0)</f>
        <v>0</v>
      </c>
      <c r="BG124" s="227">
        <f>IF(N124="zákl. přenesená",J124,0)</f>
        <v>0</v>
      </c>
      <c r="BH124" s="227">
        <f>IF(N124="sníž. přenesená",J124,0)</f>
        <v>0</v>
      </c>
      <c r="BI124" s="227">
        <f>IF(N124="nulová",J124,0)</f>
        <v>0</v>
      </c>
      <c r="BJ124" s="19" t="s">
        <v>77</v>
      </c>
      <c r="BK124" s="227">
        <f>ROUND(I124*H124,2)</f>
        <v>0</v>
      </c>
      <c r="BL124" s="19" t="s">
        <v>119</v>
      </c>
      <c r="BM124" s="226" t="s">
        <v>534</v>
      </c>
    </row>
    <row r="125" s="13" customFormat="1">
      <c r="A125" s="13"/>
      <c r="B125" s="228"/>
      <c r="C125" s="229"/>
      <c r="D125" s="230" t="s">
        <v>200</v>
      </c>
      <c r="E125" s="231" t="s">
        <v>19</v>
      </c>
      <c r="F125" s="232" t="s">
        <v>535</v>
      </c>
      <c r="G125" s="229"/>
      <c r="H125" s="231" t="s">
        <v>19</v>
      </c>
      <c r="I125" s="233"/>
      <c r="J125" s="229"/>
      <c r="K125" s="229"/>
      <c r="L125" s="234"/>
      <c r="M125" s="235"/>
      <c r="N125" s="236"/>
      <c r="O125" s="236"/>
      <c r="P125" s="236"/>
      <c r="Q125" s="236"/>
      <c r="R125" s="236"/>
      <c r="S125" s="236"/>
      <c r="T125" s="237"/>
      <c r="U125" s="13"/>
      <c r="V125" s="13"/>
      <c r="W125" s="13"/>
      <c r="X125" s="13"/>
      <c r="Y125" s="13"/>
      <c r="Z125" s="13"/>
      <c r="AA125" s="13"/>
      <c r="AB125" s="13"/>
      <c r="AC125" s="13"/>
      <c r="AD125" s="13"/>
      <c r="AE125" s="13"/>
      <c r="AT125" s="238" t="s">
        <v>200</v>
      </c>
      <c r="AU125" s="238" t="s">
        <v>70</v>
      </c>
      <c r="AV125" s="13" t="s">
        <v>77</v>
      </c>
      <c r="AW125" s="13" t="s">
        <v>31</v>
      </c>
      <c r="AX125" s="13" t="s">
        <v>70</v>
      </c>
      <c r="AY125" s="238" t="s">
        <v>191</v>
      </c>
    </row>
    <row r="126" s="14" customFormat="1">
      <c r="A126" s="14"/>
      <c r="B126" s="239"/>
      <c r="C126" s="240"/>
      <c r="D126" s="230" t="s">
        <v>200</v>
      </c>
      <c r="E126" s="241" t="s">
        <v>19</v>
      </c>
      <c r="F126" s="242" t="s">
        <v>536</v>
      </c>
      <c r="G126" s="240"/>
      <c r="H126" s="243">
        <v>270.48000000000002</v>
      </c>
      <c r="I126" s="244"/>
      <c r="J126" s="240"/>
      <c r="K126" s="240"/>
      <c r="L126" s="245"/>
      <c r="M126" s="246"/>
      <c r="N126" s="247"/>
      <c r="O126" s="247"/>
      <c r="P126" s="247"/>
      <c r="Q126" s="247"/>
      <c r="R126" s="247"/>
      <c r="S126" s="247"/>
      <c r="T126" s="248"/>
      <c r="U126" s="14"/>
      <c r="V126" s="14"/>
      <c r="W126" s="14"/>
      <c r="X126" s="14"/>
      <c r="Y126" s="14"/>
      <c r="Z126" s="14"/>
      <c r="AA126" s="14"/>
      <c r="AB126" s="14"/>
      <c r="AC126" s="14"/>
      <c r="AD126" s="14"/>
      <c r="AE126" s="14"/>
      <c r="AT126" s="249" t="s">
        <v>200</v>
      </c>
      <c r="AU126" s="249" t="s">
        <v>70</v>
      </c>
      <c r="AV126" s="14" t="s">
        <v>79</v>
      </c>
      <c r="AW126" s="14" t="s">
        <v>31</v>
      </c>
      <c r="AX126" s="14" t="s">
        <v>77</v>
      </c>
      <c r="AY126" s="249" t="s">
        <v>191</v>
      </c>
    </row>
    <row r="127" s="2" customFormat="1">
      <c r="A127" s="40"/>
      <c r="B127" s="41"/>
      <c r="C127" s="215" t="s">
        <v>287</v>
      </c>
      <c r="D127" s="215" t="s">
        <v>194</v>
      </c>
      <c r="E127" s="216" t="s">
        <v>453</v>
      </c>
      <c r="F127" s="217" t="s">
        <v>454</v>
      </c>
      <c r="G127" s="218" t="s">
        <v>244</v>
      </c>
      <c r="H127" s="219">
        <v>270.48000000000002</v>
      </c>
      <c r="I127" s="220"/>
      <c r="J127" s="221">
        <f>ROUND(I127*H127,2)</f>
        <v>0</v>
      </c>
      <c r="K127" s="217" t="s">
        <v>198</v>
      </c>
      <c r="L127" s="46"/>
      <c r="M127" s="222" t="s">
        <v>19</v>
      </c>
      <c r="N127" s="223" t="s">
        <v>41</v>
      </c>
      <c r="O127" s="86"/>
      <c r="P127" s="224">
        <f>O127*H127</f>
        <v>0</v>
      </c>
      <c r="Q127" s="224">
        <v>0</v>
      </c>
      <c r="R127" s="224">
        <f>Q127*H127</f>
        <v>0</v>
      </c>
      <c r="S127" s="224">
        <v>0</v>
      </c>
      <c r="T127" s="225">
        <f>S127*H127</f>
        <v>0</v>
      </c>
      <c r="U127" s="40"/>
      <c r="V127" s="40"/>
      <c r="W127" s="40"/>
      <c r="X127" s="40"/>
      <c r="Y127" s="40"/>
      <c r="Z127" s="40"/>
      <c r="AA127" s="40"/>
      <c r="AB127" s="40"/>
      <c r="AC127" s="40"/>
      <c r="AD127" s="40"/>
      <c r="AE127" s="40"/>
      <c r="AR127" s="226" t="s">
        <v>119</v>
      </c>
      <c r="AT127" s="226" t="s">
        <v>194</v>
      </c>
      <c r="AU127" s="226" t="s">
        <v>70</v>
      </c>
      <c r="AY127" s="19" t="s">
        <v>191</v>
      </c>
      <c r="BE127" s="227">
        <f>IF(N127="základní",J127,0)</f>
        <v>0</v>
      </c>
      <c r="BF127" s="227">
        <f>IF(N127="snížená",J127,0)</f>
        <v>0</v>
      </c>
      <c r="BG127" s="227">
        <f>IF(N127="zákl. přenesená",J127,0)</f>
        <v>0</v>
      </c>
      <c r="BH127" s="227">
        <f>IF(N127="sníž. přenesená",J127,0)</f>
        <v>0</v>
      </c>
      <c r="BI127" s="227">
        <f>IF(N127="nulová",J127,0)</f>
        <v>0</v>
      </c>
      <c r="BJ127" s="19" t="s">
        <v>77</v>
      </c>
      <c r="BK127" s="227">
        <f>ROUND(I127*H127,2)</f>
        <v>0</v>
      </c>
      <c r="BL127" s="19" t="s">
        <v>119</v>
      </c>
      <c r="BM127" s="226" t="s">
        <v>537</v>
      </c>
    </row>
    <row r="128" s="2" customFormat="1" ht="114.9" customHeight="1">
      <c r="A128" s="40"/>
      <c r="B128" s="41"/>
      <c r="C128" s="215" t="s">
        <v>292</v>
      </c>
      <c r="D128" s="215" t="s">
        <v>194</v>
      </c>
      <c r="E128" s="216" t="s">
        <v>538</v>
      </c>
      <c r="F128" s="217" t="s">
        <v>539</v>
      </c>
      <c r="G128" s="218" t="s">
        <v>244</v>
      </c>
      <c r="H128" s="219">
        <v>13.93</v>
      </c>
      <c r="I128" s="220"/>
      <c r="J128" s="221">
        <f>ROUND(I128*H128,2)</f>
        <v>0</v>
      </c>
      <c r="K128" s="217" t="s">
        <v>198</v>
      </c>
      <c r="L128" s="46"/>
      <c r="M128" s="222" t="s">
        <v>19</v>
      </c>
      <c r="N128" s="223" t="s">
        <v>41</v>
      </c>
      <c r="O128" s="86"/>
      <c r="P128" s="224">
        <f>O128*H128</f>
        <v>0</v>
      </c>
      <c r="Q128" s="224">
        <v>0</v>
      </c>
      <c r="R128" s="224">
        <f>Q128*H128</f>
        <v>0</v>
      </c>
      <c r="S128" s="224">
        <v>0</v>
      </c>
      <c r="T128" s="225">
        <f>S128*H128</f>
        <v>0</v>
      </c>
      <c r="U128" s="40"/>
      <c r="V128" s="40"/>
      <c r="W128" s="40"/>
      <c r="X128" s="40"/>
      <c r="Y128" s="40"/>
      <c r="Z128" s="40"/>
      <c r="AA128" s="40"/>
      <c r="AB128" s="40"/>
      <c r="AC128" s="40"/>
      <c r="AD128" s="40"/>
      <c r="AE128" s="40"/>
      <c r="AR128" s="226" t="s">
        <v>119</v>
      </c>
      <c r="AT128" s="226" t="s">
        <v>194</v>
      </c>
      <c r="AU128" s="226" t="s">
        <v>70</v>
      </c>
      <c r="AY128" s="19" t="s">
        <v>191</v>
      </c>
      <c r="BE128" s="227">
        <f>IF(N128="základní",J128,0)</f>
        <v>0</v>
      </c>
      <c r="BF128" s="227">
        <f>IF(N128="snížená",J128,0)</f>
        <v>0</v>
      </c>
      <c r="BG128" s="227">
        <f>IF(N128="zákl. přenesená",J128,0)</f>
        <v>0</v>
      </c>
      <c r="BH128" s="227">
        <f>IF(N128="sníž. přenesená",J128,0)</f>
        <v>0</v>
      </c>
      <c r="BI128" s="227">
        <f>IF(N128="nulová",J128,0)</f>
        <v>0</v>
      </c>
      <c r="BJ128" s="19" t="s">
        <v>77</v>
      </c>
      <c r="BK128" s="227">
        <f>ROUND(I128*H128,2)</f>
        <v>0</v>
      </c>
      <c r="BL128" s="19" t="s">
        <v>119</v>
      </c>
      <c r="BM128" s="226" t="s">
        <v>540</v>
      </c>
    </row>
    <row r="129" s="13" customFormat="1">
      <c r="A129" s="13"/>
      <c r="B129" s="228"/>
      <c r="C129" s="229"/>
      <c r="D129" s="230" t="s">
        <v>200</v>
      </c>
      <c r="E129" s="231" t="s">
        <v>19</v>
      </c>
      <c r="F129" s="232" t="s">
        <v>541</v>
      </c>
      <c r="G129" s="229"/>
      <c r="H129" s="231" t="s">
        <v>19</v>
      </c>
      <c r="I129" s="233"/>
      <c r="J129" s="229"/>
      <c r="K129" s="229"/>
      <c r="L129" s="234"/>
      <c r="M129" s="235"/>
      <c r="N129" s="236"/>
      <c r="O129" s="236"/>
      <c r="P129" s="236"/>
      <c r="Q129" s="236"/>
      <c r="R129" s="236"/>
      <c r="S129" s="236"/>
      <c r="T129" s="237"/>
      <c r="U129" s="13"/>
      <c r="V129" s="13"/>
      <c r="W129" s="13"/>
      <c r="X129" s="13"/>
      <c r="Y129" s="13"/>
      <c r="Z129" s="13"/>
      <c r="AA129" s="13"/>
      <c r="AB129" s="13"/>
      <c r="AC129" s="13"/>
      <c r="AD129" s="13"/>
      <c r="AE129" s="13"/>
      <c r="AT129" s="238" t="s">
        <v>200</v>
      </c>
      <c r="AU129" s="238" t="s">
        <v>70</v>
      </c>
      <c r="AV129" s="13" t="s">
        <v>77</v>
      </c>
      <c r="AW129" s="13" t="s">
        <v>31</v>
      </c>
      <c r="AX129" s="13" t="s">
        <v>70</v>
      </c>
      <c r="AY129" s="238" t="s">
        <v>191</v>
      </c>
    </row>
    <row r="130" s="14" customFormat="1">
      <c r="A130" s="14"/>
      <c r="B130" s="239"/>
      <c r="C130" s="240"/>
      <c r="D130" s="230" t="s">
        <v>200</v>
      </c>
      <c r="E130" s="241" t="s">
        <v>19</v>
      </c>
      <c r="F130" s="242" t="s">
        <v>542</v>
      </c>
      <c r="G130" s="240"/>
      <c r="H130" s="243">
        <v>13.5</v>
      </c>
      <c r="I130" s="244"/>
      <c r="J130" s="240"/>
      <c r="K130" s="240"/>
      <c r="L130" s="245"/>
      <c r="M130" s="246"/>
      <c r="N130" s="247"/>
      <c r="O130" s="247"/>
      <c r="P130" s="247"/>
      <c r="Q130" s="247"/>
      <c r="R130" s="247"/>
      <c r="S130" s="247"/>
      <c r="T130" s="248"/>
      <c r="U130" s="14"/>
      <c r="V130" s="14"/>
      <c r="W130" s="14"/>
      <c r="X130" s="14"/>
      <c r="Y130" s="14"/>
      <c r="Z130" s="14"/>
      <c r="AA130" s="14"/>
      <c r="AB130" s="14"/>
      <c r="AC130" s="14"/>
      <c r="AD130" s="14"/>
      <c r="AE130" s="14"/>
      <c r="AT130" s="249" t="s">
        <v>200</v>
      </c>
      <c r="AU130" s="249" t="s">
        <v>70</v>
      </c>
      <c r="AV130" s="14" t="s">
        <v>79</v>
      </c>
      <c r="AW130" s="14" t="s">
        <v>31</v>
      </c>
      <c r="AX130" s="14" t="s">
        <v>70</v>
      </c>
      <c r="AY130" s="249" t="s">
        <v>191</v>
      </c>
    </row>
    <row r="131" s="13" customFormat="1">
      <c r="A131" s="13"/>
      <c r="B131" s="228"/>
      <c r="C131" s="229"/>
      <c r="D131" s="230" t="s">
        <v>200</v>
      </c>
      <c r="E131" s="231" t="s">
        <v>19</v>
      </c>
      <c r="F131" s="232" t="s">
        <v>543</v>
      </c>
      <c r="G131" s="229"/>
      <c r="H131" s="231" t="s">
        <v>19</v>
      </c>
      <c r="I131" s="233"/>
      <c r="J131" s="229"/>
      <c r="K131" s="229"/>
      <c r="L131" s="234"/>
      <c r="M131" s="235"/>
      <c r="N131" s="236"/>
      <c r="O131" s="236"/>
      <c r="P131" s="236"/>
      <c r="Q131" s="236"/>
      <c r="R131" s="236"/>
      <c r="S131" s="236"/>
      <c r="T131" s="237"/>
      <c r="U131" s="13"/>
      <c r="V131" s="13"/>
      <c r="W131" s="13"/>
      <c r="X131" s="13"/>
      <c r="Y131" s="13"/>
      <c r="Z131" s="13"/>
      <c r="AA131" s="13"/>
      <c r="AB131" s="13"/>
      <c r="AC131" s="13"/>
      <c r="AD131" s="13"/>
      <c r="AE131" s="13"/>
      <c r="AT131" s="238" t="s">
        <v>200</v>
      </c>
      <c r="AU131" s="238" t="s">
        <v>70</v>
      </c>
      <c r="AV131" s="13" t="s">
        <v>77</v>
      </c>
      <c r="AW131" s="13" t="s">
        <v>31</v>
      </c>
      <c r="AX131" s="13" t="s">
        <v>70</v>
      </c>
      <c r="AY131" s="238" t="s">
        <v>191</v>
      </c>
    </row>
    <row r="132" s="14" customFormat="1">
      <c r="A132" s="14"/>
      <c r="B132" s="239"/>
      <c r="C132" s="240"/>
      <c r="D132" s="230" t="s">
        <v>200</v>
      </c>
      <c r="E132" s="241" t="s">
        <v>19</v>
      </c>
      <c r="F132" s="242" t="s">
        <v>544</v>
      </c>
      <c r="G132" s="240"/>
      <c r="H132" s="243">
        <v>0.42999999999999999</v>
      </c>
      <c r="I132" s="244"/>
      <c r="J132" s="240"/>
      <c r="K132" s="240"/>
      <c r="L132" s="245"/>
      <c r="M132" s="246"/>
      <c r="N132" s="247"/>
      <c r="O132" s="247"/>
      <c r="P132" s="247"/>
      <c r="Q132" s="247"/>
      <c r="R132" s="247"/>
      <c r="S132" s="247"/>
      <c r="T132" s="248"/>
      <c r="U132" s="14"/>
      <c r="V132" s="14"/>
      <c r="W132" s="14"/>
      <c r="X132" s="14"/>
      <c r="Y132" s="14"/>
      <c r="Z132" s="14"/>
      <c r="AA132" s="14"/>
      <c r="AB132" s="14"/>
      <c r="AC132" s="14"/>
      <c r="AD132" s="14"/>
      <c r="AE132" s="14"/>
      <c r="AT132" s="249" t="s">
        <v>200</v>
      </c>
      <c r="AU132" s="249" t="s">
        <v>70</v>
      </c>
      <c r="AV132" s="14" t="s">
        <v>79</v>
      </c>
      <c r="AW132" s="14" t="s">
        <v>31</v>
      </c>
      <c r="AX132" s="14" t="s">
        <v>70</v>
      </c>
      <c r="AY132" s="249" t="s">
        <v>191</v>
      </c>
    </row>
    <row r="133" s="15" customFormat="1">
      <c r="A133" s="15"/>
      <c r="B133" s="250"/>
      <c r="C133" s="251"/>
      <c r="D133" s="230" t="s">
        <v>200</v>
      </c>
      <c r="E133" s="252" t="s">
        <v>19</v>
      </c>
      <c r="F133" s="253" t="s">
        <v>209</v>
      </c>
      <c r="G133" s="251"/>
      <c r="H133" s="254">
        <v>13.93</v>
      </c>
      <c r="I133" s="255"/>
      <c r="J133" s="251"/>
      <c r="K133" s="251"/>
      <c r="L133" s="256"/>
      <c r="M133" s="257"/>
      <c r="N133" s="258"/>
      <c r="O133" s="258"/>
      <c r="P133" s="258"/>
      <c r="Q133" s="258"/>
      <c r="R133" s="258"/>
      <c r="S133" s="258"/>
      <c r="T133" s="259"/>
      <c r="U133" s="15"/>
      <c r="V133" s="15"/>
      <c r="W133" s="15"/>
      <c r="X133" s="15"/>
      <c r="Y133" s="15"/>
      <c r="Z133" s="15"/>
      <c r="AA133" s="15"/>
      <c r="AB133" s="15"/>
      <c r="AC133" s="15"/>
      <c r="AD133" s="15"/>
      <c r="AE133" s="15"/>
      <c r="AT133" s="260" t="s">
        <v>200</v>
      </c>
      <c r="AU133" s="260" t="s">
        <v>70</v>
      </c>
      <c r="AV133" s="15" t="s">
        <v>119</v>
      </c>
      <c r="AW133" s="15" t="s">
        <v>31</v>
      </c>
      <c r="AX133" s="15" t="s">
        <v>77</v>
      </c>
      <c r="AY133" s="260" t="s">
        <v>191</v>
      </c>
    </row>
    <row r="134" s="2" customFormat="1" ht="44.25" customHeight="1">
      <c r="A134" s="40"/>
      <c r="B134" s="41"/>
      <c r="C134" s="215" t="s">
        <v>298</v>
      </c>
      <c r="D134" s="215" t="s">
        <v>194</v>
      </c>
      <c r="E134" s="216" t="s">
        <v>466</v>
      </c>
      <c r="F134" s="217" t="s">
        <v>467</v>
      </c>
      <c r="G134" s="218" t="s">
        <v>205</v>
      </c>
      <c r="H134" s="219">
        <v>2</v>
      </c>
      <c r="I134" s="220"/>
      <c r="J134" s="221">
        <f>ROUND(I134*H134,2)</f>
        <v>0</v>
      </c>
      <c r="K134" s="217" t="s">
        <v>198</v>
      </c>
      <c r="L134" s="46"/>
      <c r="M134" s="222" t="s">
        <v>19</v>
      </c>
      <c r="N134" s="223" t="s">
        <v>41</v>
      </c>
      <c r="O134" s="86"/>
      <c r="P134" s="224">
        <f>O134*H134</f>
        <v>0</v>
      </c>
      <c r="Q134" s="224">
        <v>0</v>
      </c>
      <c r="R134" s="224">
        <f>Q134*H134</f>
        <v>0</v>
      </c>
      <c r="S134" s="224">
        <v>0</v>
      </c>
      <c r="T134" s="225">
        <f>S134*H134</f>
        <v>0</v>
      </c>
      <c r="U134" s="40"/>
      <c r="V134" s="40"/>
      <c r="W134" s="40"/>
      <c r="X134" s="40"/>
      <c r="Y134" s="40"/>
      <c r="Z134" s="40"/>
      <c r="AA134" s="40"/>
      <c r="AB134" s="40"/>
      <c r="AC134" s="40"/>
      <c r="AD134" s="40"/>
      <c r="AE134" s="40"/>
      <c r="AR134" s="226" t="s">
        <v>119</v>
      </c>
      <c r="AT134" s="226" t="s">
        <v>194</v>
      </c>
      <c r="AU134" s="226" t="s">
        <v>70</v>
      </c>
      <c r="AY134" s="19" t="s">
        <v>191</v>
      </c>
      <c r="BE134" s="227">
        <f>IF(N134="základní",J134,0)</f>
        <v>0</v>
      </c>
      <c r="BF134" s="227">
        <f>IF(N134="snížená",J134,0)</f>
        <v>0</v>
      </c>
      <c r="BG134" s="227">
        <f>IF(N134="zákl. přenesená",J134,0)</f>
        <v>0</v>
      </c>
      <c r="BH134" s="227">
        <f>IF(N134="sníž. přenesená",J134,0)</f>
        <v>0</v>
      </c>
      <c r="BI134" s="227">
        <f>IF(N134="nulová",J134,0)</f>
        <v>0</v>
      </c>
      <c r="BJ134" s="19" t="s">
        <v>77</v>
      </c>
      <c r="BK134" s="227">
        <f>ROUND(I134*H134,2)</f>
        <v>0</v>
      </c>
      <c r="BL134" s="19" t="s">
        <v>119</v>
      </c>
      <c r="BM134" s="226" t="s">
        <v>545</v>
      </c>
    </row>
    <row r="135" s="13" customFormat="1">
      <c r="A135" s="13"/>
      <c r="B135" s="228"/>
      <c r="C135" s="229"/>
      <c r="D135" s="230" t="s">
        <v>200</v>
      </c>
      <c r="E135" s="231" t="s">
        <v>19</v>
      </c>
      <c r="F135" s="232" t="s">
        <v>546</v>
      </c>
      <c r="G135" s="229"/>
      <c r="H135" s="231" t="s">
        <v>19</v>
      </c>
      <c r="I135" s="233"/>
      <c r="J135" s="229"/>
      <c r="K135" s="229"/>
      <c r="L135" s="234"/>
      <c r="M135" s="235"/>
      <c r="N135" s="236"/>
      <c r="O135" s="236"/>
      <c r="P135" s="236"/>
      <c r="Q135" s="236"/>
      <c r="R135" s="236"/>
      <c r="S135" s="236"/>
      <c r="T135" s="237"/>
      <c r="U135" s="13"/>
      <c r="V135" s="13"/>
      <c r="W135" s="13"/>
      <c r="X135" s="13"/>
      <c r="Y135" s="13"/>
      <c r="Z135" s="13"/>
      <c r="AA135" s="13"/>
      <c r="AB135" s="13"/>
      <c r="AC135" s="13"/>
      <c r="AD135" s="13"/>
      <c r="AE135" s="13"/>
      <c r="AT135" s="238" t="s">
        <v>200</v>
      </c>
      <c r="AU135" s="238" t="s">
        <v>70</v>
      </c>
      <c r="AV135" s="13" t="s">
        <v>77</v>
      </c>
      <c r="AW135" s="13" t="s">
        <v>31</v>
      </c>
      <c r="AX135" s="13" t="s">
        <v>70</v>
      </c>
      <c r="AY135" s="238" t="s">
        <v>191</v>
      </c>
    </row>
    <row r="136" s="14" customFormat="1">
      <c r="A136" s="14"/>
      <c r="B136" s="239"/>
      <c r="C136" s="240"/>
      <c r="D136" s="230" t="s">
        <v>200</v>
      </c>
      <c r="E136" s="241" t="s">
        <v>19</v>
      </c>
      <c r="F136" s="242" t="s">
        <v>79</v>
      </c>
      <c r="G136" s="240"/>
      <c r="H136" s="243">
        <v>2</v>
      </c>
      <c r="I136" s="244"/>
      <c r="J136" s="240"/>
      <c r="K136" s="240"/>
      <c r="L136" s="245"/>
      <c r="M136" s="275"/>
      <c r="N136" s="276"/>
      <c r="O136" s="276"/>
      <c r="P136" s="276"/>
      <c r="Q136" s="276"/>
      <c r="R136" s="276"/>
      <c r="S136" s="276"/>
      <c r="T136" s="277"/>
      <c r="U136" s="14"/>
      <c r="V136" s="14"/>
      <c r="W136" s="14"/>
      <c r="X136" s="14"/>
      <c r="Y136" s="14"/>
      <c r="Z136" s="14"/>
      <c r="AA136" s="14"/>
      <c r="AB136" s="14"/>
      <c r="AC136" s="14"/>
      <c r="AD136" s="14"/>
      <c r="AE136" s="14"/>
      <c r="AT136" s="249" t="s">
        <v>200</v>
      </c>
      <c r="AU136" s="249" t="s">
        <v>70</v>
      </c>
      <c r="AV136" s="14" t="s">
        <v>79</v>
      </c>
      <c r="AW136" s="14" t="s">
        <v>31</v>
      </c>
      <c r="AX136" s="14" t="s">
        <v>77</v>
      </c>
      <c r="AY136" s="249" t="s">
        <v>191</v>
      </c>
    </row>
    <row r="137" s="2" customFormat="1" ht="6.96" customHeight="1">
      <c r="A137" s="40"/>
      <c r="B137" s="61"/>
      <c r="C137" s="62"/>
      <c r="D137" s="62"/>
      <c r="E137" s="62"/>
      <c r="F137" s="62"/>
      <c r="G137" s="62"/>
      <c r="H137" s="62"/>
      <c r="I137" s="62"/>
      <c r="J137" s="62"/>
      <c r="K137" s="62"/>
      <c r="L137" s="46"/>
      <c r="M137" s="40"/>
      <c r="O137" s="40"/>
      <c r="P137" s="40"/>
      <c r="Q137" s="40"/>
      <c r="R137" s="40"/>
      <c r="S137" s="40"/>
      <c r="T137" s="40"/>
      <c r="U137" s="40"/>
      <c r="V137" s="40"/>
      <c r="W137" s="40"/>
      <c r="X137" s="40"/>
      <c r="Y137" s="40"/>
      <c r="Z137" s="40"/>
      <c r="AA137" s="40"/>
      <c r="AB137" s="40"/>
      <c r="AC137" s="40"/>
      <c r="AD137" s="40"/>
      <c r="AE137" s="40"/>
    </row>
  </sheetData>
  <sheetProtection sheet="1" autoFilter="0" formatColumns="0" formatRows="0" objects="1" scenarios="1" spinCount="100000" saltValue="RfQGhRIlMWJ+eqC5Rh3NxHKaQ3GgufQuqNHwXTYbl+g2PUDRNMHBORsuUWiNF7kwf7R4Z3UzdTGAggWUss14QQ==" hashValue="U26b9LSbkec5C6qUX5HX1Kkk/wzT7ZKkbmZ+s6FuUnhOExi/Qa8OsoLdnblSvGy2Et9olPC04yKi9GW5lKyMkw==" algorithmName="SHA-512" password="CC35"/>
  <autoFilter ref="C90:K136"/>
  <mergeCells count="15">
    <mergeCell ref="E7:H7"/>
    <mergeCell ref="E11:H11"/>
    <mergeCell ref="E9:H9"/>
    <mergeCell ref="E13:H13"/>
    <mergeCell ref="E22:H22"/>
    <mergeCell ref="E31:H31"/>
    <mergeCell ref="E52:H52"/>
    <mergeCell ref="E56:H56"/>
    <mergeCell ref="E54:H54"/>
    <mergeCell ref="E58:H58"/>
    <mergeCell ref="E77:H77"/>
    <mergeCell ref="E81:H81"/>
    <mergeCell ref="E79:H79"/>
    <mergeCell ref="E83:H83"/>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94</v>
      </c>
    </row>
    <row r="3" s="1" customFormat="1" ht="6.96" customHeight="1">
      <c r="B3" s="141"/>
      <c r="C3" s="142"/>
      <c r="D3" s="142"/>
      <c r="E3" s="142"/>
      <c r="F3" s="142"/>
      <c r="G3" s="142"/>
      <c r="H3" s="142"/>
      <c r="I3" s="142"/>
      <c r="J3" s="142"/>
      <c r="K3" s="142"/>
      <c r="L3" s="22"/>
      <c r="AT3" s="19" t="s">
        <v>79</v>
      </c>
    </row>
    <row r="4" s="1" customFormat="1" ht="24.96" customHeight="1">
      <c r="B4" s="22"/>
      <c r="D4" s="143" t="s">
        <v>161</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1. TK Velké Březno - Boletice n.L. a 1. SK v žst. Boletice_OPRAVA č.1</v>
      </c>
      <c r="F7" s="145"/>
      <c r="G7" s="145"/>
      <c r="H7" s="145"/>
      <c r="L7" s="22"/>
    </row>
    <row r="8">
      <c r="B8" s="22"/>
      <c r="D8" s="145" t="s">
        <v>162</v>
      </c>
      <c r="L8" s="22"/>
    </row>
    <row r="9" s="1" customFormat="1" ht="16.5" customHeight="1">
      <c r="B9" s="22"/>
      <c r="E9" s="146" t="s">
        <v>163</v>
      </c>
      <c r="F9" s="1"/>
      <c r="G9" s="1"/>
      <c r="H9" s="1"/>
      <c r="L9" s="22"/>
    </row>
    <row r="10" s="1" customFormat="1" ht="12" customHeight="1">
      <c r="B10" s="22"/>
      <c r="D10" s="145" t="s">
        <v>164</v>
      </c>
      <c r="L10" s="22"/>
    </row>
    <row r="11" s="2" customFormat="1" ht="16.5" customHeight="1">
      <c r="A11" s="40"/>
      <c r="B11" s="46"/>
      <c r="C11" s="40"/>
      <c r="D11" s="40"/>
      <c r="E11" s="158" t="s">
        <v>470</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471</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547</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473</v>
      </c>
      <c r="G16" s="40"/>
      <c r="H16" s="40"/>
      <c r="I16" s="145" t="s">
        <v>23</v>
      </c>
      <c r="J16" s="149" t="str">
        <f>'Rekapitulace stavby'!AN8</f>
        <v>15. 3. 2021</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166</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167</v>
      </c>
      <c r="F19" s="40"/>
      <c r="G19" s="40"/>
      <c r="H19" s="40"/>
      <c r="I19" s="145" t="s">
        <v>27</v>
      </c>
      <c r="J19" s="135" t="s">
        <v>168</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stavby'!AN16="","",'Rekapitulace stavby'!AN16)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stavby'!E17="","",'Rekapitulace stavby'!E17)</f>
        <v xml:space="preserve"> </v>
      </c>
      <c r="F25" s="40"/>
      <c r="G25" s="40"/>
      <c r="H25" s="40"/>
      <c r="I25" s="145" t="s">
        <v>27</v>
      </c>
      <c r="J25" s="135" t="str">
        <f>IF('Rekapitulace stavby'!AN17="","",'Rekapitulace stavby'!AN17)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33</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34</v>
      </c>
      <c r="E30" s="40"/>
      <c r="F30" s="40"/>
      <c r="G30" s="40"/>
      <c r="H30" s="40"/>
      <c r="I30" s="40"/>
      <c r="J30" s="40"/>
      <c r="K30" s="40"/>
      <c r="L30" s="147"/>
      <c r="S30" s="40"/>
      <c r="T30" s="40"/>
      <c r="U30" s="40"/>
      <c r="V30" s="40"/>
      <c r="W30" s="40"/>
      <c r="X30" s="40"/>
      <c r="Y30" s="40"/>
      <c r="Z30" s="40"/>
      <c r="AA30" s="40"/>
      <c r="AB30" s="40"/>
      <c r="AC30" s="40"/>
      <c r="AD30" s="40"/>
      <c r="AE30" s="40"/>
    </row>
    <row r="31" s="8" customFormat="1" ht="47.25" customHeight="1">
      <c r="A31" s="150"/>
      <c r="B31" s="151"/>
      <c r="C31" s="150"/>
      <c r="D31" s="150"/>
      <c r="E31" s="152" t="s">
        <v>169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36</v>
      </c>
      <c r="E34" s="40"/>
      <c r="F34" s="40"/>
      <c r="G34" s="40"/>
      <c r="H34" s="40"/>
      <c r="I34" s="40"/>
      <c r="J34" s="156">
        <f>ROUND(J93,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38</v>
      </c>
      <c r="G36" s="40"/>
      <c r="H36" s="40"/>
      <c r="I36" s="157" t="s">
        <v>37</v>
      </c>
      <c r="J36" s="157" t="s">
        <v>39</v>
      </c>
      <c r="K36" s="40"/>
      <c r="L36" s="147"/>
      <c r="S36" s="40"/>
      <c r="T36" s="40"/>
      <c r="U36" s="40"/>
      <c r="V36" s="40"/>
      <c r="W36" s="40"/>
      <c r="X36" s="40"/>
      <c r="Y36" s="40"/>
      <c r="Z36" s="40"/>
      <c r="AA36" s="40"/>
      <c r="AB36" s="40"/>
      <c r="AC36" s="40"/>
      <c r="AD36" s="40"/>
      <c r="AE36" s="40"/>
    </row>
    <row r="37" s="2" customFormat="1" ht="14.4" customHeight="1">
      <c r="A37" s="40"/>
      <c r="B37" s="46"/>
      <c r="C37" s="40"/>
      <c r="D37" s="158" t="s">
        <v>40</v>
      </c>
      <c r="E37" s="145" t="s">
        <v>41</v>
      </c>
      <c r="F37" s="159">
        <f>ROUND((SUM(BE93:BE143)),  2)</f>
        <v>0</v>
      </c>
      <c r="G37" s="40"/>
      <c r="H37" s="40"/>
      <c r="I37" s="160">
        <v>0.20999999999999999</v>
      </c>
      <c r="J37" s="159">
        <f>ROUND(((SUM(BE93:BE143))*I37),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42</v>
      </c>
      <c r="F38" s="159">
        <f>ROUND((SUM(BF93:BF143)),  2)</f>
        <v>0</v>
      </c>
      <c r="G38" s="40"/>
      <c r="H38" s="40"/>
      <c r="I38" s="160">
        <v>0.14999999999999999</v>
      </c>
      <c r="J38" s="159">
        <f>ROUND(((SUM(BF93:BF143))*I38),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43</v>
      </c>
      <c r="F39" s="159">
        <f>ROUND((SUM(BG93:BG143)),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44</v>
      </c>
      <c r="F40" s="159">
        <f>ROUND((SUM(BH93:BH143)),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45</v>
      </c>
      <c r="F41" s="159">
        <f>ROUND((SUM(BI93:BI143)),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46</v>
      </c>
      <c r="E43" s="163"/>
      <c r="F43" s="163"/>
      <c r="G43" s="164" t="s">
        <v>47</v>
      </c>
      <c r="H43" s="165" t="s">
        <v>48</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170</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1. TK Velké Březno - Boletice n.L. a 1. SK v žst. Boletice_OPRAVA č.1</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162</v>
      </c>
      <c r="D53" s="24"/>
      <c r="E53" s="24"/>
      <c r="F53" s="24"/>
      <c r="G53" s="24"/>
      <c r="H53" s="24"/>
      <c r="I53" s="24"/>
      <c r="J53" s="24"/>
      <c r="K53" s="24"/>
      <c r="L53" s="22"/>
    </row>
    <row r="54" s="1" customFormat="1" ht="16.5" customHeight="1">
      <c r="B54" s="23"/>
      <c r="C54" s="24"/>
      <c r="D54" s="24"/>
      <c r="E54" s="172" t="s">
        <v>163</v>
      </c>
      <c r="F54" s="24"/>
      <c r="G54" s="24"/>
      <c r="H54" s="24"/>
      <c r="I54" s="24"/>
      <c r="J54" s="24"/>
      <c r="K54" s="24"/>
      <c r="L54" s="22"/>
    </row>
    <row r="55" s="1" customFormat="1" ht="12" customHeight="1">
      <c r="B55" s="23"/>
      <c r="C55" s="34" t="s">
        <v>164</v>
      </c>
      <c r="D55" s="24"/>
      <c r="E55" s="24"/>
      <c r="F55" s="24"/>
      <c r="G55" s="24"/>
      <c r="H55" s="24"/>
      <c r="I55" s="24"/>
      <c r="J55" s="24"/>
      <c r="K55" s="24"/>
      <c r="L55" s="22"/>
    </row>
    <row r="56" s="2" customFormat="1" ht="16.5" customHeight="1">
      <c r="A56" s="40"/>
      <c r="B56" s="41"/>
      <c r="C56" s="42"/>
      <c r="D56" s="42"/>
      <c r="E56" s="278" t="s">
        <v>470</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471</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02.2 - SO 02.2 - Nástupiště</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trať 073</v>
      </c>
      <c r="G60" s="42"/>
      <c r="H60" s="42"/>
      <c r="I60" s="34" t="s">
        <v>23</v>
      </c>
      <c r="J60" s="74" t="str">
        <f>IF(J16="","",J16)</f>
        <v>15. 3. 2021</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Správa železnic, OŘ ÚNL</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Věra Trnková</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171</v>
      </c>
      <c r="D65" s="174"/>
      <c r="E65" s="174"/>
      <c r="F65" s="174"/>
      <c r="G65" s="174"/>
      <c r="H65" s="174"/>
      <c r="I65" s="174"/>
      <c r="J65" s="175" t="s">
        <v>172</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68</v>
      </c>
      <c r="D67" s="42"/>
      <c r="E67" s="42"/>
      <c r="F67" s="42"/>
      <c r="G67" s="42"/>
      <c r="H67" s="42"/>
      <c r="I67" s="42"/>
      <c r="J67" s="104">
        <f>J93</f>
        <v>0</v>
      </c>
      <c r="K67" s="42"/>
      <c r="L67" s="147"/>
      <c r="S67" s="40"/>
      <c r="T67" s="40"/>
      <c r="U67" s="40"/>
      <c r="V67" s="40"/>
      <c r="W67" s="40"/>
      <c r="X67" s="40"/>
      <c r="Y67" s="40"/>
      <c r="Z67" s="40"/>
      <c r="AA67" s="40"/>
      <c r="AB67" s="40"/>
      <c r="AC67" s="40"/>
      <c r="AD67" s="40"/>
      <c r="AE67" s="40"/>
      <c r="AU67" s="19" t="s">
        <v>173</v>
      </c>
    </row>
    <row r="68" s="9" customFormat="1" ht="24.96" customHeight="1">
      <c r="A68" s="9"/>
      <c r="B68" s="177"/>
      <c r="C68" s="178"/>
      <c r="D68" s="179" t="s">
        <v>174</v>
      </c>
      <c r="E68" s="180"/>
      <c r="F68" s="180"/>
      <c r="G68" s="180"/>
      <c r="H68" s="180"/>
      <c r="I68" s="180"/>
      <c r="J68" s="181">
        <f>J94</f>
        <v>0</v>
      </c>
      <c r="K68" s="178"/>
      <c r="L68" s="182"/>
      <c r="S68" s="9"/>
      <c r="T68" s="9"/>
      <c r="U68" s="9"/>
      <c r="V68" s="9"/>
      <c r="W68" s="9"/>
      <c r="X68" s="9"/>
      <c r="Y68" s="9"/>
      <c r="Z68" s="9"/>
      <c r="AA68" s="9"/>
      <c r="AB68" s="9"/>
      <c r="AC68" s="9"/>
      <c r="AD68" s="9"/>
      <c r="AE68" s="9"/>
    </row>
    <row r="69" s="10" customFormat="1" ht="19.92" customHeight="1">
      <c r="A69" s="10"/>
      <c r="B69" s="183"/>
      <c r="C69" s="127"/>
      <c r="D69" s="184" t="s">
        <v>175</v>
      </c>
      <c r="E69" s="185"/>
      <c r="F69" s="185"/>
      <c r="G69" s="185"/>
      <c r="H69" s="185"/>
      <c r="I69" s="185"/>
      <c r="J69" s="186">
        <f>J95</f>
        <v>0</v>
      </c>
      <c r="K69" s="127"/>
      <c r="L69" s="187"/>
      <c r="S69" s="10"/>
      <c r="T69" s="10"/>
      <c r="U69" s="10"/>
      <c r="V69" s="10"/>
      <c r="W69" s="10"/>
      <c r="X69" s="10"/>
      <c r="Y69" s="10"/>
      <c r="Z69" s="10"/>
      <c r="AA69" s="10"/>
      <c r="AB69" s="10"/>
      <c r="AC69" s="10"/>
      <c r="AD69" s="10"/>
      <c r="AE69" s="10"/>
    </row>
    <row r="70" s="2" customFormat="1" ht="21.84" customHeight="1">
      <c r="A70" s="40"/>
      <c r="B70" s="41"/>
      <c r="C70" s="42"/>
      <c r="D70" s="42"/>
      <c r="E70" s="42"/>
      <c r="F70" s="42"/>
      <c r="G70" s="42"/>
      <c r="H70" s="42"/>
      <c r="I70" s="42"/>
      <c r="J70" s="42"/>
      <c r="K70" s="42"/>
      <c r="L70" s="147"/>
      <c r="S70" s="40"/>
      <c r="T70" s="40"/>
      <c r="U70" s="40"/>
      <c r="V70" s="40"/>
      <c r="W70" s="40"/>
      <c r="X70" s="40"/>
      <c r="Y70" s="40"/>
      <c r="Z70" s="40"/>
      <c r="AA70" s="40"/>
      <c r="AB70" s="40"/>
      <c r="AC70" s="40"/>
      <c r="AD70" s="40"/>
      <c r="AE70" s="40"/>
    </row>
    <row r="71" s="2" customFormat="1" ht="6.96" customHeight="1">
      <c r="A71" s="40"/>
      <c r="B71" s="61"/>
      <c r="C71" s="62"/>
      <c r="D71" s="62"/>
      <c r="E71" s="62"/>
      <c r="F71" s="62"/>
      <c r="G71" s="62"/>
      <c r="H71" s="62"/>
      <c r="I71" s="62"/>
      <c r="J71" s="62"/>
      <c r="K71" s="62"/>
      <c r="L71" s="147"/>
      <c r="S71" s="40"/>
      <c r="T71" s="40"/>
      <c r="U71" s="40"/>
      <c r="V71" s="40"/>
      <c r="W71" s="40"/>
      <c r="X71" s="40"/>
      <c r="Y71" s="40"/>
      <c r="Z71" s="40"/>
      <c r="AA71" s="40"/>
      <c r="AB71" s="40"/>
      <c r="AC71" s="40"/>
      <c r="AD71" s="40"/>
      <c r="AE71" s="40"/>
    </row>
    <row r="75" s="2" customFormat="1" ht="6.96" customHeight="1">
      <c r="A75" s="40"/>
      <c r="B75" s="63"/>
      <c r="C75" s="64"/>
      <c r="D75" s="64"/>
      <c r="E75" s="64"/>
      <c r="F75" s="64"/>
      <c r="G75" s="64"/>
      <c r="H75" s="64"/>
      <c r="I75" s="64"/>
      <c r="J75" s="64"/>
      <c r="K75" s="64"/>
      <c r="L75" s="147"/>
      <c r="S75" s="40"/>
      <c r="T75" s="40"/>
      <c r="U75" s="40"/>
      <c r="V75" s="40"/>
      <c r="W75" s="40"/>
      <c r="X75" s="40"/>
      <c r="Y75" s="40"/>
      <c r="Z75" s="40"/>
      <c r="AA75" s="40"/>
      <c r="AB75" s="40"/>
      <c r="AC75" s="40"/>
      <c r="AD75" s="40"/>
      <c r="AE75" s="40"/>
    </row>
    <row r="76" s="2" customFormat="1" ht="24.96" customHeight="1">
      <c r="A76" s="40"/>
      <c r="B76" s="41"/>
      <c r="C76" s="25" t="s">
        <v>176</v>
      </c>
      <c r="D76" s="42"/>
      <c r="E76" s="42"/>
      <c r="F76" s="42"/>
      <c r="G76" s="42"/>
      <c r="H76" s="42"/>
      <c r="I76" s="42"/>
      <c r="J76" s="42"/>
      <c r="K76" s="42"/>
      <c r="L76" s="147"/>
      <c r="S76" s="40"/>
      <c r="T76" s="40"/>
      <c r="U76" s="40"/>
      <c r="V76" s="40"/>
      <c r="W76" s="40"/>
      <c r="X76" s="40"/>
      <c r="Y76" s="40"/>
      <c r="Z76" s="40"/>
      <c r="AA76" s="40"/>
      <c r="AB76" s="40"/>
      <c r="AC76" s="40"/>
      <c r="AD76" s="40"/>
      <c r="AE76" s="40"/>
    </row>
    <row r="77" s="2" customFormat="1" ht="6.96" customHeight="1">
      <c r="A77" s="40"/>
      <c r="B77" s="41"/>
      <c r="C77" s="42"/>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12" customHeight="1">
      <c r="A78" s="40"/>
      <c r="B78" s="41"/>
      <c r="C78" s="34" t="s">
        <v>16</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6.5" customHeight="1">
      <c r="A79" s="40"/>
      <c r="B79" s="41"/>
      <c r="C79" s="42"/>
      <c r="D79" s="42"/>
      <c r="E79" s="172" t="str">
        <f>E7</f>
        <v>Oprava trati v úseku 1. TK Velké Březno - Boletice n.L. a 1. SK v žst. Boletice_OPRAVA č.1</v>
      </c>
      <c r="F79" s="34"/>
      <c r="G79" s="34"/>
      <c r="H79" s="34"/>
      <c r="I79" s="42"/>
      <c r="J79" s="42"/>
      <c r="K79" s="42"/>
      <c r="L79" s="147"/>
      <c r="S79" s="40"/>
      <c r="T79" s="40"/>
      <c r="U79" s="40"/>
      <c r="V79" s="40"/>
      <c r="W79" s="40"/>
      <c r="X79" s="40"/>
      <c r="Y79" s="40"/>
      <c r="Z79" s="40"/>
      <c r="AA79" s="40"/>
      <c r="AB79" s="40"/>
      <c r="AC79" s="40"/>
      <c r="AD79" s="40"/>
      <c r="AE79" s="40"/>
    </row>
    <row r="80" s="1" customFormat="1" ht="12" customHeight="1">
      <c r="B80" s="23"/>
      <c r="C80" s="34" t="s">
        <v>162</v>
      </c>
      <c r="D80" s="24"/>
      <c r="E80" s="24"/>
      <c r="F80" s="24"/>
      <c r="G80" s="24"/>
      <c r="H80" s="24"/>
      <c r="I80" s="24"/>
      <c r="J80" s="24"/>
      <c r="K80" s="24"/>
      <c r="L80" s="22"/>
    </row>
    <row r="81" s="1" customFormat="1" ht="16.5" customHeight="1">
      <c r="B81" s="23"/>
      <c r="C81" s="24"/>
      <c r="D81" s="24"/>
      <c r="E81" s="172" t="s">
        <v>163</v>
      </c>
      <c r="F81" s="24"/>
      <c r="G81" s="24"/>
      <c r="H81" s="24"/>
      <c r="I81" s="24"/>
      <c r="J81" s="24"/>
      <c r="K81" s="24"/>
      <c r="L81" s="22"/>
    </row>
    <row r="82" s="1" customFormat="1" ht="12" customHeight="1">
      <c r="B82" s="23"/>
      <c r="C82" s="34" t="s">
        <v>164</v>
      </c>
      <c r="D82" s="24"/>
      <c r="E82" s="24"/>
      <c r="F82" s="24"/>
      <c r="G82" s="24"/>
      <c r="H82" s="24"/>
      <c r="I82" s="24"/>
      <c r="J82" s="24"/>
      <c r="K82" s="24"/>
      <c r="L82" s="22"/>
    </row>
    <row r="83" s="2" customFormat="1" ht="16.5" customHeight="1">
      <c r="A83" s="40"/>
      <c r="B83" s="41"/>
      <c r="C83" s="42"/>
      <c r="D83" s="42"/>
      <c r="E83" s="278" t="s">
        <v>470</v>
      </c>
      <c r="F83" s="42"/>
      <c r="G83" s="42"/>
      <c r="H83" s="42"/>
      <c r="I83" s="42"/>
      <c r="J83" s="42"/>
      <c r="K83" s="42"/>
      <c r="L83" s="147"/>
      <c r="S83" s="40"/>
      <c r="T83" s="40"/>
      <c r="U83" s="40"/>
      <c r="V83" s="40"/>
      <c r="W83" s="40"/>
      <c r="X83" s="40"/>
      <c r="Y83" s="40"/>
      <c r="Z83" s="40"/>
      <c r="AA83" s="40"/>
      <c r="AB83" s="40"/>
      <c r="AC83" s="40"/>
      <c r="AD83" s="40"/>
      <c r="AE83" s="40"/>
    </row>
    <row r="84" s="2" customFormat="1" ht="12" customHeight="1">
      <c r="A84" s="40"/>
      <c r="B84" s="41"/>
      <c r="C84" s="34" t="s">
        <v>471</v>
      </c>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16.5" customHeight="1">
      <c r="A85" s="40"/>
      <c r="B85" s="41"/>
      <c r="C85" s="42"/>
      <c r="D85" s="42"/>
      <c r="E85" s="71" t="str">
        <f>E13</f>
        <v>02.2 - SO 02.2 - Nástupiště</v>
      </c>
      <c r="F85" s="42"/>
      <c r="G85" s="42"/>
      <c r="H85" s="42"/>
      <c r="I85" s="42"/>
      <c r="J85" s="42"/>
      <c r="K85" s="42"/>
      <c r="L85" s="147"/>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2" customHeight="1">
      <c r="A87" s="40"/>
      <c r="B87" s="41"/>
      <c r="C87" s="34" t="s">
        <v>21</v>
      </c>
      <c r="D87" s="42"/>
      <c r="E87" s="42"/>
      <c r="F87" s="29" t="str">
        <f>F16</f>
        <v>trať 073</v>
      </c>
      <c r="G87" s="42"/>
      <c r="H87" s="42"/>
      <c r="I87" s="34" t="s">
        <v>23</v>
      </c>
      <c r="J87" s="74" t="str">
        <f>IF(J16="","",J16)</f>
        <v>15. 3. 2021</v>
      </c>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5.15" customHeight="1">
      <c r="A89" s="40"/>
      <c r="B89" s="41"/>
      <c r="C89" s="34" t="s">
        <v>25</v>
      </c>
      <c r="D89" s="42"/>
      <c r="E89" s="42"/>
      <c r="F89" s="29" t="str">
        <f>E19</f>
        <v>Správa železnic, OŘ ÚNL</v>
      </c>
      <c r="G89" s="42"/>
      <c r="H89" s="42"/>
      <c r="I89" s="34" t="s">
        <v>30</v>
      </c>
      <c r="J89" s="38" t="str">
        <f>E25</f>
        <v xml:space="preserve"> </v>
      </c>
      <c r="K89" s="42"/>
      <c r="L89" s="147"/>
      <c r="S89" s="40"/>
      <c r="T89" s="40"/>
      <c r="U89" s="40"/>
      <c r="V89" s="40"/>
      <c r="W89" s="40"/>
      <c r="X89" s="40"/>
      <c r="Y89" s="40"/>
      <c r="Z89" s="40"/>
      <c r="AA89" s="40"/>
      <c r="AB89" s="40"/>
      <c r="AC89" s="40"/>
      <c r="AD89" s="40"/>
      <c r="AE89" s="40"/>
    </row>
    <row r="90" s="2" customFormat="1" ht="15.15" customHeight="1">
      <c r="A90" s="40"/>
      <c r="B90" s="41"/>
      <c r="C90" s="34" t="s">
        <v>28</v>
      </c>
      <c r="D90" s="42"/>
      <c r="E90" s="42"/>
      <c r="F90" s="29" t="str">
        <f>IF(E22="","",E22)</f>
        <v>Vyplň údaj</v>
      </c>
      <c r="G90" s="42"/>
      <c r="H90" s="42"/>
      <c r="I90" s="34" t="s">
        <v>32</v>
      </c>
      <c r="J90" s="38" t="str">
        <f>E28</f>
        <v>Věra Trnková</v>
      </c>
      <c r="K90" s="42"/>
      <c r="L90" s="147"/>
      <c r="S90" s="40"/>
      <c r="T90" s="40"/>
      <c r="U90" s="40"/>
      <c r="V90" s="40"/>
      <c r="W90" s="40"/>
      <c r="X90" s="40"/>
      <c r="Y90" s="40"/>
      <c r="Z90" s="40"/>
      <c r="AA90" s="40"/>
      <c r="AB90" s="40"/>
      <c r="AC90" s="40"/>
      <c r="AD90" s="40"/>
      <c r="AE90" s="40"/>
    </row>
    <row r="91" s="2" customFormat="1" ht="10.32" customHeight="1">
      <c r="A91" s="40"/>
      <c r="B91" s="41"/>
      <c r="C91" s="42"/>
      <c r="D91" s="42"/>
      <c r="E91" s="42"/>
      <c r="F91" s="42"/>
      <c r="G91" s="42"/>
      <c r="H91" s="42"/>
      <c r="I91" s="42"/>
      <c r="J91" s="42"/>
      <c r="K91" s="42"/>
      <c r="L91" s="147"/>
      <c r="S91" s="40"/>
      <c r="T91" s="40"/>
      <c r="U91" s="40"/>
      <c r="V91" s="40"/>
      <c r="W91" s="40"/>
      <c r="X91" s="40"/>
      <c r="Y91" s="40"/>
      <c r="Z91" s="40"/>
      <c r="AA91" s="40"/>
      <c r="AB91" s="40"/>
      <c r="AC91" s="40"/>
      <c r="AD91" s="40"/>
      <c r="AE91" s="40"/>
    </row>
    <row r="92" s="11" customFormat="1" ht="29.28" customHeight="1">
      <c r="A92" s="188"/>
      <c r="B92" s="189"/>
      <c r="C92" s="190" t="s">
        <v>177</v>
      </c>
      <c r="D92" s="191" t="s">
        <v>55</v>
      </c>
      <c r="E92" s="191" t="s">
        <v>51</v>
      </c>
      <c r="F92" s="191" t="s">
        <v>52</v>
      </c>
      <c r="G92" s="191" t="s">
        <v>178</v>
      </c>
      <c r="H92" s="191" t="s">
        <v>179</v>
      </c>
      <c r="I92" s="191" t="s">
        <v>180</v>
      </c>
      <c r="J92" s="191" t="s">
        <v>172</v>
      </c>
      <c r="K92" s="192" t="s">
        <v>181</v>
      </c>
      <c r="L92" s="193"/>
      <c r="M92" s="94" t="s">
        <v>19</v>
      </c>
      <c r="N92" s="95" t="s">
        <v>40</v>
      </c>
      <c r="O92" s="95" t="s">
        <v>182</v>
      </c>
      <c r="P92" s="95" t="s">
        <v>183</v>
      </c>
      <c r="Q92" s="95" t="s">
        <v>184</v>
      </c>
      <c r="R92" s="95" t="s">
        <v>185</v>
      </c>
      <c r="S92" s="95" t="s">
        <v>186</v>
      </c>
      <c r="T92" s="96" t="s">
        <v>187</v>
      </c>
      <c r="U92" s="188"/>
      <c r="V92" s="188"/>
      <c r="W92" s="188"/>
      <c r="X92" s="188"/>
      <c r="Y92" s="188"/>
      <c r="Z92" s="188"/>
      <c r="AA92" s="188"/>
      <c r="AB92" s="188"/>
      <c r="AC92" s="188"/>
      <c r="AD92" s="188"/>
      <c r="AE92" s="188"/>
    </row>
    <row r="93" s="2" customFormat="1" ht="22.8" customHeight="1">
      <c r="A93" s="40"/>
      <c r="B93" s="41"/>
      <c r="C93" s="101" t="s">
        <v>188</v>
      </c>
      <c r="D93" s="42"/>
      <c r="E93" s="42"/>
      <c r="F93" s="42"/>
      <c r="G93" s="42"/>
      <c r="H93" s="42"/>
      <c r="I93" s="42"/>
      <c r="J93" s="194">
        <f>BK93</f>
        <v>0</v>
      </c>
      <c r="K93" s="42"/>
      <c r="L93" s="46"/>
      <c r="M93" s="97"/>
      <c r="N93" s="195"/>
      <c r="O93" s="98"/>
      <c r="P93" s="196">
        <f>P94</f>
        <v>0</v>
      </c>
      <c r="Q93" s="98"/>
      <c r="R93" s="196">
        <f>R94</f>
        <v>66.136500000000012</v>
      </c>
      <c r="S93" s="98"/>
      <c r="T93" s="197">
        <f>T94</f>
        <v>1.76</v>
      </c>
      <c r="U93" s="40"/>
      <c r="V93" s="40"/>
      <c r="W93" s="40"/>
      <c r="X93" s="40"/>
      <c r="Y93" s="40"/>
      <c r="Z93" s="40"/>
      <c r="AA93" s="40"/>
      <c r="AB93" s="40"/>
      <c r="AC93" s="40"/>
      <c r="AD93" s="40"/>
      <c r="AE93" s="40"/>
      <c r="AT93" s="19" t="s">
        <v>69</v>
      </c>
      <c r="AU93" s="19" t="s">
        <v>173</v>
      </c>
      <c r="BK93" s="198">
        <f>BK94</f>
        <v>0</v>
      </c>
    </row>
    <row r="94" s="12" customFormat="1" ht="25.92" customHeight="1">
      <c r="A94" s="12"/>
      <c r="B94" s="199"/>
      <c r="C94" s="200"/>
      <c r="D94" s="201" t="s">
        <v>69</v>
      </c>
      <c r="E94" s="202" t="s">
        <v>189</v>
      </c>
      <c r="F94" s="202" t="s">
        <v>190</v>
      </c>
      <c r="G94" s="200"/>
      <c r="H94" s="200"/>
      <c r="I94" s="203"/>
      <c r="J94" s="204">
        <f>BK94</f>
        <v>0</v>
      </c>
      <c r="K94" s="200"/>
      <c r="L94" s="205"/>
      <c r="M94" s="206"/>
      <c r="N94" s="207"/>
      <c r="O94" s="207"/>
      <c r="P94" s="208">
        <f>P95</f>
        <v>0</v>
      </c>
      <c r="Q94" s="207"/>
      <c r="R94" s="208">
        <f>R95</f>
        <v>66.136500000000012</v>
      </c>
      <c r="S94" s="207"/>
      <c r="T94" s="209">
        <f>T95</f>
        <v>1.76</v>
      </c>
      <c r="U94" s="12"/>
      <c r="V94" s="12"/>
      <c r="W94" s="12"/>
      <c r="X94" s="12"/>
      <c r="Y94" s="12"/>
      <c r="Z94" s="12"/>
      <c r="AA94" s="12"/>
      <c r="AB94" s="12"/>
      <c r="AC94" s="12"/>
      <c r="AD94" s="12"/>
      <c r="AE94" s="12"/>
      <c r="AR94" s="210" t="s">
        <v>77</v>
      </c>
      <c r="AT94" s="211" t="s">
        <v>69</v>
      </c>
      <c r="AU94" s="211" t="s">
        <v>70</v>
      </c>
      <c r="AY94" s="210" t="s">
        <v>191</v>
      </c>
      <c r="BK94" s="212">
        <f>BK95</f>
        <v>0</v>
      </c>
    </row>
    <row r="95" s="12" customFormat="1" ht="22.8" customHeight="1">
      <c r="A95" s="12"/>
      <c r="B95" s="199"/>
      <c r="C95" s="200"/>
      <c r="D95" s="201" t="s">
        <v>69</v>
      </c>
      <c r="E95" s="213" t="s">
        <v>192</v>
      </c>
      <c r="F95" s="213" t="s">
        <v>193</v>
      </c>
      <c r="G95" s="200"/>
      <c r="H95" s="200"/>
      <c r="I95" s="203"/>
      <c r="J95" s="214">
        <f>BK95</f>
        <v>0</v>
      </c>
      <c r="K95" s="200"/>
      <c r="L95" s="205"/>
      <c r="M95" s="206"/>
      <c r="N95" s="207"/>
      <c r="O95" s="207"/>
      <c r="P95" s="208">
        <f>SUM(P96:P143)</f>
        <v>0</v>
      </c>
      <c r="Q95" s="207"/>
      <c r="R95" s="208">
        <f>SUM(R96:R143)</f>
        <v>66.136500000000012</v>
      </c>
      <c r="S95" s="207"/>
      <c r="T95" s="209">
        <f>SUM(T96:T143)</f>
        <v>1.76</v>
      </c>
      <c r="U95" s="12"/>
      <c r="V95" s="12"/>
      <c r="W95" s="12"/>
      <c r="X95" s="12"/>
      <c r="Y95" s="12"/>
      <c r="Z95" s="12"/>
      <c r="AA95" s="12"/>
      <c r="AB95" s="12"/>
      <c r="AC95" s="12"/>
      <c r="AD95" s="12"/>
      <c r="AE95" s="12"/>
      <c r="AR95" s="210" t="s">
        <v>77</v>
      </c>
      <c r="AT95" s="211" t="s">
        <v>69</v>
      </c>
      <c r="AU95" s="211" t="s">
        <v>77</v>
      </c>
      <c r="AY95" s="210" t="s">
        <v>191</v>
      </c>
      <c r="BK95" s="212">
        <f>SUM(BK96:BK143)</f>
        <v>0</v>
      </c>
    </row>
    <row r="96" s="2" customFormat="1" ht="33" customHeight="1">
      <c r="A96" s="40"/>
      <c r="B96" s="41"/>
      <c r="C96" s="215" t="s">
        <v>77</v>
      </c>
      <c r="D96" s="215" t="s">
        <v>194</v>
      </c>
      <c r="E96" s="216" t="s">
        <v>548</v>
      </c>
      <c r="F96" s="217" t="s">
        <v>549</v>
      </c>
      <c r="G96" s="218" t="s">
        <v>197</v>
      </c>
      <c r="H96" s="219">
        <v>110</v>
      </c>
      <c r="I96" s="220"/>
      <c r="J96" s="221">
        <f>ROUND(I96*H96,2)</f>
        <v>0</v>
      </c>
      <c r="K96" s="217" t="s">
        <v>198</v>
      </c>
      <c r="L96" s="46"/>
      <c r="M96" s="222" t="s">
        <v>19</v>
      </c>
      <c r="N96" s="223" t="s">
        <v>41</v>
      </c>
      <c r="O96" s="86"/>
      <c r="P96" s="224">
        <f>O96*H96</f>
        <v>0</v>
      </c>
      <c r="Q96" s="224">
        <v>0</v>
      </c>
      <c r="R96" s="224">
        <f>Q96*H96</f>
        <v>0</v>
      </c>
      <c r="S96" s="224">
        <v>0</v>
      </c>
      <c r="T96" s="225">
        <f>S96*H96</f>
        <v>0</v>
      </c>
      <c r="U96" s="40"/>
      <c r="V96" s="40"/>
      <c r="W96" s="40"/>
      <c r="X96" s="40"/>
      <c r="Y96" s="40"/>
      <c r="Z96" s="40"/>
      <c r="AA96" s="40"/>
      <c r="AB96" s="40"/>
      <c r="AC96" s="40"/>
      <c r="AD96" s="40"/>
      <c r="AE96" s="40"/>
      <c r="AR96" s="226" t="s">
        <v>119</v>
      </c>
      <c r="AT96" s="226" t="s">
        <v>194</v>
      </c>
      <c r="AU96" s="226" t="s">
        <v>79</v>
      </c>
      <c r="AY96" s="19" t="s">
        <v>191</v>
      </c>
      <c r="BE96" s="227">
        <f>IF(N96="základní",J96,0)</f>
        <v>0</v>
      </c>
      <c r="BF96" s="227">
        <f>IF(N96="snížená",J96,0)</f>
        <v>0</v>
      </c>
      <c r="BG96" s="227">
        <f>IF(N96="zákl. přenesená",J96,0)</f>
        <v>0</v>
      </c>
      <c r="BH96" s="227">
        <f>IF(N96="sníž. přenesená",J96,0)</f>
        <v>0</v>
      </c>
      <c r="BI96" s="227">
        <f>IF(N96="nulová",J96,0)</f>
        <v>0</v>
      </c>
      <c r="BJ96" s="19" t="s">
        <v>77</v>
      </c>
      <c r="BK96" s="227">
        <f>ROUND(I96*H96,2)</f>
        <v>0</v>
      </c>
      <c r="BL96" s="19" t="s">
        <v>119</v>
      </c>
      <c r="BM96" s="226" t="s">
        <v>550</v>
      </c>
    </row>
    <row r="97" s="14" customFormat="1">
      <c r="A97" s="14"/>
      <c r="B97" s="239"/>
      <c r="C97" s="240"/>
      <c r="D97" s="230" t="s">
        <v>200</v>
      </c>
      <c r="E97" s="241" t="s">
        <v>19</v>
      </c>
      <c r="F97" s="242" t="s">
        <v>551</v>
      </c>
      <c r="G97" s="240"/>
      <c r="H97" s="243">
        <v>110</v>
      </c>
      <c r="I97" s="244"/>
      <c r="J97" s="240"/>
      <c r="K97" s="240"/>
      <c r="L97" s="245"/>
      <c r="M97" s="246"/>
      <c r="N97" s="247"/>
      <c r="O97" s="247"/>
      <c r="P97" s="247"/>
      <c r="Q97" s="247"/>
      <c r="R97" s="247"/>
      <c r="S97" s="247"/>
      <c r="T97" s="248"/>
      <c r="U97" s="14"/>
      <c r="V97" s="14"/>
      <c r="W97" s="14"/>
      <c r="X97" s="14"/>
      <c r="Y97" s="14"/>
      <c r="Z97" s="14"/>
      <c r="AA97" s="14"/>
      <c r="AB97" s="14"/>
      <c r="AC97" s="14"/>
      <c r="AD97" s="14"/>
      <c r="AE97" s="14"/>
      <c r="AT97" s="249" t="s">
        <v>200</v>
      </c>
      <c r="AU97" s="249" t="s">
        <v>79</v>
      </c>
      <c r="AV97" s="14" t="s">
        <v>79</v>
      </c>
      <c r="AW97" s="14" t="s">
        <v>31</v>
      </c>
      <c r="AX97" s="14" t="s">
        <v>77</v>
      </c>
      <c r="AY97" s="249" t="s">
        <v>191</v>
      </c>
    </row>
    <row r="98" s="2" customFormat="1">
      <c r="A98" s="40"/>
      <c r="B98" s="41"/>
      <c r="C98" s="215" t="s">
        <v>79</v>
      </c>
      <c r="D98" s="215" t="s">
        <v>194</v>
      </c>
      <c r="E98" s="216" t="s">
        <v>552</v>
      </c>
      <c r="F98" s="217" t="s">
        <v>553</v>
      </c>
      <c r="G98" s="218" t="s">
        <v>197</v>
      </c>
      <c r="H98" s="219">
        <v>60</v>
      </c>
      <c r="I98" s="220"/>
      <c r="J98" s="221">
        <f>ROUND(I98*H98,2)</f>
        <v>0</v>
      </c>
      <c r="K98" s="217" t="s">
        <v>198</v>
      </c>
      <c r="L98" s="46"/>
      <c r="M98" s="222" t="s">
        <v>19</v>
      </c>
      <c r="N98" s="223" t="s">
        <v>41</v>
      </c>
      <c r="O98" s="86"/>
      <c r="P98" s="224">
        <f>O98*H98</f>
        <v>0</v>
      </c>
      <c r="Q98" s="224">
        <v>0</v>
      </c>
      <c r="R98" s="224">
        <f>Q98*H98</f>
        <v>0</v>
      </c>
      <c r="S98" s="224">
        <v>0</v>
      </c>
      <c r="T98" s="225">
        <f>S98*H98</f>
        <v>0</v>
      </c>
      <c r="U98" s="40"/>
      <c r="V98" s="40"/>
      <c r="W98" s="40"/>
      <c r="X98" s="40"/>
      <c r="Y98" s="40"/>
      <c r="Z98" s="40"/>
      <c r="AA98" s="40"/>
      <c r="AB98" s="40"/>
      <c r="AC98" s="40"/>
      <c r="AD98" s="40"/>
      <c r="AE98" s="40"/>
      <c r="AR98" s="226" t="s">
        <v>119</v>
      </c>
      <c r="AT98" s="226" t="s">
        <v>194</v>
      </c>
      <c r="AU98" s="226" t="s">
        <v>79</v>
      </c>
      <c r="AY98" s="19" t="s">
        <v>191</v>
      </c>
      <c r="BE98" s="227">
        <f>IF(N98="základní",J98,0)</f>
        <v>0</v>
      </c>
      <c r="BF98" s="227">
        <f>IF(N98="snížená",J98,0)</f>
        <v>0</v>
      </c>
      <c r="BG98" s="227">
        <f>IF(N98="zákl. přenesená",J98,0)</f>
        <v>0</v>
      </c>
      <c r="BH98" s="227">
        <f>IF(N98="sníž. přenesená",J98,0)</f>
        <v>0</v>
      </c>
      <c r="BI98" s="227">
        <f>IF(N98="nulová",J98,0)</f>
        <v>0</v>
      </c>
      <c r="BJ98" s="19" t="s">
        <v>77</v>
      </c>
      <c r="BK98" s="227">
        <f>ROUND(I98*H98,2)</f>
        <v>0</v>
      </c>
      <c r="BL98" s="19" t="s">
        <v>119</v>
      </c>
      <c r="BM98" s="226" t="s">
        <v>554</v>
      </c>
    </row>
    <row r="99" s="14" customFormat="1">
      <c r="A99" s="14"/>
      <c r="B99" s="239"/>
      <c r="C99" s="240"/>
      <c r="D99" s="230" t="s">
        <v>200</v>
      </c>
      <c r="E99" s="241" t="s">
        <v>19</v>
      </c>
      <c r="F99" s="242" t="s">
        <v>555</v>
      </c>
      <c r="G99" s="240"/>
      <c r="H99" s="243">
        <v>60</v>
      </c>
      <c r="I99" s="244"/>
      <c r="J99" s="240"/>
      <c r="K99" s="240"/>
      <c r="L99" s="245"/>
      <c r="M99" s="246"/>
      <c r="N99" s="247"/>
      <c r="O99" s="247"/>
      <c r="P99" s="247"/>
      <c r="Q99" s="247"/>
      <c r="R99" s="247"/>
      <c r="S99" s="247"/>
      <c r="T99" s="248"/>
      <c r="U99" s="14"/>
      <c r="V99" s="14"/>
      <c r="W99" s="14"/>
      <c r="X99" s="14"/>
      <c r="Y99" s="14"/>
      <c r="Z99" s="14"/>
      <c r="AA99" s="14"/>
      <c r="AB99" s="14"/>
      <c r="AC99" s="14"/>
      <c r="AD99" s="14"/>
      <c r="AE99" s="14"/>
      <c r="AT99" s="249" t="s">
        <v>200</v>
      </c>
      <c r="AU99" s="249" t="s">
        <v>79</v>
      </c>
      <c r="AV99" s="14" t="s">
        <v>79</v>
      </c>
      <c r="AW99" s="14" t="s">
        <v>31</v>
      </c>
      <c r="AX99" s="14" t="s">
        <v>77</v>
      </c>
      <c r="AY99" s="249" t="s">
        <v>191</v>
      </c>
    </row>
    <row r="100" s="2" customFormat="1">
      <c r="A100" s="40"/>
      <c r="B100" s="41"/>
      <c r="C100" s="215" t="s">
        <v>90</v>
      </c>
      <c r="D100" s="215" t="s">
        <v>194</v>
      </c>
      <c r="E100" s="216" t="s">
        <v>556</v>
      </c>
      <c r="F100" s="217" t="s">
        <v>553</v>
      </c>
      <c r="G100" s="218" t="s">
        <v>197</v>
      </c>
      <c r="H100" s="219">
        <v>60</v>
      </c>
      <c r="I100" s="220"/>
      <c r="J100" s="221">
        <f>ROUND(I100*H100,2)</f>
        <v>0</v>
      </c>
      <c r="K100" s="217" t="s">
        <v>198</v>
      </c>
      <c r="L100" s="46"/>
      <c r="M100" s="222" t="s">
        <v>19</v>
      </c>
      <c r="N100" s="223" t="s">
        <v>41</v>
      </c>
      <c r="O100" s="86"/>
      <c r="P100" s="224">
        <f>O100*H100</f>
        <v>0</v>
      </c>
      <c r="Q100" s="224">
        <v>0</v>
      </c>
      <c r="R100" s="224">
        <f>Q100*H100</f>
        <v>0</v>
      </c>
      <c r="S100" s="224">
        <v>0</v>
      </c>
      <c r="T100" s="225">
        <f>S100*H100</f>
        <v>0</v>
      </c>
      <c r="U100" s="40"/>
      <c r="V100" s="40"/>
      <c r="W100" s="40"/>
      <c r="X100" s="40"/>
      <c r="Y100" s="40"/>
      <c r="Z100" s="40"/>
      <c r="AA100" s="40"/>
      <c r="AB100" s="40"/>
      <c r="AC100" s="40"/>
      <c r="AD100" s="40"/>
      <c r="AE100" s="40"/>
      <c r="AR100" s="226" t="s">
        <v>119</v>
      </c>
      <c r="AT100" s="226" t="s">
        <v>194</v>
      </c>
      <c r="AU100" s="226" t="s">
        <v>79</v>
      </c>
      <c r="AY100" s="19" t="s">
        <v>191</v>
      </c>
      <c r="BE100" s="227">
        <f>IF(N100="základní",J100,0)</f>
        <v>0</v>
      </c>
      <c r="BF100" s="227">
        <f>IF(N100="snížená",J100,0)</f>
        <v>0</v>
      </c>
      <c r="BG100" s="227">
        <f>IF(N100="zákl. přenesená",J100,0)</f>
        <v>0</v>
      </c>
      <c r="BH100" s="227">
        <f>IF(N100="sníž. přenesená",J100,0)</f>
        <v>0</v>
      </c>
      <c r="BI100" s="227">
        <f>IF(N100="nulová",J100,0)</f>
        <v>0</v>
      </c>
      <c r="BJ100" s="19" t="s">
        <v>77</v>
      </c>
      <c r="BK100" s="227">
        <f>ROUND(I100*H100,2)</f>
        <v>0</v>
      </c>
      <c r="BL100" s="19" t="s">
        <v>119</v>
      </c>
      <c r="BM100" s="226" t="s">
        <v>557</v>
      </c>
    </row>
    <row r="101" s="13" customFormat="1">
      <c r="A101" s="13"/>
      <c r="B101" s="228"/>
      <c r="C101" s="229"/>
      <c r="D101" s="230" t="s">
        <v>200</v>
      </c>
      <c r="E101" s="231" t="s">
        <v>19</v>
      </c>
      <c r="F101" s="232" t="s">
        <v>558</v>
      </c>
      <c r="G101" s="229"/>
      <c r="H101" s="231" t="s">
        <v>19</v>
      </c>
      <c r="I101" s="233"/>
      <c r="J101" s="229"/>
      <c r="K101" s="229"/>
      <c r="L101" s="234"/>
      <c r="M101" s="235"/>
      <c r="N101" s="236"/>
      <c r="O101" s="236"/>
      <c r="P101" s="236"/>
      <c r="Q101" s="236"/>
      <c r="R101" s="236"/>
      <c r="S101" s="236"/>
      <c r="T101" s="237"/>
      <c r="U101" s="13"/>
      <c r="V101" s="13"/>
      <c r="W101" s="13"/>
      <c r="X101" s="13"/>
      <c r="Y101" s="13"/>
      <c r="Z101" s="13"/>
      <c r="AA101" s="13"/>
      <c r="AB101" s="13"/>
      <c r="AC101" s="13"/>
      <c r="AD101" s="13"/>
      <c r="AE101" s="13"/>
      <c r="AT101" s="238" t="s">
        <v>200</v>
      </c>
      <c r="AU101" s="238" t="s">
        <v>79</v>
      </c>
      <c r="AV101" s="13" t="s">
        <v>77</v>
      </c>
      <c r="AW101" s="13" t="s">
        <v>31</v>
      </c>
      <c r="AX101" s="13" t="s">
        <v>70</v>
      </c>
      <c r="AY101" s="238" t="s">
        <v>191</v>
      </c>
    </row>
    <row r="102" s="14" customFormat="1">
      <c r="A102" s="14"/>
      <c r="B102" s="239"/>
      <c r="C102" s="240"/>
      <c r="D102" s="230" t="s">
        <v>200</v>
      </c>
      <c r="E102" s="241" t="s">
        <v>19</v>
      </c>
      <c r="F102" s="242" t="s">
        <v>559</v>
      </c>
      <c r="G102" s="240"/>
      <c r="H102" s="243">
        <v>60</v>
      </c>
      <c r="I102" s="244"/>
      <c r="J102" s="240"/>
      <c r="K102" s="240"/>
      <c r="L102" s="245"/>
      <c r="M102" s="246"/>
      <c r="N102" s="247"/>
      <c r="O102" s="247"/>
      <c r="P102" s="247"/>
      <c r="Q102" s="247"/>
      <c r="R102" s="247"/>
      <c r="S102" s="247"/>
      <c r="T102" s="248"/>
      <c r="U102" s="14"/>
      <c r="V102" s="14"/>
      <c r="W102" s="14"/>
      <c r="X102" s="14"/>
      <c r="Y102" s="14"/>
      <c r="Z102" s="14"/>
      <c r="AA102" s="14"/>
      <c r="AB102" s="14"/>
      <c r="AC102" s="14"/>
      <c r="AD102" s="14"/>
      <c r="AE102" s="14"/>
      <c r="AT102" s="249" t="s">
        <v>200</v>
      </c>
      <c r="AU102" s="249" t="s">
        <v>79</v>
      </c>
      <c r="AV102" s="14" t="s">
        <v>79</v>
      </c>
      <c r="AW102" s="14" t="s">
        <v>31</v>
      </c>
      <c r="AX102" s="14" t="s">
        <v>77</v>
      </c>
      <c r="AY102" s="249" t="s">
        <v>191</v>
      </c>
    </row>
    <row r="103" s="2" customFormat="1" ht="16.5" customHeight="1">
      <c r="A103" s="40"/>
      <c r="B103" s="41"/>
      <c r="C103" s="261" t="s">
        <v>119</v>
      </c>
      <c r="D103" s="261" t="s">
        <v>210</v>
      </c>
      <c r="E103" s="262" t="s">
        <v>560</v>
      </c>
      <c r="F103" s="263" t="s">
        <v>561</v>
      </c>
      <c r="G103" s="264" t="s">
        <v>205</v>
      </c>
      <c r="H103" s="265">
        <v>60</v>
      </c>
      <c r="I103" s="266"/>
      <c r="J103" s="267">
        <f>ROUND(I103*H103,2)</f>
        <v>0</v>
      </c>
      <c r="K103" s="263" t="s">
        <v>245</v>
      </c>
      <c r="L103" s="268"/>
      <c r="M103" s="269" t="s">
        <v>19</v>
      </c>
      <c r="N103" s="270" t="s">
        <v>41</v>
      </c>
      <c r="O103" s="86"/>
      <c r="P103" s="224">
        <f>O103*H103</f>
        <v>0</v>
      </c>
      <c r="Q103" s="224">
        <v>0.51000000000000001</v>
      </c>
      <c r="R103" s="224">
        <f>Q103*H103</f>
        <v>30.600000000000001</v>
      </c>
      <c r="S103" s="224">
        <v>0</v>
      </c>
      <c r="T103" s="225">
        <f>S103*H103</f>
        <v>0</v>
      </c>
      <c r="U103" s="40"/>
      <c r="V103" s="40"/>
      <c r="W103" s="40"/>
      <c r="X103" s="40"/>
      <c r="Y103" s="40"/>
      <c r="Z103" s="40"/>
      <c r="AA103" s="40"/>
      <c r="AB103" s="40"/>
      <c r="AC103" s="40"/>
      <c r="AD103" s="40"/>
      <c r="AE103" s="40"/>
      <c r="AR103" s="226" t="s">
        <v>213</v>
      </c>
      <c r="AT103" s="226" t="s">
        <v>210</v>
      </c>
      <c r="AU103" s="226" t="s">
        <v>79</v>
      </c>
      <c r="AY103" s="19" t="s">
        <v>191</v>
      </c>
      <c r="BE103" s="227">
        <f>IF(N103="základní",J103,0)</f>
        <v>0</v>
      </c>
      <c r="BF103" s="227">
        <f>IF(N103="snížená",J103,0)</f>
        <v>0</v>
      </c>
      <c r="BG103" s="227">
        <f>IF(N103="zákl. přenesená",J103,0)</f>
        <v>0</v>
      </c>
      <c r="BH103" s="227">
        <f>IF(N103="sníž. přenesená",J103,0)</f>
        <v>0</v>
      </c>
      <c r="BI103" s="227">
        <f>IF(N103="nulová",J103,0)</f>
        <v>0</v>
      </c>
      <c r="BJ103" s="19" t="s">
        <v>77</v>
      </c>
      <c r="BK103" s="227">
        <f>ROUND(I103*H103,2)</f>
        <v>0</v>
      </c>
      <c r="BL103" s="19" t="s">
        <v>119</v>
      </c>
      <c r="BM103" s="226" t="s">
        <v>562</v>
      </c>
    </row>
    <row r="104" s="2" customFormat="1" ht="33" customHeight="1">
      <c r="A104" s="40"/>
      <c r="B104" s="41"/>
      <c r="C104" s="215" t="s">
        <v>192</v>
      </c>
      <c r="D104" s="215" t="s">
        <v>194</v>
      </c>
      <c r="E104" s="216" t="s">
        <v>563</v>
      </c>
      <c r="F104" s="217" t="s">
        <v>564</v>
      </c>
      <c r="G104" s="218" t="s">
        <v>236</v>
      </c>
      <c r="H104" s="219">
        <v>42</v>
      </c>
      <c r="I104" s="220"/>
      <c r="J104" s="221">
        <f>ROUND(I104*H104,2)</f>
        <v>0</v>
      </c>
      <c r="K104" s="217" t="s">
        <v>198</v>
      </c>
      <c r="L104" s="46"/>
      <c r="M104" s="222" t="s">
        <v>19</v>
      </c>
      <c r="N104" s="223" t="s">
        <v>41</v>
      </c>
      <c r="O104" s="86"/>
      <c r="P104" s="224">
        <f>O104*H104</f>
        <v>0</v>
      </c>
      <c r="Q104" s="224">
        <v>0</v>
      </c>
      <c r="R104" s="224">
        <f>Q104*H104</f>
        <v>0</v>
      </c>
      <c r="S104" s="224">
        <v>0</v>
      </c>
      <c r="T104" s="225">
        <f>S104*H104</f>
        <v>0</v>
      </c>
      <c r="U104" s="40"/>
      <c r="V104" s="40"/>
      <c r="W104" s="40"/>
      <c r="X104" s="40"/>
      <c r="Y104" s="40"/>
      <c r="Z104" s="40"/>
      <c r="AA104" s="40"/>
      <c r="AB104" s="40"/>
      <c r="AC104" s="40"/>
      <c r="AD104" s="40"/>
      <c r="AE104" s="40"/>
      <c r="AR104" s="226" t="s">
        <v>119</v>
      </c>
      <c r="AT104" s="226" t="s">
        <v>194</v>
      </c>
      <c r="AU104" s="226" t="s">
        <v>79</v>
      </c>
      <c r="AY104" s="19" t="s">
        <v>191</v>
      </c>
      <c r="BE104" s="227">
        <f>IF(N104="základní",J104,0)</f>
        <v>0</v>
      </c>
      <c r="BF104" s="227">
        <f>IF(N104="snížená",J104,0)</f>
        <v>0</v>
      </c>
      <c r="BG104" s="227">
        <f>IF(N104="zákl. přenesená",J104,0)</f>
        <v>0</v>
      </c>
      <c r="BH104" s="227">
        <f>IF(N104="sníž. přenesená",J104,0)</f>
        <v>0</v>
      </c>
      <c r="BI104" s="227">
        <f>IF(N104="nulová",J104,0)</f>
        <v>0</v>
      </c>
      <c r="BJ104" s="19" t="s">
        <v>77</v>
      </c>
      <c r="BK104" s="227">
        <f>ROUND(I104*H104,2)</f>
        <v>0</v>
      </c>
      <c r="BL104" s="19" t="s">
        <v>119</v>
      </c>
      <c r="BM104" s="226" t="s">
        <v>565</v>
      </c>
    </row>
    <row r="105" s="13" customFormat="1">
      <c r="A105" s="13"/>
      <c r="B105" s="228"/>
      <c r="C105" s="229"/>
      <c r="D105" s="230" t="s">
        <v>200</v>
      </c>
      <c r="E105" s="231" t="s">
        <v>19</v>
      </c>
      <c r="F105" s="232" t="s">
        <v>566</v>
      </c>
      <c r="G105" s="229"/>
      <c r="H105" s="231" t="s">
        <v>19</v>
      </c>
      <c r="I105" s="233"/>
      <c r="J105" s="229"/>
      <c r="K105" s="229"/>
      <c r="L105" s="234"/>
      <c r="M105" s="235"/>
      <c r="N105" s="236"/>
      <c r="O105" s="236"/>
      <c r="P105" s="236"/>
      <c r="Q105" s="236"/>
      <c r="R105" s="236"/>
      <c r="S105" s="236"/>
      <c r="T105" s="237"/>
      <c r="U105" s="13"/>
      <c r="V105" s="13"/>
      <c r="W105" s="13"/>
      <c r="X105" s="13"/>
      <c r="Y105" s="13"/>
      <c r="Z105" s="13"/>
      <c r="AA105" s="13"/>
      <c r="AB105" s="13"/>
      <c r="AC105" s="13"/>
      <c r="AD105" s="13"/>
      <c r="AE105" s="13"/>
      <c r="AT105" s="238" t="s">
        <v>200</v>
      </c>
      <c r="AU105" s="238" t="s">
        <v>79</v>
      </c>
      <c r="AV105" s="13" t="s">
        <v>77</v>
      </c>
      <c r="AW105" s="13" t="s">
        <v>31</v>
      </c>
      <c r="AX105" s="13" t="s">
        <v>70</v>
      </c>
      <c r="AY105" s="238" t="s">
        <v>191</v>
      </c>
    </row>
    <row r="106" s="14" customFormat="1">
      <c r="A106" s="14"/>
      <c r="B106" s="239"/>
      <c r="C106" s="240"/>
      <c r="D106" s="230" t="s">
        <v>200</v>
      </c>
      <c r="E106" s="241" t="s">
        <v>19</v>
      </c>
      <c r="F106" s="242" t="s">
        <v>567</v>
      </c>
      <c r="G106" s="240"/>
      <c r="H106" s="243">
        <v>6</v>
      </c>
      <c r="I106" s="244"/>
      <c r="J106" s="240"/>
      <c r="K106" s="240"/>
      <c r="L106" s="245"/>
      <c r="M106" s="246"/>
      <c r="N106" s="247"/>
      <c r="O106" s="247"/>
      <c r="P106" s="247"/>
      <c r="Q106" s="247"/>
      <c r="R106" s="247"/>
      <c r="S106" s="247"/>
      <c r="T106" s="248"/>
      <c r="U106" s="14"/>
      <c r="V106" s="14"/>
      <c r="W106" s="14"/>
      <c r="X106" s="14"/>
      <c r="Y106" s="14"/>
      <c r="Z106" s="14"/>
      <c r="AA106" s="14"/>
      <c r="AB106" s="14"/>
      <c r="AC106" s="14"/>
      <c r="AD106" s="14"/>
      <c r="AE106" s="14"/>
      <c r="AT106" s="249" t="s">
        <v>200</v>
      </c>
      <c r="AU106" s="249" t="s">
        <v>79</v>
      </c>
      <c r="AV106" s="14" t="s">
        <v>79</v>
      </c>
      <c r="AW106" s="14" t="s">
        <v>31</v>
      </c>
      <c r="AX106" s="14" t="s">
        <v>70</v>
      </c>
      <c r="AY106" s="249" t="s">
        <v>191</v>
      </c>
    </row>
    <row r="107" s="13" customFormat="1">
      <c r="A107" s="13"/>
      <c r="B107" s="228"/>
      <c r="C107" s="229"/>
      <c r="D107" s="230" t="s">
        <v>200</v>
      </c>
      <c r="E107" s="231" t="s">
        <v>19</v>
      </c>
      <c r="F107" s="232" t="s">
        <v>568</v>
      </c>
      <c r="G107" s="229"/>
      <c r="H107" s="231" t="s">
        <v>19</v>
      </c>
      <c r="I107" s="233"/>
      <c r="J107" s="229"/>
      <c r="K107" s="229"/>
      <c r="L107" s="234"/>
      <c r="M107" s="235"/>
      <c r="N107" s="236"/>
      <c r="O107" s="236"/>
      <c r="P107" s="236"/>
      <c r="Q107" s="236"/>
      <c r="R107" s="236"/>
      <c r="S107" s="236"/>
      <c r="T107" s="237"/>
      <c r="U107" s="13"/>
      <c r="V107" s="13"/>
      <c r="W107" s="13"/>
      <c r="X107" s="13"/>
      <c r="Y107" s="13"/>
      <c r="Z107" s="13"/>
      <c r="AA107" s="13"/>
      <c r="AB107" s="13"/>
      <c r="AC107" s="13"/>
      <c r="AD107" s="13"/>
      <c r="AE107" s="13"/>
      <c r="AT107" s="238" t="s">
        <v>200</v>
      </c>
      <c r="AU107" s="238" t="s">
        <v>79</v>
      </c>
      <c r="AV107" s="13" t="s">
        <v>77</v>
      </c>
      <c r="AW107" s="13" t="s">
        <v>31</v>
      </c>
      <c r="AX107" s="13" t="s">
        <v>70</v>
      </c>
      <c r="AY107" s="238" t="s">
        <v>191</v>
      </c>
    </row>
    <row r="108" s="14" customFormat="1">
      <c r="A108" s="14"/>
      <c r="B108" s="239"/>
      <c r="C108" s="240"/>
      <c r="D108" s="230" t="s">
        <v>200</v>
      </c>
      <c r="E108" s="241" t="s">
        <v>19</v>
      </c>
      <c r="F108" s="242" t="s">
        <v>569</v>
      </c>
      <c r="G108" s="240"/>
      <c r="H108" s="243">
        <v>36</v>
      </c>
      <c r="I108" s="244"/>
      <c r="J108" s="240"/>
      <c r="K108" s="240"/>
      <c r="L108" s="245"/>
      <c r="M108" s="246"/>
      <c r="N108" s="247"/>
      <c r="O108" s="247"/>
      <c r="P108" s="247"/>
      <c r="Q108" s="247"/>
      <c r="R108" s="247"/>
      <c r="S108" s="247"/>
      <c r="T108" s="248"/>
      <c r="U108" s="14"/>
      <c r="V108" s="14"/>
      <c r="W108" s="14"/>
      <c r="X108" s="14"/>
      <c r="Y108" s="14"/>
      <c r="Z108" s="14"/>
      <c r="AA108" s="14"/>
      <c r="AB108" s="14"/>
      <c r="AC108" s="14"/>
      <c r="AD108" s="14"/>
      <c r="AE108" s="14"/>
      <c r="AT108" s="249" t="s">
        <v>200</v>
      </c>
      <c r="AU108" s="249" t="s">
        <v>79</v>
      </c>
      <c r="AV108" s="14" t="s">
        <v>79</v>
      </c>
      <c r="AW108" s="14" t="s">
        <v>31</v>
      </c>
      <c r="AX108" s="14" t="s">
        <v>70</v>
      </c>
      <c r="AY108" s="249" t="s">
        <v>191</v>
      </c>
    </row>
    <row r="109" s="15" customFormat="1">
      <c r="A109" s="15"/>
      <c r="B109" s="250"/>
      <c r="C109" s="251"/>
      <c r="D109" s="230" t="s">
        <v>200</v>
      </c>
      <c r="E109" s="252" t="s">
        <v>19</v>
      </c>
      <c r="F109" s="253" t="s">
        <v>209</v>
      </c>
      <c r="G109" s="251"/>
      <c r="H109" s="254">
        <v>42</v>
      </c>
      <c r="I109" s="255"/>
      <c r="J109" s="251"/>
      <c r="K109" s="251"/>
      <c r="L109" s="256"/>
      <c r="M109" s="257"/>
      <c r="N109" s="258"/>
      <c r="O109" s="258"/>
      <c r="P109" s="258"/>
      <c r="Q109" s="258"/>
      <c r="R109" s="258"/>
      <c r="S109" s="258"/>
      <c r="T109" s="259"/>
      <c r="U109" s="15"/>
      <c r="V109" s="15"/>
      <c r="W109" s="15"/>
      <c r="X109" s="15"/>
      <c r="Y109" s="15"/>
      <c r="Z109" s="15"/>
      <c r="AA109" s="15"/>
      <c r="AB109" s="15"/>
      <c r="AC109" s="15"/>
      <c r="AD109" s="15"/>
      <c r="AE109" s="15"/>
      <c r="AT109" s="260" t="s">
        <v>200</v>
      </c>
      <c r="AU109" s="260" t="s">
        <v>79</v>
      </c>
      <c r="AV109" s="15" t="s">
        <v>119</v>
      </c>
      <c r="AW109" s="15" t="s">
        <v>31</v>
      </c>
      <c r="AX109" s="15" t="s">
        <v>77</v>
      </c>
      <c r="AY109" s="260" t="s">
        <v>191</v>
      </c>
    </row>
    <row r="110" s="2" customFormat="1" ht="33" customHeight="1">
      <c r="A110" s="40"/>
      <c r="B110" s="41"/>
      <c r="C110" s="215" t="s">
        <v>227</v>
      </c>
      <c r="D110" s="215" t="s">
        <v>194</v>
      </c>
      <c r="E110" s="216" t="s">
        <v>570</v>
      </c>
      <c r="F110" s="217" t="s">
        <v>571</v>
      </c>
      <c r="G110" s="218" t="s">
        <v>367</v>
      </c>
      <c r="H110" s="219">
        <v>60</v>
      </c>
      <c r="I110" s="220"/>
      <c r="J110" s="221">
        <f>ROUND(I110*H110,2)</f>
        <v>0</v>
      </c>
      <c r="K110" s="217" t="s">
        <v>198</v>
      </c>
      <c r="L110" s="46"/>
      <c r="M110" s="222" t="s">
        <v>19</v>
      </c>
      <c r="N110" s="223" t="s">
        <v>41</v>
      </c>
      <c r="O110" s="86"/>
      <c r="P110" s="224">
        <f>O110*H110</f>
        <v>0</v>
      </c>
      <c r="Q110" s="224">
        <v>0</v>
      </c>
      <c r="R110" s="224">
        <f>Q110*H110</f>
        <v>0</v>
      </c>
      <c r="S110" s="224">
        <v>0</v>
      </c>
      <c r="T110" s="225">
        <f>S110*H110</f>
        <v>0</v>
      </c>
      <c r="U110" s="40"/>
      <c r="V110" s="40"/>
      <c r="W110" s="40"/>
      <c r="X110" s="40"/>
      <c r="Y110" s="40"/>
      <c r="Z110" s="40"/>
      <c r="AA110" s="40"/>
      <c r="AB110" s="40"/>
      <c r="AC110" s="40"/>
      <c r="AD110" s="40"/>
      <c r="AE110" s="40"/>
      <c r="AR110" s="226" t="s">
        <v>119</v>
      </c>
      <c r="AT110" s="226" t="s">
        <v>194</v>
      </c>
      <c r="AU110" s="226" t="s">
        <v>79</v>
      </c>
      <c r="AY110" s="19" t="s">
        <v>191</v>
      </c>
      <c r="BE110" s="227">
        <f>IF(N110="základní",J110,0)</f>
        <v>0</v>
      </c>
      <c r="BF110" s="227">
        <f>IF(N110="snížená",J110,0)</f>
        <v>0</v>
      </c>
      <c r="BG110" s="227">
        <f>IF(N110="zákl. přenesená",J110,0)</f>
        <v>0</v>
      </c>
      <c r="BH110" s="227">
        <f>IF(N110="sníž. přenesená",J110,0)</f>
        <v>0</v>
      </c>
      <c r="BI110" s="227">
        <f>IF(N110="nulová",J110,0)</f>
        <v>0</v>
      </c>
      <c r="BJ110" s="19" t="s">
        <v>77</v>
      </c>
      <c r="BK110" s="227">
        <f>ROUND(I110*H110,2)</f>
        <v>0</v>
      </c>
      <c r="BL110" s="19" t="s">
        <v>119</v>
      </c>
      <c r="BM110" s="226" t="s">
        <v>572</v>
      </c>
    </row>
    <row r="111" s="14" customFormat="1">
      <c r="A111" s="14"/>
      <c r="B111" s="239"/>
      <c r="C111" s="240"/>
      <c r="D111" s="230" t="s">
        <v>200</v>
      </c>
      <c r="E111" s="241" t="s">
        <v>19</v>
      </c>
      <c r="F111" s="242" t="s">
        <v>573</v>
      </c>
      <c r="G111" s="240"/>
      <c r="H111" s="243">
        <v>60</v>
      </c>
      <c r="I111" s="244"/>
      <c r="J111" s="240"/>
      <c r="K111" s="240"/>
      <c r="L111" s="245"/>
      <c r="M111" s="246"/>
      <c r="N111" s="247"/>
      <c r="O111" s="247"/>
      <c r="P111" s="247"/>
      <c r="Q111" s="247"/>
      <c r="R111" s="247"/>
      <c r="S111" s="247"/>
      <c r="T111" s="248"/>
      <c r="U111" s="14"/>
      <c r="V111" s="14"/>
      <c r="W111" s="14"/>
      <c r="X111" s="14"/>
      <c r="Y111" s="14"/>
      <c r="Z111" s="14"/>
      <c r="AA111" s="14"/>
      <c r="AB111" s="14"/>
      <c r="AC111" s="14"/>
      <c r="AD111" s="14"/>
      <c r="AE111" s="14"/>
      <c r="AT111" s="249" t="s">
        <v>200</v>
      </c>
      <c r="AU111" s="249" t="s">
        <v>79</v>
      </c>
      <c r="AV111" s="14" t="s">
        <v>79</v>
      </c>
      <c r="AW111" s="14" t="s">
        <v>31</v>
      </c>
      <c r="AX111" s="14" t="s">
        <v>77</v>
      </c>
      <c r="AY111" s="249" t="s">
        <v>191</v>
      </c>
    </row>
    <row r="112" s="2" customFormat="1" ht="16.5" customHeight="1">
      <c r="A112" s="40"/>
      <c r="B112" s="41"/>
      <c r="C112" s="261" t="s">
        <v>233</v>
      </c>
      <c r="D112" s="261" t="s">
        <v>210</v>
      </c>
      <c r="E112" s="262" t="s">
        <v>574</v>
      </c>
      <c r="F112" s="263" t="s">
        <v>575</v>
      </c>
      <c r="G112" s="264" t="s">
        <v>367</v>
      </c>
      <c r="H112" s="265">
        <v>60</v>
      </c>
      <c r="I112" s="266"/>
      <c r="J112" s="267">
        <f>ROUND(I112*H112,2)</f>
        <v>0</v>
      </c>
      <c r="K112" s="263" t="s">
        <v>245</v>
      </c>
      <c r="L112" s="268"/>
      <c r="M112" s="269" t="s">
        <v>19</v>
      </c>
      <c r="N112" s="270" t="s">
        <v>41</v>
      </c>
      <c r="O112" s="86"/>
      <c r="P112" s="224">
        <f>O112*H112</f>
        <v>0</v>
      </c>
      <c r="Q112" s="224">
        <v>0</v>
      </c>
      <c r="R112" s="224">
        <f>Q112*H112</f>
        <v>0</v>
      </c>
      <c r="S112" s="224">
        <v>0</v>
      </c>
      <c r="T112" s="225">
        <f>S112*H112</f>
        <v>0</v>
      </c>
      <c r="U112" s="40"/>
      <c r="V112" s="40"/>
      <c r="W112" s="40"/>
      <c r="X112" s="40"/>
      <c r="Y112" s="40"/>
      <c r="Z112" s="40"/>
      <c r="AA112" s="40"/>
      <c r="AB112" s="40"/>
      <c r="AC112" s="40"/>
      <c r="AD112" s="40"/>
      <c r="AE112" s="40"/>
      <c r="AR112" s="226" t="s">
        <v>213</v>
      </c>
      <c r="AT112" s="226" t="s">
        <v>210</v>
      </c>
      <c r="AU112" s="226" t="s">
        <v>79</v>
      </c>
      <c r="AY112" s="19" t="s">
        <v>191</v>
      </c>
      <c r="BE112" s="227">
        <f>IF(N112="základní",J112,0)</f>
        <v>0</v>
      </c>
      <c r="BF112" s="227">
        <f>IF(N112="snížená",J112,0)</f>
        <v>0</v>
      </c>
      <c r="BG112" s="227">
        <f>IF(N112="zákl. přenesená",J112,0)</f>
        <v>0</v>
      </c>
      <c r="BH112" s="227">
        <f>IF(N112="sníž. přenesená",J112,0)</f>
        <v>0</v>
      </c>
      <c r="BI112" s="227">
        <f>IF(N112="nulová",J112,0)</f>
        <v>0</v>
      </c>
      <c r="BJ112" s="19" t="s">
        <v>77</v>
      </c>
      <c r="BK112" s="227">
        <f>ROUND(I112*H112,2)</f>
        <v>0</v>
      </c>
      <c r="BL112" s="19" t="s">
        <v>119</v>
      </c>
      <c r="BM112" s="226" t="s">
        <v>576</v>
      </c>
    </row>
    <row r="113" s="2" customFormat="1" ht="33" customHeight="1">
      <c r="A113" s="40"/>
      <c r="B113" s="41"/>
      <c r="C113" s="215" t="s">
        <v>213</v>
      </c>
      <c r="D113" s="215" t="s">
        <v>194</v>
      </c>
      <c r="E113" s="216" t="s">
        <v>577</v>
      </c>
      <c r="F113" s="217" t="s">
        <v>578</v>
      </c>
      <c r="G113" s="218" t="s">
        <v>197</v>
      </c>
      <c r="H113" s="219">
        <v>90</v>
      </c>
      <c r="I113" s="220"/>
      <c r="J113" s="221">
        <f>ROUND(I113*H113,2)</f>
        <v>0</v>
      </c>
      <c r="K113" s="217" t="s">
        <v>198</v>
      </c>
      <c r="L113" s="46"/>
      <c r="M113" s="222" t="s">
        <v>19</v>
      </c>
      <c r="N113" s="223" t="s">
        <v>41</v>
      </c>
      <c r="O113" s="86"/>
      <c r="P113" s="224">
        <f>O113*H113</f>
        <v>0</v>
      </c>
      <c r="Q113" s="224">
        <v>0</v>
      </c>
      <c r="R113" s="224">
        <f>Q113*H113</f>
        <v>0</v>
      </c>
      <c r="S113" s="224">
        <v>0</v>
      </c>
      <c r="T113" s="225">
        <f>S113*H113</f>
        <v>0</v>
      </c>
      <c r="U113" s="40"/>
      <c r="V113" s="40"/>
      <c r="W113" s="40"/>
      <c r="X113" s="40"/>
      <c r="Y113" s="40"/>
      <c r="Z113" s="40"/>
      <c r="AA113" s="40"/>
      <c r="AB113" s="40"/>
      <c r="AC113" s="40"/>
      <c r="AD113" s="40"/>
      <c r="AE113" s="40"/>
      <c r="AR113" s="226" t="s">
        <v>119</v>
      </c>
      <c r="AT113" s="226" t="s">
        <v>194</v>
      </c>
      <c r="AU113" s="226" t="s">
        <v>79</v>
      </c>
      <c r="AY113" s="19" t="s">
        <v>191</v>
      </c>
      <c r="BE113" s="227">
        <f>IF(N113="základní",J113,0)</f>
        <v>0</v>
      </c>
      <c r="BF113" s="227">
        <f>IF(N113="snížená",J113,0)</f>
        <v>0</v>
      </c>
      <c r="BG113" s="227">
        <f>IF(N113="zákl. přenesená",J113,0)</f>
        <v>0</v>
      </c>
      <c r="BH113" s="227">
        <f>IF(N113="sníž. přenesená",J113,0)</f>
        <v>0</v>
      </c>
      <c r="BI113" s="227">
        <f>IF(N113="nulová",J113,0)</f>
        <v>0</v>
      </c>
      <c r="BJ113" s="19" t="s">
        <v>77</v>
      </c>
      <c r="BK113" s="227">
        <f>ROUND(I113*H113,2)</f>
        <v>0</v>
      </c>
      <c r="BL113" s="19" t="s">
        <v>119</v>
      </c>
      <c r="BM113" s="226" t="s">
        <v>579</v>
      </c>
    </row>
    <row r="114" s="14" customFormat="1">
      <c r="A114" s="14"/>
      <c r="B114" s="239"/>
      <c r="C114" s="240"/>
      <c r="D114" s="230" t="s">
        <v>200</v>
      </c>
      <c r="E114" s="241" t="s">
        <v>19</v>
      </c>
      <c r="F114" s="242" t="s">
        <v>580</v>
      </c>
      <c r="G114" s="240"/>
      <c r="H114" s="243">
        <v>90</v>
      </c>
      <c r="I114" s="244"/>
      <c r="J114" s="240"/>
      <c r="K114" s="240"/>
      <c r="L114" s="245"/>
      <c r="M114" s="246"/>
      <c r="N114" s="247"/>
      <c r="O114" s="247"/>
      <c r="P114" s="247"/>
      <c r="Q114" s="247"/>
      <c r="R114" s="247"/>
      <c r="S114" s="247"/>
      <c r="T114" s="248"/>
      <c r="U114" s="14"/>
      <c r="V114" s="14"/>
      <c r="W114" s="14"/>
      <c r="X114" s="14"/>
      <c r="Y114" s="14"/>
      <c r="Z114" s="14"/>
      <c r="AA114" s="14"/>
      <c r="AB114" s="14"/>
      <c r="AC114" s="14"/>
      <c r="AD114" s="14"/>
      <c r="AE114" s="14"/>
      <c r="AT114" s="249" t="s">
        <v>200</v>
      </c>
      <c r="AU114" s="249" t="s">
        <v>79</v>
      </c>
      <c r="AV114" s="14" t="s">
        <v>79</v>
      </c>
      <c r="AW114" s="14" t="s">
        <v>31</v>
      </c>
      <c r="AX114" s="14" t="s">
        <v>77</v>
      </c>
      <c r="AY114" s="249" t="s">
        <v>191</v>
      </c>
    </row>
    <row r="115" s="2" customFormat="1" ht="16.5" customHeight="1">
      <c r="A115" s="40"/>
      <c r="B115" s="41"/>
      <c r="C115" s="261" t="s">
        <v>248</v>
      </c>
      <c r="D115" s="261" t="s">
        <v>210</v>
      </c>
      <c r="E115" s="262" t="s">
        <v>581</v>
      </c>
      <c r="F115" s="263" t="s">
        <v>582</v>
      </c>
      <c r="G115" s="264" t="s">
        <v>205</v>
      </c>
      <c r="H115" s="265">
        <v>90</v>
      </c>
      <c r="I115" s="266"/>
      <c r="J115" s="267">
        <f>ROUND(I115*H115,2)</f>
        <v>0</v>
      </c>
      <c r="K115" s="263" t="s">
        <v>245</v>
      </c>
      <c r="L115" s="268"/>
      <c r="M115" s="269" t="s">
        <v>19</v>
      </c>
      <c r="N115" s="270" t="s">
        <v>41</v>
      </c>
      <c r="O115" s="86"/>
      <c r="P115" s="224">
        <f>O115*H115</f>
        <v>0</v>
      </c>
      <c r="Q115" s="224">
        <v>0.058999999999999997</v>
      </c>
      <c r="R115" s="224">
        <f>Q115*H115</f>
        <v>5.3099999999999996</v>
      </c>
      <c r="S115" s="224">
        <v>0</v>
      </c>
      <c r="T115" s="225">
        <f>S115*H115</f>
        <v>0</v>
      </c>
      <c r="U115" s="40"/>
      <c r="V115" s="40"/>
      <c r="W115" s="40"/>
      <c r="X115" s="40"/>
      <c r="Y115" s="40"/>
      <c r="Z115" s="40"/>
      <c r="AA115" s="40"/>
      <c r="AB115" s="40"/>
      <c r="AC115" s="40"/>
      <c r="AD115" s="40"/>
      <c r="AE115" s="40"/>
      <c r="AR115" s="226" t="s">
        <v>213</v>
      </c>
      <c r="AT115" s="226" t="s">
        <v>210</v>
      </c>
      <c r="AU115" s="226" t="s">
        <v>79</v>
      </c>
      <c r="AY115" s="19" t="s">
        <v>191</v>
      </c>
      <c r="BE115" s="227">
        <f>IF(N115="základní",J115,0)</f>
        <v>0</v>
      </c>
      <c r="BF115" s="227">
        <f>IF(N115="snížená",J115,0)</f>
        <v>0</v>
      </c>
      <c r="BG115" s="227">
        <f>IF(N115="zákl. přenesená",J115,0)</f>
        <v>0</v>
      </c>
      <c r="BH115" s="227">
        <f>IF(N115="sníž. přenesená",J115,0)</f>
        <v>0</v>
      </c>
      <c r="BI115" s="227">
        <f>IF(N115="nulová",J115,0)</f>
        <v>0</v>
      </c>
      <c r="BJ115" s="19" t="s">
        <v>77</v>
      </c>
      <c r="BK115" s="227">
        <f>ROUND(I115*H115,2)</f>
        <v>0</v>
      </c>
      <c r="BL115" s="19" t="s">
        <v>119</v>
      </c>
      <c r="BM115" s="226" t="s">
        <v>583</v>
      </c>
    </row>
    <row r="116" s="2" customFormat="1" ht="16.5" customHeight="1">
      <c r="A116" s="40"/>
      <c r="B116" s="41"/>
      <c r="C116" s="215" t="s">
        <v>311</v>
      </c>
      <c r="D116" s="215" t="s">
        <v>194</v>
      </c>
      <c r="E116" s="216" t="s">
        <v>584</v>
      </c>
      <c r="F116" s="217" t="s">
        <v>585</v>
      </c>
      <c r="G116" s="218" t="s">
        <v>197</v>
      </c>
      <c r="H116" s="219">
        <v>110</v>
      </c>
      <c r="I116" s="220"/>
      <c r="J116" s="221">
        <f>ROUND(I116*H116,2)</f>
        <v>0</v>
      </c>
      <c r="K116" s="217" t="s">
        <v>19</v>
      </c>
      <c r="L116" s="46"/>
      <c r="M116" s="222" t="s">
        <v>19</v>
      </c>
      <c r="N116" s="223" t="s">
        <v>41</v>
      </c>
      <c r="O116" s="86"/>
      <c r="P116" s="224">
        <f>O116*H116</f>
        <v>0</v>
      </c>
      <c r="Q116" s="224">
        <v>0</v>
      </c>
      <c r="R116" s="224">
        <f>Q116*H116</f>
        <v>0</v>
      </c>
      <c r="S116" s="224">
        <v>0.016</v>
      </c>
      <c r="T116" s="225">
        <f>S116*H116</f>
        <v>1.76</v>
      </c>
      <c r="U116" s="40"/>
      <c r="V116" s="40"/>
      <c r="W116" s="40"/>
      <c r="X116" s="40"/>
      <c r="Y116" s="40"/>
      <c r="Z116" s="40"/>
      <c r="AA116" s="40"/>
      <c r="AB116" s="40"/>
      <c r="AC116" s="40"/>
      <c r="AD116" s="40"/>
      <c r="AE116" s="40"/>
      <c r="AR116" s="226" t="s">
        <v>119</v>
      </c>
      <c r="AT116" s="226" t="s">
        <v>194</v>
      </c>
      <c r="AU116" s="226" t="s">
        <v>79</v>
      </c>
      <c r="AY116" s="19" t="s">
        <v>191</v>
      </c>
      <c r="BE116" s="227">
        <f>IF(N116="základní",J116,0)</f>
        <v>0</v>
      </c>
      <c r="BF116" s="227">
        <f>IF(N116="snížená",J116,0)</f>
        <v>0</v>
      </c>
      <c r="BG116" s="227">
        <f>IF(N116="zákl. přenesená",J116,0)</f>
        <v>0</v>
      </c>
      <c r="BH116" s="227">
        <f>IF(N116="sníž. přenesená",J116,0)</f>
        <v>0</v>
      </c>
      <c r="BI116" s="227">
        <f>IF(N116="nulová",J116,0)</f>
        <v>0</v>
      </c>
      <c r="BJ116" s="19" t="s">
        <v>77</v>
      </c>
      <c r="BK116" s="227">
        <f>ROUND(I116*H116,2)</f>
        <v>0</v>
      </c>
      <c r="BL116" s="19" t="s">
        <v>119</v>
      </c>
      <c r="BM116" s="226" t="s">
        <v>586</v>
      </c>
    </row>
    <row r="117" s="2" customFormat="1" ht="33" customHeight="1">
      <c r="A117" s="40"/>
      <c r="B117" s="41"/>
      <c r="C117" s="215" t="s">
        <v>254</v>
      </c>
      <c r="D117" s="215" t="s">
        <v>194</v>
      </c>
      <c r="E117" s="216" t="s">
        <v>587</v>
      </c>
      <c r="F117" s="217" t="s">
        <v>588</v>
      </c>
      <c r="G117" s="218" t="s">
        <v>197</v>
      </c>
      <c r="H117" s="219">
        <v>25</v>
      </c>
      <c r="I117" s="220"/>
      <c r="J117" s="221">
        <f>ROUND(I117*H117,2)</f>
        <v>0</v>
      </c>
      <c r="K117" s="217" t="s">
        <v>19</v>
      </c>
      <c r="L117" s="46"/>
      <c r="M117" s="222" t="s">
        <v>19</v>
      </c>
      <c r="N117" s="223" t="s">
        <v>41</v>
      </c>
      <c r="O117" s="86"/>
      <c r="P117" s="224">
        <f>O117*H117</f>
        <v>0</v>
      </c>
      <c r="Q117" s="224">
        <v>0.038179999999999999</v>
      </c>
      <c r="R117" s="224">
        <f>Q117*H117</f>
        <v>0.95450000000000002</v>
      </c>
      <c r="S117" s="224">
        <v>0</v>
      </c>
      <c r="T117" s="225">
        <f>S117*H117</f>
        <v>0</v>
      </c>
      <c r="U117" s="40"/>
      <c r="V117" s="40"/>
      <c r="W117" s="40"/>
      <c r="X117" s="40"/>
      <c r="Y117" s="40"/>
      <c r="Z117" s="40"/>
      <c r="AA117" s="40"/>
      <c r="AB117" s="40"/>
      <c r="AC117" s="40"/>
      <c r="AD117" s="40"/>
      <c r="AE117" s="40"/>
      <c r="AR117" s="226" t="s">
        <v>119</v>
      </c>
      <c r="AT117" s="226" t="s">
        <v>194</v>
      </c>
      <c r="AU117" s="226" t="s">
        <v>79</v>
      </c>
      <c r="AY117" s="19" t="s">
        <v>191</v>
      </c>
      <c r="BE117" s="227">
        <f>IF(N117="základní",J117,0)</f>
        <v>0</v>
      </c>
      <c r="BF117" s="227">
        <f>IF(N117="snížená",J117,0)</f>
        <v>0</v>
      </c>
      <c r="BG117" s="227">
        <f>IF(N117="zákl. přenesená",J117,0)</f>
        <v>0</v>
      </c>
      <c r="BH117" s="227">
        <f>IF(N117="sníž. přenesená",J117,0)</f>
        <v>0</v>
      </c>
      <c r="BI117" s="227">
        <f>IF(N117="nulová",J117,0)</f>
        <v>0</v>
      </c>
      <c r="BJ117" s="19" t="s">
        <v>77</v>
      </c>
      <c r="BK117" s="227">
        <f>ROUND(I117*H117,2)</f>
        <v>0</v>
      </c>
      <c r="BL117" s="19" t="s">
        <v>119</v>
      </c>
      <c r="BM117" s="226" t="s">
        <v>589</v>
      </c>
    </row>
    <row r="118" s="2" customFormat="1" ht="16.5" customHeight="1">
      <c r="A118" s="40"/>
      <c r="B118" s="41"/>
      <c r="C118" s="261" t="s">
        <v>258</v>
      </c>
      <c r="D118" s="261" t="s">
        <v>210</v>
      </c>
      <c r="E118" s="262" t="s">
        <v>499</v>
      </c>
      <c r="F118" s="263" t="s">
        <v>500</v>
      </c>
      <c r="G118" s="264" t="s">
        <v>244</v>
      </c>
      <c r="H118" s="265">
        <v>11.4</v>
      </c>
      <c r="I118" s="266"/>
      <c r="J118" s="267">
        <f>ROUND(I118*H118,2)</f>
        <v>0</v>
      </c>
      <c r="K118" s="263" t="s">
        <v>245</v>
      </c>
      <c r="L118" s="268"/>
      <c r="M118" s="269" t="s">
        <v>19</v>
      </c>
      <c r="N118" s="270" t="s">
        <v>41</v>
      </c>
      <c r="O118" s="86"/>
      <c r="P118" s="224">
        <f>O118*H118</f>
        <v>0</v>
      </c>
      <c r="Q118" s="224">
        <v>1</v>
      </c>
      <c r="R118" s="224">
        <f>Q118*H118</f>
        <v>11.4</v>
      </c>
      <c r="S118" s="224">
        <v>0</v>
      </c>
      <c r="T118" s="225">
        <f>S118*H118</f>
        <v>0</v>
      </c>
      <c r="U118" s="40"/>
      <c r="V118" s="40"/>
      <c r="W118" s="40"/>
      <c r="X118" s="40"/>
      <c r="Y118" s="40"/>
      <c r="Z118" s="40"/>
      <c r="AA118" s="40"/>
      <c r="AB118" s="40"/>
      <c r="AC118" s="40"/>
      <c r="AD118" s="40"/>
      <c r="AE118" s="40"/>
      <c r="AR118" s="226" t="s">
        <v>213</v>
      </c>
      <c r="AT118" s="226" t="s">
        <v>210</v>
      </c>
      <c r="AU118" s="226" t="s">
        <v>79</v>
      </c>
      <c r="AY118" s="19" t="s">
        <v>191</v>
      </c>
      <c r="BE118" s="227">
        <f>IF(N118="základní",J118,0)</f>
        <v>0</v>
      </c>
      <c r="BF118" s="227">
        <f>IF(N118="snížená",J118,0)</f>
        <v>0</v>
      </c>
      <c r="BG118" s="227">
        <f>IF(N118="zákl. přenesená",J118,0)</f>
        <v>0</v>
      </c>
      <c r="BH118" s="227">
        <f>IF(N118="sníž. přenesená",J118,0)</f>
        <v>0</v>
      </c>
      <c r="BI118" s="227">
        <f>IF(N118="nulová",J118,0)</f>
        <v>0</v>
      </c>
      <c r="BJ118" s="19" t="s">
        <v>77</v>
      </c>
      <c r="BK118" s="227">
        <f>ROUND(I118*H118,2)</f>
        <v>0</v>
      </c>
      <c r="BL118" s="19" t="s">
        <v>119</v>
      </c>
      <c r="BM118" s="226" t="s">
        <v>590</v>
      </c>
    </row>
    <row r="119" s="14" customFormat="1">
      <c r="A119" s="14"/>
      <c r="B119" s="239"/>
      <c r="C119" s="240"/>
      <c r="D119" s="230" t="s">
        <v>200</v>
      </c>
      <c r="E119" s="241" t="s">
        <v>19</v>
      </c>
      <c r="F119" s="242" t="s">
        <v>591</v>
      </c>
      <c r="G119" s="240"/>
      <c r="H119" s="243">
        <v>11.4</v>
      </c>
      <c r="I119" s="244"/>
      <c r="J119" s="240"/>
      <c r="K119" s="240"/>
      <c r="L119" s="245"/>
      <c r="M119" s="246"/>
      <c r="N119" s="247"/>
      <c r="O119" s="247"/>
      <c r="P119" s="247"/>
      <c r="Q119" s="247"/>
      <c r="R119" s="247"/>
      <c r="S119" s="247"/>
      <c r="T119" s="248"/>
      <c r="U119" s="14"/>
      <c r="V119" s="14"/>
      <c r="W119" s="14"/>
      <c r="X119" s="14"/>
      <c r="Y119" s="14"/>
      <c r="Z119" s="14"/>
      <c r="AA119" s="14"/>
      <c r="AB119" s="14"/>
      <c r="AC119" s="14"/>
      <c r="AD119" s="14"/>
      <c r="AE119" s="14"/>
      <c r="AT119" s="249" t="s">
        <v>200</v>
      </c>
      <c r="AU119" s="249" t="s">
        <v>79</v>
      </c>
      <c r="AV119" s="14" t="s">
        <v>79</v>
      </c>
      <c r="AW119" s="14" t="s">
        <v>31</v>
      </c>
      <c r="AX119" s="14" t="s">
        <v>77</v>
      </c>
      <c r="AY119" s="249" t="s">
        <v>191</v>
      </c>
    </row>
    <row r="120" s="2" customFormat="1" ht="16.5" customHeight="1">
      <c r="A120" s="40"/>
      <c r="B120" s="41"/>
      <c r="C120" s="261" t="s">
        <v>262</v>
      </c>
      <c r="D120" s="261" t="s">
        <v>210</v>
      </c>
      <c r="E120" s="262" t="s">
        <v>486</v>
      </c>
      <c r="F120" s="263" t="s">
        <v>487</v>
      </c>
      <c r="G120" s="264" t="s">
        <v>236</v>
      </c>
      <c r="H120" s="265">
        <v>8</v>
      </c>
      <c r="I120" s="266"/>
      <c r="J120" s="267">
        <f>ROUND(I120*H120,2)</f>
        <v>0</v>
      </c>
      <c r="K120" s="263" t="s">
        <v>245</v>
      </c>
      <c r="L120" s="268"/>
      <c r="M120" s="269" t="s">
        <v>19</v>
      </c>
      <c r="N120" s="270" t="s">
        <v>41</v>
      </c>
      <c r="O120" s="86"/>
      <c r="P120" s="224">
        <f>O120*H120</f>
        <v>0</v>
      </c>
      <c r="Q120" s="224">
        <v>2.234</v>
      </c>
      <c r="R120" s="224">
        <f>Q120*H120</f>
        <v>17.872</v>
      </c>
      <c r="S120" s="224">
        <v>0</v>
      </c>
      <c r="T120" s="225">
        <f>S120*H120</f>
        <v>0</v>
      </c>
      <c r="U120" s="40"/>
      <c r="V120" s="40"/>
      <c r="W120" s="40"/>
      <c r="X120" s="40"/>
      <c r="Y120" s="40"/>
      <c r="Z120" s="40"/>
      <c r="AA120" s="40"/>
      <c r="AB120" s="40"/>
      <c r="AC120" s="40"/>
      <c r="AD120" s="40"/>
      <c r="AE120" s="40"/>
      <c r="AR120" s="226" t="s">
        <v>213</v>
      </c>
      <c r="AT120" s="226" t="s">
        <v>210</v>
      </c>
      <c r="AU120" s="226" t="s">
        <v>79</v>
      </c>
      <c r="AY120" s="19" t="s">
        <v>191</v>
      </c>
      <c r="BE120" s="227">
        <f>IF(N120="základní",J120,0)</f>
        <v>0</v>
      </c>
      <c r="BF120" s="227">
        <f>IF(N120="snížená",J120,0)</f>
        <v>0</v>
      </c>
      <c r="BG120" s="227">
        <f>IF(N120="zákl. přenesená",J120,0)</f>
        <v>0</v>
      </c>
      <c r="BH120" s="227">
        <f>IF(N120="sníž. přenesená",J120,0)</f>
        <v>0</v>
      </c>
      <c r="BI120" s="227">
        <f>IF(N120="nulová",J120,0)</f>
        <v>0</v>
      </c>
      <c r="BJ120" s="19" t="s">
        <v>77</v>
      </c>
      <c r="BK120" s="227">
        <f>ROUND(I120*H120,2)</f>
        <v>0</v>
      </c>
      <c r="BL120" s="19" t="s">
        <v>119</v>
      </c>
      <c r="BM120" s="226" t="s">
        <v>592</v>
      </c>
    </row>
    <row r="121" s="14" customFormat="1">
      <c r="A121" s="14"/>
      <c r="B121" s="239"/>
      <c r="C121" s="240"/>
      <c r="D121" s="230" t="s">
        <v>200</v>
      </c>
      <c r="E121" s="241" t="s">
        <v>19</v>
      </c>
      <c r="F121" s="242" t="s">
        <v>593</v>
      </c>
      <c r="G121" s="240"/>
      <c r="H121" s="243">
        <v>8</v>
      </c>
      <c r="I121" s="244"/>
      <c r="J121" s="240"/>
      <c r="K121" s="240"/>
      <c r="L121" s="245"/>
      <c r="M121" s="246"/>
      <c r="N121" s="247"/>
      <c r="O121" s="247"/>
      <c r="P121" s="247"/>
      <c r="Q121" s="247"/>
      <c r="R121" s="247"/>
      <c r="S121" s="247"/>
      <c r="T121" s="248"/>
      <c r="U121" s="14"/>
      <c r="V121" s="14"/>
      <c r="W121" s="14"/>
      <c r="X121" s="14"/>
      <c r="Y121" s="14"/>
      <c r="Z121" s="14"/>
      <c r="AA121" s="14"/>
      <c r="AB121" s="14"/>
      <c r="AC121" s="14"/>
      <c r="AD121" s="14"/>
      <c r="AE121" s="14"/>
      <c r="AT121" s="249" t="s">
        <v>200</v>
      </c>
      <c r="AU121" s="249" t="s">
        <v>79</v>
      </c>
      <c r="AV121" s="14" t="s">
        <v>79</v>
      </c>
      <c r="AW121" s="14" t="s">
        <v>31</v>
      </c>
      <c r="AX121" s="14" t="s">
        <v>77</v>
      </c>
      <c r="AY121" s="249" t="s">
        <v>191</v>
      </c>
    </row>
    <row r="122" s="2" customFormat="1" ht="16.5" customHeight="1">
      <c r="A122" s="40"/>
      <c r="B122" s="41"/>
      <c r="C122" s="261" t="s">
        <v>267</v>
      </c>
      <c r="D122" s="261" t="s">
        <v>210</v>
      </c>
      <c r="E122" s="262" t="s">
        <v>594</v>
      </c>
      <c r="F122" s="263" t="s">
        <v>595</v>
      </c>
      <c r="G122" s="264" t="s">
        <v>19</v>
      </c>
      <c r="H122" s="265">
        <v>1</v>
      </c>
      <c r="I122" s="266"/>
      <c r="J122" s="267">
        <f>ROUND(I122*H122,2)</f>
        <v>0</v>
      </c>
      <c r="K122" s="263" t="s">
        <v>19</v>
      </c>
      <c r="L122" s="268"/>
      <c r="M122" s="269" t="s">
        <v>19</v>
      </c>
      <c r="N122" s="270" t="s">
        <v>41</v>
      </c>
      <c r="O122" s="86"/>
      <c r="P122" s="224">
        <f>O122*H122</f>
        <v>0</v>
      </c>
      <c r="Q122" s="224">
        <v>0</v>
      </c>
      <c r="R122" s="224">
        <f>Q122*H122</f>
        <v>0</v>
      </c>
      <c r="S122" s="224">
        <v>0</v>
      </c>
      <c r="T122" s="225">
        <f>S122*H122</f>
        <v>0</v>
      </c>
      <c r="U122" s="40"/>
      <c r="V122" s="40"/>
      <c r="W122" s="40"/>
      <c r="X122" s="40"/>
      <c r="Y122" s="40"/>
      <c r="Z122" s="40"/>
      <c r="AA122" s="40"/>
      <c r="AB122" s="40"/>
      <c r="AC122" s="40"/>
      <c r="AD122" s="40"/>
      <c r="AE122" s="40"/>
      <c r="AR122" s="226" t="s">
        <v>213</v>
      </c>
      <c r="AT122" s="226" t="s">
        <v>210</v>
      </c>
      <c r="AU122" s="226" t="s">
        <v>79</v>
      </c>
      <c r="AY122" s="19" t="s">
        <v>191</v>
      </c>
      <c r="BE122" s="227">
        <f>IF(N122="základní",J122,0)</f>
        <v>0</v>
      </c>
      <c r="BF122" s="227">
        <f>IF(N122="snížená",J122,0)</f>
        <v>0</v>
      </c>
      <c r="BG122" s="227">
        <f>IF(N122="zákl. přenesená",J122,0)</f>
        <v>0</v>
      </c>
      <c r="BH122" s="227">
        <f>IF(N122="sníž. přenesená",J122,0)</f>
        <v>0</v>
      </c>
      <c r="BI122" s="227">
        <f>IF(N122="nulová",J122,0)</f>
        <v>0</v>
      </c>
      <c r="BJ122" s="19" t="s">
        <v>77</v>
      </c>
      <c r="BK122" s="227">
        <f>ROUND(I122*H122,2)</f>
        <v>0</v>
      </c>
      <c r="BL122" s="19" t="s">
        <v>119</v>
      </c>
      <c r="BM122" s="226" t="s">
        <v>596</v>
      </c>
    </row>
    <row r="123" s="2" customFormat="1" ht="16.5" customHeight="1">
      <c r="A123" s="40"/>
      <c r="B123" s="41"/>
      <c r="C123" s="215" t="s">
        <v>7</v>
      </c>
      <c r="D123" s="215" t="s">
        <v>194</v>
      </c>
      <c r="E123" s="216" t="s">
        <v>597</v>
      </c>
      <c r="F123" s="217" t="s">
        <v>598</v>
      </c>
      <c r="G123" s="218" t="s">
        <v>599</v>
      </c>
      <c r="H123" s="219">
        <v>2</v>
      </c>
      <c r="I123" s="220"/>
      <c r="J123" s="221">
        <f>ROUND(I123*H123,2)</f>
        <v>0</v>
      </c>
      <c r="K123" s="217" t="s">
        <v>19</v>
      </c>
      <c r="L123" s="46"/>
      <c r="M123" s="222" t="s">
        <v>19</v>
      </c>
      <c r="N123" s="223" t="s">
        <v>41</v>
      </c>
      <c r="O123" s="86"/>
      <c r="P123" s="224">
        <f>O123*H123</f>
        <v>0</v>
      </c>
      <c r="Q123" s="224">
        <v>0</v>
      </c>
      <c r="R123" s="224">
        <f>Q123*H123</f>
        <v>0</v>
      </c>
      <c r="S123" s="224">
        <v>0</v>
      </c>
      <c r="T123" s="225">
        <f>S123*H123</f>
        <v>0</v>
      </c>
      <c r="U123" s="40"/>
      <c r="V123" s="40"/>
      <c r="W123" s="40"/>
      <c r="X123" s="40"/>
      <c r="Y123" s="40"/>
      <c r="Z123" s="40"/>
      <c r="AA123" s="40"/>
      <c r="AB123" s="40"/>
      <c r="AC123" s="40"/>
      <c r="AD123" s="40"/>
      <c r="AE123" s="40"/>
      <c r="AR123" s="226" t="s">
        <v>119</v>
      </c>
      <c r="AT123" s="226" t="s">
        <v>194</v>
      </c>
      <c r="AU123" s="226" t="s">
        <v>79</v>
      </c>
      <c r="AY123" s="19" t="s">
        <v>191</v>
      </c>
      <c r="BE123" s="227">
        <f>IF(N123="základní",J123,0)</f>
        <v>0</v>
      </c>
      <c r="BF123" s="227">
        <f>IF(N123="snížená",J123,0)</f>
        <v>0</v>
      </c>
      <c r="BG123" s="227">
        <f>IF(N123="zákl. přenesená",J123,0)</f>
        <v>0</v>
      </c>
      <c r="BH123" s="227">
        <f>IF(N123="sníž. přenesená",J123,0)</f>
        <v>0</v>
      </c>
      <c r="BI123" s="227">
        <f>IF(N123="nulová",J123,0)</f>
        <v>0</v>
      </c>
      <c r="BJ123" s="19" t="s">
        <v>77</v>
      </c>
      <c r="BK123" s="227">
        <f>ROUND(I123*H123,2)</f>
        <v>0</v>
      </c>
      <c r="BL123" s="19" t="s">
        <v>119</v>
      </c>
      <c r="BM123" s="226" t="s">
        <v>600</v>
      </c>
    </row>
    <row r="124" s="2" customFormat="1" ht="16.5" customHeight="1">
      <c r="A124" s="40"/>
      <c r="B124" s="41"/>
      <c r="C124" s="261" t="s">
        <v>298</v>
      </c>
      <c r="D124" s="261" t="s">
        <v>210</v>
      </c>
      <c r="E124" s="262" t="s">
        <v>601</v>
      </c>
      <c r="F124" s="263" t="s">
        <v>602</v>
      </c>
      <c r="G124" s="264" t="s">
        <v>599</v>
      </c>
      <c r="H124" s="265">
        <v>1</v>
      </c>
      <c r="I124" s="266"/>
      <c r="J124" s="267">
        <f>ROUND(I124*H124,2)</f>
        <v>0</v>
      </c>
      <c r="K124" s="263" t="s">
        <v>19</v>
      </c>
      <c r="L124" s="268"/>
      <c r="M124" s="269" t="s">
        <v>19</v>
      </c>
      <c r="N124" s="270" t="s">
        <v>41</v>
      </c>
      <c r="O124" s="86"/>
      <c r="P124" s="224">
        <f>O124*H124</f>
        <v>0</v>
      </c>
      <c r="Q124" s="224">
        <v>0</v>
      </c>
      <c r="R124" s="224">
        <f>Q124*H124</f>
        <v>0</v>
      </c>
      <c r="S124" s="224">
        <v>0</v>
      </c>
      <c r="T124" s="225">
        <f>S124*H124</f>
        <v>0</v>
      </c>
      <c r="U124" s="40"/>
      <c r="V124" s="40"/>
      <c r="W124" s="40"/>
      <c r="X124" s="40"/>
      <c r="Y124" s="40"/>
      <c r="Z124" s="40"/>
      <c r="AA124" s="40"/>
      <c r="AB124" s="40"/>
      <c r="AC124" s="40"/>
      <c r="AD124" s="40"/>
      <c r="AE124" s="40"/>
      <c r="AR124" s="226" t="s">
        <v>213</v>
      </c>
      <c r="AT124" s="226" t="s">
        <v>210</v>
      </c>
      <c r="AU124" s="226" t="s">
        <v>79</v>
      </c>
      <c r="AY124" s="19" t="s">
        <v>191</v>
      </c>
      <c r="BE124" s="227">
        <f>IF(N124="základní",J124,0)</f>
        <v>0</v>
      </c>
      <c r="BF124" s="227">
        <f>IF(N124="snížená",J124,0)</f>
        <v>0</v>
      </c>
      <c r="BG124" s="227">
        <f>IF(N124="zákl. přenesená",J124,0)</f>
        <v>0</v>
      </c>
      <c r="BH124" s="227">
        <f>IF(N124="sníž. přenesená",J124,0)</f>
        <v>0</v>
      </c>
      <c r="BI124" s="227">
        <f>IF(N124="nulová",J124,0)</f>
        <v>0</v>
      </c>
      <c r="BJ124" s="19" t="s">
        <v>77</v>
      </c>
      <c r="BK124" s="227">
        <f>ROUND(I124*H124,2)</f>
        <v>0</v>
      </c>
      <c r="BL124" s="19" t="s">
        <v>119</v>
      </c>
      <c r="BM124" s="226" t="s">
        <v>603</v>
      </c>
    </row>
    <row r="125" s="2" customFormat="1" ht="16.5" customHeight="1">
      <c r="A125" s="40"/>
      <c r="B125" s="41"/>
      <c r="C125" s="261" t="s">
        <v>303</v>
      </c>
      <c r="D125" s="261" t="s">
        <v>210</v>
      </c>
      <c r="E125" s="262" t="s">
        <v>604</v>
      </c>
      <c r="F125" s="263" t="s">
        <v>605</v>
      </c>
      <c r="G125" s="264" t="s">
        <v>599</v>
      </c>
      <c r="H125" s="265">
        <v>1</v>
      </c>
      <c r="I125" s="266"/>
      <c r="J125" s="267">
        <f>ROUND(I125*H125,2)</f>
        <v>0</v>
      </c>
      <c r="K125" s="263" t="s">
        <v>19</v>
      </c>
      <c r="L125" s="268"/>
      <c r="M125" s="269" t="s">
        <v>19</v>
      </c>
      <c r="N125" s="270" t="s">
        <v>41</v>
      </c>
      <c r="O125" s="86"/>
      <c r="P125" s="224">
        <f>O125*H125</f>
        <v>0</v>
      </c>
      <c r="Q125" s="224">
        <v>0</v>
      </c>
      <c r="R125" s="224">
        <f>Q125*H125</f>
        <v>0</v>
      </c>
      <c r="S125" s="224">
        <v>0</v>
      </c>
      <c r="T125" s="225">
        <f>S125*H125</f>
        <v>0</v>
      </c>
      <c r="U125" s="40"/>
      <c r="V125" s="40"/>
      <c r="W125" s="40"/>
      <c r="X125" s="40"/>
      <c r="Y125" s="40"/>
      <c r="Z125" s="40"/>
      <c r="AA125" s="40"/>
      <c r="AB125" s="40"/>
      <c r="AC125" s="40"/>
      <c r="AD125" s="40"/>
      <c r="AE125" s="40"/>
      <c r="AR125" s="226" t="s">
        <v>213</v>
      </c>
      <c r="AT125" s="226" t="s">
        <v>210</v>
      </c>
      <c r="AU125" s="226" t="s">
        <v>79</v>
      </c>
      <c r="AY125" s="19" t="s">
        <v>191</v>
      </c>
      <c r="BE125" s="227">
        <f>IF(N125="základní",J125,0)</f>
        <v>0</v>
      </c>
      <c r="BF125" s="227">
        <f>IF(N125="snížená",J125,0)</f>
        <v>0</v>
      </c>
      <c r="BG125" s="227">
        <f>IF(N125="zákl. přenesená",J125,0)</f>
        <v>0</v>
      </c>
      <c r="BH125" s="227">
        <f>IF(N125="sníž. přenesená",J125,0)</f>
        <v>0</v>
      </c>
      <c r="BI125" s="227">
        <f>IF(N125="nulová",J125,0)</f>
        <v>0</v>
      </c>
      <c r="BJ125" s="19" t="s">
        <v>77</v>
      </c>
      <c r="BK125" s="227">
        <f>ROUND(I125*H125,2)</f>
        <v>0</v>
      </c>
      <c r="BL125" s="19" t="s">
        <v>119</v>
      </c>
      <c r="BM125" s="226" t="s">
        <v>606</v>
      </c>
    </row>
    <row r="126" s="2" customFormat="1" ht="114.9" customHeight="1">
      <c r="A126" s="40"/>
      <c r="B126" s="41"/>
      <c r="C126" s="215" t="s">
        <v>272</v>
      </c>
      <c r="D126" s="215" t="s">
        <v>194</v>
      </c>
      <c r="E126" s="216" t="s">
        <v>607</v>
      </c>
      <c r="F126" s="217" t="s">
        <v>608</v>
      </c>
      <c r="G126" s="218" t="s">
        <v>205</v>
      </c>
      <c r="H126" s="219">
        <v>1</v>
      </c>
      <c r="I126" s="220"/>
      <c r="J126" s="221">
        <f>ROUND(I126*H126,2)</f>
        <v>0</v>
      </c>
      <c r="K126" s="217" t="s">
        <v>198</v>
      </c>
      <c r="L126" s="46"/>
      <c r="M126" s="222" t="s">
        <v>19</v>
      </c>
      <c r="N126" s="223" t="s">
        <v>41</v>
      </c>
      <c r="O126" s="86"/>
      <c r="P126" s="224">
        <f>O126*H126</f>
        <v>0</v>
      </c>
      <c r="Q126" s="224">
        <v>0</v>
      </c>
      <c r="R126" s="224">
        <f>Q126*H126</f>
        <v>0</v>
      </c>
      <c r="S126" s="224">
        <v>0</v>
      </c>
      <c r="T126" s="225">
        <f>S126*H126</f>
        <v>0</v>
      </c>
      <c r="U126" s="40"/>
      <c r="V126" s="40"/>
      <c r="W126" s="40"/>
      <c r="X126" s="40"/>
      <c r="Y126" s="40"/>
      <c r="Z126" s="40"/>
      <c r="AA126" s="40"/>
      <c r="AB126" s="40"/>
      <c r="AC126" s="40"/>
      <c r="AD126" s="40"/>
      <c r="AE126" s="40"/>
      <c r="AR126" s="226" t="s">
        <v>119</v>
      </c>
      <c r="AT126" s="226" t="s">
        <v>194</v>
      </c>
      <c r="AU126" s="226" t="s">
        <v>79</v>
      </c>
      <c r="AY126" s="19" t="s">
        <v>191</v>
      </c>
      <c r="BE126" s="227">
        <f>IF(N126="základní",J126,0)</f>
        <v>0</v>
      </c>
      <c r="BF126" s="227">
        <f>IF(N126="snížená",J126,0)</f>
        <v>0</v>
      </c>
      <c r="BG126" s="227">
        <f>IF(N126="zákl. přenesená",J126,0)</f>
        <v>0</v>
      </c>
      <c r="BH126" s="227">
        <f>IF(N126="sníž. přenesená",J126,0)</f>
        <v>0</v>
      </c>
      <c r="BI126" s="227">
        <f>IF(N126="nulová",J126,0)</f>
        <v>0</v>
      </c>
      <c r="BJ126" s="19" t="s">
        <v>77</v>
      </c>
      <c r="BK126" s="227">
        <f>ROUND(I126*H126,2)</f>
        <v>0</v>
      </c>
      <c r="BL126" s="19" t="s">
        <v>119</v>
      </c>
      <c r="BM126" s="226" t="s">
        <v>609</v>
      </c>
    </row>
    <row r="127" s="13" customFormat="1">
      <c r="A127" s="13"/>
      <c r="B127" s="228"/>
      <c r="C127" s="229"/>
      <c r="D127" s="230" t="s">
        <v>200</v>
      </c>
      <c r="E127" s="231" t="s">
        <v>19</v>
      </c>
      <c r="F127" s="232" t="s">
        <v>610</v>
      </c>
      <c r="G127" s="229"/>
      <c r="H127" s="231" t="s">
        <v>19</v>
      </c>
      <c r="I127" s="233"/>
      <c r="J127" s="229"/>
      <c r="K127" s="229"/>
      <c r="L127" s="234"/>
      <c r="M127" s="235"/>
      <c r="N127" s="236"/>
      <c r="O127" s="236"/>
      <c r="P127" s="236"/>
      <c r="Q127" s="236"/>
      <c r="R127" s="236"/>
      <c r="S127" s="236"/>
      <c r="T127" s="237"/>
      <c r="U127" s="13"/>
      <c r="V127" s="13"/>
      <c r="W127" s="13"/>
      <c r="X127" s="13"/>
      <c r="Y127" s="13"/>
      <c r="Z127" s="13"/>
      <c r="AA127" s="13"/>
      <c r="AB127" s="13"/>
      <c r="AC127" s="13"/>
      <c r="AD127" s="13"/>
      <c r="AE127" s="13"/>
      <c r="AT127" s="238" t="s">
        <v>200</v>
      </c>
      <c r="AU127" s="238" t="s">
        <v>79</v>
      </c>
      <c r="AV127" s="13" t="s">
        <v>77</v>
      </c>
      <c r="AW127" s="13" t="s">
        <v>31</v>
      </c>
      <c r="AX127" s="13" t="s">
        <v>70</v>
      </c>
      <c r="AY127" s="238" t="s">
        <v>191</v>
      </c>
    </row>
    <row r="128" s="14" customFormat="1">
      <c r="A128" s="14"/>
      <c r="B128" s="239"/>
      <c r="C128" s="240"/>
      <c r="D128" s="230" t="s">
        <v>200</v>
      </c>
      <c r="E128" s="241" t="s">
        <v>19</v>
      </c>
      <c r="F128" s="242" t="s">
        <v>77</v>
      </c>
      <c r="G128" s="240"/>
      <c r="H128" s="243">
        <v>1</v>
      </c>
      <c r="I128" s="244"/>
      <c r="J128" s="240"/>
      <c r="K128" s="240"/>
      <c r="L128" s="245"/>
      <c r="M128" s="246"/>
      <c r="N128" s="247"/>
      <c r="O128" s="247"/>
      <c r="P128" s="247"/>
      <c r="Q128" s="247"/>
      <c r="R128" s="247"/>
      <c r="S128" s="247"/>
      <c r="T128" s="248"/>
      <c r="U128" s="14"/>
      <c r="V128" s="14"/>
      <c r="W128" s="14"/>
      <c r="X128" s="14"/>
      <c r="Y128" s="14"/>
      <c r="Z128" s="14"/>
      <c r="AA128" s="14"/>
      <c r="AB128" s="14"/>
      <c r="AC128" s="14"/>
      <c r="AD128" s="14"/>
      <c r="AE128" s="14"/>
      <c r="AT128" s="249" t="s">
        <v>200</v>
      </c>
      <c r="AU128" s="249" t="s">
        <v>79</v>
      </c>
      <c r="AV128" s="14" t="s">
        <v>79</v>
      </c>
      <c r="AW128" s="14" t="s">
        <v>31</v>
      </c>
      <c r="AX128" s="14" t="s">
        <v>77</v>
      </c>
      <c r="AY128" s="249" t="s">
        <v>191</v>
      </c>
    </row>
    <row r="129" s="2" customFormat="1" ht="114.9" customHeight="1">
      <c r="A129" s="40"/>
      <c r="B129" s="41"/>
      <c r="C129" s="215" t="s">
        <v>8</v>
      </c>
      <c r="D129" s="215" t="s">
        <v>194</v>
      </c>
      <c r="E129" s="216" t="s">
        <v>407</v>
      </c>
      <c r="F129" s="217" t="s">
        <v>408</v>
      </c>
      <c r="G129" s="218" t="s">
        <v>244</v>
      </c>
      <c r="H129" s="219">
        <v>30.600000000000001</v>
      </c>
      <c r="I129" s="220"/>
      <c r="J129" s="221">
        <f>ROUND(I129*H129,2)</f>
        <v>0</v>
      </c>
      <c r="K129" s="217" t="s">
        <v>198</v>
      </c>
      <c r="L129" s="46"/>
      <c r="M129" s="222" t="s">
        <v>19</v>
      </c>
      <c r="N129" s="223" t="s">
        <v>41</v>
      </c>
      <c r="O129" s="86"/>
      <c r="P129" s="224">
        <f>O129*H129</f>
        <v>0</v>
      </c>
      <c r="Q129" s="224">
        <v>0</v>
      </c>
      <c r="R129" s="224">
        <f>Q129*H129</f>
        <v>0</v>
      </c>
      <c r="S129" s="224">
        <v>0</v>
      </c>
      <c r="T129" s="225">
        <f>S129*H129</f>
        <v>0</v>
      </c>
      <c r="U129" s="40"/>
      <c r="V129" s="40"/>
      <c r="W129" s="40"/>
      <c r="X129" s="40"/>
      <c r="Y129" s="40"/>
      <c r="Z129" s="40"/>
      <c r="AA129" s="40"/>
      <c r="AB129" s="40"/>
      <c r="AC129" s="40"/>
      <c r="AD129" s="40"/>
      <c r="AE129" s="40"/>
      <c r="AR129" s="226" t="s">
        <v>119</v>
      </c>
      <c r="AT129" s="226" t="s">
        <v>194</v>
      </c>
      <c r="AU129" s="226" t="s">
        <v>79</v>
      </c>
      <c r="AY129" s="19" t="s">
        <v>191</v>
      </c>
      <c r="BE129" s="227">
        <f>IF(N129="základní",J129,0)</f>
        <v>0</v>
      </c>
      <c r="BF129" s="227">
        <f>IF(N129="snížená",J129,0)</f>
        <v>0</v>
      </c>
      <c r="BG129" s="227">
        <f>IF(N129="zákl. přenesená",J129,0)</f>
        <v>0</v>
      </c>
      <c r="BH129" s="227">
        <f>IF(N129="sníž. přenesená",J129,0)</f>
        <v>0</v>
      </c>
      <c r="BI129" s="227">
        <f>IF(N129="nulová",J129,0)</f>
        <v>0</v>
      </c>
      <c r="BJ129" s="19" t="s">
        <v>77</v>
      </c>
      <c r="BK129" s="227">
        <f>ROUND(I129*H129,2)</f>
        <v>0</v>
      </c>
      <c r="BL129" s="19" t="s">
        <v>119</v>
      </c>
      <c r="BM129" s="226" t="s">
        <v>611</v>
      </c>
    </row>
    <row r="130" s="2" customFormat="1">
      <c r="A130" s="40"/>
      <c r="B130" s="41"/>
      <c r="C130" s="42"/>
      <c r="D130" s="230" t="s">
        <v>231</v>
      </c>
      <c r="E130" s="42"/>
      <c r="F130" s="271" t="s">
        <v>252</v>
      </c>
      <c r="G130" s="42"/>
      <c r="H130" s="42"/>
      <c r="I130" s="272"/>
      <c r="J130" s="42"/>
      <c r="K130" s="42"/>
      <c r="L130" s="46"/>
      <c r="M130" s="273"/>
      <c r="N130" s="274"/>
      <c r="O130" s="86"/>
      <c r="P130" s="86"/>
      <c r="Q130" s="86"/>
      <c r="R130" s="86"/>
      <c r="S130" s="86"/>
      <c r="T130" s="87"/>
      <c r="U130" s="40"/>
      <c r="V130" s="40"/>
      <c r="W130" s="40"/>
      <c r="X130" s="40"/>
      <c r="Y130" s="40"/>
      <c r="Z130" s="40"/>
      <c r="AA130" s="40"/>
      <c r="AB130" s="40"/>
      <c r="AC130" s="40"/>
      <c r="AD130" s="40"/>
      <c r="AE130" s="40"/>
      <c r="AT130" s="19" t="s">
        <v>231</v>
      </c>
      <c r="AU130" s="19" t="s">
        <v>79</v>
      </c>
    </row>
    <row r="131" s="13" customFormat="1">
      <c r="A131" s="13"/>
      <c r="B131" s="228"/>
      <c r="C131" s="229"/>
      <c r="D131" s="230" t="s">
        <v>200</v>
      </c>
      <c r="E131" s="231" t="s">
        <v>19</v>
      </c>
      <c r="F131" s="232" t="s">
        <v>612</v>
      </c>
      <c r="G131" s="229"/>
      <c r="H131" s="231" t="s">
        <v>19</v>
      </c>
      <c r="I131" s="233"/>
      <c r="J131" s="229"/>
      <c r="K131" s="229"/>
      <c r="L131" s="234"/>
      <c r="M131" s="235"/>
      <c r="N131" s="236"/>
      <c r="O131" s="236"/>
      <c r="P131" s="236"/>
      <c r="Q131" s="236"/>
      <c r="R131" s="236"/>
      <c r="S131" s="236"/>
      <c r="T131" s="237"/>
      <c r="U131" s="13"/>
      <c r="V131" s="13"/>
      <c r="W131" s="13"/>
      <c r="X131" s="13"/>
      <c r="Y131" s="13"/>
      <c r="Z131" s="13"/>
      <c r="AA131" s="13"/>
      <c r="AB131" s="13"/>
      <c r="AC131" s="13"/>
      <c r="AD131" s="13"/>
      <c r="AE131" s="13"/>
      <c r="AT131" s="238" t="s">
        <v>200</v>
      </c>
      <c r="AU131" s="238" t="s">
        <v>79</v>
      </c>
      <c r="AV131" s="13" t="s">
        <v>77</v>
      </c>
      <c r="AW131" s="13" t="s">
        <v>31</v>
      </c>
      <c r="AX131" s="13" t="s">
        <v>70</v>
      </c>
      <c r="AY131" s="238" t="s">
        <v>191</v>
      </c>
    </row>
    <row r="132" s="14" customFormat="1">
      <c r="A132" s="14"/>
      <c r="B132" s="239"/>
      <c r="C132" s="240"/>
      <c r="D132" s="230" t="s">
        <v>200</v>
      </c>
      <c r="E132" s="241" t="s">
        <v>19</v>
      </c>
      <c r="F132" s="242" t="s">
        <v>613</v>
      </c>
      <c r="G132" s="240"/>
      <c r="H132" s="243">
        <v>30.600000000000001</v>
      </c>
      <c r="I132" s="244"/>
      <c r="J132" s="240"/>
      <c r="K132" s="240"/>
      <c r="L132" s="245"/>
      <c r="M132" s="246"/>
      <c r="N132" s="247"/>
      <c r="O132" s="247"/>
      <c r="P132" s="247"/>
      <c r="Q132" s="247"/>
      <c r="R132" s="247"/>
      <c r="S132" s="247"/>
      <c r="T132" s="248"/>
      <c r="U132" s="14"/>
      <c r="V132" s="14"/>
      <c r="W132" s="14"/>
      <c r="X132" s="14"/>
      <c r="Y132" s="14"/>
      <c r="Z132" s="14"/>
      <c r="AA132" s="14"/>
      <c r="AB132" s="14"/>
      <c r="AC132" s="14"/>
      <c r="AD132" s="14"/>
      <c r="AE132" s="14"/>
      <c r="AT132" s="249" t="s">
        <v>200</v>
      </c>
      <c r="AU132" s="249" t="s">
        <v>79</v>
      </c>
      <c r="AV132" s="14" t="s">
        <v>79</v>
      </c>
      <c r="AW132" s="14" t="s">
        <v>31</v>
      </c>
      <c r="AX132" s="14" t="s">
        <v>77</v>
      </c>
      <c r="AY132" s="249" t="s">
        <v>191</v>
      </c>
    </row>
    <row r="133" s="2" customFormat="1" ht="114.9" customHeight="1">
      <c r="A133" s="40"/>
      <c r="B133" s="41"/>
      <c r="C133" s="215" t="s">
        <v>281</v>
      </c>
      <c r="D133" s="215" t="s">
        <v>194</v>
      </c>
      <c r="E133" s="216" t="s">
        <v>418</v>
      </c>
      <c r="F133" s="217" t="s">
        <v>419</v>
      </c>
      <c r="G133" s="218" t="s">
        <v>244</v>
      </c>
      <c r="H133" s="219">
        <v>1530</v>
      </c>
      <c r="I133" s="220"/>
      <c r="J133" s="221">
        <f>ROUND(I133*H133,2)</f>
        <v>0</v>
      </c>
      <c r="K133" s="217" t="s">
        <v>198</v>
      </c>
      <c r="L133" s="46"/>
      <c r="M133" s="222" t="s">
        <v>19</v>
      </c>
      <c r="N133" s="223" t="s">
        <v>41</v>
      </c>
      <c r="O133" s="86"/>
      <c r="P133" s="224">
        <f>O133*H133</f>
        <v>0</v>
      </c>
      <c r="Q133" s="224">
        <v>0</v>
      </c>
      <c r="R133" s="224">
        <f>Q133*H133</f>
        <v>0</v>
      </c>
      <c r="S133" s="224">
        <v>0</v>
      </c>
      <c r="T133" s="225">
        <f>S133*H133</f>
        <v>0</v>
      </c>
      <c r="U133" s="40"/>
      <c r="V133" s="40"/>
      <c r="W133" s="40"/>
      <c r="X133" s="40"/>
      <c r="Y133" s="40"/>
      <c r="Z133" s="40"/>
      <c r="AA133" s="40"/>
      <c r="AB133" s="40"/>
      <c r="AC133" s="40"/>
      <c r="AD133" s="40"/>
      <c r="AE133" s="40"/>
      <c r="AR133" s="226" t="s">
        <v>119</v>
      </c>
      <c r="AT133" s="226" t="s">
        <v>194</v>
      </c>
      <c r="AU133" s="226" t="s">
        <v>79</v>
      </c>
      <c r="AY133" s="19" t="s">
        <v>191</v>
      </c>
      <c r="BE133" s="227">
        <f>IF(N133="základní",J133,0)</f>
        <v>0</v>
      </c>
      <c r="BF133" s="227">
        <f>IF(N133="snížená",J133,0)</f>
        <v>0</v>
      </c>
      <c r="BG133" s="227">
        <f>IF(N133="zákl. přenesená",J133,0)</f>
        <v>0</v>
      </c>
      <c r="BH133" s="227">
        <f>IF(N133="sníž. přenesená",J133,0)</f>
        <v>0</v>
      </c>
      <c r="BI133" s="227">
        <f>IF(N133="nulová",J133,0)</f>
        <v>0</v>
      </c>
      <c r="BJ133" s="19" t="s">
        <v>77</v>
      </c>
      <c r="BK133" s="227">
        <f>ROUND(I133*H133,2)</f>
        <v>0</v>
      </c>
      <c r="BL133" s="19" t="s">
        <v>119</v>
      </c>
      <c r="BM133" s="226" t="s">
        <v>614</v>
      </c>
    </row>
    <row r="134" s="2" customFormat="1">
      <c r="A134" s="40"/>
      <c r="B134" s="41"/>
      <c r="C134" s="42"/>
      <c r="D134" s="230" t="s">
        <v>231</v>
      </c>
      <c r="E134" s="42"/>
      <c r="F134" s="271" t="s">
        <v>252</v>
      </c>
      <c r="G134" s="42"/>
      <c r="H134" s="42"/>
      <c r="I134" s="272"/>
      <c r="J134" s="42"/>
      <c r="K134" s="42"/>
      <c r="L134" s="46"/>
      <c r="M134" s="273"/>
      <c r="N134" s="274"/>
      <c r="O134" s="86"/>
      <c r="P134" s="86"/>
      <c r="Q134" s="86"/>
      <c r="R134" s="86"/>
      <c r="S134" s="86"/>
      <c r="T134" s="87"/>
      <c r="U134" s="40"/>
      <c r="V134" s="40"/>
      <c r="W134" s="40"/>
      <c r="X134" s="40"/>
      <c r="Y134" s="40"/>
      <c r="Z134" s="40"/>
      <c r="AA134" s="40"/>
      <c r="AB134" s="40"/>
      <c r="AC134" s="40"/>
      <c r="AD134" s="40"/>
      <c r="AE134" s="40"/>
      <c r="AT134" s="19" t="s">
        <v>231</v>
      </c>
      <c r="AU134" s="19" t="s">
        <v>79</v>
      </c>
    </row>
    <row r="135" s="13" customFormat="1">
      <c r="A135" s="13"/>
      <c r="B135" s="228"/>
      <c r="C135" s="229"/>
      <c r="D135" s="230" t="s">
        <v>200</v>
      </c>
      <c r="E135" s="231" t="s">
        <v>19</v>
      </c>
      <c r="F135" s="232" t="s">
        <v>612</v>
      </c>
      <c r="G135" s="229"/>
      <c r="H135" s="231" t="s">
        <v>19</v>
      </c>
      <c r="I135" s="233"/>
      <c r="J135" s="229"/>
      <c r="K135" s="229"/>
      <c r="L135" s="234"/>
      <c r="M135" s="235"/>
      <c r="N135" s="236"/>
      <c r="O135" s="236"/>
      <c r="P135" s="236"/>
      <c r="Q135" s="236"/>
      <c r="R135" s="236"/>
      <c r="S135" s="236"/>
      <c r="T135" s="237"/>
      <c r="U135" s="13"/>
      <c r="V135" s="13"/>
      <c r="W135" s="13"/>
      <c r="X135" s="13"/>
      <c r="Y135" s="13"/>
      <c r="Z135" s="13"/>
      <c r="AA135" s="13"/>
      <c r="AB135" s="13"/>
      <c r="AC135" s="13"/>
      <c r="AD135" s="13"/>
      <c r="AE135" s="13"/>
      <c r="AT135" s="238" t="s">
        <v>200</v>
      </c>
      <c r="AU135" s="238" t="s">
        <v>79</v>
      </c>
      <c r="AV135" s="13" t="s">
        <v>77</v>
      </c>
      <c r="AW135" s="13" t="s">
        <v>31</v>
      </c>
      <c r="AX135" s="13" t="s">
        <v>70</v>
      </c>
      <c r="AY135" s="238" t="s">
        <v>191</v>
      </c>
    </row>
    <row r="136" s="14" customFormat="1">
      <c r="A136" s="14"/>
      <c r="B136" s="239"/>
      <c r="C136" s="240"/>
      <c r="D136" s="230" t="s">
        <v>200</v>
      </c>
      <c r="E136" s="241" t="s">
        <v>19</v>
      </c>
      <c r="F136" s="242" t="s">
        <v>615</v>
      </c>
      <c r="G136" s="240"/>
      <c r="H136" s="243">
        <v>1530</v>
      </c>
      <c r="I136" s="244"/>
      <c r="J136" s="240"/>
      <c r="K136" s="240"/>
      <c r="L136" s="245"/>
      <c r="M136" s="246"/>
      <c r="N136" s="247"/>
      <c r="O136" s="247"/>
      <c r="P136" s="247"/>
      <c r="Q136" s="247"/>
      <c r="R136" s="247"/>
      <c r="S136" s="247"/>
      <c r="T136" s="248"/>
      <c r="U136" s="14"/>
      <c r="V136" s="14"/>
      <c r="W136" s="14"/>
      <c r="X136" s="14"/>
      <c r="Y136" s="14"/>
      <c r="Z136" s="14"/>
      <c r="AA136" s="14"/>
      <c r="AB136" s="14"/>
      <c r="AC136" s="14"/>
      <c r="AD136" s="14"/>
      <c r="AE136" s="14"/>
      <c r="AT136" s="249" t="s">
        <v>200</v>
      </c>
      <c r="AU136" s="249" t="s">
        <v>79</v>
      </c>
      <c r="AV136" s="14" t="s">
        <v>79</v>
      </c>
      <c r="AW136" s="14" t="s">
        <v>31</v>
      </c>
      <c r="AX136" s="14" t="s">
        <v>77</v>
      </c>
      <c r="AY136" s="249" t="s">
        <v>191</v>
      </c>
    </row>
    <row r="137" s="2" customFormat="1" ht="114.9" customHeight="1">
      <c r="A137" s="40"/>
      <c r="B137" s="41"/>
      <c r="C137" s="215" t="s">
        <v>287</v>
      </c>
      <c r="D137" s="215" t="s">
        <v>194</v>
      </c>
      <c r="E137" s="216" t="s">
        <v>447</v>
      </c>
      <c r="F137" s="217" t="s">
        <v>448</v>
      </c>
      <c r="G137" s="218" t="s">
        <v>244</v>
      </c>
      <c r="H137" s="219">
        <v>123.801</v>
      </c>
      <c r="I137" s="220"/>
      <c r="J137" s="221">
        <f>ROUND(I137*H137,2)</f>
        <v>0</v>
      </c>
      <c r="K137" s="217" t="s">
        <v>198</v>
      </c>
      <c r="L137" s="46"/>
      <c r="M137" s="222" t="s">
        <v>19</v>
      </c>
      <c r="N137" s="223" t="s">
        <v>41</v>
      </c>
      <c r="O137" s="86"/>
      <c r="P137" s="224">
        <f>O137*H137</f>
        <v>0</v>
      </c>
      <c r="Q137" s="224">
        <v>0</v>
      </c>
      <c r="R137" s="224">
        <f>Q137*H137</f>
        <v>0</v>
      </c>
      <c r="S137" s="224">
        <v>0</v>
      </c>
      <c r="T137" s="225">
        <f>S137*H137</f>
        <v>0</v>
      </c>
      <c r="U137" s="40"/>
      <c r="V137" s="40"/>
      <c r="W137" s="40"/>
      <c r="X137" s="40"/>
      <c r="Y137" s="40"/>
      <c r="Z137" s="40"/>
      <c r="AA137" s="40"/>
      <c r="AB137" s="40"/>
      <c r="AC137" s="40"/>
      <c r="AD137" s="40"/>
      <c r="AE137" s="40"/>
      <c r="AR137" s="226" t="s">
        <v>119</v>
      </c>
      <c r="AT137" s="226" t="s">
        <v>194</v>
      </c>
      <c r="AU137" s="226" t="s">
        <v>79</v>
      </c>
      <c r="AY137" s="19" t="s">
        <v>191</v>
      </c>
      <c r="BE137" s="227">
        <f>IF(N137="základní",J137,0)</f>
        <v>0</v>
      </c>
      <c r="BF137" s="227">
        <f>IF(N137="snížená",J137,0)</f>
        <v>0</v>
      </c>
      <c r="BG137" s="227">
        <f>IF(N137="zákl. přenesená",J137,0)</f>
        <v>0</v>
      </c>
      <c r="BH137" s="227">
        <f>IF(N137="sníž. přenesená",J137,0)</f>
        <v>0</v>
      </c>
      <c r="BI137" s="227">
        <f>IF(N137="nulová",J137,0)</f>
        <v>0</v>
      </c>
      <c r="BJ137" s="19" t="s">
        <v>77</v>
      </c>
      <c r="BK137" s="227">
        <f>ROUND(I137*H137,2)</f>
        <v>0</v>
      </c>
      <c r="BL137" s="19" t="s">
        <v>119</v>
      </c>
      <c r="BM137" s="226" t="s">
        <v>616</v>
      </c>
    </row>
    <row r="138" s="13" customFormat="1">
      <c r="A138" s="13"/>
      <c r="B138" s="228"/>
      <c r="C138" s="229"/>
      <c r="D138" s="230" t="s">
        <v>200</v>
      </c>
      <c r="E138" s="231" t="s">
        <v>19</v>
      </c>
      <c r="F138" s="232" t="s">
        <v>617</v>
      </c>
      <c r="G138" s="229"/>
      <c r="H138" s="231" t="s">
        <v>19</v>
      </c>
      <c r="I138" s="233"/>
      <c r="J138" s="229"/>
      <c r="K138" s="229"/>
      <c r="L138" s="234"/>
      <c r="M138" s="235"/>
      <c r="N138" s="236"/>
      <c r="O138" s="236"/>
      <c r="P138" s="236"/>
      <c r="Q138" s="236"/>
      <c r="R138" s="236"/>
      <c r="S138" s="236"/>
      <c r="T138" s="237"/>
      <c r="U138" s="13"/>
      <c r="V138" s="13"/>
      <c r="W138" s="13"/>
      <c r="X138" s="13"/>
      <c r="Y138" s="13"/>
      <c r="Z138" s="13"/>
      <c r="AA138" s="13"/>
      <c r="AB138" s="13"/>
      <c r="AC138" s="13"/>
      <c r="AD138" s="13"/>
      <c r="AE138" s="13"/>
      <c r="AT138" s="238" t="s">
        <v>200</v>
      </c>
      <c r="AU138" s="238" t="s">
        <v>79</v>
      </c>
      <c r="AV138" s="13" t="s">
        <v>77</v>
      </c>
      <c r="AW138" s="13" t="s">
        <v>31</v>
      </c>
      <c r="AX138" s="13" t="s">
        <v>70</v>
      </c>
      <c r="AY138" s="238" t="s">
        <v>191</v>
      </c>
    </row>
    <row r="139" s="14" customFormat="1">
      <c r="A139" s="14"/>
      <c r="B139" s="239"/>
      <c r="C139" s="240"/>
      <c r="D139" s="230" t="s">
        <v>200</v>
      </c>
      <c r="E139" s="241" t="s">
        <v>19</v>
      </c>
      <c r="F139" s="242" t="s">
        <v>618</v>
      </c>
      <c r="G139" s="240"/>
      <c r="H139" s="243">
        <v>35.600999999999999</v>
      </c>
      <c r="I139" s="244"/>
      <c r="J139" s="240"/>
      <c r="K139" s="240"/>
      <c r="L139" s="245"/>
      <c r="M139" s="246"/>
      <c r="N139" s="247"/>
      <c r="O139" s="247"/>
      <c r="P139" s="247"/>
      <c r="Q139" s="247"/>
      <c r="R139" s="247"/>
      <c r="S139" s="247"/>
      <c r="T139" s="248"/>
      <c r="U139" s="14"/>
      <c r="V139" s="14"/>
      <c r="W139" s="14"/>
      <c r="X139" s="14"/>
      <c r="Y139" s="14"/>
      <c r="Z139" s="14"/>
      <c r="AA139" s="14"/>
      <c r="AB139" s="14"/>
      <c r="AC139" s="14"/>
      <c r="AD139" s="14"/>
      <c r="AE139" s="14"/>
      <c r="AT139" s="249" t="s">
        <v>200</v>
      </c>
      <c r="AU139" s="249" t="s">
        <v>79</v>
      </c>
      <c r="AV139" s="14" t="s">
        <v>79</v>
      </c>
      <c r="AW139" s="14" t="s">
        <v>31</v>
      </c>
      <c r="AX139" s="14" t="s">
        <v>70</v>
      </c>
      <c r="AY139" s="249" t="s">
        <v>191</v>
      </c>
    </row>
    <row r="140" s="13" customFormat="1">
      <c r="A140" s="13"/>
      <c r="B140" s="228"/>
      <c r="C140" s="229"/>
      <c r="D140" s="230" t="s">
        <v>200</v>
      </c>
      <c r="E140" s="231" t="s">
        <v>19</v>
      </c>
      <c r="F140" s="232" t="s">
        <v>619</v>
      </c>
      <c r="G140" s="229"/>
      <c r="H140" s="231" t="s">
        <v>19</v>
      </c>
      <c r="I140" s="233"/>
      <c r="J140" s="229"/>
      <c r="K140" s="229"/>
      <c r="L140" s="234"/>
      <c r="M140" s="235"/>
      <c r="N140" s="236"/>
      <c r="O140" s="236"/>
      <c r="P140" s="236"/>
      <c r="Q140" s="236"/>
      <c r="R140" s="236"/>
      <c r="S140" s="236"/>
      <c r="T140" s="237"/>
      <c r="U140" s="13"/>
      <c r="V140" s="13"/>
      <c r="W140" s="13"/>
      <c r="X140" s="13"/>
      <c r="Y140" s="13"/>
      <c r="Z140" s="13"/>
      <c r="AA140" s="13"/>
      <c r="AB140" s="13"/>
      <c r="AC140" s="13"/>
      <c r="AD140" s="13"/>
      <c r="AE140" s="13"/>
      <c r="AT140" s="238" t="s">
        <v>200</v>
      </c>
      <c r="AU140" s="238" t="s">
        <v>79</v>
      </c>
      <c r="AV140" s="13" t="s">
        <v>77</v>
      </c>
      <c r="AW140" s="13" t="s">
        <v>31</v>
      </c>
      <c r="AX140" s="13" t="s">
        <v>70</v>
      </c>
      <c r="AY140" s="238" t="s">
        <v>191</v>
      </c>
    </row>
    <row r="141" s="14" customFormat="1">
      <c r="A141" s="14"/>
      <c r="B141" s="239"/>
      <c r="C141" s="240"/>
      <c r="D141" s="230" t="s">
        <v>200</v>
      </c>
      <c r="E141" s="241" t="s">
        <v>19</v>
      </c>
      <c r="F141" s="242" t="s">
        <v>620</v>
      </c>
      <c r="G141" s="240"/>
      <c r="H141" s="243">
        <v>88.200000000000003</v>
      </c>
      <c r="I141" s="244"/>
      <c r="J141" s="240"/>
      <c r="K141" s="240"/>
      <c r="L141" s="245"/>
      <c r="M141" s="246"/>
      <c r="N141" s="247"/>
      <c r="O141" s="247"/>
      <c r="P141" s="247"/>
      <c r="Q141" s="247"/>
      <c r="R141" s="247"/>
      <c r="S141" s="247"/>
      <c r="T141" s="248"/>
      <c r="U141" s="14"/>
      <c r="V141" s="14"/>
      <c r="W141" s="14"/>
      <c r="X141" s="14"/>
      <c r="Y141" s="14"/>
      <c r="Z141" s="14"/>
      <c r="AA141" s="14"/>
      <c r="AB141" s="14"/>
      <c r="AC141" s="14"/>
      <c r="AD141" s="14"/>
      <c r="AE141" s="14"/>
      <c r="AT141" s="249" t="s">
        <v>200</v>
      </c>
      <c r="AU141" s="249" t="s">
        <v>79</v>
      </c>
      <c r="AV141" s="14" t="s">
        <v>79</v>
      </c>
      <c r="AW141" s="14" t="s">
        <v>31</v>
      </c>
      <c r="AX141" s="14" t="s">
        <v>70</v>
      </c>
      <c r="AY141" s="249" t="s">
        <v>191</v>
      </c>
    </row>
    <row r="142" s="15" customFormat="1">
      <c r="A142" s="15"/>
      <c r="B142" s="250"/>
      <c r="C142" s="251"/>
      <c r="D142" s="230" t="s">
        <v>200</v>
      </c>
      <c r="E142" s="252" t="s">
        <v>19</v>
      </c>
      <c r="F142" s="253" t="s">
        <v>209</v>
      </c>
      <c r="G142" s="251"/>
      <c r="H142" s="254">
        <v>123.801</v>
      </c>
      <c r="I142" s="255"/>
      <c r="J142" s="251"/>
      <c r="K142" s="251"/>
      <c r="L142" s="256"/>
      <c r="M142" s="257"/>
      <c r="N142" s="258"/>
      <c r="O142" s="258"/>
      <c r="P142" s="258"/>
      <c r="Q142" s="258"/>
      <c r="R142" s="258"/>
      <c r="S142" s="258"/>
      <c r="T142" s="259"/>
      <c r="U142" s="15"/>
      <c r="V142" s="15"/>
      <c r="W142" s="15"/>
      <c r="X142" s="15"/>
      <c r="Y142" s="15"/>
      <c r="Z142" s="15"/>
      <c r="AA142" s="15"/>
      <c r="AB142" s="15"/>
      <c r="AC142" s="15"/>
      <c r="AD142" s="15"/>
      <c r="AE142" s="15"/>
      <c r="AT142" s="260" t="s">
        <v>200</v>
      </c>
      <c r="AU142" s="260" t="s">
        <v>79</v>
      </c>
      <c r="AV142" s="15" t="s">
        <v>119</v>
      </c>
      <c r="AW142" s="15" t="s">
        <v>31</v>
      </c>
      <c r="AX142" s="15" t="s">
        <v>77</v>
      </c>
      <c r="AY142" s="260" t="s">
        <v>191</v>
      </c>
    </row>
    <row r="143" s="2" customFormat="1">
      <c r="A143" s="40"/>
      <c r="B143" s="41"/>
      <c r="C143" s="215" t="s">
        <v>292</v>
      </c>
      <c r="D143" s="215" t="s">
        <v>194</v>
      </c>
      <c r="E143" s="216" t="s">
        <v>453</v>
      </c>
      <c r="F143" s="217" t="s">
        <v>454</v>
      </c>
      <c r="G143" s="218" t="s">
        <v>244</v>
      </c>
      <c r="H143" s="219">
        <v>88.200000000000003</v>
      </c>
      <c r="I143" s="220"/>
      <c r="J143" s="221">
        <f>ROUND(I143*H143,2)</f>
        <v>0</v>
      </c>
      <c r="K143" s="217" t="s">
        <v>198</v>
      </c>
      <c r="L143" s="46"/>
      <c r="M143" s="279" t="s">
        <v>19</v>
      </c>
      <c r="N143" s="280" t="s">
        <v>41</v>
      </c>
      <c r="O143" s="281"/>
      <c r="P143" s="282">
        <f>O143*H143</f>
        <v>0</v>
      </c>
      <c r="Q143" s="282">
        <v>0</v>
      </c>
      <c r="R143" s="282">
        <f>Q143*H143</f>
        <v>0</v>
      </c>
      <c r="S143" s="282">
        <v>0</v>
      </c>
      <c r="T143" s="283">
        <f>S143*H143</f>
        <v>0</v>
      </c>
      <c r="U143" s="40"/>
      <c r="V143" s="40"/>
      <c r="W143" s="40"/>
      <c r="X143" s="40"/>
      <c r="Y143" s="40"/>
      <c r="Z143" s="40"/>
      <c r="AA143" s="40"/>
      <c r="AB143" s="40"/>
      <c r="AC143" s="40"/>
      <c r="AD143" s="40"/>
      <c r="AE143" s="40"/>
      <c r="AR143" s="226" t="s">
        <v>119</v>
      </c>
      <c r="AT143" s="226" t="s">
        <v>194</v>
      </c>
      <c r="AU143" s="226" t="s">
        <v>79</v>
      </c>
      <c r="AY143" s="19" t="s">
        <v>191</v>
      </c>
      <c r="BE143" s="227">
        <f>IF(N143="základní",J143,0)</f>
        <v>0</v>
      </c>
      <c r="BF143" s="227">
        <f>IF(N143="snížená",J143,0)</f>
        <v>0</v>
      </c>
      <c r="BG143" s="227">
        <f>IF(N143="zákl. přenesená",J143,0)</f>
        <v>0</v>
      </c>
      <c r="BH143" s="227">
        <f>IF(N143="sníž. přenesená",J143,0)</f>
        <v>0</v>
      </c>
      <c r="BI143" s="227">
        <f>IF(N143="nulová",J143,0)</f>
        <v>0</v>
      </c>
      <c r="BJ143" s="19" t="s">
        <v>77</v>
      </c>
      <c r="BK143" s="227">
        <f>ROUND(I143*H143,2)</f>
        <v>0</v>
      </c>
      <c r="BL143" s="19" t="s">
        <v>119</v>
      </c>
      <c r="BM143" s="226" t="s">
        <v>621</v>
      </c>
    </row>
    <row r="144" s="2" customFormat="1" ht="6.96" customHeight="1">
      <c r="A144" s="40"/>
      <c r="B144" s="61"/>
      <c r="C144" s="62"/>
      <c r="D144" s="62"/>
      <c r="E144" s="62"/>
      <c r="F144" s="62"/>
      <c r="G144" s="62"/>
      <c r="H144" s="62"/>
      <c r="I144" s="62"/>
      <c r="J144" s="62"/>
      <c r="K144" s="62"/>
      <c r="L144" s="46"/>
      <c r="M144" s="40"/>
      <c r="O144" s="40"/>
      <c r="P144" s="40"/>
      <c r="Q144" s="40"/>
      <c r="R144" s="40"/>
      <c r="S144" s="40"/>
      <c r="T144" s="40"/>
      <c r="U144" s="40"/>
      <c r="V144" s="40"/>
      <c r="W144" s="40"/>
      <c r="X144" s="40"/>
      <c r="Y144" s="40"/>
      <c r="Z144" s="40"/>
      <c r="AA144" s="40"/>
      <c r="AB144" s="40"/>
      <c r="AC144" s="40"/>
      <c r="AD144" s="40"/>
      <c r="AE144" s="40"/>
    </row>
  </sheetData>
  <sheetProtection sheet="1" autoFilter="0" formatColumns="0" formatRows="0" objects="1" scenarios="1" spinCount="100000" saltValue="RUyKFBqe9qwg0GDQXbDvz4LQqRueNs2MJCAlj1+MJlmZgCcuSexpYzwwzbEOYqnwIEau2y0V1R9RZA+JiFmz8g==" hashValue="l7ifZYdgGQvc3MRb9/c0a/W7Zfz69iAjIcIPQ2gPtr/c6tpWtpxT1KXMEg9Ao55iviHJjLizaI5hT+GIQW9UOg==" algorithmName="SHA-512" password="CC35"/>
  <autoFilter ref="C92:K143"/>
  <mergeCells count="15">
    <mergeCell ref="E7:H7"/>
    <mergeCell ref="E11:H11"/>
    <mergeCell ref="E9:H9"/>
    <mergeCell ref="E13:H13"/>
    <mergeCell ref="E22:H22"/>
    <mergeCell ref="E31:H31"/>
    <mergeCell ref="E52:H52"/>
    <mergeCell ref="E56:H56"/>
    <mergeCell ref="E54:H54"/>
    <mergeCell ref="E58:H58"/>
    <mergeCell ref="E79:H79"/>
    <mergeCell ref="E83:H83"/>
    <mergeCell ref="E81:H81"/>
    <mergeCell ref="E85:H85"/>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97</v>
      </c>
      <c r="AZ2" s="284" t="s">
        <v>622</v>
      </c>
      <c r="BA2" s="284" t="s">
        <v>623</v>
      </c>
      <c r="BB2" s="284" t="s">
        <v>19</v>
      </c>
      <c r="BC2" s="284" t="s">
        <v>624</v>
      </c>
      <c r="BD2" s="284" t="s">
        <v>79</v>
      </c>
    </row>
    <row r="3" s="1" customFormat="1" ht="6.96" customHeight="1">
      <c r="B3" s="141"/>
      <c r="C3" s="142"/>
      <c r="D3" s="142"/>
      <c r="E3" s="142"/>
      <c r="F3" s="142"/>
      <c r="G3" s="142"/>
      <c r="H3" s="142"/>
      <c r="I3" s="142"/>
      <c r="J3" s="142"/>
      <c r="K3" s="142"/>
      <c r="L3" s="22"/>
      <c r="AT3" s="19" t="s">
        <v>79</v>
      </c>
      <c r="AZ3" s="284" t="s">
        <v>625</v>
      </c>
      <c r="BA3" s="284" t="s">
        <v>626</v>
      </c>
      <c r="BB3" s="284" t="s">
        <v>19</v>
      </c>
      <c r="BC3" s="284" t="s">
        <v>627</v>
      </c>
      <c r="BD3" s="284" t="s">
        <v>79</v>
      </c>
    </row>
    <row r="4" s="1" customFormat="1" ht="24.96" customHeight="1">
      <c r="B4" s="22"/>
      <c r="D4" s="143" t="s">
        <v>161</v>
      </c>
      <c r="L4" s="22"/>
      <c r="M4" s="144" t="s">
        <v>10</v>
      </c>
      <c r="AT4" s="19" t="s">
        <v>4</v>
      </c>
      <c r="AZ4" s="284" t="s">
        <v>628</v>
      </c>
      <c r="BA4" s="284" t="s">
        <v>629</v>
      </c>
      <c r="BB4" s="284" t="s">
        <v>19</v>
      </c>
      <c r="BC4" s="284" t="s">
        <v>630</v>
      </c>
      <c r="BD4" s="284" t="s">
        <v>79</v>
      </c>
    </row>
    <row r="5" s="1" customFormat="1" ht="6.96" customHeight="1">
      <c r="B5" s="22"/>
      <c r="L5" s="22"/>
      <c r="AZ5" s="284" t="s">
        <v>631</v>
      </c>
      <c r="BA5" s="284" t="s">
        <v>632</v>
      </c>
      <c r="BB5" s="284" t="s">
        <v>19</v>
      </c>
      <c r="BC5" s="284" t="s">
        <v>633</v>
      </c>
      <c r="BD5" s="284" t="s">
        <v>79</v>
      </c>
    </row>
    <row r="6" s="1" customFormat="1" ht="12" customHeight="1">
      <c r="B6" s="22"/>
      <c r="D6" s="145" t="s">
        <v>16</v>
      </c>
      <c r="L6" s="22"/>
      <c r="AZ6" s="284" t="s">
        <v>634</v>
      </c>
      <c r="BA6" s="284" t="s">
        <v>635</v>
      </c>
      <c r="BB6" s="284" t="s">
        <v>19</v>
      </c>
      <c r="BC6" s="284" t="s">
        <v>636</v>
      </c>
      <c r="BD6" s="284" t="s">
        <v>79</v>
      </c>
    </row>
    <row r="7" s="1" customFormat="1" ht="16.5" customHeight="1">
      <c r="B7" s="22"/>
      <c r="E7" s="146" t="str">
        <f>'Rekapitulace stavby'!K6</f>
        <v>Oprava trati v úseku 1. TK Velké Březno - Boletice n.L. a 1. SK v žst. Boletice_OPRAVA č.1</v>
      </c>
      <c r="F7" s="145"/>
      <c r="G7" s="145"/>
      <c r="H7" s="145"/>
      <c r="L7" s="22"/>
    </row>
    <row r="8">
      <c r="B8" s="22"/>
      <c r="D8" s="145" t="s">
        <v>162</v>
      </c>
      <c r="L8" s="22"/>
    </row>
    <row r="9" s="1" customFormat="1" ht="16.5" customHeight="1">
      <c r="B9" s="22"/>
      <c r="E9" s="146" t="s">
        <v>163</v>
      </c>
      <c r="F9" s="1"/>
      <c r="G9" s="1"/>
      <c r="H9" s="1"/>
      <c r="L9" s="22"/>
    </row>
    <row r="10" s="1" customFormat="1" ht="12" customHeight="1">
      <c r="B10" s="22"/>
      <c r="D10" s="145" t="s">
        <v>164</v>
      </c>
      <c r="L10" s="22"/>
    </row>
    <row r="11" s="2" customFormat="1" ht="16.5" customHeight="1">
      <c r="A11" s="40"/>
      <c r="B11" s="46"/>
      <c r="C11" s="40"/>
      <c r="D11" s="40"/>
      <c r="E11" s="158" t="s">
        <v>470</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471</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637</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473</v>
      </c>
      <c r="G16" s="40"/>
      <c r="H16" s="40"/>
      <c r="I16" s="145" t="s">
        <v>23</v>
      </c>
      <c r="J16" s="149" t="str">
        <f>'Rekapitulace stavby'!AN8</f>
        <v>15. 3. 2021</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166</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167</v>
      </c>
      <c r="F19" s="40"/>
      <c r="G19" s="40"/>
      <c r="H19" s="40"/>
      <c r="I19" s="145" t="s">
        <v>27</v>
      </c>
      <c r="J19" s="135" t="s">
        <v>168</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stavby'!AN16="","",'Rekapitulace stavby'!AN16)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stavby'!E17="","",'Rekapitulace stavby'!E17)</f>
        <v xml:space="preserve"> </v>
      </c>
      <c r="F25" s="40"/>
      <c r="G25" s="40"/>
      <c r="H25" s="40"/>
      <c r="I25" s="145" t="s">
        <v>27</v>
      </c>
      <c r="J25" s="135" t="str">
        <f>IF('Rekapitulace stavby'!AN17="","",'Rekapitulace stavby'!AN17)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33</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34</v>
      </c>
      <c r="E30" s="40"/>
      <c r="F30" s="40"/>
      <c r="G30" s="40"/>
      <c r="H30" s="40"/>
      <c r="I30" s="40"/>
      <c r="J30" s="40"/>
      <c r="K30" s="40"/>
      <c r="L30" s="147"/>
      <c r="S30" s="40"/>
      <c r="T30" s="40"/>
      <c r="U30" s="40"/>
      <c r="V30" s="40"/>
      <c r="W30" s="40"/>
      <c r="X30" s="40"/>
      <c r="Y30" s="40"/>
      <c r="Z30" s="40"/>
      <c r="AA30" s="40"/>
      <c r="AB30" s="40"/>
      <c r="AC30" s="40"/>
      <c r="AD30" s="40"/>
      <c r="AE30" s="40"/>
    </row>
    <row r="31" s="8" customFormat="1" ht="47.25" customHeight="1">
      <c r="A31" s="150"/>
      <c r="B31" s="151"/>
      <c r="C31" s="150"/>
      <c r="D31" s="150"/>
      <c r="E31" s="152" t="s">
        <v>169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36</v>
      </c>
      <c r="E34" s="40"/>
      <c r="F34" s="40"/>
      <c r="G34" s="40"/>
      <c r="H34" s="40"/>
      <c r="I34" s="40"/>
      <c r="J34" s="156">
        <f>ROUND(J91,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38</v>
      </c>
      <c r="G36" s="40"/>
      <c r="H36" s="40"/>
      <c r="I36" s="157" t="s">
        <v>37</v>
      </c>
      <c r="J36" s="157" t="s">
        <v>39</v>
      </c>
      <c r="K36" s="40"/>
      <c r="L36" s="147"/>
      <c r="S36" s="40"/>
      <c r="T36" s="40"/>
      <c r="U36" s="40"/>
      <c r="V36" s="40"/>
      <c r="W36" s="40"/>
      <c r="X36" s="40"/>
      <c r="Y36" s="40"/>
      <c r="Z36" s="40"/>
      <c r="AA36" s="40"/>
      <c r="AB36" s="40"/>
      <c r="AC36" s="40"/>
      <c r="AD36" s="40"/>
      <c r="AE36" s="40"/>
    </row>
    <row r="37" s="2" customFormat="1" ht="14.4" customHeight="1">
      <c r="A37" s="40"/>
      <c r="B37" s="46"/>
      <c r="C37" s="40"/>
      <c r="D37" s="158" t="s">
        <v>40</v>
      </c>
      <c r="E37" s="145" t="s">
        <v>41</v>
      </c>
      <c r="F37" s="159">
        <f>ROUND((SUM(BE91:BE269)),  2)</f>
        <v>0</v>
      </c>
      <c r="G37" s="40"/>
      <c r="H37" s="40"/>
      <c r="I37" s="160">
        <v>0.20999999999999999</v>
      </c>
      <c r="J37" s="159">
        <f>ROUND(((SUM(BE91:BE269))*I37),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42</v>
      </c>
      <c r="F38" s="159">
        <f>ROUND((SUM(BF91:BF269)),  2)</f>
        <v>0</v>
      </c>
      <c r="G38" s="40"/>
      <c r="H38" s="40"/>
      <c r="I38" s="160">
        <v>0.14999999999999999</v>
      </c>
      <c r="J38" s="159">
        <f>ROUND(((SUM(BF91:BF269))*I38),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43</v>
      </c>
      <c r="F39" s="159">
        <f>ROUND((SUM(BG91:BG269)),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44</v>
      </c>
      <c r="F40" s="159">
        <f>ROUND((SUM(BH91:BH269)),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45</v>
      </c>
      <c r="F41" s="159">
        <f>ROUND((SUM(BI91:BI269)),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46</v>
      </c>
      <c r="E43" s="163"/>
      <c r="F43" s="163"/>
      <c r="G43" s="164" t="s">
        <v>47</v>
      </c>
      <c r="H43" s="165" t="s">
        <v>48</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170</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1. TK Velké Březno - Boletice n.L. a 1. SK v žst. Boletice_OPRAVA č.1</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162</v>
      </c>
      <c r="D53" s="24"/>
      <c r="E53" s="24"/>
      <c r="F53" s="24"/>
      <c r="G53" s="24"/>
      <c r="H53" s="24"/>
      <c r="I53" s="24"/>
      <c r="J53" s="24"/>
      <c r="K53" s="24"/>
      <c r="L53" s="22"/>
    </row>
    <row r="54" s="1" customFormat="1" ht="16.5" customHeight="1">
      <c r="B54" s="23"/>
      <c r="C54" s="24"/>
      <c r="D54" s="24"/>
      <c r="E54" s="172" t="s">
        <v>163</v>
      </c>
      <c r="F54" s="24"/>
      <c r="G54" s="24"/>
      <c r="H54" s="24"/>
      <c r="I54" s="24"/>
      <c r="J54" s="24"/>
      <c r="K54" s="24"/>
      <c r="L54" s="22"/>
    </row>
    <row r="55" s="1" customFormat="1" ht="12" customHeight="1">
      <c r="B55" s="23"/>
      <c r="C55" s="34" t="s">
        <v>164</v>
      </c>
      <c r="D55" s="24"/>
      <c r="E55" s="24"/>
      <c r="F55" s="24"/>
      <c r="G55" s="24"/>
      <c r="H55" s="24"/>
      <c r="I55" s="24"/>
      <c r="J55" s="24"/>
      <c r="K55" s="24"/>
      <c r="L55" s="22"/>
    </row>
    <row r="56" s="2" customFormat="1" ht="16.5" customHeight="1">
      <c r="A56" s="40"/>
      <c r="B56" s="41"/>
      <c r="C56" s="42"/>
      <c r="D56" s="42"/>
      <c r="E56" s="278" t="s">
        <v>470</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471</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 xml:space="preserve">02.3 - SO 02.3  - Železniční přejezdy</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trať 073</v>
      </c>
      <c r="G60" s="42"/>
      <c r="H60" s="42"/>
      <c r="I60" s="34" t="s">
        <v>23</v>
      </c>
      <c r="J60" s="74" t="str">
        <f>IF(J16="","",J16)</f>
        <v>15. 3. 2021</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Správa železnic, OŘ ÚNL</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Věra Trnková</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171</v>
      </c>
      <c r="D65" s="174"/>
      <c r="E65" s="174"/>
      <c r="F65" s="174"/>
      <c r="G65" s="174"/>
      <c r="H65" s="174"/>
      <c r="I65" s="174"/>
      <c r="J65" s="175" t="s">
        <v>172</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68</v>
      </c>
      <c r="D67" s="42"/>
      <c r="E67" s="42"/>
      <c r="F67" s="42"/>
      <c r="G67" s="42"/>
      <c r="H67" s="42"/>
      <c r="I67" s="42"/>
      <c r="J67" s="104">
        <f>J91</f>
        <v>0</v>
      </c>
      <c r="K67" s="42"/>
      <c r="L67" s="147"/>
      <c r="S67" s="40"/>
      <c r="T67" s="40"/>
      <c r="U67" s="40"/>
      <c r="V67" s="40"/>
      <c r="W67" s="40"/>
      <c r="X67" s="40"/>
      <c r="Y67" s="40"/>
      <c r="Z67" s="40"/>
      <c r="AA67" s="40"/>
      <c r="AB67" s="40"/>
      <c r="AC67" s="40"/>
      <c r="AD67" s="40"/>
      <c r="AE67" s="40"/>
      <c r="AU67" s="19" t="s">
        <v>173</v>
      </c>
    </row>
    <row r="68" s="2" customFormat="1" ht="21.84" customHeight="1">
      <c r="A68" s="40"/>
      <c r="B68" s="41"/>
      <c r="C68" s="42"/>
      <c r="D68" s="42"/>
      <c r="E68" s="42"/>
      <c r="F68" s="42"/>
      <c r="G68" s="42"/>
      <c r="H68" s="42"/>
      <c r="I68" s="42"/>
      <c r="J68" s="42"/>
      <c r="K68" s="42"/>
      <c r="L68" s="147"/>
      <c r="S68" s="40"/>
      <c r="T68" s="40"/>
      <c r="U68" s="40"/>
      <c r="V68" s="40"/>
      <c r="W68" s="40"/>
      <c r="X68" s="40"/>
      <c r="Y68" s="40"/>
      <c r="Z68" s="40"/>
      <c r="AA68" s="40"/>
      <c r="AB68" s="40"/>
      <c r="AC68" s="40"/>
      <c r="AD68" s="40"/>
      <c r="AE68" s="40"/>
    </row>
    <row r="69" s="2" customFormat="1" ht="6.96" customHeight="1">
      <c r="A69" s="40"/>
      <c r="B69" s="61"/>
      <c r="C69" s="62"/>
      <c r="D69" s="62"/>
      <c r="E69" s="62"/>
      <c r="F69" s="62"/>
      <c r="G69" s="62"/>
      <c r="H69" s="62"/>
      <c r="I69" s="62"/>
      <c r="J69" s="62"/>
      <c r="K69" s="62"/>
      <c r="L69" s="147"/>
      <c r="S69" s="40"/>
      <c r="T69" s="40"/>
      <c r="U69" s="40"/>
      <c r="V69" s="40"/>
      <c r="W69" s="40"/>
      <c r="X69" s="40"/>
      <c r="Y69" s="40"/>
      <c r="Z69" s="40"/>
      <c r="AA69" s="40"/>
      <c r="AB69" s="40"/>
      <c r="AC69" s="40"/>
      <c r="AD69" s="40"/>
      <c r="AE69" s="40"/>
    </row>
    <row r="73" s="2" customFormat="1" ht="6.96" customHeight="1">
      <c r="A73" s="40"/>
      <c r="B73" s="63"/>
      <c r="C73" s="64"/>
      <c r="D73" s="64"/>
      <c r="E73" s="64"/>
      <c r="F73" s="64"/>
      <c r="G73" s="64"/>
      <c r="H73" s="64"/>
      <c r="I73" s="64"/>
      <c r="J73" s="64"/>
      <c r="K73" s="64"/>
      <c r="L73" s="147"/>
      <c r="S73" s="40"/>
      <c r="T73" s="40"/>
      <c r="U73" s="40"/>
      <c r="V73" s="40"/>
      <c r="W73" s="40"/>
      <c r="X73" s="40"/>
      <c r="Y73" s="40"/>
      <c r="Z73" s="40"/>
      <c r="AA73" s="40"/>
      <c r="AB73" s="40"/>
      <c r="AC73" s="40"/>
      <c r="AD73" s="40"/>
      <c r="AE73" s="40"/>
    </row>
    <row r="74" s="2" customFormat="1" ht="24.96" customHeight="1">
      <c r="A74" s="40"/>
      <c r="B74" s="41"/>
      <c r="C74" s="25" t="s">
        <v>176</v>
      </c>
      <c r="D74" s="42"/>
      <c r="E74" s="42"/>
      <c r="F74" s="42"/>
      <c r="G74" s="42"/>
      <c r="H74" s="42"/>
      <c r="I74" s="42"/>
      <c r="J74" s="42"/>
      <c r="K74" s="42"/>
      <c r="L74" s="147"/>
      <c r="S74" s="40"/>
      <c r="T74" s="40"/>
      <c r="U74" s="40"/>
      <c r="V74" s="40"/>
      <c r="W74" s="40"/>
      <c r="X74" s="40"/>
      <c r="Y74" s="40"/>
      <c r="Z74" s="40"/>
      <c r="AA74" s="40"/>
      <c r="AB74" s="40"/>
      <c r="AC74" s="40"/>
      <c r="AD74" s="40"/>
      <c r="AE74" s="40"/>
    </row>
    <row r="75" s="2" customFormat="1" ht="6.96" customHeight="1">
      <c r="A75" s="40"/>
      <c r="B75" s="41"/>
      <c r="C75" s="42"/>
      <c r="D75" s="42"/>
      <c r="E75" s="42"/>
      <c r="F75" s="42"/>
      <c r="G75" s="42"/>
      <c r="H75" s="42"/>
      <c r="I75" s="42"/>
      <c r="J75" s="42"/>
      <c r="K75" s="42"/>
      <c r="L75" s="147"/>
      <c r="S75" s="40"/>
      <c r="T75" s="40"/>
      <c r="U75" s="40"/>
      <c r="V75" s="40"/>
      <c r="W75" s="40"/>
      <c r="X75" s="40"/>
      <c r="Y75" s="40"/>
      <c r="Z75" s="40"/>
      <c r="AA75" s="40"/>
      <c r="AB75" s="40"/>
      <c r="AC75" s="40"/>
      <c r="AD75" s="40"/>
      <c r="AE75" s="40"/>
    </row>
    <row r="76" s="2" customFormat="1" ht="12" customHeight="1">
      <c r="A76" s="40"/>
      <c r="B76" s="41"/>
      <c r="C76" s="34" t="s">
        <v>16</v>
      </c>
      <c r="D76" s="42"/>
      <c r="E76" s="42"/>
      <c r="F76" s="42"/>
      <c r="G76" s="42"/>
      <c r="H76" s="42"/>
      <c r="I76" s="42"/>
      <c r="J76" s="42"/>
      <c r="K76" s="42"/>
      <c r="L76" s="147"/>
      <c r="S76" s="40"/>
      <c r="T76" s="40"/>
      <c r="U76" s="40"/>
      <c r="V76" s="40"/>
      <c r="W76" s="40"/>
      <c r="X76" s="40"/>
      <c r="Y76" s="40"/>
      <c r="Z76" s="40"/>
      <c r="AA76" s="40"/>
      <c r="AB76" s="40"/>
      <c r="AC76" s="40"/>
      <c r="AD76" s="40"/>
      <c r="AE76" s="40"/>
    </row>
    <row r="77" s="2" customFormat="1" ht="16.5" customHeight="1">
      <c r="A77" s="40"/>
      <c r="B77" s="41"/>
      <c r="C77" s="42"/>
      <c r="D77" s="42"/>
      <c r="E77" s="172" t="str">
        <f>E7</f>
        <v>Oprava trati v úseku 1. TK Velké Březno - Boletice n.L. a 1. SK v žst. Boletice_OPRAVA č.1</v>
      </c>
      <c r="F77" s="34"/>
      <c r="G77" s="34"/>
      <c r="H77" s="34"/>
      <c r="I77" s="42"/>
      <c r="J77" s="42"/>
      <c r="K77" s="42"/>
      <c r="L77" s="147"/>
      <c r="S77" s="40"/>
      <c r="T77" s="40"/>
      <c r="U77" s="40"/>
      <c r="V77" s="40"/>
      <c r="W77" s="40"/>
      <c r="X77" s="40"/>
      <c r="Y77" s="40"/>
      <c r="Z77" s="40"/>
      <c r="AA77" s="40"/>
      <c r="AB77" s="40"/>
      <c r="AC77" s="40"/>
      <c r="AD77" s="40"/>
      <c r="AE77" s="40"/>
    </row>
    <row r="78" s="1" customFormat="1" ht="12" customHeight="1">
      <c r="B78" s="23"/>
      <c r="C78" s="34" t="s">
        <v>162</v>
      </c>
      <c r="D78" s="24"/>
      <c r="E78" s="24"/>
      <c r="F78" s="24"/>
      <c r="G78" s="24"/>
      <c r="H78" s="24"/>
      <c r="I78" s="24"/>
      <c r="J78" s="24"/>
      <c r="K78" s="24"/>
      <c r="L78" s="22"/>
    </row>
    <row r="79" s="1" customFormat="1" ht="16.5" customHeight="1">
      <c r="B79" s="23"/>
      <c r="C79" s="24"/>
      <c r="D79" s="24"/>
      <c r="E79" s="172" t="s">
        <v>163</v>
      </c>
      <c r="F79" s="24"/>
      <c r="G79" s="24"/>
      <c r="H79" s="24"/>
      <c r="I79" s="24"/>
      <c r="J79" s="24"/>
      <c r="K79" s="24"/>
      <c r="L79" s="22"/>
    </row>
    <row r="80" s="1" customFormat="1" ht="12" customHeight="1">
      <c r="B80" s="23"/>
      <c r="C80" s="34" t="s">
        <v>164</v>
      </c>
      <c r="D80" s="24"/>
      <c r="E80" s="24"/>
      <c r="F80" s="24"/>
      <c r="G80" s="24"/>
      <c r="H80" s="24"/>
      <c r="I80" s="24"/>
      <c r="J80" s="24"/>
      <c r="K80" s="24"/>
      <c r="L80" s="22"/>
    </row>
    <row r="81" s="2" customFormat="1" ht="16.5" customHeight="1">
      <c r="A81" s="40"/>
      <c r="B81" s="41"/>
      <c r="C81" s="42"/>
      <c r="D81" s="42"/>
      <c r="E81" s="278" t="s">
        <v>470</v>
      </c>
      <c r="F81" s="42"/>
      <c r="G81" s="42"/>
      <c r="H81" s="42"/>
      <c r="I81" s="42"/>
      <c r="J81" s="42"/>
      <c r="K81" s="42"/>
      <c r="L81" s="147"/>
      <c r="S81" s="40"/>
      <c r="T81" s="40"/>
      <c r="U81" s="40"/>
      <c r="V81" s="40"/>
      <c r="W81" s="40"/>
      <c r="X81" s="40"/>
      <c r="Y81" s="40"/>
      <c r="Z81" s="40"/>
      <c r="AA81" s="40"/>
      <c r="AB81" s="40"/>
      <c r="AC81" s="40"/>
      <c r="AD81" s="40"/>
      <c r="AE81" s="40"/>
    </row>
    <row r="82" s="2" customFormat="1" ht="12" customHeight="1">
      <c r="A82" s="40"/>
      <c r="B82" s="41"/>
      <c r="C82" s="34" t="s">
        <v>471</v>
      </c>
      <c r="D82" s="42"/>
      <c r="E82" s="42"/>
      <c r="F82" s="42"/>
      <c r="G82" s="42"/>
      <c r="H82" s="42"/>
      <c r="I82" s="42"/>
      <c r="J82" s="42"/>
      <c r="K82" s="42"/>
      <c r="L82" s="147"/>
      <c r="S82" s="40"/>
      <c r="T82" s="40"/>
      <c r="U82" s="40"/>
      <c r="V82" s="40"/>
      <c r="W82" s="40"/>
      <c r="X82" s="40"/>
      <c r="Y82" s="40"/>
      <c r="Z82" s="40"/>
      <c r="AA82" s="40"/>
      <c r="AB82" s="40"/>
      <c r="AC82" s="40"/>
      <c r="AD82" s="40"/>
      <c r="AE82" s="40"/>
    </row>
    <row r="83" s="2" customFormat="1" ht="16.5" customHeight="1">
      <c r="A83" s="40"/>
      <c r="B83" s="41"/>
      <c r="C83" s="42"/>
      <c r="D83" s="42"/>
      <c r="E83" s="71" t="str">
        <f>E13</f>
        <v xml:space="preserve">02.3 - SO 02.3  - Železniční přejezdy</v>
      </c>
      <c r="F83" s="42"/>
      <c r="G83" s="42"/>
      <c r="H83" s="42"/>
      <c r="I83" s="42"/>
      <c r="J83" s="42"/>
      <c r="K83" s="42"/>
      <c r="L83" s="147"/>
      <c r="S83" s="40"/>
      <c r="T83" s="40"/>
      <c r="U83" s="40"/>
      <c r="V83" s="40"/>
      <c r="W83" s="40"/>
      <c r="X83" s="40"/>
      <c r="Y83" s="40"/>
      <c r="Z83" s="40"/>
      <c r="AA83" s="40"/>
      <c r="AB83" s="40"/>
      <c r="AC83" s="40"/>
      <c r="AD83" s="40"/>
      <c r="AE83" s="40"/>
    </row>
    <row r="84" s="2" customFormat="1" ht="6.96" customHeight="1">
      <c r="A84" s="40"/>
      <c r="B84" s="41"/>
      <c r="C84" s="42"/>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12" customHeight="1">
      <c r="A85" s="40"/>
      <c r="B85" s="41"/>
      <c r="C85" s="34" t="s">
        <v>21</v>
      </c>
      <c r="D85" s="42"/>
      <c r="E85" s="42"/>
      <c r="F85" s="29" t="str">
        <f>F16</f>
        <v>trať 073</v>
      </c>
      <c r="G85" s="42"/>
      <c r="H85" s="42"/>
      <c r="I85" s="34" t="s">
        <v>23</v>
      </c>
      <c r="J85" s="74" t="str">
        <f>IF(J16="","",J16)</f>
        <v>15. 3. 2021</v>
      </c>
      <c r="K85" s="42"/>
      <c r="L85" s="147"/>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5.15" customHeight="1">
      <c r="A87" s="40"/>
      <c r="B87" s="41"/>
      <c r="C87" s="34" t="s">
        <v>25</v>
      </c>
      <c r="D87" s="42"/>
      <c r="E87" s="42"/>
      <c r="F87" s="29" t="str">
        <f>E19</f>
        <v>Správa železnic, OŘ ÚNL</v>
      </c>
      <c r="G87" s="42"/>
      <c r="H87" s="42"/>
      <c r="I87" s="34" t="s">
        <v>30</v>
      </c>
      <c r="J87" s="38" t="str">
        <f>E25</f>
        <v xml:space="preserve"> </v>
      </c>
      <c r="K87" s="42"/>
      <c r="L87" s="147"/>
      <c r="S87" s="40"/>
      <c r="T87" s="40"/>
      <c r="U87" s="40"/>
      <c r="V87" s="40"/>
      <c r="W87" s="40"/>
      <c r="X87" s="40"/>
      <c r="Y87" s="40"/>
      <c r="Z87" s="40"/>
      <c r="AA87" s="40"/>
      <c r="AB87" s="40"/>
      <c r="AC87" s="40"/>
      <c r="AD87" s="40"/>
      <c r="AE87" s="40"/>
    </row>
    <row r="88" s="2" customFormat="1" ht="15.15" customHeight="1">
      <c r="A88" s="40"/>
      <c r="B88" s="41"/>
      <c r="C88" s="34" t="s">
        <v>28</v>
      </c>
      <c r="D88" s="42"/>
      <c r="E88" s="42"/>
      <c r="F88" s="29" t="str">
        <f>IF(E22="","",E22)</f>
        <v>Vyplň údaj</v>
      </c>
      <c r="G88" s="42"/>
      <c r="H88" s="42"/>
      <c r="I88" s="34" t="s">
        <v>32</v>
      </c>
      <c r="J88" s="38" t="str">
        <f>E28</f>
        <v>Věra Trnková</v>
      </c>
      <c r="K88" s="42"/>
      <c r="L88" s="147"/>
      <c r="S88" s="40"/>
      <c r="T88" s="40"/>
      <c r="U88" s="40"/>
      <c r="V88" s="40"/>
      <c r="W88" s="40"/>
      <c r="X88" s="40"/>
      <c r="Y88" s="40"/>
      <c r="Z88" s="40"/>
      <c r="AA88" s="40"/>
      <c r="AB88" s="40"/>
      <c r="AC88" s="40"/>
      <c r="AD88" s="40"/>
      <c r="AE88" s="40"/>
    </row>
    <row r="89" s="2" customFormat="1" ht="10.32" customHeight="1">
      <c r="A89" s="40"/>
      <c r="B89" s="41"/>
      <c r="C89" s="42"/>
      <c r="D89" s="42"/>
      <c r="E89" s="42"/>
      <c r="F89" s="42"/>
      <c r="G89" s="42"/>
      <c r="H89" s="42"/>
      <c r="I89" s="42"/>
      <c r="J89" s="42"/>
      <c r="K89" s="42"/>
      <c r="L89" s="147"/>
      <c r="S89" s="40"/>
      <c r="T89" s="40"/>
      <c r="U89" s="40"/>
      <c r="V89" s="40"/>
      <c r="W89" s="40"/>
      <c r="X89" s="40"/>
      <c r="Y89" s="40"/>
      <c r="Z89" s="40"/>
      <c r="AA89" s="40"/>
      <c r="AB89" s="40"/>
      <c r="AC89" s="40"/>
      <c r="AD89" s="40"/>
      <c r="AE89" s="40"/>
    </row>
    <row r="90" s="11" customFormat="1" ht="29.28" customHeight="1">
      <c r="A90" s="188"/>
      <c r="B90" s="189"/>
      <c r="C90" s="190" t="s">
        <v>177</v>
      </c>
      <c r="D90" s="191" t="s">
        <v>55</v>
      </c>
      <c r="E90" s="191" t="s">
        <v>51</v>
      </c>
      <c r="F90" s="191" t="s">
        <v>52</v>
      </c>
      <c r="G90" s="191" t="s">
        <v>178</v>
      </c>
      <c r="H90" s="191" t="s">
        <v>179</v>
      </c>
      <c r="I90" s="191" t="s">
        <v>180</v>
      </c>
      <c r="J90" s="191" t="s">
        <v>172</v>
      </c>
      <c r="K90" s="192" t="s">
        <v>181</v>
      </c>
      <c r="L90" s="193"/>
      <c r="M90" s="94" t="s">
        <v>19</v>
      </c>
      <c r="N90" s="95" t="s">
        <v>40</v>
      </c>
      <c r="O90" s="95" t="s">
        <v>182</v>
      </c>
      <c r="P90" s="95" t="s">
        <v>183</v>
      </c>
      <c r="Q90" s="95" t="s">
        <v>184</v>
      </c>
      <c r="R90" s="95" t="s">
        <v>185</v>
      </c>
      <c r="S90" s="95" t="s">
        <v>186</v>
      </c>
      <c r="T90" s="96" t="s">
        <v>187</v>
      </c>
      <c r="U90" s="188"/>
      <c r="V90" s="188"/>
      <c r="W90" s="188"/>
      <c r="X90" s="188"/>
      <c r="Y90" s="188"/>
      <c r="Z90" s="188"/>
      <c r="AA90" s="188"/>
      <c r="AB90" s="188"/>
      <c r="AC90" s="188"/>
      <c r="AD90" s="188"/>
      <c r="AE90" s="188"/>
    </row>
    <row r="91" s="2" customFormat="1" ht="22.8" customHeight="1">
      <c r="A91" s="40"/>
      <c r="B91" s="41"/>
      <c r="C91" s="101" t="s">
        <v>188</v>
      </c>
      <c r="D91" s="42"/>
      <c r="E91" s="42"/>
      <c r="F91" s="42"/>
      <c r="G91" s="42"/>
      <c r="H91" s="42"/>
      <c r="I91" s="42"/>
      <c r="J91" s="194">
        <f>BK91</f>
        <v>0</v>
      </c>
      <c r="K91" s="42"/>
      <c r="L91" s="46"/>
      <c r="M91" s="97"/>
      <c r="N91" s="195"/>
      <c r="O91" s="98"/>
      <c r="P91" s="196">
        <f>SUM(P92:P269)</f>
        <v>0</v>
      </c>
      <c r="Q91" s="98"/>
      <c r="R91" s="196">
        <f>SUM(R92:R269)</f>
        <v>143.335272</v>
      </c>
      <c r="S91" s="98"/>
      <c r="T91" s="197">
        <f>SUM(T92:T269)</f>
        <v>0</v>
      </c>
      <c r="U91" s="40"/>
      <c r="V91" s="40"/>
      <c r="W91" s="40"/>
      <c r="X91" s="40"/>
      <c r="Y91" s="40"/>
      <c r="Z91" s="40"/>
      <c r="AA91" s="40"/>
      <c r="AB91" s="40"/>
      <c r="AC91" s="40"/>
      <c r="AD91" s="40"/>
      <c r="AE91" s="40"/>
      <c r="AT91" s="19" t="s">
        <v>69</v>
      </c>
      <c r="AU91" s="19" t="s">
        <v>173</v>
      </c>
      <c r="BK91" s="198">
        <f>SUM(BK92:BK269)</f>
        <v>0</v>
      </c>
    </row>
    <row r="92" s="2" customFormat="1">
      <c r="A92" s="40"/>
      <c r="B92" s="41"/>
      <c r="C92" s="215" t="s">
        <v>77</v>
      </c>
      <c r="D92" s="215" t="s">
        <v>194</v>
      </c>
      <c r="E92" s="216" t="s">
        <v>638</v>
      </c>
      <c r="F92" s="217" t="s">
        <v>639</v>
      </c>
      <c r="G92" s="218" t="s">
        <v>197</v>
      </c>
      <c r="H92" s="219">
        <v>7.2000000000000002</v>
      </c>
      <c r="I92" s="220"/>
      <c r="J92" s="221">
        <f>ROUND(I92*H92,2)</f>
        <v>0</v>
      </c>
      <c r="K92" s="217" t="s">
        <v>198</v>
      </c>
      <c r="L92" s="46"/>
      <c r="M92" s="222" t="s">
        <v>19</v>
      </c>
      <c r="N92" s="223" t="s">
        <v>41</v>
      </c>
      <c r="O92" s="86"/>
      <c r="P92" s="224">
        <f>O92*H92</f>
        <v>0</v>
      </c>
      <c r="Q92" s="224">
        <v>0</v>
      </c>
      <c r="R92" s="224">
        <f>Q92*H92</f>
        <v>0</v>
      </c>
      <c r="S92" s="224">
        <v>0</v>
      </c>
      <c r="T92" s="225">
        <f>S92*H92</f>
        <v>0</v>
      </c>
      <c r="U92" s="40"/>
      <c r="V92" s="40"/>
      <c r="W92" s="40"/>
      <c r="X92" s="40"/>
      <c r="Y92" s="40"/>
      <c r="Z92" s="40"/>
      <c r="AA92" s="40"/>
      <c r="AB92" s="40"/>
      <c r="AC92" s="40"/>
      <c r="AD92" s="40"/>
      <c r="AE92" s="40"/>
      <c r="AR92" s="226" t="s">
        <v>119</v>
      </c>
      <c r="AT92" s="226" t="s">
        <v>194</v>
      </c>
      <c r="AU92" s="226" t="s">
        <v>70</v>
      </c>
      <c r="AY92" s="19" t="s">
        <v>191</v>
      </c>
      <c r="BE92" s="227">
        <f>IF(N92="základní",J92,0)</f>
        <v>0</v>
      </c>
      <c r="BF92" s="227">
        <f>IF(N92="snížená",J92,0)</f>
        <v>0</v>
      </c>
      <c r="BG92" s="227">
        <f>IF(N92="zákl. přenesená",J92,0)</f>
        <v>0</v>
      </c>
      <c r="BH92" s="227">
        <f>IF(N92="sníž. přenesená",J92,0)</f>
        <v>0</v>
      </c>
      <c r="BI92" s="227">
        <f>IF(N92="nulová",J92,0)</f>
        <v>0</v>
      </c>
      <c r="BJ92" s="19" t="s">
        <v>77</v>
      </c>
      <c r="BK92" s="227">
        <f>ROUND(I92*H92,2)</f>
        <v>0</v>
      </c>
      <c r="BL92" s="19" t="s">
        <v>119</v>
      </c>
      <c r="BM92" s="226" t="s">
        <v>640</v>
      </c>
    </row>
    <row r="93" s="14" customFormat="1">
      <c r="A93" s="14"/>
      <c r="B93" s="239"/>
      <c r="C93" s="240"/>
      <c r="D93" s="230" t="s">
        <v>200</v>
      </c>
      <c r="E93" s="241" t="s">
        <v>19</v>
      </c>
      <c r="F93" s="242" t="s">
        <v>641</v>
      </c>
      <c r="G93" s="240"/>
      <c r="H93" s="243">
        <v>7.2000000000000002</v>
      </c>
      <c r="I93" s="244"/>
      <c r="J93" s="240"/>
      <c r="K93" s="240"/>
      <c r="L93" s="245"/>
      <c r="M93" s="246"/>
      <c r="N93" s="247"/>
      <c r="O93" s="247"/>
      <c r="P93" s="247"/>
      <c r="Q93" s="247"/>
      <c r="R93" s="247"/>
      <c r="S93" s="247"/>
      <c r="T93" s="248"/>
      <c r="U93" s="14"/>
      <c r="V93" s="14"/>
      <c r="W93" s="14"/>
      <c r="X93" s="14"/>
      <c r="Y93" s="14"/>
      <c r="Z93" s="14"/>
      <c r="AA93" s="14"/>
      <c r="AB93" s="14"/>
      <c r="AC93" s="14"/>
      <c r="AD93" s="14"/>
      <c r="AE93" s="14"/>
      <c r="AT93" s="249" t="s">
        <v>200</v>
      </c>
      <c r="AU93" s="249" t="s">
        <v>70</v>
      </c>
      <c r="AV93" s="14" t="s">
        <v>79</v>
      </c>
      <c r="AW93" s="14" t="s">
        <v>31</v>
      </c>
      <c r="AX93" s="14" t="s">
        <v>77</v>
      </c>
      <c r="AY93" s="249" t="s">
        <v>191</v>
      </c>
    </row>
    <row r="94" s="2" customFormat="1" ht="33" customHeight="1">
      <c r="A94" s="40"/>
      <c r="B94" s="41"/>
      <c r="C94" s="215" t="s">
        <v>79</v>
      </c>
      <c r="D94" s="215" t="s">
        <v>194</v>
      </c>
      <c r="E94" s="216" t="s">
        <v>642</v>
      </c>
      <c r="F94" s="217" t="s">
        <v>643</v>
      </c>
      <c r="G94" s="218" t="s">
        <v>197</v>
      </c>
      <c r="H94" s="219">
        <v>36.600000000000001</v>
      </c>
      <c r="I94" s="220"/>
      <c r="J94" s="221">
        <f>ROUND(I94*H94,2)</f>
        <v>0</v>
      </c>
      <c r="K94" s="217" t="s">
        <v>198</v>
      </c>
      <c r="L94" s="46"/>
      <c r="M94" s="222" t="s">
        <v>19</v>
      </c>
      <c r="N94" s="223" t="s">
        <v>41</v>
      </c>
      <c r="O94" s="86"/>
      <c r="P94" s="224">
        <f>O94*H94</f>
        <v>0</v>
      </c>
      <c r="Q94" s="224">
        <v>0</v>
      </c>
      <c r="R94" s="224">
        <f>Q94*H94</f>
        <v>0</v>
      </c>
      <c r="S94" s="224">
        <v>0</v>
      </c>
      <c r="T94" s="225">
        <f>S94*H94</f>
        <v>0</v>
      </c>
      <c r="U94" s="40"/>
      <c r="V94" s="40"/>
      <c r="W94" s="40"/>
      <c r="X94" s="40"/>
      <c r="Y94" s="40"/>
      <c r="Z94" s="40"/>
      <c r="AA94" s="40"/>
      <c r="AB94" s="40"/>
      <c r="AC94" s="40"/>
      <c r="AD94" s="40"/>
      <c r="AE94" s="40"/>
      <c r="AR94" s="226" t="s">
        <v>119</v>
      </c>
      <c r="AT94" s="226" t="s">
        <v>194</v>
      </c>
      <c r="AU94" s="226" t="s">
        <v>70</v>
      </c>
      <c r="AY94" s="19" t="s">
        <v>191</v>
      </c>
      <c r="BE94" s="227">
        <f>IF(N94="základní",J94,0)</f>
        <v>0</v>
      </c>
      <c r="BF94" s="227">
        <f>IF(N94="snížená",J94,0)</f>
        <v>0</v>
      </c>
      <c r="BG94" s="227">
        <f>IF(N94="zákl. přenesená",J94,0)</f>
        <v>0</v>
      </c>
      <c r="BH94" s="227">
        <f>IF(N94="sníž. přenesená",J94,0)</f>
        <v>0</v>
      </c>
      <c r="BI94" s="227">
        <f>IF(N94="nulová",J94,0)</f>
        <v>0</v>
      </c>
      <c r="BJ94" s="19" t="s">
        <v>77</v>
      </c>
      <c r="BK94" s="227">
        <f>ROUND(I94*H94,2)</f>
        <v>0</v>
      </c>
      <c r="BL94" s="19" t="s">
        <v>119</v>
      </c>
      <c r="BM94" s="226" t="s">
        <v>644</v>
      </c>
    </row>
    <row r="95" s="14" customFormat="1">
      <c r="A95" s="14"/>
      <c r="B95" s="239"/>
      <c r="C95" s="240"/>
      <c r="D95" s="230" t="s">
        <v>200</v>
      </c>
      <c r="E95" s="241" t="s">
        <v>19</v>
      </c>
      <c r="F95" s="242" t="s">
        <v>645</v>
      </c>
      <c r="G95" s="240"/>
      <c r="H95" s="243">
        <v>10.800000000000001</v>
      </c>
      <c r="I95" s="244"/>
      <c r="J95" s="240"/>
      <c r="K95" s="240"/>
      <c r="L95" s="245"/>
      <c r="M95" s="246"/>
      <c r="N95" s="247"/>
      <c r="O95" s="247"/>
      <c r="P95" s="247"/>
      <c r="Q95" s="247"/>
      <c r="R95" s="247"/>
      <c r="S95" s="247"/>
      <c r="T95" s="248"/>
      <c r="U95" s="14"/>
      <c r="V95" s="14"/>
      <c r="W95" s="14"/>
      <c r="X95" s="14"/>
      <c r="Y95" s="14"/>
      <c r="Z95" s="14"/>
      <c r="AA95" s="14"/>
      <c r="AB95" s="14"/>
      <c r="AC95" s="14"/>
      <c r="AD95" s="14"/>
      <c r="AE95" s="14"/>
      <c r="AT95" s="249" t="s">
        <v>200</v>
      </c>
      <c r="AU95" s="249" t="s">
        <v>70</v>
      </c>
      <c r="AV95" s="14" t="s">
        <v>79</v>
      </c>
      <c r="AW95" s="14" t="s">
        <v>31</v>
      </c>
      <c r="AX95" s="14" t="s">
        <v>70</v>
      </c>
      <c r="AY95" s="249" t="s">
        <v>191</v>
      </c>
    </row>
    <row r="96" s="14" customFormat="1">
      <c r="A96" s="14"/>
      <c r="B96" s="239"/>
      <c r="C96" s="240"/>
      <c r="D96" s="230" t="s">
        <v>200</v>
      </c>
      <c r="E96" s="241" t="s">
        <v>19</v>
      </c>
      <c r="F96" s="242" t="s">
        <v>646</v>
      </c>
      <c r="G96" s="240"/>
      <c r="H96" s="243">
        <v>13.199999999999999</v>
      </c>
      <c r="I96" s="244"/>
      <c r="J96" s="240"/>
      <c r="K96" s="240"/>
      <c r="L96" s="245"/>
      <c r="M96" s="246"/>
      <c r="N96" s="247"/>
      <c r="O96" s="247"/>
      <c r="P96" s="247"/>
      <c r="Q96" s="247"/>
      <c r="R96" s="247"/>
      <c r="S96" s="247"/>
      <c r="T96" s="248"/>
      <c r="U96" s="14"/>
      <c r="V96" s="14"/>
      <c r="W96" s="14"/>
      <c r="X96" s="14"/>
      <c r="Y96" s="14"/>
      <c r="Z96" s="14"/>
      <c r="AA96" s="14"/>
      <c r="AB96" s="14"/>
      <c r="AC96" s="14"/>
      <c r="AD96" s="14"/>
      <c r="AE96" s="14"/>
      <c r="AT96" s="249" t="s">
        <v>200</v>
      </c>
      <c r="AU96" s="249" t="s">
        <v>70</v>
      </c>
      <c r="AV96" s="14" t="s">
        <v>79</v>
      </c>
      <c r="AW96" s="14" t="s">
        <v>31</v>
      </c>
      <c r="AX96" s="14" t="s">
        <v>70</v>
      </c>
      <c r="AY96" s="249" t="s">
        <v>191</v>
      </c>
    </row>
    <row r="97" s="14" customFormat="1">
      <c r="A97" s="14"/>
      <c r="B97" s="239"/>
      <c r="C97" s="240"/>
      <c r="D97" s="230" t="s">
        <v>200</v>
      </c>
      <c r="E97" s="241" t="s">
        <v>19</v>
      </c>
      <c r="F97" s="242" t="s">
        <v>647</v>
      </c>
      <c r="G97" s="240"/>
      <c r="H97" s="243">
        <v>12.6</v>
      </c>
      <c r="I97" s="244"/>
      <c r="J97" s="240"/>
      <c r="K97" s="240"/>
      <c r="L97" s="245"/>
      <c r="M97" s="246"/>
      <c r="N97" s="247"/>
      <c r="O97" s="247"/>
      <c r="P97" s="247"/>
      <c r="Q97" s="247"/>
      <c r="R97" s="247"/>
      <c r="S97" s="247"/>
      <c r="T97" s="248"/>
      <c r="U97" s="14"/>
      <c r="V97" s="14"/>
      <c r="W97" s="14"/>
      <c r="X97" s="14"/>
      <c r="Y97" s="14"/>
      <c r="Z97" s="14"/>
      <c r="AA97" s="14"/>
      <c r="AB97" s="14"/>
      <c r="AC97" s="14"/>
      <c r="AD97" s="14"/>
      <c r="AE97" s="14"/>
      <c r="AT97" s="249" t="s">
        <v>200</v>
      </c>
      <c r="AU97" s="249" t="s">
        <v>70</v>
      </c>
      <c r="AV97" s="14" t="s">
        <v>79</v>
      </c>
      <c r="AW97" s="14" t="s">
        <v>31</v>
      </c>
      <c r="AX97" s="14" t="s">
        <v>70</v>
      </c>
      <c r="AY97" s="249" t="s">
        <v>191</v>
      </c>
    </row>
    <row r="98" s="15" customFormat="1">
      <c r="A98" s="15"/>
      <c r="B98" s="250"/>
      <c r="C98" s="251"/>
      <c r="D98" s="230" t="s">
        <v>200</v>
      </c>
      <c r="E98" s="252" t="s">
        <v>19</v>
      </c>
      <c r="F98" s="253" t="s">
        <v>209</v>
      </c>
      <c r="G98" s="251"/>
      <c r="H98" s="254">
        <v>36.600000000000001</v>
      </c>
      <c r="I98" s="255"/>
      <c r="J98" s="251"/>
      <c r="K98" s="251"/>
      <c r="L98" s="256"/>
      <c r="M98" s="257"/>
      <c r="N98" s="258"/>
      <c r="O98" s="258"/>
      <c r="P98" s="258"/>
      <c r="Q98" s="258"/>
      <c r="R98" s="258"/>
      <c r="S98" s="258"/>
      <c r="T98" s="259"/>
      <c r="U98" s="15"/>
      <c r="V98" s="15"/>
      <c r="W98" s="15"/>
      <c r="X98" s="15"/>
      <c r="Y98" s="15"/>
      <c r="Z98" s="15"/>
      <c r="AA98" s="15"/>
      <c r="AB98" s="15"/>
      <c r="AC98" s="15"/>
      <c r="AD98" s="15"/>
      <c r="AE98" s="15"/>
      <c r="AT98" s="260" t="s">
        <v>200</v>
      </c>
      <c r="AU98" s="260" t="s">
        <v>70</v>
      </c>
      <c r="AV98" s="15" t="s">
        <v>119</v>
      </c>
      <c r="AW98" s="15" t="s">
        <v>31</v>
      </c>
      <c r="AX98" s="15" t="s">
        <v>77</v>
      </c>
      <c r="AY98" s="260" t="s">
        <v>191</v>
      </c>
    </row>
    <row r="99" s="2" customFormat="1">
      <c r="A99" s="40"/>
      <c r="B99" s="41"/>
      <c r="C99" s="215" t="s">
        <v>90</v>
      </c>
      <c r="D99" s="215" t="s">
        <v>194</v>
      </c>
      <c r="E99" s="216" t="s">
        <v>648</v>
      </c>
      <c r="F99" s="217" t="s">
        <v>649</v>
      </c>
      <c r="G99" s="218" t="s">
        <v>197</v>
      </c>
      <c r="H99" s="219">
        <v>6</v>
      </c>
      <c r="I99" s="220"/>
      <c r="J99" s="221">
        <f>ROUND(I99*H99,2)</f>
        <v>0</v>
      </c>
      <c r="K99" s="217" t="s">
        <v>198</v>
      </c>
      <c r="L99" s="46"/>
      <c r="M99" s="222" t="s">
        <v>19</v>
      </c>
      <c r="N99" s="223" t="s">
        <v>41</v>
      </c>
      <c r="O99" s="86"/>
      <c r="P99" s="224">
        <f>O99*H99</f>
        <v>0</v>
      </c>
      <c r="Q99" s="224">
        <v>0</v>
      </c>
      <c r="R99" s="224">
        <f>Q99*H99</f>
        <v>0</v>
      </c>
      <c r="S99" s="224">
        <v>0</v>
      </c>
      <c r="T99" s="225">
        <f>S99*H99</f>
        <v>0</v>
      </c>
      <c r="U99" s="40"/>
      <c r="V99" s="40"/>
      <c r="W99" s="40"/>
      <c r="X99" s="40"/>
      <c r="Y99" s="40"/>
      <c r="Z99" s="40"/>
      <c r="AA99" s="40"/>
      <c r="AB99" s="40"/>
      <c r="AC99" s="40"/>
      <c r="AD99" s="40"/>
      <c r="AE99" s="40"/>
      <c r="AR99" s="226" t="s">
        <v>119</v>
      </c>
      <c r="AT99" s="226" t="s">
        <v>194</v>
      </c>
      <c r="AU99" s="226" t="s">
        <v>70</v>
      </c>
      <c r="AY99" s="19" t="s">
        <v>191</v>
      </c>
      <c r="BE99" s="227">
        <f>IF(N99="základní",J99,0)</f>
        <v>0</v>
      </c>
      <c r="BF99" s="227">
        <f>IF(N99="snížená",J99,0)</f>
        <v>0</v>
      </c>
      <c r="BG99" s="227">
        <f>IF(N99="zákl. přenesená",J99,0)</f>
        <v>0</v>
      </c>
      <c r="BH99" s="227">
        <f>IF(N99="sníž. přenesená",J99,0)</f>
        <v>0</v>
      </c>
      <c r="BI99" s="227">
        <f>IF(N99="nulová",J99,0)</f>
        <v>0</v>
      </c>
      <c r="BJ99" s="19" t="s">
        <v>77</v>
      </c>
      <c r="BK99" s="227">
        <f>ROUND(I99*H99,2)</f>
        <v>0</v>
      </c>
      <c r="BL99" s="19" t="s">
        <v>119</v>
      </c>
      <c r="BM99" s="226" t="s">
        <v>650</v>
      </c>
    </row>
    <row r="100" s="14" customFormat="1">
      <c r="A100" s="14"/>
      <c r="B100" s="239"/>
      <c r="C100" s="240"/>
      <c r="D100" s="230" t="s">
        <v>200</v>
      </c>
      <c r="E100" s="241" t="s">
        <v>19</v>
      </c>
      <c r="F100" s="242" t="s">
        <v>651</v>
      </c>
      <c r="G100" s="240"/>
      <c r="H100" s="243">
        <v>6</v>
      </c>
      <c r="I100" s="244"/>
      <c r="J100" s="240"/>
      <c r="K100" s="240"/>
      <c r="L100" s="245"/>
      <c r="M100" s="246"/>
      <c r="N100" s="247"/>
      <c r="O100" s="247"/>
      <c r="P100" s="247"/>
      <c r="Q100" s="247"/>
      <c r="R100" s="247"/>
      <c r="S100" s="247"/>
      <c r="T100" s="248"/>
      <c r="U100" s="14"/>
      <c r="V100" s="14"/>
      <c r="W100" s="14"/>
      <c r="X100" s="14"/>
      <c r="Y100" s="14"/>
      <c r="Z100" s="14"/>
      <c r="AA100" s="14"/>
      <c r="AB100" s="14"/>
      <c r="AC100" s="14"/>
      <c r="AD100" s="14"/>
      <c r="AE100" s="14"/>
      <c r="AT100" s="249" t="s">
        <v>200</v>
      </c>
      <c r="AU100" s="249" t="s">
        <v>70</v>
      </c>
      <c r="AV100" s="14" t="s">
        <v>79</v>
      </c>
      <c r="AW100" s="14" t="s">
        <v>31</v>
      </c>
      <c r="AX100" s="14" t="s">
        <v>77</v>
      </c>
      <c r="AY100" s="249" t="s">
        <v>191</v>
      </c>
    </row>
    <row r="101" s="2" customFormat="1">
      <c r="A101" s="40"/>
      <c r="B101" s="41"/>
      <c r="C101" s="215" t="s">
        <v>119</v>
      </c>
      <c r="D101" s="215" t="s">
        <v>194</v>
      </c>
      <c r="E101" s="216" t="s">
        <v>652</v>
      </c>
      <c r="F101" s="217" t="s">
        <v>653</v>
      </c>
      <c r="G101" s="218" t="s">
        <v>197</v>
      </c>
      <c r="H101" s="219">
        <v>14.4</v>
      </c>
      <c r="I101" s="220"/>
      <c r="J101" s="221">
        <f>ROUND(I101*H101,2)</f>
        <v>0</v>
      </c>
      <c r="K101" s="217" t="s">
        <v>198</v>
      </c>
      <c r="L101" s="46"/>
      <c r="M101" s="222" t="s">
        <v>19</v>
      </c>
      <c r="N101" s="223" t="s">
        <v>41</v>
      </c>
      <c r="O101" s="86"/>
      <c r="P101" s="224">
        <f>O101*H101</f>
        <v>0</v>
      </c>
      <c r="Q101" s="224">
        <v>0</v>
      </c>
      <c r="R101" s="224">
        <f>Q101*H101</f>
        <v>0</v>
      </c>
      <c r="S101" s="224">
        <v>0</v>
      </c>
      <c r="T101" s="225">
        <f>S101*H101</f>
        <v>0</v>
      </c>
      <c r="U101" s="40"/>
      <c r="V101" s="40"/>
      <c r="W101" s="40"/>
      <c r="X101" s="40"/>
      <c r="Y101" s="40"/>
      <c r="Z101" s="40"/>
      <c r="AA101" s="40"/>
      <c r="AB101" s="40"/>
      <c r="AC101" s="40"/>
      <c r="AD101" s="40"/>
      <c r="AE101" s="40"/>
      <c r="AR101" s="226" t="s">
        <v>119</v>
      </c>
      <c r="AT101" s="226" t="s">
        <v>194</v>
      </c>
      <c r="AU101" s="226" t="s">
        <v>70</v>
      </c>
      <c r="AY101" s="19" t="s">
        <v>191</v>
      </c>
      <c r="BE101" s="227">
        <f>IF(N101="základní",J101,0)</f>
        <v>0</v>
      </c>
      <c r="BF101" s="227">
        <f>IF(N101="snížená",J101,0)</f>
        <v>0</v>
      </c>
      <c r="BG101" s="227">
        <f>IF(N101="zákl. přenesená",J101,0)</f>
        <v>0</v>
      </c>
      <c r="BH101" s="227">
        <f>IF(N101="sníž. přenesená",J101,0)</f>
        <v>0</v>
      </c>
      <c r="BI101" s="227">
        <f>IF(N101="nulová",J101,0)</f>
        <v>0</v>
      </c>
      <c r="BJ101" s="19" t="s">
        <v>77</v>
      </c>
      <c r="BK101" s="227">
        <f>ROUND(I101*H101,2)</f>
        <v>0</v>
      </c>
      <c r="BL101" s="19" t="s">
        <v>119</v>
      </c>
      <c r="BM101" s="226" t="s">
        <v>654</v>
      </c>
    </row>
    <row r="102" s="14" customFormat="1">
      <c r="A102" s="14"/>
      <c r="B102" s="239"/>
      <c r="C102" s="240"/>
      <c r="D102" s="230" t="s">
        <v>200</v>
      </c>
      <c r="E102" s="241" t="s">
        <v>19</v>
      </c>
      <c r="F102" s="242" t="s">
        <v>655</v>
      </c>
      <c r="G102" s="240"/>
      <c r="H102" s="243">
        <v>6</v>
      </c>
      <c r="I102" s="244"/>
      <c r="J102" s="240"/>
      <c r="K102" s="240"/>
      <c r="L102" s="245"/>
      <c r="M102" s="246"/>
      <c r="N102" s="247"/>
      <c r="O102" s="247"/>
      <c r="P102" s="247"/>
      <c r="Q102" s="247"/>
      <c r="R102" s="247"/>
      <c r="S102" s="247"/>
      <c r="T102" s="248"/>
      <c r="U102" s="14"/>
      <c r="V102" s="14"/>
      <c r="W102" s="14"/>
      <c r="X102" s="14"/>
      <c r="Y102" s="14"/>
      <c r="Z102" s="14"/>
      <c r="AA102" s="14"/>
      <c r="AB102" s="14"/>
      <c r="AC102" s="14"/>
      <c r="AD102" s="14"/>
      <c r="AE102" s="14"/>
      <c r="AT102" s="249" t="s">
        <v>200</v>
      </c>
      <c r="AU102" s="249" t="s">
        <v>70</v>
      </c>
      <c r="AV102" s="14" t="s">
        <v>79</v>
      </c>
      <c r="AW102" s="14" t="s">
        <v>31</v>
      </c>
      <c r="AX102" s="14" t="s">
        <v>70</v>
      </c>
      <c r="AY102" s="249" t="s">
        <v>191</v>
      </c>
    </row>
    <row r="103" s="14" customFormat="1">
      <c r="A103" s="14"/>
      <c r="B103" s="239"/>
      <c r="C103" s="240"/>
      <c r="D103" s="230" t="s">
        <v>200</v>
      </c>
      <c r="E103" s="241" t="s">
        <v>19</v>
      </c>
      <c r="F103" s="242" t="s">
        <v>656</v>
      </c>
      <c r="G103" s="240"/>
      <c r="H103" s="243">
        <v>8.4000000000000004</v>
      </c>
      <c r="I103" s="244"/>
      <c r="J103" s="240"/>
      <c r="K103" s="240"/>
      <c r="L103" s="245"/>
      <c r="M103" s="246"/>
      <c r="N103" s="247"/>
      <c r="O103" s="247"/>
      <c r="P103" s="247"/>
      <c r="Q103" s="247"/>
      <c r="R103" s="247"/>
      <c r="S103" s="247"/>
      <c r="T103" s="248"/>
      <c r="U103" s="14"/>
      <c r="V103" s="14"/>
      <c r="W103" s="14"/>
      <c r="X103" s="14"/>
      <c r="Y103" s="14"/>
      <c r="Z103" s="14"/>
      <c r="AA103" s="14"/>
      <c r="AB103" s="14"/>
      <c r="AC103" s="14"/>
      <c r="AD103" s="14"/>
      <c r="AE103" s="14"/>
      <c r="AT103" s="249" t="s">
        <v>200</v>
      </c>
      <c r="AU103" s="249" t="s">
        <v>70</v>
      </c>
      <c r="AV103" s="14" t="s">
        <v>79</v>
      </c>
      <c r="AW103" s="14" t="s">
        <v>31</v>
      </c>
      <c r="AX103" s="14" t="s">
        <v>70</v>
      </c>
      <c r="AY103" s="249" t="s">
        <v>191</v>
      </c>
    </row>
    <row r="104" s="15" customFormat="1">
      <c r="A104" s="15"/>
      <c r="B104" s="250"/>
      <c r="C104" s="251"/>
      <c r="D104" s="230" t="s">
        <v>200</v>
      </c>
      <c r="E104" s="252" t="s">
        <v>19</v>
      </c>
      <c r="F104" s="253" t="s">
        <v>209</v>
      </c>
      <c r="G104" s="251"/>
      <c r="H104" s="254">
        <v>14.4</v>
      </c>
      <c r="I104" s="255"/>
      <c r="J104" s="251"/>
      <c r="K104" s="251"/>
      <c r="L104" s="256"/>
      <c r="M104" s="257"/>
      <c r="N104" s="258"/>
      <c r="O104" s="258"/>
      <c r="P104" s="258"/>
      <c r="Q104" s="258"/>
      <c r="R104" s="258"/>
      <c r="S104" s="258"/>
      <c r="T104" s="259"/>
      <c r="U104" s="15"/>
      <c r="V104" s="15"/>
      <c r="W104" s="15"/>
      <c r="X104" s="15"/>
      <c r="Y104" s="15"/>
      <c r="Z104" s="15"/>
      <c r="AA104" s="15"/>
      <c r="AB104" s="15"/>
      <c r="AC104" s="15"/>
      <c r="AD104" s="15"/>
      <c r="AE104" s="15"/>
      <c r="AT104" s="260" t="s">
        <v>200</v>
      </c>
      <c r="AU104" s="260" t="s">
        <v>70</v>
      </c>
      <c r="AV104" s="15" t="s">
        <v>119</v>
      </c>
      <c r="AW104" s="15" t="s">
        <v>31</v>
      </c>
      <c r="AX104" s="15" t="s">
        <v>77</v>
      </c>
      <c r="AY104" s="260" t="s">
        <v>191</v>
      </c>
    </row>
    <row r="105" s="2" customFormat="1">
      <c r="A105" s="40"/>
      <c r="B105" s="41"/>
      <c r="C105" s="215" t="s">
        <v>192</v>
      </c>
      <c r="D105" s="215" t="s">
        <v>194</v>
      </c>
      <c r="E105" s="216" t="s">
        <v>657</v>
      </c>
      <c r="F105" s="217" t="s">
        <v>658</v>
      </c>
      <c r="G105" s="218" t="s">
        <v>197</v>
      </c>
      <c r="H105" s="219">
        <v>15.6</v>
      </c>
      <c r="I105" s="220"/>
      <c r="J105" s="221">
        <f>ROUND(I105*H105,2)</f>
        <v>0</v>
      </c>
      <c r="K105" s="217" t="s">
        <v>198</v>
      </c>
      <c r="L105" s="46"/>
      <c r="M105" s="222" t="s">
        <v>19</v>
      </c>
      <c r="N105" s="223" t="s">
        <v>41</v>
      </c>
      <c r="O105" s="86"/>
      <c r="P105" s="224">
        <f>O105*H105</f>
        <v>0</v>
      </c>
      <c r="Q105" s="224">
        <v>0</v>
      </c>
      <c r="R105" s="224">
        <f>Q105*H105</f>
        <v>0</v>
      </c>
      <c r="S105" s="224">
        <v>0</v>
      </c>
      <c r="T105" s="225">
        <f>S105*H105</f>
        <v>0</v>
      </c>
      <c r="U105" s="40"/>
      <c r="V105" s="40"/>
      <c r="W105" s="40"/>
      <c r="X105" s="40"/>
      <c r="Y105" s="40"/>
      <c r="Z105" s="40"/>
      <c r="AA105" s="40"/>
      <c r="AB105" s="40"/>
      <c r="AC105" s="40"/>
      <c r="AD105" s="40"/>
      <c r="AE105" s="40"/>
      <c r="AR105" s="226" t="s">
        <v>119</v>
      </c>
      <c r="AT105" s="226" t="s">
        <v>194</v>
      </c>
      <c r="AU105" s="226" t="s">
        <v>70</v>
      </c>
      <c r="AY105" s="19" t="s">
        <v>191</v>
      </c>
      <c r="BE105" s="227">
        <f>IF(N105="základní",J105,0)</f>
        <v>0</v>
      </c>
      <c r="BF105" s="227">
        <f>IF(N105="snížená",J105,0)</f>
        <v>0</v>
      </c>
      <c r="BG105" s="227">
        <f>IF(N105="zákl. přenesená",J105,0)</f>
        <v>0</v>
      </c>
      <c r="BH105" s="227">
        <f>IF(N105="sníž. přenesená",J105,0)</f>
        <v>0</v>
      </c>
      <c r="BI105" s="227">
        <f>IF(N105="nulová",J105,0)</f>
        <v>0</v>
      </c>
      <c r="BJ105" s="19" t="s">
        <v>77</v>
      </c>
      <c r="BK105" s="227">
        <f>ROUND(I105*H105,2)</f>
        <v>0</v>
      </c>
      <c r="BL105" s="19" t="s">
        <v>119</v>
      </c>
      <c r="BM105" s="226" t="s">
        <v>659</v>
      </c>
    </row>
    <row r="106" s="14" customFormat="1">
      <c r="A106" s="14"/>
      <c r="B106" s="239"/>
      <c r="C106" s="240"/>
      <c r="D106" s="230" t="s">
        <v>200</v>
      </c>
      <c r="E106" s="241" t="s">
        <v>19</v>
      </c>
      <c r="F106" s="242" t="s">
        <v>660</v>
      </c>
      <c r="G106" s="240"/>
      <c r="H106" s="243">
        <v>2.3999999999999999</v>
      </c>
      <c r="I106" s="244"/>
      <c r="J106" s="240"/>
      <c r="K106" s="240"/>
      <c r="L106" s="245"/>
      <c r="M106" s="246"/>
      <c r="N106" s="247"/>
      <c r="O106" s="247"/>
      <c r="P106" s="247"/>
      <c r="Q106" s="247"/>
      <c r="R106" s="247"/>
      <c r="S106" s="247"/>
      <c r="T106" s="248"/>
      <c r="U106" s="14"/>
      <c r="V106" s="14"/>
      <c r="W106" s="14"/>
      <c r="X106" s="14"/>
      <c r="Y106" s="14"/>
      <c r="Z106" s="14"/>
      <c r="AA106" s="14"/>
      <c r="AB106" s="14"/>
      <c r="AC106" s="14"/>
      <c r="AD106" s="14"/>
      <c r="AE106" s="14"/>
      <c r="AT106" s="249" t="s">
        <v>200</v>
      </c>
      <c r="AU106" s="249" t="s">
        <v>70</v>
      </c>
      <c r="AV106" s="14" t="s">
        <v>79</v>
      </c>
      <c r="AW106" s="14" t="s">
        <v>31</v>
      </c>
      <c r="AX106" s="14" t="s">
        <v>70</v>
      </c>
      <c r="AY106" s="249" t="s">
        <v>191</v>
      </c>
    </row>
    <row r="107" s="14" customFormat="1">
      <c r="A107" s="14"/>
      <c r="B107" s="239"/>
      <c r="C107" s="240"/>
      <c r="D107" s="230" t="s">
        <v>200</v>
      </c>
      <c r="E107" s="241" t="s">
        <v>19</v>
      </c>
      <c r="F107" s="242" t="s">
        <v>661</v>
      </c>
      <c r="G107" s="240"/>
      <c r="H107" s="243">
        <v>6</v>
      </c>
      <c r="I107" s="244"/>
      <c r="J107" s="240"/>
      <c r="K107" s="240"/>
      <c r="L107" s="245"/>
      <c r="M107" s="246"/>
      <c r="N107" s="247"/>
      <c r="O107" s="247"/>
      <c r="P107" s="247"/>
      <c r="Q107" s="247"/>
      <c r="R107" s="247"/>
      <c r="S107" s="247"/>
      <c r="T107" s="248"/>
      <c r="U107" s="14"/>
      <c r="V107" s="14"/>
      <c r="W107" s="14"/>
      <c r="X107" s="14"/>
      <c r="Y107" s="14"/>
      <c r="Z107" s="14"/>
      <c r="AA107" s="14"/>
      <c r="AB107" s="14"/>
      <c r="AC107" s="14"/>
      <c r="AD107" s="14"/>
      <c r="AE107" s="14"/>
      <c r="AT107" s="249" t="s">
        <v>200</v>
      </c>
      <c r="AU107" s="249" t="s">
        <v>70</v>
      </c>
      <c r="AV107" s="14" t="s">
        <v>79</v>
      </c>
      <c r="AW107" s="14" t="s">
        <v>31</v>
      </c>
      <c r="AX107" s="14" t="s">
        <v>70</v>
      </c>
      <c r="AY107" s="249" t="s">
        <v>191</v>
      </c>
    </row>
    <row r="108" s="14" customFormat="1">
      <c r="A108" s="14"/>
      <c r="B108" s="239"/>
      <c r="C108" s="240"/>
      <c r="D108" s="230" t="s">
        <v>200</v>
      </c>
      <c r="E108" s="241" t="s">
        <v>19</v>
      </c>
      <c r="F108" s="242" t="s">
        <v>662</v>
      </c>
      <c r="G108" s="240"/>
      <c r="H108" s="243">
        <v>7.2000000000000002</v>
      </c>
      <c r="I108" s="244"/>
      <c r="J108" s="240"/>
      <c r="K108" s="240"/>
      <c r="L108" s="245"/>
      <c r="M108" s="246"/>
      <c r="N108" s="247"/>
      <c r="O108" s="247"/>
      <c r="P108" s="247"/>
      <c r="Q108" s="247"/>
      <c r="R108" s="247"/>
      <c r="S108" s="247"/>
      <c r="T108" s="248"/>
      <c r="U108" s="14"/>
      <c r="V108" s="14"/>
      <c r="W108" s="14"/>
      <c r="X108" s="14"/>
      <c r="Y108" s="14"/>
      <c r="Z108" s="14"/>
      <c r="AA108" s="14"/>
      <c r="AB108" s="14"/>
      <c r="AC108" s="14"/>
      <c r="AD108" s="14"/>
      <c r="AE108" s="14"/>
      <c r="AT108" s="249" t="s">
        <v>200</v>
      </c>
      <c r="AU108" s="249" t="s">
        <v>70</v>
      </c>
      <c r="AV108" s="14" t="s">
        <v>79</v>
      </c>
      <c r="AW108" s="14" t="s">
        <v>31</v>
      </c>
      <c r="AX108" s="14" t="s">
        <v>70</v>
      </c>
      <c r="AY108" s="249" t="s">
        <v>191</v>
      </c>
    </row>
    <row r="109" s="15" customFormat="1">
      <c r="A109" s="15"/>
      <c r="B109" s="250"/>
      <c r="C109" s="251"/>
      <c r="D109" s="230" t="s">
        <v>200</v>
      </c>
      <c r="E109" s="252" t="s">
        <v>19</v>
      </c>
      <c r="F109" s="253" t="s">
        <v>209</v>
      </c>
      <c r="G109" s="251"/>
      <c r="H109" s="254">
        <v>15.6</v>
      </c>
      <c r="I109" s="255"/>
      <c r="J109" s="251"/>
      <c r="K109" s="251"/>
      <c r="L109" s="256"/>
      <c r="M109" s="257"/>
      <c r="N109" s="258"/>
      <c r="O109" s="258"/>
      <c r="P109" s="258"/>
      <c r="Q109" s="258"/>
      <c r="R109" s="258"/>
      <c r="S109" s="258"/>
      <c r="T109" s="259"/>
      <c r="U109" s="15"/>
      <c r="V109" s="15"/>
      <c r="W109" s="15"/>
      <c r="X109" s="15"/>
      <c r="Y109" s="15"/>
      <c r="Z109" s="15"/>
      <c r="AA109" s="15"/>
      <c r="AB109" s="15"/>
      <c r="AC109" s="15"/>
      <c r="AD109" s="15"/>
      <c r="AE109" s="15"/>
      <c r="AT109" s="260" t="s">
        <v>200</v>
      </c>
      <c r="AU109" s="260" t="s">
        <v>70</v>
      </c>
      <c r="AV109" s="15" t="s">
        <v>119</v>
      </c>
      <c r="AW109" s="15" t="s">
        <v>31</v>
      </c>
      <c r="AX109" s="15" t="s">
        <v>77</v>
      </c>
      <c r="AY109" s="260" t="s">
        <v>191</v>
      </c>
    </row>
    <row r="110" s="2" customFormat="1" ht="33" customHeight="1">
      <c r="A110" s="40"/>
      <c r="B110" s="41"/>
      <c r="C110" s="215" t="s">
        <v>227</v>
      </c>
      <c r="D110" s="215" t="s">
        <v>194</v>
      </c>
      <c r="E110" s="216" t="s">
        <v>663</v>
      </c>
      <c r="F110" s="217" t="s">
        <v>664</v>
      </c>
      <c r="G110" s="218" t="s">
        <v>197</v>
      </c>
      <c r="H110" s="219">
        <v>8.4000000000000004</v>
      </c>
      <c r="I110" s="220"/>
      <c r="J110" s="221">
        <f>ROUND(I110*H110,2)</f>
        <v>0</v>
      </c>
      <c r="K110" s="217" t="s">
        <v>198</v>
      </c>
      <c r="L110" s="46"/>
      <c r="M110" s="222" t="s">
        <v>19</v>
      </c>
      <c r="N110" s="223" t="s">
        <v>41</v>
      </c>
      <c r="O110" s="86"/>
      <c r="P110" s="224">
        <f>O110*H110</f>
        <v>0</v>
      </c>
      <c r="Q110" s="224">
        <v>0</v>
      </c>
      <c r="R110" s="224">
        <f>Q110*H110</f>
        <v>0</v>
      </c>
      <c r="S110" s="224">
        <v>0</v>
      </c>
      <c r="T110" s="225">
        <f>S110*H110</f>
        <v>0</v>
      </c>
      <c r="U110" s="40"/>
      <c r="V110" s="40"/>
      <c r="W110" s="40"/>
      <c r="X110" s="40"/>
      <c r="Y110" s="40"/>
      <c r="Z110" s="40"/>
      <c r="AA110" s="40"/>
      <c r="AB110" s="40"/>
      <c r="AC110" s="40"/>
      <c r="AD110" s="40"/>
      <c r="AE110" s="40"/>
      <c r="AR110" s="226" t="s">
        <v>119</v>
      </c>
      <c r="AT110" s="226" t="s">
        <v>194</v>
      </c>
      <c r="AU110" s="226" t="s">
        <v>70</v>
      </c>
      <c r="AY110" s="19" t="s">
        <v>191</v>
      </c>
      <c r="BE110" s="227">
        <f>IF(N110="základní",J110,0)</f>
        <v>0</v>
      </c>
      <c r="BF110" s="227">
        <f>IF(N110="snížená",J110,0)</f>
        <v>0</v>
      </c>
      <c r="BG110" s="227">
        <f>IF(N110="zákl. přenesená",J110,0)</f>
        <v>0</v>
      </c>
      <c r="BH110" s="227">
        <f>IF(N110="sníž. přenesená",J110,0)</f>
        <v>0</v>
      </c>
      <c r="BI110" s="227">
        <f>IF(N110="nulová",J110,0)</f>
        <v>0</v>
      </c>
      <c r="BJ110" s="19" t="s">
        <v>77</v>
      </c>
      <c r="BK110" s="227">
        <f>ROUND(I110*H110,2)</f>
        <v>0</v>
      </c>
      <c r="BL110" s="19" t="s">
        <v>119</v>
      </c>
      <c r="BM110" s="226" t="s">
        <v>665</v>
      </c>
    </row>
    <row r="111" s="14" customFormat="1">
      <c r="A111" s="14"/>
      <c r="B111" s="239"/>
      <c r="C111" s="240"/>
      <c r="D111" s="230" t="s">
        <v>200</v>
      </c>
      <c r="E111" s="241" t="s">
        <v>19</v>
      </c>
      <c r="F111" s="242" t="s">
        <v>666</v>
      </c>
      <c r="G111" s="240"/>
      <c r="H111" s="243">
        <v>8.4000000000000004</v>
      </c>
      <c r="I111" s="244"/>
      <c r="J111" s="240"/>
      <c r="K111" s="240"/>
      <c r="L111" s="245"/>
      <c r="M111" s="246"/>
      <c r="N111" s="247"/>
      <c r="O111" s="247"/>
      <c r="P111" s="247"/>
      <c r="Q111" s="247"/>
      <c r="R111" s="247"/>
      <c r="S111" s="247"/>
      <c r="T111" s="248"/>
      <c r="U111" s="14"/>
      <c r="V111" s="14"/>
      <c r="W111" s="14"/>
      <c r="X111" s="14"/>
      <c r="Y111" s="14"/>
      <c r="Z111" s="14"/>
      <c r="AA111" s="14"/>
      <c r="AB111" s="14"/>
      <c r="AC111" s="14"/>
      <c r="AD111" s="14"/>
      <c r="AE111" s="14"/>
      <c r="AT111" s="249" t="s">
        <v>200</v>
      </c>
      <c r="AU111" s="249" t="s">
        <v>70</v>
      </c>
      <c r="AV111" s="14" t="s">
        <v>79</v>
      </c>
      <c r="AW111" s="14" t="s">
        <v>31</v>
      </c>
      <c r="AX111" s="14" t="s">
        <v>77</v>
      </c>
      <c r="AY111" s="249" t="s">
        <v>191</v>
      </c>
    </row>
    <row r="112" s="2" customFormat="1">
      <c r="A112" s="40"/>
      <c r="B112" s="41"/>
      <c r="C112" s="215" t="s">
        <v>233</v>
      </c>
      <c r="D112" s="215" t="s">
        <v>194</v>
      </c>
      <c r="E112" s="216" t="s">
        <v>667</v>
      </c>
      <c r="F112" s="217" t="s">
        <v>668</v>
      </c>
      <c r="G112" s="218" t="s">
        <v>197</v>
      </c>
      <c r="H112" s="219">
        <v>25.800000000000001</v>
      </c>
      <c r="I112" s="220"/>
      <c r="J112" s="221">
        <f>ROUND(I112*H112,2)</f>
        <v>0</v>
      </c>
      <c r="K112" s="217" t="s">
        <v>198</v>
      </c>
      <c r="L112" s="46"/>
      <c r="M112" s="222" t="s">
        <v>19</v>
      </c>
      <c r="N112" s="223" t="s">
        <v>41</v>
      </c>
      <c r="O112" s="86"/>
      <c r="P112" s="224">
        <f>O112*H112</f>
        <v>0</v>
      </c>
      <c r="Q112" s="224">
        <v>0</v>
      </c>
      <c r="R112" s="224">
        <f>Q112*H112</f>
        <v>0</v>
      </c>
      <c r="S112" s="224">
        <v>0</v>
      </c>
      <c r="T112" s="225">
        <f>S112*H112</f>
        <v>0</v>
      </c>
      <c r="U112" s="40"/>
      <c r="V112" s="40"/>
      <c r="W112" s="40"/>
      <c r="X112" s="40"/>
      <c r="Y112" s="40"/>
      <c r="Z112" s="40"/>
      <c r="AA112" s="40"/>
      <c r="AB112" s="40"/>
      <c r="AC112" s="40"/>
      <c r="AD112" s="40"/>
      <c r="AE112" s="40"/>
      <c r="AR112" s="226" t="s">
        <v>119</v>
      </c>
      <c r="AT112" s="226" t="s">
        <v>194</v>
      </c>
      <c r="AU112" s="226" t="s">
        <v>70</v>
      </c>
      <c r="AY112" s="19" t="s">
        <v>191</v>
      </c>
      <c r="BE112" s="227">
        <f>IF(N112="základní",J112,0)</f>
        <v>0</v>
      </c>
      <c r="BF112" s="227">
        <f>IF(N112="snížená",J112,0)</f>
        <v>0</v>
      </c>
      <c r="BG112" s="227">
        <f>IF(N112="zákl. přenesená",J112,0)</f>
        <v>0</v>
      </c>
      <c r="BH112" s="227">
        <f>IF(N112="sníž. přenesená",J112,0)</f>
        <v>0</v>
      </c>
      <c r="BI112" s="227">
        <f>IF(N112="nulová",J112,0)</f>
        <v>0</v>
      </c>
      <c r="BJ112" s="19" t="s">
        <v>77</v>
      </c>
      <c r="BK112" s="227">
        <f>ROUND(I112*H112,2)</f>
        <v>0</v>
      </c>
      <c r="BL112" s="19" t="s">
        <v>119</v>
      </c>
      <c r="BM112" s="226" t="s">
        <v>669</v>
      </c>
    </row>
    <row r="113" s="14" customFormat="1">
      <c r="A113" s="14"/>
      <c r="B113" s="239"/>
      <c r="C113" s="240"/>
      <c r="D113" s="230" t="s">
        <v>200</v>
      </c>
      <c r="E113" s="241" t="s">
        <v>19</v>
      </c>
      <c r="F113" s="242" t="s">
        <v>646</v>
      </c>
      <c r="G113" s="240"/>
      <c r="H113" s="243">
        <v>13.199999999999999</v>
      </c>
      <c r="I113" s="244"/>
      <c r="J113" s="240"/>
      <c r="K113" s="240"/>
      <c r="L113" s="245"/>
      <c r="M113" s="246"/>
      <c r="N113" s="247"/>
      <c r="O113" s="247"/>
      <c r="P113" s="247"/>
      <c r="Q113" s="247"/>
      <c r="R113" s="247"/>
      <c r="S113" s="247"/>
      <c r="T113" s="248"/>
      <c r="U113" s="14"/>
      <c r="V113" s="14"/>
      <c r="W113" s="14"/>
      <c r="X113" s="14"/>
      <c r="Y113" s="14"/>
      <c r="Z113" s="14"/>
      <c r="AA113" s="14"/>
      <c r="AB113" s="14"/>
      <c r="AC113" s="14"/>
      <c r="AD113" s="14"/>
      <c r="AE113" s="14"/>
      <c r="AT113" s="249" t="s">
        <v>200</v>
      </c>
      <c r="AU113" s="249" t="s">
        <v>70</v>
      </c>
      <c r="AV113" s="14" t="s">
        <v>79</v>
      </c>
      <c r="AW113" s="14" t="s">
        <v>31</v>
      </c>
      <c r="AX113" s="14" t="s">
        <v>70</v>
      </c>
      <c r="AY113" s="249" t="s">
        <v>191</v>
      </c>
    </row>
    <row r="114" s="14" customFormat="1">
      <c r="A114" s="14"/>
      <c r="B114" s="239"/>
      <c r="C114" s="240"/>
      <c r="D114" s="230" t="s">
        <v>200</v>
      </c>
      <c r="E114" s="241" t="s">
        <v>19</v>
      </c>
      <c r="F114" s="242" t="s">
        <v>647</v>
      </c>
      <c r="G114" s="240"/>
      <c r="H114" s="243">
        <v>12.6</v>
      </c>
      <c r="I114" s="244"/>
      <c r="J114" s="240"/>
      <c r="K114" s="240"/>
      <c r="L114" s="245"/>
      <c r="M114" s="246"/>
      <c r="N114" s="247"/>
      <c r="O114" s="247"/>
      <c r="P114" s="247"/>
      <c r="Q114" s="247"/>
      <c r="R114" s="247"/>
      <c r="S114" s="247"/>
      <c r="T114" s="248"/>
      <c r="U114" s="14"/>
      <c r="V114" s="14"/>
      <c r="W114" s="14"/>
      <c r="X114" s="14"/>
      <c r="Y114" s="14"/>
      <c r="Z114" s="14"/>
      <c r="AA114" s="14"/>
      <c r="AB114" s="14"/>
      <c r="AC114" s="14"/>
      <c r="AD114" s="14"/>
      <c r="AE114" s="14"/>
      <c r="AT114" s="249" t="s">
        <v>200</v>
      </c>
      <c r="AU114" s="249" t="s">
        <v>70</v>
      </c>
      <c r="AV114" s="14" t="s">
        <v>79</v>
      </c>
      <c r="AW114" s="14" t="s">
        <v>31</v>
      </c>
      <c r="AX114" s="14" t="s">
        <v>70</v>
      </c>
      <c r="AY114" s="249" t="s">
        <v>191</v>
      </c>
    </row>
    <row r="115" s="15" customFormat="1">
      <c r="A115" s="15"/>
      <c r="B115" s="250"/>
      <c r="C115" s="251"/>
      <c r="D115" s="230" t="s">
        <v>200</v>
      </c>
      <c r="E115" s="252" t="s">
        <v>19</v>
      </c>
      <c r="F115" s="253" t="s">
        <v>209</v>
      </c>
      <c r="G115" s="251"/>
      <c r="H115" s="254">
        <v>25.800000000000001</v>
      </c>
      <c r="I115" s="255"/>
      <c r="J115" s="251"/>
      <c r="K115" s="251"/>
      <c r="L115" s="256"/>
      <c r="M115" s="257"/>
      <c r="N115" s="258"/>
      <c r="O115" s="258"/>
      <c r="P115" s="258"/>
      <c r="Q115" s="258"/>
      <c r="R115" s="258"/>
      <c r="S115" s="258"/>
      <c r="T115" s="259"/>
      <c r="U115" s="15"/>
      <c r="V115" s="15"/>
      <c r="W115" s="15"/>
      <c r="X115" s="15"/>
      <c r="Y115" s="15"/>
      <c r="Z115" s="15"/>
      <c r="AA115" s="15"/>
      <c r="AB115" s="15"/>
      <c r="AC115" s="15"/>
      <c r="AD115" s="15"/>
      <c r="AE115" s="15"/>
      <c r="AT115" s="260" t="s">
        <v>200</v>
      </c>
      <c r="AU115" s="260" t="s">
        <v>70</v>
      </c>
      <c r="AV115" s="15" t="s">
        <v>119</v>
      </c>
      <c r="AW115" s="15" t="s">
        <v>31</v>
      </c>
      <c r="AX115" s="15" t="s">
        <v>77</v>
      </c>
      <c r="AY115" s="260" t="s">
        <v>191</v>
      </c>
    </row>
    <row r="116" s="2" customFormat="1">
      <c r="A116" s="40"/>
      <c r="B116" s="41"/>
      <c r="C116" s="215" t="s">
        <v>213</v>
      </c>
      <c r="D116" s="215" t="s">
        <v>194</v>
      </c>
      <c r="E116" s="216" t="s">
        <v>670</v>
      </c>
      <c r="F116" s="217" t="s">
        <v>671</v>
      </c>
      <c r="G116" s="218" t="s">
        <v>197</v>
      </c>
      <c r="H116" s="219">
        <v>10.800000000000001</v>
      </c>
      <c r="I116" s="220"/>
      <c r="J116" s="221">
        <f>ROUND(I116*H116,2)</f>
        <v>0</v>
      </c>
      <c r="K116" s="217" t="s">
        <v>198</v>
      </c>
      <c r="L116" s="46"/>
      <c r="M116" s="222" t="s">
        <v>19</v>
      </c>
      <c r="N116" s="223" t="s">
        <v>41</v>
      </c>
      <c r="O116" s="86"/>
      <c r="P116" s="224">
        <f>O116*H116</f>
        <v>0</v>
      </c>
      <c r="Q116" s="224">
        <v>0</v>
      </c>
      <c r="R116" s="224">
        <f>Q116*H116</f>
        <v>0</v>
      </c>
      <c r="S116" s="224">
        <v>0</v>
      </c>
      <c r="T116" s="225">
        <f>S116*H116</f>
        <v>0</v>
      </c>
      <c r="U116" s="40"/>
      <c r="V116" s="40"/>
      <c r="W116" s="40"/>
      <c r="X116" s="40"/>
      <c r="Y116" s="40"/>
      <c r="Z116" s="40"/>
      <c r="AA116" s="40"/>
      <c r="AB116" s="40"/>
      <c r="AC116" s="40"/>
      <c r="AD116" s="40"/>
      <c r="AE116" s="40"/>
      <c r="AR116" s="226" t="s">
        <v>119</v>
      </c>
      <c r="AT116" s="226" t="s">
        <v>194</v>
      </c>
      <c r="AU116" s="226" t="s">
        <v>70</v>
      </c>
      <c r="AY116" s="19" t="s">
        <v>191</v>
      </c>
      <c r="BE116" s="227">
        <f>IF(N116="základní",J116,0)</f>
        <v>0</v>
      </c>
      <c r="BF116" s="227">
        <f>IF(N116="snížená",J116,0)</f>
        <v>0</v>
      </c>
      <c r="BG116" s="227">
        <f>IF(N116="zákl. přenesená",J116,0)</f>
        <v>0</v>
      </c>
      <c r="BH116" s="227">
        <f>IF(N116="sníž. přenesená",J116,0)</f>
        <v>0</v>
      </c>
      <c r="BI116" s="227">
        <f>IF(N116="nulová",J116,0)</f>
        <v>0</v>
      </c>
      <c r="BJ116" s="19" t="s">
        <v>77</v>
      </c>
      <c r="BK116" s="227">
        <f>ROUND(I116*H116,2)</f>
        <v>0</v>
      </c>
      <c r="BL116" s="19" t="s">
        <v>119</v>
      </c>
      <c r="BM116" s="226" t="s">
        <v>672</v>
      </c>
    </row>
    <row r="117" s="14" customFormat="1">
      <c r="A117" s="14"/>
      <c r="B117" s="239"/>
      <c r="C117" s="240"/>
      <c r="D117" s="230" t="s">
        <v>200</v>
      </c>
      <c r="E117" s="241" t="s">
        <v>19</v>
      </c>
      <c r="F117" s="242" t="s">
        <v>645</v>
      </c>
      <c r="G117" s="240"/>
      <c r="H117" s="243">
        <v>10.800000000000001</v>
      </c>
      <c r="I117" s="244"/>
      <c r="J117" s="240"/>
      <c r="K117" s="240"/>
      <c r="L117" s="245"/>
      <c r="M117" s="246"/>
      <c r="N117" s="247"/>
      <c r="O117" s="247"/>
      <c r="P117" s="247"/>
      <c r="Q117" s="247"/>
      <c r="R117" s="247"/>
      <c r="S117" s="247"/>
      <c r="T117" s="248"/>
      <c r="U117" s="14"/>
      <c r="V117" s="14"/>
      <c r="W117" s="14"/>
      <c r="X117" s="14"/>
      <c r="Y117" s="14"/>
      <c r="Z117" s="14"/>
      <c r="AA117" s="14"/>
      <c r="AB117" s="14"/>
      <c r="AC117" s="14"/>
      <c r="AD117" s="14"/>
      <c r="AE117" s="14"/>
      <c r="AT117" s="249" t="s">
        <v>200</v>
      </c>
      <c r="AU117" s="249" t="s">
        <v>70</v>
      </c>
      <c r="AV117" s="14" t="s">
        <v>79</v>
      </c>
      <c r="AW117" s="14" t="s">
        <v>31</v>
      </c>
      <c r="AX117" s="14" t="s">
        <v>77</v>
      </c>
      <c r="AY117" s="249" t="s">
        <v>191</v>
      </c>
    </row>
    <row r="118" s="2" customFormat="1" ht="33" customHeight="1">
      <c r="A118" s="40"/>
      <c r="B118" s="41"/>
      <c r="C118" s="215" t="s">
        <v>248</v>
      </c>
      <c r="D118" s="215" t="s">
        <v>194</v>
      </c>
      <c r="E118" s="216" t="s">
        <v>673</v>
      </c>
      <c r="F118" s="217" t="s">
        <v>674</v>
      </c>
      <c r="G118" s="218" t="s">
        <v>197</v>
      </c>
      <c r="H118" s="219">
        <v>14.4</v>
      </c>
      <c r="I118" s="220"/>
      <c r="J118" s="221">
        <f>ROUND(I118*H118,2)</f>
        <v>0</v>
      </c>
      <c r="K118" s="217" t="s">
        <v>198</v>
      </c>
      <c r="L118" s="46"/>
      <c r="M118" s="222" t="s">
        <v>19</v>
      </c>
      <c r="N118" s="223" t="s">
        <v>41</v>
      </c>
      <c r="O118" s="86"/>
      <c r="P118" s="224">
        <f>O118*H118</f>
        <v>0</v>
      </c>
      <c r="Q118" s="224">
        <v>0</v>
      </c>
      <c r="R118" s="224">
        <f>Q118*H118</f>
        <v>0</v>
      </c>
      <c r="S118" s="224">
        <v>0</v>
      </c>
      <c r="T118" s="225">
        <f>S118*H118</f>
        <v>0</v>
      </c>
      <c r="U118" s="40"/>
      <c r="V118" s="40"/>
      <c r="W118" s="40"/>
      <c r="X118" s="40"/>
      <c r="Y118" s="40"/>
      <c r="Z118" s="40"/>
      <c r="AA118" s="40"/>
      <c r="AB118" s="40"/>
      <c r="AC118" s="40"/>
      <c r="AD118" s="40"/>
      <c r="AE118" s="40"/>
      <c r="AR118" s="226" t="s">
        <v>119</v>
      </c>
      <c r="AT118" s="226" t="s">
        <v>194</v>
      </c>
      <c r="AU118" s="226" t="s">
        <v>70</v>
      </c>
      <c r="AY118" s="19" t="s">
        <v>191</v>
      </c>
      <c r="BE118" s="227">
        <f>IF(N118="základní",J118,0)</f>
        <v>0</v>
      </c>
      <c r="BF118" s="227">
        <f>IF(N118="snížená",J118,0)</f>
        <v>0</v>
      </c>
      <c r="BG118" s="227">
        <f>IF(N118="zákl. přenesená",J118,0)</f>
        <v>0</v>
      </c>
      <c r="BH118" s="227">
        <f>IF(N118="sníž. přenesená",J118,0)</f>
        <v>0</v>
      </c>
      <c r="BI118" s="227">
        <f>IF(N118="nulová",J118,0)</f>
        <v>0</v>
      </c>
      <c r="BJ118" s="19" t="s">
        <v>77</v>
      </c>
      <c r="BK118" s="227">
        <f>ROUND(I118*H118,2)</f>
        <v>0</v>
      </c>
      <c r="BL118" s="19" t="s">
        <v>119</v>
      </c>
      <c r="BM118" s="226" t="s">
        <v>675</v>
      </c>
    </row>
    <row r="119" s="14" customFormat="1">
      <c r="A119" s="14"/>
      <c r="B119" s="239"/>
      <c r="C119" s="240"/>
      <c r="D119" s="230" t="s">
        <v>200</v>
      </c>
      <c r="E119" s="241" t="s">
        <v>19</v>
      </c>
      <c r="F119" s="242" t="s">
        <v>655</v>
      </c>
      <c r="G119" s="240"/>
      <c r="H119" s="243">
        <v>6</v>
      </c>
      <c r="I119" s="244"/>
      <c r="J119" s="240"/>
      <c r="K119" s="240"/>
      <c r="L119" s="245"/>
      <c r="M119" s="246"/>
      <c r="N119" s="247"/>
      <c r="O119" s="247"/>
      <c r="P119" s="247"/>
      <c r="Q119" s="247"/>
      <c r="R119" s="247"/>
      <c r="S119" s="247"/>
      <c r="T119" s="248"/>
      <c r="U119" s="14"/>
      <c r="V119" s="14"/>
      <c r="W119" s="14"/>
      <c r="X119" s="14"/>
      <c r="Y119" s="14"/>
      <c r="Z119" s="14"/>
      <c r="AA119" s="14"/>
      <c r="AB119" s="14"/>
      <c r="AC119" s="14"/>
      <c r="AD119" s="14"/>
      <c r="AE119" s="14"/>
      <c r="AT119" s="249" t="s">
        <v>200</v>
      </c>
      <c r="AU119" s="249" t="s">
        <v>70</v>
      </c>
      <c r="AV119" s="14" t="s">
        <v>79</v>
      </c>
      <c r="AW119" s="14" t="s">
        <v>31</v>
      </c>
      <c r="AX119" s="14" t="s">
        <v>70</v>
      </c>
      <c r="AY119" s="249" t="s">
        <v>191</v>
      </c>
    </row>
    <row r="120" s="14" customFormat="1">
      <c r="A120" s="14"/>
      <c r="B120" s="239"/>
      <c r="C120" s="240"/>
      <c r="D120" s="230" t="s">
        <v>200</v>
      </c>
      <c r="E120" s="241" t="s">
        <v>19</v>
      </c>
      <c r="F120" s="242" t="s">
        <v>656</v>
      </c>
      <c r="G120" s="240"/>
      <c r="H120" s="243">
        <v>8.4000000000000004</v>
      </c>
      <c r="I120" s="244"/>
      <c r="J120" s="240"/>
      <c r="K120" s="240"/>
      <c r="L120" s="245"/>
      <c r="M120" s="246"/>
      <c r="N120" s="247"/>
      <c r="O120" s="247"/>
      <c r="P120" s="247"/>
      <c r="Q120" s="247"/>
      <c r="R120" s="247"/>
      <c r="S120" s="247"/>
      <c r="T120" s="248"/>
      <c r="U120" s="14"/>
      <c r="V120" s="14"/>
      <c r="W120" s="14"/>
      <c r="X120" s="14"/>
      <c r="Y120" s="14"/>
      <c r="Z120" s="14"/>
      <c r="AA120" s="14"/>
      <c r="AB120" s="14"/>
      <c r="AC120" s="14"/>
      <c r="AD120" s="14"/>
      <c r="AE120" s="14"/>
      <c r="AT120" s="249" t="s">
        <v>200</v>
      </c>
      <c r="AU120" s="249" t="s">
        <v>70</v>
      </c>
      <c r="AV120" s="14" t="s">
        <v>79</v>
      </c>
      <c r="AW120" s="14" t="s">
        <v>31</v>
      </c>
      <c r="AX120" s="14" t="s">
        <v>70</v>
      </c>
      <c r="AY120" s="249" t="s">
        <v>191</v>
      </c>
    </row>
    <row r="121" s="15" customFormat="1">
      <c r="A121" s="15"/>
      <c r="B121" s="250"/>
      <c r="C121" s="251"/>
      <c r="D121" s="230" t="s">
        <v>200</v>
      </c>
      <c r="E121" s="252" t="s">
        <v>19</v>
      </c>
      <c r="F121" s="253" t="s">
        <v>209</v>
      </c>
      <c r="G121" s="251"/>
      <c r="H121" s="254">
        <v>14.4</v>
      </c>
      <c r="I121" s="255"/>
      <c r="J121" s="251"/>
      <c r="K121" s="251"/>
      <c r="L121" s="256"/>
      <c r="M121" s="257"/>
      <c r="N121" s="258"/>
      <c r="O121" s="258"/>
      <c r="P121" s="258"/>
      <c r="Q121" s="258"/>
      <c r="R121" s="258"/>
      <c r="S121" s="258"/>
      <c r="T121" s="259"/>
      <c r="U121" s="15"/>
      <c r="V121" s="15"/>
      <c r="W121" s="15"/>
      <c r="X121" s="15"/>
      <c r="Y121" s="15"/>
      <c r="Z121" s="15"/>
      <c r="AA121" s="15"/>
      <c r="AB121" s="15"/>
      <c r="AC121" s="15"/>
      <c r="AD121" s="15"/>
      <c r="AE121" s="15"/>
      <c r="AT121" s="260" t="s">
        <v>200</v>
      </c>
      <c r="AU121" s="260" t="s">
        <v>70</v>
      </c>
      <c r="AV121" s="15" t="s">
        <v>119</v>
      </c>
      <c r="AW121" s="15" t="s">
        <v>31</v>
      </c>
      <c r="AX121" s="15" t="s">
        <v>77</v>
      </c>
      <c r="AY121" s="260" t="s">
        <v>191</v>
      </c>
    </row>
    <row r="122" s="2" customFormat="1" ht="33" customHeight="1">
      <c r="A122" s="40"/>
      <c r="B122" s="41"/>
      <c r="C122" s="215" t="s">
        <v>254</v>
      </c>
      <c r="D122" s="215" t="s">
        <v>194</v>
      </c>
      <c r="E122" s="216" t="s">
        <v>676</v>
      </c>
      <c r="F122" s="217" t="s">
        <v>677</v>
      </c>
      <c r="G122" s="218" t="s">
        <v>197</v>
      </c>
      <c r="H122" s="219">
        <v>36</v>
      </c>
      <c r="I122" s="220"/>
      <c r="J122" s="221">
        <f>ROUND(I122*H122,2)</f>
        <v>0</v>
      </c>
      <c r="K122" s="217" t="s">
        <v>198</v>
      </c>
      <c r="L122" s="46"/>
      <c r="M122" s="222" t="s">
        <v>19</v>
      </c>
      <c r="N122" s="223" t="s">
        <v>41</v>
      </c>
      <c r="O122" s="86"/>
      <c r="P122" s="224">
        <f>O122*H122</f>
        <v>0</v>
      </c>
      <c r="Q122" s="224">
        <v>0</v>
      </c>
      <c r="R122" s="224">
        <f>Q122*H122</f>
        <v>0</v>
      </c>
      <c r="S122" s="224">
        <v>0</v>
      </c>
      <c r="T122" s="225">
        <f>S122*H122</f>
        <v>0</v>
      </c>
      <c r="U122" s="40"/>
      <c r="V122" s="40"/>
      <c r="W122" s="40"/>
      <c r="X122" s="40"/>
      <c r="Y122" s="40"/>
      <c r="Z122" s="40"/>
      <c r="AA122" s="40"/>
      <c r="AB122" s="40"/>
      <c r="AC122" s="40"/>
      <c r="AD122" s="40"/>
      <c r="AE122" s="40"/>
      <c r="AR122" s="226" t="s">
        <v>678</v>
      </c>
      <c r="AT122" s="226" t="s">
        <v>194</v>
      </c>
      <c r="AU122" s="226" t="s">
        <v>70</v>
      </c>
      <c r="AY122" s="19" t="s">
        <v>191</v>
      </c>
      <c r="BE122" s="227">
        <f>IF(N122="základní",J122,0)</f>
        <v>0</v>
      </c>
      <c r="BF122" s="227">
        <f>IF(N122="snížená",J122,0)</f>
        <v>0</v>
      </c>
      <c r="BG122" s="227">
        <f>IF(N122="zákl. přenesená",J122,0)</f>
        <v>0</v>
      </c>
      <c r="BH122" s="227">
        <f>IF(N122="sníž. přenesená",J122,0)</f>
        <v>0</v>
      </c>
      <c r="BI122" s="227">
        <f>IF(N122="nulová",J122,0)</f>
        <v>0</v>
      </c>
      <c r="BJ122" s="19" t="s">
        <v>77</v>
      </c>
      <c r="BK122" s="227">
        <f>ROUND(I122*H122,2)</f>
        <v>0</v>
      </c>
      <c r="BL122" s="19" t="s">
        <v>678</v>
      </c>
      <c r="BM122" s="226" t="s">
        <v>679</v>
      </c>
    </row>
    <row r="123" s="14" customFormat="1">
      <c r="A123" s="14"/>
      <c r="B123" s="239"/>
      <c r="C123" s="240"/>
      <c r="D123" s="230" t="s">
        <v>200</v>
      </c>
      <c r="E123" s="241" t="s">
        <v>19</v>
      </c>
      <c r="F123" s="242" t="s">
        <v>680</v>
      </c>
      <c r="G123" s="240"/>
      <c r="H123" s="243">
        <v>6</v>
      </c>
      <c r="I123" s="244"/>
      <c r="J123" s="240"/>
      <c r="K123" s="240"/>
      <c r="L123" s="245"/>
      <c r="M123" s="246"/>
      <c r="N123" s="247"/>
      <c r="O123" s="247"/>
      <c r="P123" s="247"/>
      <c r="Q123" s="247"/>
      <c r="R123" s="247"/>
      <c r="S123" s="247"/>
      <c r="T123" s="248"/>
      <c r="U123" s="14"/>
      <c r="V123" s="14"/>
      <c r="W123" s="14"/>
      <c r="X123" s="14"/>
      <c r="Y123" s="14"/>
      <c r="Z123" s="14"/>
      <c r="AA123" s="14"/>
      <c r="AB123" s="14"/>
      <c r="AC123" s="14"/>
      <c r="AD123" s="14"/>
      <c r="AE123" s="14"/>
      <c r="AT123" s="249" t="s">
        <v>200</v>
      </c>
      <c r="AU123" s="249" t="s">
        <v>70</v>
      </c>
      <c r="AV123" s="14" t="s">
        <v>79</v>
      </c>
      <c r="AW123" s="14" t="s">
        <v>31</v>
      </c>
      <c r="AX123" s="14" t="s">
        <v>70</v>
      </c>
      <c r="AY123" s="249" t="s">
        <v>191</v>
      </c>
    </row>
    <row r="124" s="14" customFormat="1">
      <c r="A124" s="14"/>
      <c r="B124" s="239"/>
      <c r="C124" s="240"/>
      <c r="D124" s="230" t="s">
        <v>200</v>
      </c>
      <c r="E124" s="241" t="s">
        <v>19</v>
      </c>
      <c r="F124" s="242" t="s">
        <v>660</v>
      </c>
      <c r="G124" s="240"/>
      <c r="H124" s="243">
        <v>2.3999999999999999</v>
      </c>
      <c r="I124" s="244"/>
      <c r="J124" s="240"/>
      <c r="K124" s="240"/>
      <c r="L124" s="245"/>
      <c r="M124" s="246"/>
      <c r="N124" s="247"/>
      <c r="O124" s="247"/>
      <c r="P124" s="247"/>
      <c r="Q124" s="247"/>
      <c r="R124" s="247"/>
      <c r="S124" s="247"/>
      <c r="T124" s="248"/>
      <c r="U124" s="14"/>
      <c r="V124" s="14"/>
      <c r="W124" s="14"/>
      <c r="X124" s="14"/>
      <c r="Y124" s="14"/>
      <c r="Z124" s="14"/>
      <c r="AA124" s="14"/>
      <c r="AB124" s="14"/>
      <c r="AC124" s="14"/>
      <c r="AD124" s="14"/>
      <c r="AE124" s="14"/>
      <c r="AT124" s="249" t="s">
        <v>200</v>
      </c>
      <c r="AU124" s="249" t="s">
        <v>70</v>
      </c>
      <c r="AV124" s="14" t="s">
        <v>79</v>
      </c>
      <c r="AW124" s="14" t="s">
        <v>31</v>
      </c>
      <c r="AX124" s="14" t="s">
        <v>70</v>
      </c>
      <c r="AY124" s="249" t="s">
        <v>191</v>
      </c>
    </row>
    <row r="125" s="14" customFormat="1">
      <c r="A125" s="14"/>
      <c r="B125" s="239"/>
      <c r="C125" s="240"/>
      <c r="D125" s="230" t="s">
        <v>200</v>
      </c>
      <c r="E125" s="241" t="s">
        <v>19</v>
      </c>
      <c r="F125" s="242" t="s">
        <v>661</v>
      </c>
      <c r="G125" s="240"/>
      <c r="H125" s="243">
        <v>6</v>
      </c>
      <c r="I125" s="244"/>
      <c r="J125" s="240"/>
      <c r="K125" s="240"/>
      <c r="L125" s="245"/>
      <c r="M125" s="246"/>
      <c r="N125" s="247"/>
      <c r="O125" s="247"/>
      <c r="P125" s="247"/>
      <c r="Q125" s="247"/>
      <c r="R125" s="247"/>
      <c r="S125" s="247"/>
      <c r="T125" s="248"/>
      <c r="U125" s="14"/>
      <c r="V125" s="14"/>
      <c r="W125" s="14"/>
      <c r="X125" s="14"/>
      <c r="Y125" s="14"/>
      <c r="Z125" s="14"/>
      <c r="AA125" s="14"/>
      <c r="AB125" s="14"/>
      <c r="AC125" s="14"/>
      <c r="AD125" s="14"/>
      <c r="AE125" s="14"/>
      <c r="AT125" s="249" t="s">
        <v>200</v>
      </c>
      <c r="AU125" s="249" t="s">
        <v>70</v>
      </c>
      <c r="AV125" s="14" t="s">
        <v>79</v>
      </c>
      <c r="AW125" s="14" t="s">
        <v>31</v>
      </c>
      <c r="AX125" s="14" t="s">
        <v>70</v>
      </c>
      <c r="AY125" s="249" t="s">
        <v>191</v>
      </c>
    </row>
    <row r="126" s="14" customFormat="1">
      <c r="A126" s="14"/>
      <c r="B126" s="239"/>
      <c r="C126" s="240"/>
      <c r="D126" s="230" t="s">
        <v>200</v>
      </c>
      <c r="E126" s="241" t="s">
        <v>19</v>
      </c>
      <c r="F126" s="242" t="s">
        <v>662</v>
      </c>
      <c r="G126" s="240"/>
      <c r="H126" s="243">
        <v>7.2000000000000002</v>
      </c>
      <c r="I126" s="244"/>
      <c r="J126" s="240"/>
      <c r="K126" s="240"/>
      <c r="L126" s="245"/>
      <c r="M126" s="246"/>
      <c r="N126" s="247"/>
      <c r="O126" s="247"/>
      <c r="P126" s="247"/>
      <c r="Q126" s="247"/>
      <c r="R126" s="247"/>
      <c r="S126" s="247"/>
      <c r="T126" s="248"/>
      <c r="U126" s="14"/>
      <c r="V126" s="14"/>
      <c r="W126" s="14"/>
      <c r="X126" s="14"/>
      <c r="Y126" s="14"/>
      <c r="Z126" s="14"/>
      <c r="AA126" s="14"/>
      <c r="AB126" s="14"/>
      <c r="AC126" s="14"/>
      <c r="AD126" s="14"/>
      <c r="AE126" s="14"/>
      <c r="AT126" s="249" t="s">
        <v>200</v>
      </c>
      <c r="AU126" s="249" t="s">
        <v>70</v>
      </c>
      <c r="AV126" s="14" t="s">
        <v>79</v>
      </c>
      <c r="AW126" s="14" t="s">
        <v>31</v>
      </c>
      <c r="AX126" s="14" t="s">
        <v>70</v>
      </c>
      <c r="AY126" s="249" t="s">
        <v>191</v>
      </c>
    </row>
    <row r="127" s="14" customFormat="1">
      <c r="A127" s="14"/>
      <c r="B127" s="239"/>
      <c r="C127" s="240"/>
      <c r="D127" s="230" t="s">
        <v>200</v>
      </c>
      <c r="E127" s="241" t="s">
        <v>19</v>
      </c>
      <c r="F127" s="242" t="s">
        <v>666</v>
      </c>
      <c r="G127" s="240"/>
      <c r="H127" s="243">
        <v>8.4000000000000004</v>
      </c>
      <c r="I127" s="244"/>
      <c r="J127" s="240"/>
      <c r="K127" s="240"/>
      <c r="L127" s="245"/>
      <c r="M127" s="246"/>
      <c r="N127" s="247"/>
      <c r="O127" s="247"/>
      <c r="P127" s="247"/>
      <c r="Q127" s="247"/>
      <c r="R127" s="247"/>
      <c r="S127" s="247"/>
      <c r="T127" s="248"/>
      <c r="U127" s="14"/>
      <c r="V127" s="14"/>
      <c r="W127" s="14"/>
      <c r="X127" s="14"/>
      <c r="Y127" s="14"/>
      <c r="Z127" s="14"/>
      <c r="AA127" s="14"/>
      <c r="AB127" s="14"/>
      <c r="AC127" s="14"/>
      <c r="AD127" s="14"/>
      <c r="AE127" s="14"/>
      <c r="AT127" s="249" t="s">
        <v>200</v>
      </c>
      <c r="AU127" s="249" t="s">
        <v>70</v>
      </c>
      <c r="AV127" s="14" t="s">
        <v>79</v>
      </c>
      <c r="AW127" s="14" t="s">
        <v>31</v>
      </c>
      <c r="AX127" s="14" t="s">
        <v>70</v>
      </c>
      <c r="AY127" s="249" t="s">
        <v>191</v>
      </c>
    </row>
    <row r="128" s="14" customFormat="1">
      <c r="A128" s="14"/>
      <c r="B128" s="239"/>
      <c r="C128" s="240"/>
      <c r="D128" s="230" t="s">
        <v>200</v>
      </c>
      <c r="E128" s="241" t="s">
        <v>19</v>
      </c>
      <c r="F128" s="242" t="s">
        <v>651</v>
      </c>
      <c r="G128" s="240"/>
      <c r="H128" s="243">
        <v>6</v>
      </c>
      <c r="I128" s="244"/>
      <c r="J128" s="240"/>
      <c r="K128" s="240"/>
      <c r="L128" s="245"/>
      <c r="M128" s="246"/>
      <c r="N128" s="247"/>
      <c r="O128" s="247"/>
      <c r="P128" s="247"/>
      <c r="Q128" s="247"/>
      <c r="R128" s="247"/>
      <c r="S128" s="247"/>
      <c r="T128" s="248"/>
      <c r="U128" s="14"/>
      <c r="V128" s="14"/>
      <c r="W128" s="14"/>
      <c r="X128" s="14"/>
      <c r="Y128" s="14"/>
      <c r="Z128" s="14"/>
      <c r="AA128" s="14"/>
      <c r="AB128" s="14"/>
      <c r="AC128" s="14"/>
      <c r="AD128" s="14"/>
      <c r="AE128" s="14"/>
      <c r="AT128" s="249" t="s">
        <v>200</v>
      </c>
      <c r="AU128" s="249" t="s">
        <v>70</v>
      </c>
      <c r="AV128" s="14" t="s">
        <v>79</v>
      </c>
      <c r="AW128" s="14" t="s">
        <v>31</v>
      </c>
      <c r="AX128" s="14" t="s">
        <v>70</v>
      </c>
      <c r="AY128" s="249" t="s">
        <v>191</v>
      </c>
    </row>
    <row r="129" s="15" customFormat="1">
      <c r="A129" s="15"/>
      <c r="B129" s="250"/>
      <c r="C129" s="251"/>
      <c r="D129" s="230" t="s">
        <v>200</v>
      </c>
      <c r="E129" s="252" t="s">
        <v>19</v>
      </c>
      <c r="F129" s="253" t="s">
        <v>209</v>
      </c>
      <c r="G129" s="251"/>
      <c r="H129" s="254">
        <v>36</v>
      </c>
      <c r="I129" s="255"/>
      <c r="J129" s="251"/>
      <c r="K129" s="251"/>
      <c r="L129" s="256"/>
      <c r="M129" s="257"/>
      <c r="N129" s="258"/>
      <c r="O129" s="258"/>
      <c r="P129" s="258"/>
      <c r="Q129" s="258"/>
      <c r="R129" s="258"/>
      <c r="S129" s="258"/>
      <c r="T129" s="259"/>
      <c r="U129" s="15"/>
      <c r="V129" s="15"/>
      <c r="W129" s="15"/>
      <c r="X129" s="15"/>
      <c r="Y129" s="15"/>
      <c r="Z129" s="15"/>
      <c r="AA129" s="15"/>
      <c r="AB129" s="15"/>
      <c r="AC129" s="15"/>
      <c r="AD129" s="15"/>
      <c r="AE129" s="15"/>
      <c r="AT129" s="260" t="s">
        <v>200</v>
      </c>
      <c r="AU129" s="260" t="s">
        <v>70</v>
      </c>
      <c r="AV129" s="15" t="s">
        <v>119</v>
      </c>
      <c r="AW129" s="15" t="s">
        <v>31</v>
      </c>
      <c r="AX129" s="15" t="s">
        <v>77</v>
      </c>
      <c r="AY129" s="260" t="s">
        <v>191</v>
      </c>
    </row>
    <row r="130" s="2" customFormat="1">
      <c r="A130" s="40"/>
      <c r="B130" s="41"/>
      <c r="C130" s="215" t="s">
        <v>258</v>
      </c>
      <c r="D130" s="215" t="s">
        <v>194</v>
      </c>
      <c r="E130" s="216" t="s">
        <v>681</v>
      </c>
      <c r="F130" s="217" t="s">
        <v>682</v>
      </c>
      <c r="G130" s="218" t="s">
        <v>683</v>
      </c>
      <c r="H130" s="219">
        <v>428</v>
      </c>
      <c r="I130" s="220"/>
      <c r="J130" s="221">
        <f>ROUND(I130*H130,2)</f>
        <v>0</v>
      </c>
      <c r="K130" s="217" t="s">
        <v>198</v>
      </c>
      <c r="L130" s="46"/>
      <c r="M130" s="222" t="s">
        <v>19</v>
      </c>
      <c r="N130" s="223" t="s">
        <v>41</v>
      </c>
      <c r="O130" s="86"/>
      <c r="P130" s="224">
        <f>O130*H130</f>
        <v>0</v>
      </c>
      <c r="Q130" s="224">
        <v>0</v>
      </c>
      <c r="R130" s="224">
        <f>Q130*H130</f>
        <v>0</v>
      </c>
      <c r="S130" s="224">
        <v>0</v>
      </c>
      <c r="T130" s="225">
        <f>S130*H130</f>
        <v>0</v>
      </c>
      <c r="U130" s="40"/>
      <c r="V130" s="40"/>
      <c r="W130" s="40"/>
      <c r="X130" s="40"/>
      <c r="Y130" s="40"/>
      <c r="Z130" s="40"/>
      <c r="AA130" s="40"/>
      <c r="AB130" s="40"/>
      <c r="AC130" s="40"/>
      <c r="AD130" s="40"/>
      <c r="AE130" s="40"/>
      <c r="AR130" s="226" t="s">
        <v>678</v>
      </c>
      <c r="AT130" s="226" t="s">
        <v>194</v>
      </c>
      <c r="AU130" s="226" t="s">
        <v>70</v>
      </c>
      <c r="AY130" s="19" t="s">
        <v>191</v>
      </c>
      <c r="BE130" s="227">
        <f>IF(N130="základní",J130,0)</f>
        <v>0</v>
      </c>
      <c r="BF130" s="227">
        <f>IF(N130="snížená",J130,0)</f>
        <v>0</v>
      </c>
      <c r="BG130" s="227">
        <f>IF(N130="zákl. přenesená",J130,0)</f>
        <v>0</v>
      </c>
      <c r="BH130" s="227">
        <f>IF(N130="sníž. přenesená",J130,0)</f>
        <v>0</v>
      </c>
      <c r="BI130" s="227">
        <f>IF(N130="nulová",J130,0)</f>
        <v>0</v>
      </c>
      <c r="BJ130" s="19" t="s">
        <v>77</v>
      </c>
      <c r="BK130" s="227">
        <f>ROUND(I130*H130,2)</f>
        <v>0</v>
      </c>
      <c r="BL130" s="19" t="s">
        <v>678</v>
      </c>
      <c r="BM130" s="226" t="s">
        <v>684</v>
      </c>
    </row>
    <row r="131" s="14" customFormat="1">
      <c r="A131" s="14"/>
      <c r="B131" s="239"/>
      <c r="C131" s="240"/>
      <c r="D131" s="230" t="s">
        <v>200</v>
      </c>
      <c r="E131" s="241" t="s">
        <v>19</v>
      </c>
      <c r="F131" s="242" t="s">
        <v>685</v>
      </c>
      <c r="G131" s="240"/>
      <c r="H131" s="243">
        <v>50</v>
      </c>
      <c r="I131" s="244"/>
      <c r="J131" s="240"/>
      <c r="K131" s="240"/>
      <c r="L131" s="245"/>
      <c r="M131" s="246"/>
      <c r="N131" s="247"/>
      <c r="O131" s="247"/>
      <c r="P131" s="247"/>
      <c r="Q131" s="247"/>
      <c r="R131" s="247"/>
      <c r="S131" s="247"/>
      <c r="T131" s="248"/>
      <c r="U131" s="14"/>
      <c r="V131" s="14"/>
      <c r="W131" s="14"/>
      <c r="X131" s="14"/>
      <c r="Y131" s="14"/>
      <c r="Z131" s="14"/>
      <c r="AA131" s="14"/>
      <c r="AB131" s="14"/>
      <c r="AC131" s="14"/>
      <c r="AD131" s="14"/>
      <c r="AE131" s="14"/>
      <c r="AT131" s="249" t="s">
        <v>200</v>
      </c>
      <c r="AU131" s="249" t="s">
        <v>70</v>
      </c>
      <c r="AV131" s="14" t="s">
        <v>79</v>
      </c>
      <c r="AW131" s="14" t="s">
        <v>31</v>
      </c>
      <c r="AX131" s="14" t="s">
        <v>70</v>
      </c>
      <c r="AY131" s="249" t="s">
        <v>191</v>
      </c>
    </row>
    <row r="132" s="14" customFormat="1">
      <c r="A132" s="14"/>
      <c r="B132" s="239"/>
      <c r="C132" s="240"/>
      <c r="D132" s="230" t="s">
        <v>200</v>
      </c>
      <c r="E132" s="241" t="s">
        <v>19</v>
      </c>
      <c r="F132" s="242" t="s">
        <v>686</v>
      </c>
      <c r="G132" s="240"/>
      <c r="H132" s="243">
        <v>30</v>
      </c>
      <c r="I132" s="244"/>
      <c r="J132" s="240"/>
      <c r="K132" s="240"/>
      <c r="L132" s="245"/>
      <c r="M132" s="246"/>
      <c r="N132" s="247"/>
      <c r="O132" s="247"/>
      <c r="P132" s="247"/>
      <c r="Q132" s="247"/>
      <c r="R132" s="247"/>
      <c r="S132" s="247"/>
      <c r="T132" s="248"/>
      <c r="U132" s="14"/>
      <c r="V132" s="14"/>
      <c r="W132" s="14"/>
      <c r="X132" s="14"/>
      <c r="Y132" s="14"/>
      <c r="Z132" s="14"/>
      <c r="AA132" s="14"/>
      <c r="AB132" s="14"/>
      <c r="AC132" s="14"/>
      <c r="AD132" s="14"/>
      <c r="AE132" s="14"/>
      <c r="AT132" s="249" t="s">
        <v>200</v>
      </c>
      <c r="AU132" s="249" t="s">
        <v>70</v>
      </c>
      <c r="AV132" s="14" t="s">
        <v>79</v>
      </c>
      <c r="AW132" s="14" t="s">
        <v>31</v>
      </c>
      <c r="AX132" s="14" t="s">
        <v>70</v>
      </c>
      <c r="AY132" s="249" t="s">
        <v>191</v>
      </c>
    </row>
    <row r="133" s="14" customFormat="1">
      <c r="A133" s="14"/>
      <c r="B133" s="239"/>
      <c r="C133" s="240"/>
      <c r="D133" s="230" t="s">
        <v>200</v>
      </c>
      <c r="E133" s="241" t="s">
        <v>19</v>
      </c>
      <c r="F133" s="242" t="s">
        <v>687</v>
      </c>
      <c r="G133" s="240"/>
      <c r="H133" s="243">
        <v>62</v>
      </c>
      <c r="I133" s="244"/>
      <c r="J133" s="240"/>
      <c r="K133" s="240"/>
      <c r="L133" s="245"/>
      <c r="M133" s="246"/>
      <c r="N133" s="247"/>
      <c r="O133" s="247"/>
      <c r="P133" s="247"/>
      <c r="Q133" s="247"/>
      <c r="R133" s="247"/>
      <c r="S133" s="247"/>
      <c r="T133" s="248"/>
      <c r="U133" s="14"/>
      <c r="V133" s="14"/>
      <c r="W133" s="14"/>
      <c r="X133" s="14"/>
      <c r="Y133" s="14"/>
      <c r="Z133" s="14"/>
      <c r="AA133" s="14"/>
      <c r="AB133" s="14"/>
      <c r="AC133" s="14"/>
      <c r="AD133" s="14"/>
      <c r="AE133" s="14"/>
      <c r="AT133" s="249" t="s">
        <v>200</v>
      </c>
      <c r="AU133" s="249" t="s">
        <v>70</v>
      </c>
      <c r="AV133" s="14" t="s">
        <v>79</v>
      </c>
      <c r="AW133" s="14" t="s">
        <v>31</v>
      </c>
      <c r="AX133" s="14" t="s">
        <v>70</v>
      </c>
      <c r="AY133" s="249" t="s">
        <v>191</v>
      </c>
    </row>
    <row r="134" s="14" customFormat="1">
      <c r="A134" s="14"/>
      <c r="B134" s="239"/>
      <c r="C134" s="240"/>
      <c r="D134" s="230" t="s">
        <v>200</v>
      </c>
      <c r="E134" s="241" t="s">
        <v>19</v>
      </c>
      <c r="F134" s="242" t="s">
        <v>688</v>
      </c>
      <c r="G134" s="240"/>
      <c r="H134" s="243">
        <v>18</v>
      </c>
      <c r="I134" s="244"/>
      <c r="J134" s="240"/>
      <c r="K134" s="240"/>
      <c r="L134" s="245"/>
      <c r="M134" s="246"/>
      <c r="N134" s="247"/>
      <c r="O134" s="247"/>
      <c r="P134" s="247"/>
      <c r="Q134" s="247"/>
      <c r="R134" s="247"/>
      <c r="S134" s="247"/>
      <c r="T134" s="248"/>
      <c r="U134" s="14"/>
      <c r="V134" s="14"/>
      <c r="W134" s="14"/>
      <c r="X134" s="14"/>
      <c r="Y134" s="14"/>
      <c r="Z134" s="14"/>
      <c r="AA134" s="14"/>
      <c r="AB134" s="14"/>
      <c r="AC134" s="14"/>
      <c r="AD134" s="14"/>
      <c r="AE134" s="14"/>
      <c r="AT134" s="249" t="s">
        <v>200</v>
      </c>
      <c r="AU134" s="249" t="s">
        <v>70</v>
      </c>
      <c r="AV134" s="14" t="s">
        <v>79</v>
      </c>
      <c r="AW134" s="14" t="s">
        <v>31</v>
      </c>
      <c r="AX134" s="14" t="s">
        <v>70</v>
      </c>
      <c r="AY134" s="249" t="s">
        <v>191</v>
      </c>
    </row>
    <row r="135" s="14" customFormat="1">
      <c r="A135" s="14"/>
      <c r="B135" s="239"/>
      <c r="C135" s="240"/>
      <c r="D135" s="230" t="s">
        <v>200</v>
      </c>
      <c r="E135" s="241" t="s">
        <v>19</v>
      </c>
      <c r="F135" s="242" t="s">
        <v>689</v>
      </c>
      <c r="G135" s="240"/>
      <c r="H135" s="243">
        <v>30</v>
      </c>
      <c r="I135" s="244"/>
      <c r="J135" s="240"/>
      <c r="K135" s="240"/>
      <c r="L135" s="245"/>
      <c r="M135" s="246"/>
      <c r="N135" s="247"/>
      <c r="O135" s="247"/>
      <c r="P135" s="247"/>
      <c r="Q135" s="247"/>
      <c r="R135" s="247"/>
      <c r="S135" s="247"/>
      <c r="T135" s="248"/>
      <c r="U135" s="14"/>
      <c r="V135" s="14"/>
      <c r="W135" s="14"/>
      <c r="X135" s="14"/>
      <c r="Y135" s="14"/>
      <c r="Z135" s="14"/>
      <c r="AA135" s="14"/>
      <c r="AB135" s="14"/>
      <c r="AC135" s="14"/>
      <c r="AD135" s="14"/>
      <c r="AE135" s="14"/>
      <c r="AT135" s="249" t="s">
        <v>200</v>
      </c>
      <c r="AU135" s="249" t="s">
        <v>70</v>
      </c>
      <c r="AV135" s="14" t="s">
        <v>79</v>
      </c>
      <c r="AW135" s="14" t="s">
        <v>31</v>
      </c>
      <c r="AX135" s="14" t="s">
        <v>70</v>
      </c>
      <c r="AY135" s="249" t="s">
        <v>191</v>
      </c>
    </row>
    <row r="136" s="14" customFormat="1">
      <c r="A136" s="14"/>
      <c r="B136" s="239"/>
      <c r="C136" s="240"/>
      <c r="D136" s="230" t="s">
        <v>200</v>
      </c>
      <c r="E136" s="241" t="s">
        <v>19</v>
      </c>
      <c r="F136" s="242" t="s">
        <v>690</v>
      </c>
      <c r="G136" s="240"/>
      <c r="H136" s="243">
        <v>34</v>
      </c>
      <c r="I136" s="244"/>
      <c r="J136" s="240"/>
      <c r="K136" s="240"/>
      <c r="L136" s="245"/>
      <c r="M136" s="246"/>
      <c r="N136" s="247"/>
      <c r="O136" s="247"/>
      <c r="P136" s="247"/>
      <c r="Q136" s="247"/>
      <c r="R136" s="247"/>
      <c r="S136" s="247"/>
      <c r="T136" s="248"/>
      <c r="U136" s="14"/>
      <c r="V136" s="14"/>
      <c r="W136" s="14"/>
      <c r="X136" s="14"/>
      <c r="Y136" s="14"/>
      <c r="Z136" s="14"/>
      <c r="AA136" s="14"/>
      <c r="AB136" s="14"/>
      <c r="AC136" s="14"/>
      <c r="AD136" s="14"/>
      <c r="AE136" s="14"/>
      <c r="AT136" s="249" t="s">
        <v>200</v>
      </c>
      <c r="AU136" s="249" t="s">
        <v>70</v>
      </c>
      <c r="AV136" s="14" t="s">
        <v>79</v>
      </c>
      <c r="AW136" s="14" t="s">
        <v>31</v>
      </c>
      <c r="AX136" s="14" t="s">
        <v>70</v>
      </c>
      <c r="AY136" s="249" t="s">
        <v>191</v>
      </c>
    </row>
    <row r="137" s="14" customFormat="1">
      <c r="A137" s="14"/>
      <c r="B137" s="239"/>
      <c r="C137" s="240"/>
      <c r="D137" s="230" t="s">
        <v>200</v>
      </c>
      <c r="E137" s="241" t="s">
        <v>19</v>
      </c>
      <c r="F137" s="242" t="s">
        <v>691</v>
      </c>
      <c r="G137" s="240"/>
      <c r="H137" s="243">
        <v>38</v>
      </c>
      <c r="I137" s="244"/>
      <c r="J137" s="240"/>
      <c r="K137" s="240"/>
      <c r="L137" s="245"/>
      <c r="M137" s="246"/>
      <c r="N137" s="247"/>
      <c r="O137" s="247"/>
      <c r="P137" s="247"/>
      <c r="Q137" s="247"/>
      <c r="R137" s="247"/>
      <c r="S137" s="247"/>
      <c r="T137" s="248"/>
      <c r="U137" s="14"/>
      <c r="V137" s="14"/>
      <c r="W137" s="14"/>
      <c r="X137" s="14"/>
      <c r="Y137" s="14"/>
      <c r="Z137" s="14"/>
      <c r="AA137" s="14"/>
      <c r="AB137" s="14"/>
      <c r="AC137" s="14"/>
      <c r="AD137" s="14"/>
      <c r="AE137" s="14"/>
      <c r="AT137" s="249" t="s">
        <v>200</v>
      </c>
      <c r="AU137" s="249" t="s">
        <v>70</v>
      </c>
      <c r="AV137" s="14" t="s">
        <v>79</v>
      </c>
      <c r="AW137" s="14" t="s">
        <v>31</v>
      </c>
      <c r="AX137" s="14" t="s">
        <v>70</v>
      </c>
      <c r="AY137" s="249" t="s">
        <v>191</v>
      </c>
    </row>
    <row r="138" s="14" customFormat="1">
      <c r="A138" s="14"/>
      <c r="B138" s="239"/>
      <c r="C138" s="240"/>
      <c r="D138" s="230" t="s">
        <v>200</v>
      </c>
      <c r="E138" s="241" t="s">
        <v>19</v>
      </c>
      <c r="F138" s="242" t="s">
        <v>692</v>
      </c>
      <c r="G138" s="240"/>
      <c r="H138" s="243">
        <v>30</v>
      </c>
      <c r="I138" s="244"/>
      <c r="J138" s="240"/>
      <c r="K138" s="240"/>
      <c r="L138" s="245"/>
      <c r="M138" s="246"/>
      <c r="N138" s="247"/>
      <c r="O138" s="247"/>
      <c r="P138" s="247"/>
      <c r="Q138" s="247"/>
      <c r="R138" s="247"/>
      <c r="S138" s="247"/>
      <c r="T138" s="248"/>
      <c r="U138" s="14"/>
      <c r="V138" s="14"/>
      <c r="W138" s="14"/>
      <c r="X138" s="14"/>
      <c r="Y138" s="14"/>
      <c r="Z138" s="14"/>
      <c r="AA138" s="14"/>
      <c r="AB138" s="14"/>
      <c r="AC138" s="14"/>
      <c r="AD138" s="14"/>
      <c r="AE138" s="14"/>
      <c r="AT138" s="249" t="s">
        <v>200</v>
      </c>
      <c r="AU138" s="249" t="s">
        <v>70</v>
      </c>
      <c r="AV138" s="14" t="s">
        <v>79</v>
      </c>
      <c r="AW138" s="14" t="s">
        <v>31</v>
      </c>
      <c r="AX138" s="14" t="s">
        <v>70</v>
      </c>
      <c r="AY138" s="249" t="s">
        <v>191</v>
      </c>
    </row>
    <row r="139" s="14" customFormat="1">
      <c r="A139" s="14"/>
      <c r="B139" s="239"/>
      <c r="C139" s="240"/>
      <c r="D139" s="230" t="s">
        <v>200</v>
      </c>
      <c r="E139" s="241" t="s">
        <v>19</v>
      </c>
      <c r="F139" s="242" t="s">
        <v>693</v>
      </c>
      <c r="G139" s="240"/>
      <c r="H139" s="243">
        <v>42</v>
      </c>
      <c r="I139" s="244"/>
      <c r="J139" s="240"/>
      <c r="K139" s="240"/>
      <c r="L139" s="245"/>
      <c r="M139" s="246"/>
      <c r="N139" s="247"/>
      <c r="O139" s="247"/>
      <c r="P139" s="247"/>
      <c r="Q139" s="247"/>
      <c r="R139" s="247"/>
      <c r="S139" s="247"/>
      <c r="T139" s="248"/>
      <c r="U139" s="14"/>
      <c r="V139" s="14"/>
      <c r="W139" s="14"/>
      <c r="X139" s="14"/>
      <c r="Y139" s="14"/>
      <c r="Z139" s="14"/>
      <c r="AA139" s="14"/>
      <c r="AB139" s="14"/>
      <c r="AC139" s="14"/>
      <c r="AD139" s="14"/>
      <c r="AE139" s="14"/>
      <c r="AT139" s="249" t="s">
        <v>200</v>
      </c>
      <c r="AU139" s="249" t="s">
        <v>70</v>
      </c>
      <c r="AV139" s="14" t="s">
        <v>79</v>
      </c>
      <c r="AW139" s="14" t="s">
        <v>31</v>
      </c>
      <c r="AX139" s="14" t="s">
        <v>70</v>
      </c>
      <c r="AY139" s="249" t="s">
        <v>191</v>
      </c>
    </row>
    <row r="140" s="14" customFormat="1">
      <c r="A140" s="14"/>
      <c r="B140" s="239"/>
      <c r="C140" s="240"/>
      <c r="D140" s="230" t="s">
        <v>200</v>
      </c>
      <c r="E140" s="241" t="s">
        <v>19</v>
      </c>
      <c r="F140" s="242" t="s">
        <v>694</v>
      </c>
      <c r="G140" s="240"/>
      <c r="H140" s="243">
        <v>60</v>
      </c>
      <c r="I140" s="244"/>
      <c r="J140" s="240"/>
      <c r="K140" s="240"/>
      <c r="L140" s="245"/>
      <c r="M140" s="246"/>
      <c r="N140" s="247"/>
      <c r="O140" s="247"/>
      <c r="P140" s="247"/>
      <c r="Q140" s="247"/>
      <c r="R140" s="247"/>
      <c r="S140" s="247"/>
      <c r="T140" s="248"/>
      <c r="U140" s="14"/>
      <c r="V140" s="14"/>
      <c r="W140" s="14"/>
      <c r="X140" s="14"/>
      <c r="Y140" s="14"/>
      <c r="Z140" s="14"/>
      <c r="AA140" s="14"/>
      <c r="AB140" s="14"/>
      <c r="AC140" s="14"/>
      <c r="AD140" s="14"/>
      <c r="AE140" s="14"/>
      <c r="AT140" s="249" t="s">
        <v>200</v>
      </c>
      <c r="AU140" s="249" t="s">
        <v>70</v>
      </c>
      <c r="AV140" s="14" t="s">
        <v>79</v>
      </c>
      <c r="AW140" s="14" t="s">
        <v>31</v>
      </c>
      <c r="AX140" s="14" t="s">
        <v>70</v>
      </c>
      <c r="AY140" s="249" t="s">
        <v>191</v>
      </c>
    </row>
    <row r="141" s="14" customFormat="1">
      <c r="A141" s="14"/>
      <c r="B141" s="239"/>
      <c r="C141" s="240"/>
      <c r="D141" s="230" t="s">
        <v>200</v>
      </c>
      <c r="E141" s="241" t="s">
        <v>19</v>
      </c>
      <c r="F141" s="242" t="s">
        <v>695</v>
      </c>
      <c r="G141" s="240"/>
      <c r="H141" s="243">
        <v>34</v>
      </c>
      <c r="I141" s="244"/>
      <c r="J141" s="240"/>
      <c r="K141" s="240"/>
      <c r="L141" s="245"/>
      <c r="M141" s="246"/>
      <c r="N141" s="247"/>
      <c r="O141" s="247"/>
      <c r="P141" s="247"/>
      <c r="Q141" s="247"/>
      <c r="R141" s="247"/>
      <c r="S141" s="247"/>
      <c r="T141" s="248"/>
      <c r="U141" s="14"/>
      <c r="V141" s="14"/>
      <c r="W141" s="14"/>
      <c r="X141" s="14"/>
      <c r="Y141" s="14"/>
      <c r="Z141" s="14"/>
      <c r="AA141" s="14"/>
      <c r="AB141" s="14"/>
      <c r="AC141" s="14"/>
      <c r="AD141" s="14"/>
      <c r="AE141" s="14"/>
      <c r="AT141" s="249" t="s">
        <v>200</v>
      </c>
      <c r="AU141" s="249" t="s">
        <v>70</v>
      </c>
      <c r="AV141" s="14" t="s">
        <v>79</v>
      </c>
      <c r="AW141" s="14" t="s">
        <v>31</v>
      </c>
      <c r="AX141" s="14" t="s">
        <v>70</v>
      </c>
      <c r="AY141" s="249" t="s">
        <v>191</v>
      </c>
    </row>
    <row r="142" s="15" customFormat="1">
      <c r="A142" s="15"/>
      <c r="B142" s="250"/>
      <c r="C142" s="251"/>
      <c r="D142" s="230" t="s">
        <v>200</v>
      </c>
      <c r="E142" s="252" t="s">
        <v>631</v>
      </c>
      <c r="F142" s="253" t="s">
        <v>209</v>
      </c>
      <c r="G142" s="251"/>
      <c r="H142" s="254">
        <v>428</v>
      </c>
      <c r="I142" s="255"/>
      <c r="J142" s="251"/>
      <c r="K142" s="251"/>
      <c r="L142" s="256"/>
      <c r="M142" s="257"/>
      <c r="N142" s="258"/>
      <c r="O142" s="258"/>
      <c r="P142" s="258"/>
      <c r="Q142" s="258"/>
      <c r="R142" s="258"/>
      <c r="S142" s="258"/>
      <c r="T142" s="259"/>
      <c r="U142" s="15"/>
      <c r="V142" s="15"/>
      <c r="W142" s="15"/>
      <c r="X142" s="15"/>
      <c r="Y142" s="15"/>
      <c r="Z142" s="15"/>
      <c r="AA142" s="15"/>
      <c r="AB142" s="15"/>
      <c r="AC142" s="15"/>
      <c r="AD142" s="15"/>
      <c r="AE142" s="15"/>
      <c r="AT142" s="260" t="s">
        <v>200</v>
      </c>
      <c r="AU142" s="260" t="s">
        <v>70</v>
      </c>
      <c r="AV142" s="15" t="s">
        <v>119</v>
      </c>
      <c r="AW142" s="15" t="s">
        <v>31</v>
      </c>
      <c r="AX142" s="15" t="s">
        <v>77</v>
      </c>
      <c r="AY142" s="260" t="s">
        <v>191</v>
      </c>
    </row>
    <row r="143" s="2" customFormat="1" ht="16.5" customHeight="1">
      <c r="A143" s="40"/>
      <c r="B143" s="41"/>
      <c r="C143" s="261" t="s">
        <v>262</v>
      </c>
      <c r="D143" s="261" t="s">
        <v>210</v>
      </c>
      <c r="E143" s="262" t="s">
        <v>696</v>
      </c>
      <c r="F143" s="263" t="s">
        <v>697</v>
      </c>
      <c r="G143" s="264" t="s">
        <v>205</v>
      </c>
      <c r="H143" s="265">
        <v>856</v>
      </c>
      <c r="I143" s="266"/>
      <c r="J143" s="267">
        <f>ROUND(I143*H143,2)</f>
        <v>0</v>
      </c>
      <c r="K143" s="263" t="s">
        <v>198</v>
      </c>
      <c r="L143" s="268"/>
      <c r="M143" s="269" t="s">
        <v>19</v>
      </c>
      <c r="N143" s="270" t="s">
        <v>41</v>
      </c>
      <c r="O143" s="86"/>
      <c r="P143" s="224">
        <f>O143*H143</f>
        <v>0</v>
      </c>
      <c r="Q143" s="224">
        <v>0.0010499999999999999</v>
      </c>
      <c r="R143" s="224">
        <f>Q143*H143</f>
        <v>0.89879999999999993</v>
      </c>
      <c r="S143" s="224">
        <v>0</v>
      </c>
      <c r="T143" s="225">
        <f>S143*H143</f>
        <v>0</v>
      </c>
      <c r="U143" s="40"/>
      <c r="V143" s="40"/>
      <c r="W143" s="40"/>
      <c r="X143" s="40"/>
      <c r="Y143" s="40"/>
      <c r="Z143" s="40"/>
      <c r="AA143" s="40"/>
      <c r="AB143" s="40"/>
      <c r="AC143" s="40"/>
      <c r="AD143" s="40"/>
      <c r="AE143" s="40"/>
      <c r="AR143" s="226" t="s">
        <v>678</v>
      </c>
      <c r="AT143" s="226" t="s">
        <v>210</v>
      </c>
      <c r="AU143" s="226" t="s">
        <v>70</v>
      </c>
      <c r="AY143" s="19" t="s">
        <v>191</v>
      </c>
      <c r="BE143" s="227">
        <f>IF(N143="základní",J143,0)</f>
        <v>0</v>
      </c>
      <c r="BF143" s="227">
        <f>IF(N143="snížená",J143,0)</f>
        <v>0</v>
      </c>
      <c r="BG143" s="227">
        <f>IF(N143="zákl. přenesená",J143,0)</f>
        <v>0</v>
      </c>
      <c r="BH143" s="227">
        <f>IF(N143="sníž. přenesená",J143,0)</f>
        <v>0</v>
      </c>
      <c r="BI143" s="227">
        <f>IF(N143="nulová",J143,0)</f>
        <v>0</v>
      </c>
      <c r="BJ143" s="19" t="s">
        <v>77</v>
      </c>
      <c r="BK143" s="227">
        <f>ROUND(I143*H143,2)</f>
        <v>0</v>
      </c>
      <c r="BL143" s="19" t="s">
        <v>678</v>
      </c>
      <c r="BM143" s="226" t="s">
        <v>698</v>
      </c>
    </row>
    <row r="144" s="14" customFormat="1">
      <c r="A144" s="14"/>
      <c r="B144" s="239"/>
      <c r="C144" s="240"/>
      <c r="D144" s="230" t="s">
        <v>200</v>
      </c>
      <c r="E144" s="241" t="s">
        <v>19</v>
      </c>
      <c r="F144" s="242" t="s">
        <v>699</v>
      </c>
      <c r="G144" s="240"/>
      <c r="H144" s="243">
        <v>856</v>
      </c>
      <c r="I144" s="244"/>
      <c r="J144" s="240"/>
      <c r="K144" s="240"/>
      <c r="L144" s="245"/>
      <c r="M144" s="246"/>
      <c r="N144" s="247"/>
      <c r="O144" s="247"/>
      <c r="P144" s="247"/>
      <c r="Q144" s="247"/>
      <c r="R144" s="247"/>
      <c r="S144" s="247"/>
      <c r="T144" s="248"/>
      <c r="U144" s="14"/>
      <c r="V144" s="14"/>
      <c r="W144" s="14"/>
      <c r="X144" s="14"/>
      <c r="Y144" s="14"/>
      <c r="Z144" s="14"/>
      <c r="AA144" s="14"/>
      <c r="AB144" s="14"/>
      <c r="AC144" s="14"/>
      <c r="AD144" s="14"/>
      <c r="AE144" s="14"/>
      <c r="AT144" s="249" t="s">
        <v>200</v>
      </c>
      <c r="AU144" s="249" t="s">
        <v>70</v>
      </c>
      <c r="AV144" s="14" t="s">
        <v>79</v>
      </c>
      <c r="AW144" s="14" t="s">
        <v>31</v>
      </c>
      <c r="AX144" s="14" t="s">
        <v>77</v>
      </c>
      <c r="AY144" s="249" t="s">
        <v>191</v>
      </c>
    </row>
    <row r="145" s="2" customFormat="1" ht="16.5" customHeight="1">
      <c r="A145" s="40"/>
      <c r="B145" s="41"/>
      <c r="C145" s="261" t="s">
        <v>267</v>
      </c>
      <c r="D145" s="261" t="s">
        <v>210</v>
      </c>
      <c r="E145" s="262" t="s">
        <v>700</v>
      </c>
      <c r="F145" s="263" t="s">
        <v>701</v>
      </c>
      <c r="G145" s="264" t="s">
        <v>197</v>
      </c>
      <c r="H145" s="265">
        <v>10.800000000000001</v>
      </c>
      <c r="I145" s="266"/>
      <c r="J145" s="267">
        <f>ROUND(I145*H145,2)</f>
        <v>0</v>
      </c>
      <c r="K145" s="263" t="s">
        <v>198</v>
      </c>
      <c r="L145" s="268"/>
      <c r="M145" s="269" t="s">
        <v>19</v>
      </c>
      <c r="N145" s="270" t="s">
        <v>41</v>
      </c>
      <c r="O145" s="86"/>
      <c r="P145" s="224">
        <f>O145*H145</f>
        <v>0</v>
      </c>
      <c r="Q145" s="224">
        <v>0</v>
      </c>
      <c r="R145" s="224">
        <f>Q145*H145</f>
        <v>0</v>
      </c>
      <c r="S145" s="224">
        <v>0</v>
      </c>
      <c r="T145" s="225">
        <f>S145*H145</f>
        <v>0</v>
      </c>
      <c r="U145" s="40"/>
      <c r="V145" s="40"/>
      <c r="W145" s="40"/>
      <c r="X145" s="40"/>
      <c r="Y145" s="40"/>
      <c r="Z145" s="40"/>
      <c r="AA145" s="40"/>
      <c r="AB145" s="40"/>
      <c r="AC145" s="40"/>
      <c r="AD145" s="40"/>
      <c r="AE145" s="40"/>
      <c r="AR145" s="226" t="s">
        <v>213</v>
      </c>
      <c r="AT145" s="226" t="s">
        <v>210</v>
      </c>
      <c r="AU145" s="226" t="s">
        <v>70</v>
      </c>
      <c r="AY145" s="19" t="s">
        <v>191</v>
      </c>
      <c r="BE145" s="227">
        <f>IF(N145="základní",J145,0)</f>
        <v>0</v>
      </c>
      <c r="BF145" s="227">
        <f>IF(N145="snížená",J145,0)</f>
        <v>0</v>
      </c>
      <c r="BG145" s="227">
        <f>IF(N145="zákl. přenesená",J145,0)</f>
        <v>0</v>
      </c>
      <c r="BH145" s="227">
        <f>IF(N145="sníž. přenesená",J145,0)</f>
        <v>0</v>
      </c>
      <c r="BI145" s="227">
        <f>IF(N145="nulová",J145,0)</f>
        <v>0</v>
      </c>
      <c r="BJ145" s="19" t="s">
        <v>77</v>
      </c>
      <c r="BK145" s="227">
        <f>ROUND(I145*H145,2)</f>
        <v>0</v>
      </c>
      <c r="BL145" s="19" t="s">
        <v>119</v>
      </c>
      <c r="BM145" s="226" t="s">
        <v>702</v>
      </c>
    </row>
    <row r="146" s="14" customFormat="1">
      <c r="A146" s="14"/>
      <c r="B146" s="239"/>
      <c r="C146" s="240"/>
      <c r="D146" s="230" t="s">
        <v>200</v>
      </c>
      <c r="E146" s="241" t="s">
        <v>19</v>
      </c>
      <c r="F146" s="242" t="s">
        <v>703</v>
      </c>
      <c r="G146" s="240"/>
      <c r="H146" s="243">
        <v>10.800000000000001</v>
      </c>
      <c r="I146" s="244"/>
      <c r="J146" s="240"/>
      <c r="K146" s="240"/>
      <c r="L146" s="245"/>
      <c r="M146" s="246"/>
      <c r="N146" s="247"/>
      <c r="O146" s="247"/>
      <c r="P146" s="247"/>
      <c r="Q146" s="247"/>
      <c r="R146" s="247"/>
      <c r="S146" s="247"/>
      <c r="T146" s="248"/>
      <c r="U146" s="14"/>
      <c r="V146" s="14"/>
      <c r="W146" s="14"/>
      <c r="X146" s="14"/>
      <c r="Y146" s="14"/>
      <c r="Z146" s="14"/>
      <c r="AA146" s="14"/>
      <c r="AB146" s="14"/>
      <c r="AC146" s="14"/>
      <c r="AD146" s="14"/>
      <c r="AE146" s="14"/>
      <c r="AT146" s="249" t="s">
        <v>200</v>
      </c>
      <c r="AU146" s="249" t="s">
        <v>70</v>
      </c>
      <c r="AV146" s="14" t="s">
        <v>79</v>
      </c>
      <c r="AW146" s="14" t="s">
        <v>31</v>
      </c>
      <c r="AX146" s="14" t="s">
        <v>77</v>
      </c>
      <c r="AY146" s="249" t="s">
        <v>191</v>
      </c>
    </row>
    <row r="147" s="2" customFormat="1" ht="16.5" customHeight="1">
      <c r="A147" s="40"/>
      <c r="B147" s="41"/>
      <c r="C147" s="261" t="s">
        <v>272</v>
      </c>
      <c r="D147" s="261" t="s">
        <v>210</v>
      </c>
      <c r="E147" s="262" t="s">
        <v>704</v>
      </c>
      <c r="F147" s="263" t="s">
        <v>705</v>
      </c>
      <c r="G147" s="264" t="s">
        <v>197</v>
      </c>
      <c r="H147" s="265">
        <v>33.600000000000001</v>
      </c>
      <c r="I147" s="266"/>
      <c r="J147" s="267">
        <f>ROUND(I147*H147,2)</f>
        <v>0</v>
      </c>
      <c r="K147" s="263" t="s">
        <v>198</v>
      </c>
      <c r="L147" s="268"/>
      <c r="M147" s="269" t="s">
        <v>19</v>
      </c>
      <c r="N147" s="270" t="s">
        <v>41</v>
      </c>
      <c r="O147" s="86"/>
      <c r="P147" s="224">
        <f>O147*H147</f>
        <v>0</v>
      </c>
      <c r="Q147" s="224">
        <v>0</v>
      </c>
      <c r="R147" s="224">
        <f>Q147*H147</f>
        <v>0</v>
      </c>
      <c r="S147" s="224">
        <v>0</v>
      </c>
      <c r="T147" s="225">
        <f>S147*H147</f>
        <v>0</v>
      </c>
      <c r="U147" s="40"/>
      <c r="V147" s="40"/>
      <c r="W147" s="40"/>
      <c r="X147" s="40"/>
      <c r="Y147" s="40"/>
      <c r="Z147" s="40"/>
      <c r="AA147" s="40"/>
      <c r="AB147" s="40"/>
      <c r="AC147" s="40"/>
      <c r="AD147" s="40"/>
      <c r="AE147" s="40"/>
      <c r="AR147" s="226" t="s">
        <v>678</v>
      </c>
      <c r="AT147" s="226" t="s">
        <v>210</v>
      </c>
      <c r="AU147" s="226" t="s">
        <v>70</v>
      </c>
      <c r="AY147" s="19" t="s">
        <v>191</v>
      </c>
      <c r="BE147" s="227">
        <f>IF(N147="základní",J147,0)</f>
        <v>0</v>
      </c>
      <c r="BF147" s="227">
        <f>IF(N147="snížená",J147,0)</f>
        <v>0</v>
      </c>
      <c r="BG147" s="227">
        <f>IF(N147="zákl. přenesená",J147,0)</f>
        <v>0</v>
      </c>
      <c r="BH147" s="227">
        <f>IF(N147="sníž. přenesená",J147,0)</f>
        <v>0</v>
      </c>
      <c r="BI147" s="227">
        <f>IF(N147="nulová",J147,0)</f>
        <v>0</v>
      </c>
      <c r="BJ147" s="19" t="s">
        <v>77</v>
      </c>
      <c r="BK147" s="227">
        <f>ROUND(I147*H147,2)</f>
        <v>0</v>
      </c>
      <c r="BL147" s="19" t="s">
        <v>678</v>
      </c>
      <c r="BM147" s="226" t="s">
        <v>706</v>
      </c>
    </row>
    <row r="148" s="14" customFormat="1">
      <c r="A148" s="14"/>
      <c r="B148" s="239"/>
      <c r="C148" s="240"/>
      <c r="D148" s="230" t="s">
        <v>200</v>
      </c>
      <c r="E148" s="241" t="s">
        <v>19</v>
      </c>
      <c r="F148" s="242" t="s">
        <v>680</v>
      </c>
      <c r="G148" s="240"/>
      <c r="H148" s="243">
        <v>6</v>
      </c>
      <c r="I148" s="244"/>
      <c r="J148" s="240"/>
      <c r="K148" s="240"/>
      <c r="L148" s="245"/>
      <c r="M148" s="246"/>
      <c r="N148" s="247"/>
      <c r="O148" s="247"/>
      <c r="P148" s="247"/>
      <c r="Q148" s="247"/>
      <c r="R148" s="247"/>
      <c r="S148" s="247"/>
      <c r="T148" s="248"/>
      <c r="U148" s="14"/>
      <c r="V148" s="14"/>
      <c r="W148" s="14"/>
      <c r="X148" s="14"/>
      <c r="Y148" s="14"/>
      <c r="Z148" s="14"/>
      <c r="AA148" s="14"/>
      <c r="AB148" s="14"/>
      <c r="AC148" s="14"/>
      <c r="AD148" s="14"/>
      <c r="AE148" s="14"/>
      <c r="AT148" s="249" t="s">
        <v>200</v>
      </c>
      <c r="AU148" s="249" t="s">
        <v>70</v>
      </c>
      <c r="AV148" s="14" t="s">
        <v>79</v>
      </c>
      <c r="AW148" s="14" t="s">
        <v>31</v>
      </c>
      <c r="AX148" s="14" t="s">
        <v>70</v>
      </c>
      <c r="AY148" s="249" t="s">
        <v>191</v>
      </c>
    </row>
    <row r="149" s="14" customFormat="1">
      <c r="A149" s="14"/>
      <c r="B149" s="239"/>
      <c r="C149" s="240"/>
      <c r="D149" s="230" t="s">
        <v>200</v>
      </c>
      <c r="E149" s="241" t="s">
        <v>19</v>
      </c>
      <c r="F149" s="242" t="s">
        <v>661</v>
      </c>
      <c r="G149" s="240"/>
      <c r="H149" s="243">
        <v>6</v>
      </c>
      <c r="I149" s="244"/>
      <c r="J149" s="240"/>
      <c r="K149" s="240"/>
      <c r="L149" s="245"/>
      <c r="M149" s="246"/>
      <c r="N149" s="247"/>
      <c r="O149" s="247"/>
      <c r="P149" s="247"/>
      <c r="Q149" s="247"/>
      <c r="R149" s="247"/>
      <c r="S149" s="247"/>
      <c r="T149" s="248"/>
      <c r="U149" s="14"/>
      <c r="V149" s="14"/>
      <c r="W149" s="14"/>
      <c r="X149" s="14"/>
      <c r="Y149" s="14"/>
      <c r="Z149" s="14"/>
      <c r="AA149" s="14"/>
      <c r="AB149" s="14"/>
      <c r="AC149" s="14"/>
      <c r="AD149" s="14"/>
      <c r="AE149" s="14"/>
      <c r="AT149" s="249" t="s">
        <v>200</v>
      </c>
      <c r="AU149" s="249" t="s">
        <v>70</v>
      </c>
      <c r="AV149" s="14" t="s">
        <v>79</v>
      </c>
      <c r="AW149" s="14" t="s">
        <v>31</v>
      </c>
      <c r="AX149" s="14" t="s">
        <v>70</v>
      </c>
      <c r="AY149" s="249" t="s">
        <v>191</v>
      </c>
    </row>
    <row r="150" s="14" customFormat="1">
      <c r="A150" s="14"/>
      <c r="B150" s="239"/>
      <c r="C150" s="240"/>
      <c r="D150" s="230" t="s">
        <v>200</v>
      </c>
      <c r="E150" s="241" t="s">
        <v>19</v>
      </c>
      <c r="F150" s="242" t="s">
        <v>662</v>
      </c>
      <c r="G150" s="240"/>
      <c r="H150" s="243">
        <v>7.2000000000000002</v>
      </c>
      <c r="I150" s="244"/>
      <c r="J150" s="240"/>
      <c r="K150" s="240"/>
      <c r="L150" s="245"/>
      <c r="M150" s="246"/>
      <c r="N150" s="247"/>
      <c r="O150" s="247"/>
      <c r="P150" s="247"/>
      <c r="Q150" s="247"/>
      <c r="R150" s="247"/>
      <c r="S150" s="247"/>
      <c r="T150" s="248"/>
      <c r="U150" s="14"/>
      <c r="V150" s="14"/>
      <c r="W150" s="14"/>
      <c r="X150" s="14"/>
      <c r="Y150" s="14"/>
      <c r="Z150" s="14"/>
      <c r="AA150" s="14"/>
      <c r="AB150" s="14"/>
      <c r="AC150" s="14"/>
      <c r="AD150" s="14"/>
      <c r="AE150" s="14"/>
      <c r="AT150" s="249" t="s">
        <v>200</v>
      </c>
      <c r="AU150" s="249" t="s">
        <v>70</v>
      </c>
      <c r="AV150" s="14" t="s">
        <v>79</v>
      </c>
      <c r="AW150" s="14" t="s">
        <v>31</v>
      </c>
      <c r="AX150" s="14" t="s">
        <v>70</v>
      </c>
      <c r="AY150" s="249" t="s">
        <v>191</v>
      </c>
    </row>
    <row r="151" s="14" customFormat="1">
      <c r="A151" s="14"/>
      <c r="B151" s="239"/>
      <c r="C151" s="240"/>
      <c r="D151" s="230" t="s">
        <v>200</v>
      </c>
      <c r="E151" s="241" t="s">
        <v>19</v>
      </c>
      <c r="F151" s="242" t="s">
        <v>666</v>
      </c>
      <c r="G151" s="240"/>
      <c r="H151" s="243">
        <v>8.4000000000000004</v>
      </c>
      <c r="I151" s="244"/>
      <c r="J151" s="240"/>
      <c r="K151" s="240"/>
      <c r="L151" s="245"/>
      <c r="M151" s="246"/>
      <c r="N151" s="247"/>
      <c r="O151" s="247"/>
      <c r="P151" s="247"/>
      <c r="Q151" s="247"/>
      <c r="R151" s="247"/>
      <c r="S151" s="247"/>
      <c r="T151" s="248"/>
      <c r="U151" s="14"/>
      <c r="V151" s="14"/>
      <c r="W151" s="14"/>
      <c r="X151" s="14"/>
      <c r="Y151" s="14"/>
      <c r="Z151" s="14"/>
      <c r="AA151" s="14"/>
      <c r="AB151" s="14"/>
      <c r="AC151" s="14"/>
      <c r="AD151" s="14"/>
      <c r="AE151" s="14"/>
      <c r="AT151" s="249" t="s">
        <v>200</v>
      </c>
      <c r="AU151" s="249" t="s">
        <v>70</v>
      </c>
      <c r="AV151" s="14" t="s">
        <v>79</v>
      </c>
      <c r="AW151" s="14" t="s">
        <v>31</v>
      </c>
      <c r="AX151" s="14" t="s">
        <v>70</v>
      </c>
      <c r="AY151" s="249" t="s">
        <v>191</v>
      </c>
    </row>
    <row r="152" s="14" customFormat="1">
      <c r="A152" s="14"/>
      <c r="B152" s="239"/>
      <c r="C152" s="240"/>
      <c r="D152" s="230" t="s">
        <v>200</v>
      </c>
      <c r="E152" s="241" t="s">
        <v>19</v>
      </c>
      <c r="F152" s="242" t="s">
        <v>651</v>
      </c>
      <c r="G152" s="240"/>
      <c r="H152" s="243">
        <v>6</v>
      </c>
      <c r="I152" s="244"/>
      <c r="J152" s="240"/>
      <c r="K152" s="240"/>
      <c r="L152" s="245"/>
      <c r="M152" s="246"/>
      <c r="N152" s="247"/>
      <c r="O152" s="247"/>
      <c r="P152" s="247"/>
      <c r="Q152" s="247"/>
      <c r="R152" s="247"/>
      <c r="S152" s="247"/>
      <c r="T152" s="248"/>
      <c r="U152" s="14"/>
      <c r="V152" s="14"/>
      <c r="W152" s="14"/>
      <c r="X152" s="14"/>
      <c r="Y152" s="14"/>
      <c r="Z152" s="14"/>
      <c r="AA152" s="14"/>
      <c r="AB152" s="14"/>
      <c r="AC152" s="14"/>
      <c r="AD152" s="14"/>
      <c r="AE152" s="14"/>
      <c r="AT152" s="249" t="s">
        <v>200</v>
      </c>
      <c r="AU152" s="249" t="s">
        <v>70</v>
      </c>
      <c r="AV152" s="14" t="s">
        <v>79</v>
      </c>
      <c r="AW152" s="14" t="s">
        <v>31</v>
      </c>
      <c r="AX152" s="14" t="s">
        <v>70</v>
      </c>
      <c r="AY152" s="249" t="s">
        <v>191</v>
      </c>
    </row>
    <row r="153" s="15" customFormat="1">
      <c r="A153" s="15"/>
      <c r="B153" s="250"/>
      <c r="C153" s="251"/>
      <c r="D153" s="230" t="s">
        <v>200</v>
      </c>
      <c r="E153" s="252" t="s">
        <v>19</v>
      </c>
      <c r="F153" s="253" t="s">
        <v>209</v>
      </c>
      <c r="G153" s="251"/>
      <c r="H153" s="254">
        <v>33.600000000000001</v>
      </c>
      <c r="I153" s="255"/>
      <c r="J153" s="251"/>
      <c r="K153" s="251"/>
      <c r="L153" s="256"/>
      <c r="M153" s="257"/>
      <c r="N153" s="258"/>
      <c r="O153" s="258"/>
      <c r="P153" s="258"/>
      <c r="Q153" s="258"/>
      <c r="R153" s="258"/>
      <c r="S153" s="258"/>
      <c r="T153" s="259"/>
      <c r="U153" s="15"/>
      <c r="V153" s="15"/>
      <c r="W153" s="15"/>
      <c r="X153" s="15"/>
      <c r="Y153" s="15"/>
      <c r="Z153" s="15"/>
      <c r="AA153" s="15"/>
      <c r="AB153" s="15"/>
      <c r="AC153" s="15"/>
      <c r="AD153" s="15"/>
      <c r="AE153" s="15"/>
      <c r="AT153" s="260" t="s">
        <v>200</v>
      </c>
      <c r="AU153" s="260" t="s">
        <v>70</v>
      </c>
      <c r="AV153" s="15" t="s">
        <v>119</v>
      </c>
      <c r="AW153" s="15" t="s">
        <v>31</v>
      </c>
      <c r="AX153" s="15" t="s">
        <v>77</v>
      </c>
      <c r="AY153" s="260" t="s">
        <v>191</v>
      </c>
    </row>
    <row r="154" s="2" customFormat="1" ht="16.5" customHeight="1">
      <c r="A154" s="40"/>
      <c r="B154" s="41"/>
      <c r="C154" s="261" t="s">
        <v>8</v>
      </c>
      <c r="D154" s="261" t="s">
        <v>210</v>
      </c>
      <c r="E154" s="262" t="s">
        <v>486</v>
      </c>
      <c r="F154" s="263" t="s">
        <v>487</v>
      </c>
      <c r="G154" s="264" t="s">
        <v>236</v>
      </c>
      <c r="H154" s="265">
        <v>7.0739999999999998</v>
      </c>
      <c r="I154" s="266"/>
      <c r="J154" s="267">
        <f>ROUND(I154*H154,2)</f>
        <v>0</v>
      </c>
      <c r="K154" s="263" t="s">
        <v>198</v>
      </c>
      <c r="L154" s="268"/>
      <c r="M154" s="269" t="s">
        <v>19</v>
      </c>
      <c r="N154" s="270" t="s">
        <v>41</v>
      </c>
      <c r="O154" s="86"/>
      <c r="P154" s="224">
        <f>O154*H154</f>
        <v>0</v>
      </c>
      <c r="Q154" s="224">
        <v>2.234</v>
      </c>
      <c r="R154" s="224">
        <f>Q154*H154</f>
        <v>15.803315999999999</v>
      </c>
      <c r="S154" s="224">
        <v>0</v>
      </c>
      <c r="T154" s="225">
        <f>S154*H154</f>
        <v>0</v>
      </c>
      <c r="U154" s="40"/>
      <c r="V154" s="40"/>
      <c r="W154" s="40"/>
      <c r="X154" s="40"/>
      <c r="Y154" s="40"/>
      <c r="Z154" s="40"/>
      <c r="AA154" s="40"/>
      <c r="AB154" s="40"/>
      <c r="AC154" s="40"/>
      <c r="AD154" s="40"/>
      <c r="AE154" s="40"/>
      <c r="AR154" s="226" t="s">
        <v>678</v>
      </c>
      <c r="AT154" s="226" t="s">
        <v>210</v>
      </c>
      <c r="AU154" s="226" t="s">
        <v>70</v>
      </c>
      <c r="AY154" s="19" t="s">
        <v>191</v>
      </c>
      <c r="BE154" s="227">
        <f>IF(N154="základní",J154,0)</f>
        <v>0</v>
      </c>
      <c r="BF154" s="227">
        <f>IF(N154="snížená",J154,0)</f>
        <v>0</v>
      </c>
      <c r="BG154" s="227">
        <f>IF(N154="zákl. přenesená",J154,0)</f>
        <v>0</v>
      </c>
      <c r="BH154" s="227">
        <f>IF(N154="sníž. přenesená",J154,0)</f>
        <v>0</v>
      </c>
      <c r="BI154" s="227">
        <f>IF(N154="nulová",J154,0)</f>
        <v>0</v>
      </c>
      <c r="BJ154" s="19" t="s">
        <v>77</v>
      </c>
      <c r="BK154" s="227">
        <f>ROUND(I154*H154,2)</f>
        <v>0</v>
      </c>
      <c r="BL154" s="19" t="s">
        <v>678</v>
      </c>
      <c r="BM154" s="226" t="s">
        <v>707</v>
      </c>
    </row>
    <row r="155" s="13" customFormat="1">
      <c r="A155" s="13"/>
      <c r="B155" s="228"/>
      <c r="C155" s="229"/>
      <c r="D155" s="230" t="s">
        <v>200</v>
      </c>
      <c r="E155" s="231" t="s">
        <v>19</v>
      </c>
      <c r="F155" s="232" t="s">
        <v>708</v>
      </c>
      <c r="G155" s="229"/>
      <c r="H155" s="231" t="s">
        <v>19</v>
      </c>
      <c r="I155" s="233"/>
      <c r="J155" s="229"/>
      <c r="K155" s="229"/>
      <c r="L155" s="234"/>
      <c r="M155" s="235"/>
      <c r="N155" s="236"/>
      <c r="O155" s="236"/>
      <c r="P155" s="236"/>
      <c r="Q155" s="236"/>
      <c r="R155" s="236"/>
      <c r="S155" s="236"/>
      <c r="T155" s="237"/>
      <c r="U155" s="13"/>
      <c r="V155" s="13"/>
      <c r="W155" s="13"/>
      <c r="X155" s="13"/>
      <c r="Y155" s="13"/>
      <c r="Z155" s="13"/>
      <c r="AA155" s="13"/>
      <c r="AB155" s="13"/>
      <c r="AC155" s="13"/>
      <c r="AD155" s="13"/>
      <c r="AE155" s="13"/>
      <c r="AT155" s="238" t="s">
        <v>200</v>
      </c>
      <c r="AU155" s="238" t="s">
        <v>70</v>
      </c>
      <c r="AV155" s="13" t="s">
        <v>77</v>
      </c>
      <c r="AW155" s="13" t="s">
        <v>31</v>
      </c>
      <c r="AX155" s="13" t="s">
        <v>70</v>
      </c>
      <c r="AY155" s="238" t="s">
        <v>191</v>
      </c>
    </row>
    <row r="156" s="14" customFormat="1">
      <c r="A156" s="14"/>
      <c r="B156" s="239"/>
      <c r="C156" s="240"/>
      <c r="D156" s="230" t="s">
        <v>200</v>
      </c>
      <c r="E156" s="241" t="s">
        <v>19</v>
      </c>
      <c r="F156" s="242" t="s">
        <v>709</v>
      </c>
      <c r="G156" s="240"/>
      <c r="H156" s="243">
        <v>0.432</v>
      </c>
      <c r="I156" s="244"/>
      <c r="J156" s="240"/>
      <c r="K156" s="240"/>
      <c r="L156" s="245"/>
      <c r="M156" s="246"/>
      <c r="N156" s="247"/>
      <c r="O156" s="247"/>
      <c r="P156" s="247"/>
      <c r="Q156" s="247"/>
      <c r="R156" s="247"/>
      <c r="S156" s="247"/>
      <c r="T156" s="248"/>
      <c r="U156" s="14"/>
      <c r="V156" s="14"/>
      <c r="W156" s="14"/>
      <c r="X156" s="14"/>
      <c r="Y156" s="14"/>
      <c r="Z156" s="14"/>
      <c r="AA156" s="14"/>
      <c r="AB156" s="14"/>
      <c r="AC156" s="14"/>
      <c r="AD156" s="14"/>
      <c r="AE156" s="14"/>
      <c r="AT156" s="249" t="s">
        <v>200</v>
      </c>
      <c r="AU156" s="249" t="s">
        <v>70</v>
      </c>
      <c r="AV156" s="14" t="s">
        <v>79</v>
      </c>
      <c r="AW156" s="14" t="s">
        <v>31</v>
      </c>
      <c r="AX156" s="14" t="s">
        <v>70</v>
      </c>
      <c r="AY156" s="249" t="s">
        <v>191</v>
      </c>
    </row>
    <row r="157" s="14" customFormat="1">
      <c r="A157" s="14"/>
      <c r="B157" s="239"/>
      <c r="C157" s="240"/>
      <c r="D157" s="230" t="s">
        <v>200</v>
      </c>
      <c r="E157" s="241" t="s">
        <v>19</v>
      </c>
      <c r="F157" s="242" t="s">
        <v>710</v>
      </c>
      <c r="G157" s="240"/>
      <c r="H157" s="243">
        <v>0.86399999999999999</v>
      </c>
      <c r="I157" s="244"/>
      <c r="J157" s="240"/>
      <c r="K157" s="240"/>
      <c r="L157" s="245"/>
      <c r="M157" s="246"/>
      <c r="N157" s="247"/>
      <c r="O157" s="247"/>
      <c r="P157" s="247"/>
      <c r="Q157" s="247"/>
      <c r="R157" s="247"/>
      <c r="S157" s="247"/>
      <c r="T157" s="248"/>
      <c r="U157" s="14"/>
      <c r="V157" s="14"/>
      <c r="W157" s="14"/>
      <c r="X157" s="14"/>
      <c r="Y157" s="14"/>
      <c r="Z157" s="14"/>
      <c r="AA157" s="14"/>
      <c r="AB157" s="14"/>
      <c r="AC157" s="14"/>
      <c r="AD157" s="14"/>
      <c r="AE157" s="14"/>
      <c r="AT157" s="249" t="s">
        <v>200</v>
      </c>
      <c r="AU157" s="249" t="s">
        <v>70</v>
      </c>
      <c r="AV157" s="14" t="s">
        <v>79</v>
      </c>
      <c r="AW157" s="14" t="s">
        <v>31</v>
      </c>
      <c r="AX157" s="14" t="s">
        <v>70</v>
      </c>
      <c r="AY157" s="249" t="s">
        <v>191</v>
      </c>
    </row>
    <row r="158" s="14" customFormat="1">
      <c r="A158" s="14"/>
      <c r="B158" s="239"/>
      <c r="C158" s="240"/>
      <c r="D158" s="230" t="s">
        <v>200</v>
      </c>
      <c r="E158" s="241" t="s">
        <v>19</v>
      </c>
      <c r="F158" s="242" t="s">
        <v>711</v>
      </c>
      <c r="G158" s="240"/>
      <c r="H158" s="243">
        <v>0.432</v>
      </c>
      <c r="I158" s="244"/>
      <c r="J158" s="240"/>
      <c r="K158" s="240"/>
      <c r="L158" s="245"/>
      <c r="M158" s="246"/>
      <c r="N158" s="247"/>
      <c r="O158" s="247"/>
      <c r="P158" s="247"/>
      <c r="Q158" s="247"/>
      <c r="R158" s="247"/>
      <c r="S158" s="247"/>
      <c r="T158" s="248"/>
      <c r="U158" s="14"/>
      <c r="V158" s="14"/>
      <c r="W158" s="14"/>
      <c r="X158" s="14"/>
      <c r="Y158" s="14"/>
      <c r="Z158" s="14"/>
      <c r="AA158" s="14"/>
      <c r="AB158" s="14"/>
      <c r="AC158" s="14"/>
      <c r="AD158" s="14"/>
      <c r="AE158" s="14"/>
      <c r="AT158" s="249" t="s">
        <v>200</v>
      </c>
      <c r="AU158" s="249" t="s">
        <v>70</v>
      </c>
      <c r="AV158" s="14" t="s">
        <v>79</v>
      </c>
      <c r="AW158" s="14" t="s">
        <v>31</v>
      </c>
      <c r="AX158" s="14" t="s">
        <v>70</v>
      </c>
      <c r="AY158" s="249" t="s">
        <v>191</v>
      </c>
    </row>
    <row r="159" s="14" customFormat="1">
      <c r="A159" s="14"/>
      <c r="B159" s="239"/>
      <c r="C159" s="240"/>
      <c r="D159" s="230" t="s">
        <v>200</v>
      </c>
      <c r="E159" s="241" t="s">
        <v>19</v>
      </c>
      <c r="F159" s="242" t="s">
        <v>712</v>
      </c>
      <c r="G159" s="240"/>
      <c r="H159" s="243">
        <v>0.86399999999999999</v>
      </c>
      <c r="I159" s="244"/>
      <c r="J159" s="240"/>
      <c r="K159" s="240"/>
      <c r="L159" s="245"/>
      <c r="M159" s="246"/>
      <c r="N159" s="247"/>
      <c r="O159" s="247"/>
      <c r="P159" s="247"/>
      <c r="Q159" s="247"/>
      <c r="R159" s="247"/>
      <c r="S159" s="247"/>
      <c r="T159" s="248"/>
      <c r="U159" s="14"/>
      <c r="V159" s="14"/>
      <c r="W159" s="14"/>
      <c r="X159" s="14"/>
      <c r="Y159" s="14"/>
      <c r="Z159" s="14"/>
      <c r="AA159" s="14"/>
      <c r="AB159" s="14"/>
      <c r="AC159" s="14"/>
      <c r="AD159" s="14"/>
      <c r="AE159" s="14"/>
      <c r="AT159" s="249" t="s">
        <v>200</v>
      </c>
      <c r="AU159" s="249" t="s">
        <v>70</v>
      </c>
      <c r="AV159" s="14" t="s">
        <v>79</v>
      </c>
      <c r="AW159" s="14" t="s">
        <v>31</v>
      </c>
      <c r="AX159" s="14" t="s">
        <v>70</v>
      </c>
      <c r="AY159" s="249" t="s">
        <v>191</v>
      </c>
    </row>
    <row r="160" s="14" customFormat="1">
      <c r="A160" s="14"/>
      <c r="B160" s="239"/>
      <c r="C160" s="240"/>
      <c r="D160" s="230" t="s">
        <v>200</v>
      </c>
      <c r="E160" s="241" t="s">
        <v>19</v>
      </c>
      <c r="F160" s="242" t="s">
        <v>713</v>
      </c>
      <c r="G160" s="240"/>
      <c r="H160" s="243">
        <v>1.008</v>
      </c>
      <c r="I160" s="244"/>
      <c r="J160" s="240"/>
      <c r="K160" s="240"/>
      <c r="L160" s="245"/>
      <c r="M160" s="246"/>
      <c r="N160" s="247"/>
      <c r="O160" s="247"/>
      <c r="P160" s="247"/>
      <c r="Q160" s="247"/>
      <c r="R160" s="247"/>
      <c r="S160" s="247"/>
      <c r="T160" s="248"/>
      <c r="U160" s="14"/>
      <c r="V160" s="14"/>
      <c r="W160" s="14"/>
      <c r="X160" s="14"/>
      <c r="Y160" s="14"/>
      <c r="Z160" s="14"/>
      <c r="AA160" s="14"/>
      <c r="AB160" s="14"/>
      <c r="AC160" s="14"/>
      <c r="AD160" s="14"/>
      <c r="AE160" s="14"/>
      <c r="AT160" s="249" t="s">
        <v>200</v>
      </c>
      <c r="AU160" s="249" t="s">
        <v>70</v>
      </c>
      <c r="AV160" s="14" t="s">
        <v>79</v>
      </c>
      <c r="AW160" s="14" t="s">
        <v>31</v>
      </c>
      <c r="AX160" s="14" t="s">
        <v>70</v>
      </c>
      <c r="AY160" s="249" t="s">
        <v>191</v>
      </c>
    </row>
    <row r="161" s="14" customFormat="1">
      <c r="A161" s="14"/>
      <c r="B161" s="239"/>
      <c r="C161" s="240"/>
      <c r="D161" s="230" t="s">
        <v>200</v>
      </c>
      <c r="E161" s="241" t="s">
        <v>714</v>
      </c>
      <c r="F161" s="242" t="s">
        <v>715</v>
      </c>
      <c r="G161" s="240"/>
      <c r="H161" s="243">
        <v>1.1519999999999999</v>
      </c>
      <c r="I161" s="244"/>
      <c r="J161" s="240"/>
      <c r="K161" s="240"/>
      <c r="L161" s="245"/>
      <c r="M161" s="246"/>
      <c r="N161" s="247"/>
      <c r="O161" s="247"/>
      <c r="P161" s="247"/>
      <c r="Q161" s="247"/>
      <c r="R161" s="247"/>
      <c r="S161" s="247"/>
      <c r="T161" s="248"/>
      <c r="U161" s="14"/>
      <c r="V161" s="14"/>
      <c r="W161" s="14"/>
      <c r="X161" s="14"/>
      <c r="Y161" s="14"/>
      <c r="Z161" s="14"/>
      <c r="AA161" s="14"/>
      <c r="AB161" s="14"/>
      <c r="AC161" s="14"/>
      <c r="AD161" s="14"/>
      <c r="AE161" s="14"/>
      <c r="AT161" s="249" t="s">
        <v>200</v>
      </c>
      <c r="AU161" s="249" t="s">
        <v>70</v>
      </c>
      <c r="AV161" s="14" t="s">
        <v>79</v>
      </c>
      <c r="AW161" s="14" t="s">
        <v>31</v>
      </c>
      <c r="AX161" s="14" t="s">
        <v>70</v>
      </c>
      <c r="AY161" s="249" t="s">
        <v>191</v>
      </c>
    </row>
    <row r="162" s="14" customFormat="1">
      <c r="A162" s="14"/>
      <c r="B162" s="239"/>
      <c r="C162" s="240"/>
      <c r="D162" s="230" t="s">
        <v>200</v>
      </c>
      <c r="E162" s="241" t="s">
        <v>19</v>
      </c>
      <c r="F162" s="242" t="s">
        <v>716</v>
      </c>
      <c r="G162" s="240"/>
      <c r="H162" s="243">
        <v>0.86399999999999999</v>
      </c>
      <c r="I162" s="244"/>
      <c r="J162" s="240"/>
      <c r="K162" s="240"/>
      <c r="L162" s="245"/>
      <c r="M162" s="246"/>
      <c r="N162" s="247"/>
      <c r="O162" s="247"/>
      <c r="P162" s="247"/>
      <c r="Q162" s="247"/>
      <c r="R162" s="247"/>
      <c r="S162" s="247"/>
      <c r="T162" s="248"/>
      <c r="U162" s="14"/>
      <c r="V162" s="14"/>
      <c r="W162" s="14"/>
      <c r="X162" s="14"/>
      <c r="Y162" s="14"/>
      <c r="Z162" s="14"/>
      <c r="AA162" s="14"/>
      <c r="AB162" s="14"/>
      <c r="AC162" s="14"/>
      <c r="AD162" s="14"/>
      <c r="AE162" s="14"/>
      <c r="AT162" s="249" t="s">
        <v>200</v>
      </c>
      <c r="AU162" s="249" t="s">
        <v>70</v>
      </c>
      <c r="AV162" s="14" t="s">
        <v>79</v>
      </c>
      <c r="AW162" s="14" t="s">
        <v>31</v>
      </c>
      <c r="AX162" s="14" t="s">
        <v>70</v>
      </c>
      <c r="AY162" s="249" t="s">
        <v>191</v>
      </c>
    </row>
    <row r="163" s="16" customFormat="1">
      <c r="A163" s="16"/>
      <c r="B163" s="285"/>
      <c r="C163" s="286"/>
      <c r="D163" s="230" t="s">
        <v>200</v>
      </c>
      <c r="E163" s="287" t="s">
        <v>19</v>
      </c>
      <c r="F163" s="288" t="s">
        <v>717</v>
      </c>
      <c r="G163" s="286"/>
      <c r="H163" s="289">
        <v>5.6159999999999997</v>
      </c>
      <c r="I163" s="290"/>
      <c r="J163" s="286"/>
      <c r="K163" s="286"/>
      <c r="L163" s="291"/>
      <c r="M163" s="292"/>
      <c r="N163" s="293"/>
      <c r="O163" s="293"/>
      <c r="P163" s="293"/>
      <c r="Q163" s="293"/>
      <c r="R163" s="293"/>
      <c r="S163" s="293"/>
      <c r="T163" s="294"/>
      <c r="U163" s="16"/>
      <c r="V163" s="16"/>
      <c r="W163" s="16"/>
      <c r="X163" s="16"/>
      <c r="Y163" s="16"/>
      <c r="Z163" s="16"/>
      <c r="AA163" s="16"/>
      <c r="AB163" s="16"/>
      <c r="AC163" s="16"/>
      <c r="AD163" s="16"/>
      <c r="AE163" s="16"/>
      <c r="AT163" s="295" t="s">
        <v>200</v>
      </c>
      <c r="AU163" s="295" t="s">
        <v>70</v>
      </c>
      <c r="AV163" s="16" t="s">
        <v>90</v>
      </c>
      <c r="AW163" s="16" t="s">
        <v>31</v>
      </c>
      <c r="AX163" s="16" t="s">
        <v>70</v>
      </c>
      <c r="AY163" s="295" t="s">
        <v>191</v>
      </c>
    </row>
    <row r="164" s="13" customFormat="1">
      <c r="A164" s="13"/>
      <c r="B164" s="228"/>
      <c r="C164" s="229"/>
      <c r="D164" s="230" t="s">
        <v>200</v>
      </c>
      <c r="E164" s="231" t="s">
        <v>19</v>
      </c>
      <c r="F164" s="232" t="s">
        <v>718</v>
      </c>
      <c r="G164" s="229"/>
      <c r="H164" s="231" t="s">
        <v>19</v>
      </c>
      <c r="I164" s="233"/>
      <c r="J164" s="229"/>
      <c r="K164" s="229"/>
      <c r="L164" s="234"/>
      <c r="M164" s="235"/>
      <c r="N164" s="236"/>
      <c r="O164" s="236"/>
      <c r="P164" s="236"/>
      <c r="Q164" s="236"/>
      <c r="R164" s="236"/>
      <c r="S164" s="236"/>
      <c r="T164" s="237"/>
      <c r="U164" s="13"/>
      <c r="V164" s="13"/>
      <c r="W164" s="13"/>
      <c r="X164" s="13"/>
      <c r="Y164" s="13"/>
      <c r="Z164" s="13"/>
      <c r="AA164" s="13"/>
      <c r="AB164" s="13"/>
      <c r="AC164" s="13"/>
      <c r="AD164" s="13"/>
      <c r="AE164" s="13"/>
      <c r="AT164" s="238" t="s">
        <v>200</v>
      </c>
      <c r="AU164" s="238" t="s">
        <v>70</v>
      </c>
      <c r="AV164" s="13" t="s">
        <v>77</v>
      </c>
      <c r="AW164" s="13" t="s">
        <v>31</v>
      </c>
      <c r="AX164" s="13" t="s">
        <v>70</v>
      </c>
      <c r="AY164" s="238" t="s">
        <v>191</v>
      </c>
    </row>
    <row r="165" s="14" customFormat="1">
      <c r="A165" s="14"/>
      <c r="B165" s="239"/>
      <c r="C165" s="240"/>
      <c r="D165" s="230" t="s">
        <v>200</v>
      </c>
      <c r="E165" s="241" t="s">
        <v>19</v>
      </c>
      <c r="F165" s="242" t="s">
        <v>719</v>
      </c>
      <c r="G165" s="240"/>
      <c r="H165" s="243">
        <v>1.458</v>
      </c>
      <c r="I165" s="244"/>
      <c r="J165" s="240"/>
      <c r="K165" s="240"/>
      <c r="L165" s="245"/>
      <c r="M165" s="246"/>
      <c r="N165" s="247"/>
      <c r="O165" s="247"/>
      <c r="P165" s="247"/>
      <c r="Q165" s="247"/>
      <c r="R165" s="247"/>
      <c r="S165" s="247"/>
      <c r="T165" s="248"/>
      <c r="U165" s="14"/>
      <c r="V165" s="14"/>
      <c r="W165" s="14"/>
      <c r="X165" s="14"/>
      <c r="Y165" s="14"/>
      <c r="Z165" s="14"/>
      <c r="AA165" s="14"/>
      <c r="AB165" s="14"/>
      <c r="AC165" s="14"/>
      <c r="AD165" s="14"/>
      <c r="AE165" s="14"/>
      <c r="AT165" s="249" t="s">
        <v>200</v>
      </c>
      <c r="AU165" s="249" t="s">
        <v>70</v>
      </c>
      <c r="AV165" s="14" t="s">
        <v>79</v>
      </c>
      <c r="AW165" s="14" t="s">
        <v>31</v>
      </c>
      <c r="AX165" s="14" t="s">
        <v>70</v>
      </c>
      <c r="AY165" s="249" t="s">
        <v>191</v>
      </c>
    </row>
    <row r="166" s="15" customFormat="1">
      <c r="A166" s="15"/>
      <c r="B166" s="250"/>
      <c r="C166" s="251"/>
      <c r="D166" s="230" t="s">
        <v>200</v>
      </c>
      <c r="E166" s="252" t="s">
        <v>625</v>
      </c>
      <c r="F166" s="253" t="s">
        <v>209</v>
      </c>
      <c r="G166" s="251"/>
      <c r="H166" s="254">
        <v>7.0739999999999998</v>
      </c>
      <c r="I166" s="255"/>
      <c r="J166" s="251"/>
      <c r="K166" s="251"/>
      <c r="L166" s="256"/>
      <c r="M166" s="257"/>
      <c r="N166" s="258"/>
      <c r="O166" s="258"/>
      <c r="P166" s="258"/>
      <c r="Q166" s="258"/>
      <c r="R166" s="258"/>
      <c r="S166" s="258"/>
      <c r="T166" s="259"/>
      <c r="U166" s="15"/>
      <c r="V166" s="15"/>
      <c r="W166" s="15"/>
      <c r="X166" s="15"/>
      <c r="Y166" s="15"/>
      <c r="Z166" s="15"/>
      <c r="AA166" s="15"/>
      <c r="AB166" s="15"/>
      <c r="AC166" s="15"/>
      <c r="AD166" s="15"/>
      <c r="AE166" s="15"/>
      <c r="AT166" s="260" t="s">
        <v>200</v>
      </c>
      <c r="AU166" s="260" t="s">
        <v>70</v>
      </c>
      <c r="AV166" s="15" t="s">
        <v>119</v>
      </c>
      <c r="AW166" s="15" t="s">
        <v>31</v>
      </c>
      <c r="AX166" s="15" t="s">
        <v>77</v>
      </c>
      <c r="AY166" s="260" t="s">
        <v>191</v>
      </c>
    </row>
    <row r="167" s="2" customFormat="1">
      <c r="A167" s="40"/>
      <c r="B167" s="41"/>
      <c r="C167" s="215" t="s">
        <v>281</v>
      </c>
      <c r="D167" s="215" t="s">
        <v>194</v>
      </c>
      <c r="E167" s="216" t="s">
        <v>720</v>
      </c>
      <c r="F167" s="217" t="s">
        <v>721</v>
      </c>
      <c r="G167" s="218" t="s">
        <v>197</v>
      </c>
      <c r="H167" s="219">
        <v>60</v>
      </c>
      <c r="I167" s="220"/>
      <c r="J167" s="221">
        <f>ROUND(I167*H167,2)</f>
        <v>0</v>
      </c>
      <c r="K167" s="217" t="s">
        <v>198</v>
      </c>
      <c r="L167" s="46"/>
      <c r="M167" s="222" t="s">
        <v>19</v>
      </c>
      <c r="N167" s="223" t="s">
        <v>41</v>
      </c>
      <c r="O167" s="86"/>
      <c r="P167" s="224">
        <f>O167*H167</f>
        <v>0</v>
      </c>
      <c r="Q167" s="224">
        <v>0</v>
      </c>
      <c r="R167" s="224">
        <f>Q167*H167</f>
        <v>0</v>
      </c>
      <c r="S167" s="224">
        <v>0</v>
      </c>
      <c r="T167" s="225">
        <f>S167*H167</f>
        <v>0</v>
      </c>
      <c r="U167" s="40"/>
      <c r="V167" s="40"/>
      <c r="W167" s="40"/>
      <c r="X167" s="40"/>
      <c r="Y167" s="40"/>
      <c r="Z167" s="40"/>
      <c r="AA167" s="40"/>
      <c r="AB167" s="40"/>
      <c r="AC167" s="40"/>
      <c r="AD167" s="40"/>
      <c r="AE167" s="40"/>
      <c r="AR167" s="226" t="s">
        <v>119</v>
      </c>
      <c r="AT167" s="226" t="s">
        <v>194</v>
      </c>
      <c r="AU167" s="226" t="s">
        <v>70</v>
      </c>
      <c r="AY167" s="19" t="s">
        <v>191</v>
      </c>
      <c r="BE167" s="227">
        <f>IF(N167="základní",J167,0)</f>
        <v>0</v>
      </c>
      <c r="BF167" s="227">
        <f>IF(N167="snížená",J167,0)</f>
        <v>0</v>
      </c>
      <c r="BG167" s="227">
        <f>IF(N167="zákl. přenesená",J167,0)</f>
        <v>0</v>
      </c>
      <c r="BH167" s="227">
        <f>IF(N167="sníž. přenesená",J167,0)</f>
        <v>0</v>
      </c>
      <c r="BI167" s="227">
        <f>IF(N167="nulová",J167,0)</f>
        <v>0</v>
      </c>
      <c r="BJ167" s="19" t="s">
        <v>77</v>
      </c>
      <c r="BK167" s="227">
        <f>ROUND(I167*H167,2)</f>
        <v>0</v>
      </c>
      <c r="BL167" s="19" t="s">
        <v>119</v>
      </c>
      <c r="BM167" s="226" t="s">
        <v>722</v>
      </c>
    </row>
    <row r="168" s="14" customFormat="1">
      <c r="A168" s="14"/>
      <c r="B168" s="239"/>
      <c r="C168" s="240"/>
      <c r="D168" s="230" t="s">
        <v>200</v>
      </c>
      <c r="E168" s="241" t="s">
        <v>19</v>
      </c>
      <c r="F168" s="242" t="s">
        <v>723</v>
      </c>
      <c r="G168" s="240"/>
      <c r="H168" s="243">
        <v>10</v>
      </c>
      <c r="I168" s="244"/>
      <c r="J168" s="240"/>
      <c r="K168" s="240"/>
      <c r="L168" s="245"/>
      <c r="M168" s="246"/>
      <c r="N168" s="247"/>
      <c r="O168" s="247"/>
      <c r="P168" s="247"/>
      <c r="Q168" s="247"/>
      <c r="R168" s="247"/>
      <c r="S168" s="247"/>
      <c r="T168" s="248"/>
      <c r="U168" s="14"/>
      <c r="V168" s="14"/>
      <c r="W168" s="14"/>
      <c r="X168" s="14"/>
      <c r="Y168" s="14"/>
      <c r="Z168" s="14"/>
      <c r="AA168" s="14"/>
      <c r="AB168" s="14"/>
      <c r="AC168" s="14"/>
      <c r="AD168" s="14"/>
      <c r="AE168" s="14"/>
      <c r="AT168" s="249" t="s">
        <v>200</v>
      </c>
      <c r="AU168" s="249" t="s">
        <v>70</v>
      </c>
      <c r="AV168" s="14" t="s">
        <v>79</v>
      </c>
      <c r="AW168" s="14" t="s">
        <v>31</v>
      </c>
      <c r="AX168" s="14" t="s">
        <v>70</v>
      </c>
      <c r="AY168" s="249" t="s">
        <v>191</v>
      </c>
    </row>
    <row r="169" s="14" customFormat="1">
      <c r="A169" s="14"/>
      <c r="B169" s="239"/>
      <c r="C169" s="240"/>
      <c r="D169" s="230" t="s">
        <v>200</v>
      </c>
      <c r="E169" s="241" t="s">
        <v>19</v>
      </c>
      <c r="F169" s="242" t="s">
        <v>724</v>
      </c>
      <c r="G169" s="240"/>
      <c r="H169" s="243">
        <v>7</v>
      </c>
      <c r="I169" s="244"/>
      <c r="J169" s="240"/>
      <c r="K169" s="240"/>
      <c r="L169" s="245"/>
      <c r="M169" s="246"/>
      <c r="N169" s="247"/>
      <c r="O169" s="247"/>
      <c r="P169" s="247"/>
      <c r="Q169" s="247"/>
      <c r="R169" s="247"/>
      <c r="S169" s="247"/>
      <c r="T169" s="248"/>
      <c r="U169" s="14"/>
      <c r="V169" s="14"/>
      <c r="W169" s="14"/>
      <c r="X169" s="14"/>
      <c r="Y169" s="14"/>
      <c r="Z169" s="14"/>
      <c r="AA169" s="14"/>
      <c r="AB169" s="14"/>
      <c r="AC169" s="14"/>
      <c r="AD169" s="14"/>
      <c r="AE169" s="14"/>
      <c r="AT169" s="249" t="s">
        <v>200</v>
      </c>
      <c r="AU169" s="249" t="s">
        <v>70</v>
      </c>
      <c r="AV169" s="14" t="s">
        <v>79</v>
      </c>
      <c r="AW169" s="14" t="s">
        <v>31</v>
      </c>
      <c r="AX169" s="14" t="s">
        <v>70</v>
      </c>
      <c r="AY169" s="249" t="s">
        <v>191</v>
      </c>
    </row>
    <row r="170" s="14" customFormat="1">
      <c r="A170" s="14"/>
      <c r="B170" s="239"/>
      <c r="C170" s="240"/>
      <c r="D170" s="230" t="s">
        <v>200</v>
      </c>
      <c r="E170" s="241" t="s">
        <v>19</v>
      </c>
      <c r="F170" s="242" t="s">
        <v>725</v>
      </c>
      <c r="G170" s="240"/>
      <c r="H170" s="243">
        <v>12</v>
      </c>
      <c r="I170" s="244"/>
      <c r="J170" s="240"/>
      <c r="K170" s="240"/>
      <c r="L170" s="245"/>
      <c r="M170" s="246"/>
      <c r="N170" s="247"/>
      <c r="O170" s="247"/>
      <c r="P170" s="247"/>
      <c r="Q170" s="247"/>
      <c r="R170" s="247"/>
      <c r="S170" s="247"/>
      <c r="T170" s="248"/>
      <c r="U170" s="14"/>
      <c r="V170" s="14"/>
      <c r="W170" s="14"/>
      <c r="X170" s="14"/>
      <c r="Y170" s="14"/>
      <c r="Z170" s="14"/>
      <c r="AA170" s="14"/>
      <c r="AB170" s="14"/>
      <c r="AC170" s="14"/>
      <c r="AD170" s="14"/>
      <c r="AE170" s="14"/>
      <c r="AT170" s="249" t="s">
        <v>200</v>
      </c>
      <c r="AU170" s="249" t="s">
        <v>70</v>
      </c>
      <c r="AV170" s="14" t="s">
        <v>79</v>
      </c>
      <c r="AW170" s="14" t="s">
        <v>31</v>
      </c>
      <c r="AX170" s="14" t="s">
        <v>70</v>
      </c>
      <c r="AY170" s="249" t="s">
        <v>191</v>
      </c>
    </row>
    <row r="171" s="14" customFormat="1">
      <c r="A171" s="14"/>
      <c r="B171" s="239"/>
      <c r="C171" s="240"/>
      <c r="D171" s="230" t="s">
        <v>200</v>
      </c>
      <c r="E171" s="241" t="s">
        <v>19</v>
      </c>
      <c r="F171" s="242" t="s">
        <v>726</v>
      </c>
      <c r="G171" s="240"/>
      <c r="H171" s="243">
        <v>3</v>
      </c>
      <c r="I171" s="244"/>
      <c r="J171" s="240"/>
      <c r="K171" s="240"/>
      <c r="L171" s="245"/>
      <c r="M171" s="246"/>
      <c r="N171" s="247"/>
      <c r="O171" s="247"/>
      <c r="P171" s="247"/>
      <c r="Q171" s="247"/>
      <c r="R171" s="247"/>
      <c r="S171" s="247"/>
      <c r="T171" s="248"/>
      <c r="U171" s="14"/>
      <c r="V171" s="14"/>
      <c r="W171" s="14"/>
      <c r="X171" s="14"/>
      <c r="Y171" s="14"/>
      <c r="Z171" s="14"/>
      <c r="AA171" s="14"/>
      <c r="AB171" s="14"/>
      <c r="AC171" s="14"/>
      <c r="AD171" s="14"/>
      <c r="AE171" s="14"/>
      <c r="AT171" s="249" t="s">
        <v>200</v>
      </c>
      <c r="AU171" s="249" t="s">
        <v>70</v>
      </c>
      <c r="AV171" s="14" t="s">
        <v>79</v>
      </c>
      <c r="AW171" s="14" t="s">
        <v>31</v>
      </c>
      <c r="AX171" s="14" t="s">
        <v>70</v>
      </c>
      <c r="AY171" s="249" t="s">
        <v>191</v>
      </c>
    </row>
    <row r="172" s="14" customFormat="1">
      <c r="A172" s="14"/>
      <c r="B172" s="239"/>
      <c r="C172" s="240"/>
      <c r="D172" s="230" t="s">
        <v>200</v>
      </c>
      <c r="E172" s="241" t="s">
        <v>19</v>
      </c>
      <c r="F172" s="242" t="s">
        <v>727</v>
      </c>
      <c r="G172" s="240"/>
      <c r="H172" s="243">
        <v>7</v>
      </c>
      <c r="I172" s="244"/>
      <c r="J172" s="240"/>
      <c r="K172" s="240"/>
      <c r="L172" s="245"/>
      <c r="M172" s="246"/>
      <c r="N172" s="247"/>
      <c r="O172" s="247"/>
      <c r="P172" s="247"/>
      <c r="Q172" s="247"/>
      <c r="R172" s="247"/>
      <c r="S172" s="247"/>
      <c r="T172" s="248"/>
      <c r="U172" s="14"/>
      <c r="V172" s="14"/>
      <c r="W172" s="14"/>
      <c r="X172" s="14"/>
      <c r="Y172" s="14"/>
      <c r="Z172" s="14"/>
      <c r="AA172" s="14"/>
      <c r="AB172" s="14"/>
      <c r="AC172" s="14"/>
      <c r="AD172" s="14"/>
      <c r="AE172" s="14"/>
      <c r="AT172" s="249" t="s">
        <v>200</v>
      </c>
      <c r="AU172" s="249" t="s">
        <v>70</v>
      </c>
      <c r="AV172" s="14" t="s">
        <v>79</v>
      </c>
      <c r="AW172" s="14" t="s">
        <v>31</v>
      </c>
      <c r="AX172" s="14" t="s">
        <v>70</v>
      </c>
      <c r="AY172" s="249" t="s">
        <v>191</v>
      </c>
    </row>
    <row r="173" s="14" customFormat="1">
      <c r="A173" s="14"/>
      <c r="B173" s="239"/>
      <c r="C173" s="240"/>
      <c r="D173" s="230" t="s">
        <v>200</v>
      </c>
      <c r="E173" s="241" t="s">
        <v>19</v>
      </c>
      <c r="F173" s="242" t="s">
        <v>728</v>
      </c>
      <c r="G173" s="240"/>
      <c r="H173" s="243">
        <v>8</v>
      </c>
      <c r="I173" s="244"/>
      <c r="J173" s="240"/>
      <c r="K173" s="240"/>
      <c r="L173" s="245"/>
      <c r="M173" s="246"/>
      <c r="N173" s="247"/>
      <c r="O173" s="247"/>
      <c r="P173" s="247"/>
      <c r="Q173" s="247"/>
      <c r="R173" s="247"/>
      <c r="S173" s="247"/>
      <c r="T173" s="248"/>
      <c r="U173" s="14"/>
      <c r="V173" s="14"/>
      <c r="W173" s="14"/>
      <c r="X173" s="14"/>
      <c r="Y173" s="14"/>
      <c r="Z173" s="14"/>
      <c r="AA173" s="14"/>
      <c r="AB173" s="14"/>
      <c r="AC173" s="14"/>
      <c r="AD173" s="14"/>
      <c r="AE173" s="14"/>
      <c r="AT173" s="249" t="s">
        <v>200</v>
      </c>
      <c r="AU173" s="249" t="s">
        <v>70</v>
      </c>
      <c r="AV173" s="14" t="s">
        <v>79</v>
      </c>
      <c r="AW173" s="14" t="s">
        <v>31</v>
      </c>
      <c r="AX173" s="14" t="s">
        <v>70</v>
      </c>
      <c r="AY173" s="249" t="s">
        <v>191</v>
      </c>
    </row>
    <row r="174" s="14" customFormat="1">
      <c r="A174" s="14"/>
      <c r="B174" s="239"/>
      <c r="C174" s="240"/>
      <c r="D174" s="230" t="s">
        <v>200</v>
      </c>
      <c r="E174" s="241" t="s">
        <v>19</v>
      </c>
      <c r="F174" s="242" t="s">
        <v>729</v>
      </c>
      <c r="G174" s="240"/>
      <c r="H174" s="243">
        <v>8</v>
      </c>
      <c r="I174" s="244"/>
      <c r="J174" s="240"/>
      <c r="K174" s="240"/>
      <c r="L174" s="245"/>
      <c r="M174" s="246"/>
      <c r="N174" s="247"/>
      <c r="O174" s="247"/>
      <c r="P174" s="247"/>
      <c r="Q174" s="247"/>
      <c r="R174" s="247"/>
      <c r="S174" s="247"/>
      <c r="T174" s="248"/>
      <c r="U174" s="14"/>
      <c r="V174" s="14"/>
      <c r="W174" s="14"/>
      <c r="X174" s="14"/>
      <c r="Y174" s="14"/>
      <c r="Z174" s="14"/>
      <c r="AA174" s="14"/>
      <c r="AB174" s="14"/>
      <c r="AC174" s="14"/>
      <c r="AD174" s="14"/>
      <c r="AE174" s="14"/>
      <c r="AT174" s="249" t="s">
        <v>200</v>
      </c>
      <c r="AU174" s="249" t="s">
        <v>70</v>
      </c>
      <c r="AV174" s="14" t="s">
        <v>79</v>
      </c>
      <c r="AW174" s="14" t="s">
        <v>31</v>
      </c>
      <c r="AX174" s="14" t="s">
        <v>70</v>
      </c>
      <c r="AY174" s="249" t="s">
        <v>191</v>
      </c>
    </row>
    <row r="175" s="14" customFormat="1">
      <c r="A175" s="14"/>
      <c r="B175" s="239"/>
      <c r="C175" s="240"/>
      <c r="D175" s="230" t="s">
        <v>200</v>
      </c>
      <c r="E175" s="241" t="s">
        <v>19</v>
      </c>
      <c r="F175" s="242" t="s">
        <v>730</v>
      </c>
      <c r="G175" s="240"/>
      <c r="H175" s="243">
        <v>5</v>
      </c>
      <c r="I175" s="244"/>
      <c r="J175" s="240"/>
      <c r="K175" s="240"/>
      <c r="L175" s="245"/>
      <c r="M175" s="246"/>
      <c r="N175" s="247"/>
      <c r="O175" s="247"/>
      <c r="P175" s="247"/>
      <c r="Q175" s="247"/>
      <c r="R175" s="247"/>
      <c r="S175" s="247"/>
      <c r="T175" s="248"/>
      <c r="U175" s="14"/>
      <c r="V175" s="14"/>
      <c r="W175" s="14"/>
      <c r="X175" s="14"/>
      <c r="Y175" s="14"/>
      <c r="Z175" s="14"/>
      <c r="AA175" s="14"/>
      <c r="AB175" s="14"/>
      <c r="AC175" s="14"/>
      <c r="AD175" s="14"/>
      <c r="AE175" s="14"/>
      <c r="AT175" s="249" t="s">
        <v>200</v>
      </c>
      <c r="AU175" s="249" t="s">
        <v>70</v>
      </c>
      <c r="AV175" s="14" t="s">
        <v>79</v>
      </c>
      <c r="AW175" s="14" t="s">
        <v>31</v>
      </c>
      <c r="AX175" s="14" t="s">
        <v>70</v>
      </c>
      <c r="AY175" s="249" t="s">
        <v>191</v>
      </c>
    </row>
    <row r="176" s="15" customFormat="1">
      <c r="A176" s="15"/>
      <c r="B176" s="250"/>
      <c r="C176" s="251"/>
      <c r="D176" s="230" t="s">
        <v>200</v>
      </c>
      <c r="E176" s="252" t="s">
        <v>19</v>
      </c>
      <c r="F176" s="253" t="s">
        <v>209</v>
      </c>
      <c r="G176" s="251"/>
      <c r="H176" s="254">
        <v>60</v>
      </c>
      <c r="I176" s="255"/>
      <c r="J176" s="251"/>
      <c r="K176" s="251"/>
      <c r="L176" s="256"/>
      <c r="M176" s="257"/>
      <c r="N176" s="258"/>
      <c r="O176" s="258"/>
      <c r="P176" s="258"/>
      <c r="Q176" s="258"/>
      <c r="R176" s="258"/>
      <c r="S176" s="258"/>
      <c r="T176" s="259"/>
      <c r="U176" s="15"/>
      <c r="V176" s="15"/>
      <c r="W176" s="15"/>
      <c r="X176" s="15"/>
      <c r="Y176" s="15"/>
      <c r="Z176" s="15"/>
      <c r="AA176" s="15"/>
      <c r="AB176" s="15"/>
      <c r="AC176" s="15"/>
      <c r="AD176" s="15"/>
      <c r="AE176" s="15"/>
      <c r="AT176" s="260" t="s">
        <v>200</v>
      </c>
      <c r="AU176" s="260" t="s">
        <v>70</v>
      </c>
      <c r="AV176" s="15" t="s">
        <v>119</v>
      </c>
      <c r="AW176" s="15" t="s">
        <v>31</v>
      </c>
      <c r="AX176" s="15" t="s">
        <v>77</v>
      </c>
      <c r="AY176" s="260" t="s">
        <v>191</v>
      </c>
    </row>
    <row r="177" s="2" customFormat="1" ht="33" customHeight="1">
      <c r="A177" s="40"/>
      <c r="B177" s="41"/>
      <c r="C177" s="215" t="s">
        <v>287</v>
      </c>
      <c r="D177" s="215" t="s">
        <v>194</v>
      </c>
      <c r="E177" s="216" t="s">
        <v>731</v>
      </c>
      <c r="F177" s="217" t="s">
        <v>732</v>
      </c>
      <c r="G177" s="218" t="s">
        <v>367</v>
      </c>
      <c r="H177" s="219">
        <v>339.19999999999999</v>
      </c>
      <c r="I177" s="220"/>
      <c r="J177" s="221">
        <f>ROUND(I177*H177,2)</f>
        <v>0</v>
      </c>
      <c r="K177" s="217" t="s">
        <v>198</v>
      </c>
      <c r="L177" s="46"/>
      <c r="M177" s="222" t="s">
        <v>19</v>
      </c>
      <c r="N177" s="223" t="s">
        <v>41</v>
      </c>
      <c r="O177" s="86"/>
      <c r="P177" s="224">
        <f>O177*H177</f>
        <v>0</v>
      </c>
      <c r="Q177" s="224">
        <v>0</v>
      </c>
      <c r="R177" s="224">
        <f>Q177*H177</f>
        <v>0</v>
      </c>
      <c r="S177" s="224">
        <v>0</v>
      </c>
      <c r="T177" s="225">
        <f>S177*H177</f>
        <v>0</v>
      </c>
      <c r="U177" s="40"/>
      <c r="V177" s="40"/>
      <c r="W177" s="40"/>
      <c r="X177" s="40"/>
      <c r="Y177" s="40"/>
      <c r="Z177" s="40"/>
      <c r="AA177" s="40"/>
      <c r="AB177" s="40"/>
      <c r="AC177" s="40"/>
      <c r="AD177" s="40"/>
      <c r="AE177" s="40"/>
      <c r="AR177" s="226" t="s">
        <v>119</v>
      </c>
      <c r="AT177" s="226" t="s">
        <v>194</v>
      </c>
      <c r="AU177" s="226" t="s">
        <v>70</v>
      </c>
      <c r="AY177" s="19" t="s">
        <v>191</v>
      </c>
      <c r="BE177" s="227">
        <f>IF(N177="základní",J177,0)</f>
        <v>0</v>
      </c>
      <c r="BF177" s="227">
        <f>IF(N177="snížená",J177,0)</f>
        <v>0</v>
      </c>
      <c r="BG177" s="227">
        <f>IF(N177="zákl. přenesená",J177,0)</f>
        <v>0</v>
      </c>
      <c r="BH177" s="227">
        <f>IF(N177="sníž. přenesená",J177,0)</f>
        <v>0</v>
      </c>
      <c r="BI177" s="227">
        <f>IF(N177="nulová",J177,0)</f>
        <v>0</v>
      </c>
      <c r="BJ177" s="19" t="s">
        <v>77</v>
      </c>
      <c r="BK177" s="227">
        <f>ROUND(I177*H177,2)</f>
        <v>0</v>
      </c>
      <c r="BL177" s="19" t="s">
        <v>119</v>
      </c>
      <c r="BM177" s="226" t="s">
        <v>733</v>
      </c>
    </row>
    <row r="178" s="14" customFormat="1">
      <c r="A178" s="14"/>
      <c r="B178" s="239"/>
      <c r="C178" s="240"/>
      <c r="D178" s="230" t="s">
        <v>200</v>
      </c>
      <c r="E178" s="241" t="s">
        <v>19</v>
      </c>
      <c r="F178" s="242" t="s">
        <v>734</v>
      </c>
      <c r="G178" s="240"/>
      <c r="H178" s="243">
        <v>86</v>
      </c>
      <c r="I178" s="244"/>
      <c r="J178" s="240"/>
      <c r="K178" s="240"/>
      <c r="L178" s="245"/>
      <c r="M178" s="246"/>
      <c r="N178" s="247"/>
      <c r="O178" s="247"/>
      <c r="P178" s="247"/>
      <c r="Q178" s="247"/>
      <c r="R178" s="247"/>
      <c r="S178" s="247"/>
      <c r="T178" s="248"/>
      <c r="U178" s="14"/>
      <c r="V178" s="14"/>
      <c r="W178" s="14"/>
      <c r="X178" s="14"/>
      <c r="Y178" s="14"/>
      <c r="Z178" s="14"/>
      <c r="AA178" s="14"/>
      <c r="AB178" s="14"/>
      <c r="AC178" s="14"/>
      <c r="AD178" s="14"/>
      <c r="AE178" s="14"/>
      <c r="AT178" s="249" t="s">
        <v>200</v>
      </c>
      <c r="AU178" s="249" t="s">
        <v>70</v>
      </c>
      <c r="AV178" s="14" t="s">
        <v>79</v>
      </c>
      <c r="AW178" s="14" t="s">
        <v>31</v>
      </c>
      <c r="AX178" s="14" t="s">
        <v>70</v>
      </c>
      <c r="AY178" s="249" t="s">
        <v>191</v>
      </c>
    </row>
    <row r="179" s="14" customFormat="1">
      <c r="A179" s="14"/>
      <c r="B179" s="239"/>
      <c r="C179" s="240"/>
      <c r="D179" s="230" t="s">
        <v>200</v>
      </c>
      <c r="E179" s="241" t="s">
        <v>19</v>
      </c>
      <c r="F179" s="242" t="s">
        <v>735</v>
      </c>
      <c r="G179" s="240"/>
      <c r="H179" s="243">
        <v>31</v>
      </c>
      <c r="I179" s="244"/>
      <c r="J179" s="240"/>
      <c r="K179" s="240"/>
      <c r="L179" s="245"/>
      <c r="M179" s="246"/>
      <c r="N179" s="247"/>
      <c r="O179" s="247"/>
      <c r="P179" s="247"/>
      <c r="Q179" s="247"/>
      <c r="R179" s="247"/>
      <c r="S179" s="247"/>
      <c r="T179" s="248"/>
      <c r="U179" s="14"/>
      <c r="V179" s="14"/>
      <c r="W179" s="14"/>
      <c r="X179" s="14"/>
      <c r="Y179" s="14"/>
      <c r="Z179" s="14"/>
      <c r="AA179" s="14"/>
      <c r="AB179" s="14"/>
      <c r="AC179" s="14"/>
      <c r="AD179" s="14"/>
      <c r="AE179" s="14"/>
      <c r="AT179" s="249" t="s">
        <v>200</v>
      </c>
      <c r="AU179" s="249" t="s">
        <v>70</v>
      </c>
      <c r="AV179" s="14" t="s">
        <v>79</v>
      </c>
      <c r="AW179" s="14" t="s">
        <v>31</v>
      </c>
      <c r="AX179" s="14" t="s">
        <v>70</v>
      </c>
      <c r="AY179" s="249" t="s">
        <v>191</v>
      </c>
    </row>
    <row r="180" s="14" customFormat="1">
      <c r="A180" s="14"/>
      <c r="B180" s="239"/>
      <c r="C180" s="240"/>
      <c r="D180" s="230" t="s">
        <v>200</v>
      </c>
      <c r="E180" s="241" t="s">
        <v>19</v>
      </c>
      <c r="F180" s="242" t="s">
        <v>736</v>
      </c>
      <c r="G180" s="240"/>
      <c r="H180" s="243">
        <v>54</v>
      </c>
      <c r="I180" s="244"/>
      <c r="J180" s="240"/>
      <c r="K180" s="240"/>
      <c r="L180" s="245"/>
      <c r="M180" s="246"/>
      <c r="N180" s="247"/>
      <c r="O180" s="247"/>
      <c r="P180" s="247"/>
      <c r="Q180" s="247"/>
      <c r="R180" s="247"/>
      <c r="S180" s="247"/>
      <c r="T180" s="248"/>
      <c r="U180" s="14"/>
      <c r="V180" s="14"/>
      <c r="W180" s="14"/>
      <c r="X180" s="14"/>
      <c r="Y180" s="14"/>
      <c r="Z180" s="14"/>
      <c r="AA180" s="14"/>
      <c r="AB180" s="14"/>
      <c r="AC180" s="14"/>
      <c r="AD180" s="14"/>
      <c r="AE180" s="14"/>
      <c r="AT180" s="249" t="s">
        <v>200</v>
      </c>
      <c r="AU180" s="249" t="s">
        <v>70</v>
      </c>
      <c r="AV180" s="14" t="s">
        <v>79</v>
      </c>
      <c r="AW180" s="14" t="s">
        <v>31</v>
      </c>
      <c r="AX180" s="14" t="s">
        <v>70</v>
      </c>
      <c r="AY180" s="249" t="s">
        <v>191</v>
      </c>
    </row>
    <row r="181" s="14" customFormat="1">
      <c r="A181" s="14"/>
      <c r="B181" s="239"/>
      <c r="C181" s="240"/>
      <c r="D181" s="230" t="s">
        <v>200</v>
      </c>
      <c r="E181" s="241" t="s">
        <v>19</v>
      </c>
      <c r="F181" s="242" t="s">
        <v>737</v>
      </c>
      <c r="G181" s="240"/>
      <c r="H181" s="243">
        <v>12</v>
      </c>
      <c r="I181" s="244"/>
      <c r="J181" s="240"/>
      <c r="K181" s="240"/>
      <c r="L181" s="245"/>
      <c r="M181" s="246"/>
      <c r="N181" s="247"/>
      <c r="O181" s="247"/>
      <c r="P181" s="247"/>
      <c r="Q181" s="247"/>
      <c r="R181" s="247"/>
      <c r="S181" s="247"/>
      <c r="T181" s="248"/>
      <c r="U181" s="14"/>
      <c r="V181" s="14"/>
      <c r="W181" s="14"/>
      <c r="X181" s="14"/>
      <c r="Y181" s="14"/>
      <c r="Z181" s="14"/>
      <c r="AA181" s="14"/>
      <c r="AB181" s="14"/>
      <c r="AC181" s="14"/>
      <c r="AD181" s="14"/>
      <c r="AE181" s="14"/>
      <c r="AT181" s="249" t="s">
        <v>200</v>
      </c>
      <c r="AU181" s="249" t="s">
        <v>70</v>
      </c>
      <c r="AV181" s="14" t="s">
        <v>79</v>
      </c>
      <c r="AW181" s="14" t="s">
        <v>31</v>
      </c>
      <c r="AX181" s="14" t="s">
        <v>70</v>
      </c>
      <c r="AY181" s="249" t="s">
        <v>191</v>
      </c>
    </row>
    <row r="182" s="14" customFormat="1">
      <c r="A182" s="14"/>
      <c r="B182" s="239"/>
      <c r="C182" s="240"/>
      <c r="D182" s="230" t="s">
        <v>200</v>
      </c>
      <c r="E182" s="241" t="s">
        <v>19</v>
      </c>
      <c r="F182" s="242" t="s">
        <v>738</v>
      </c>
      <c r="G182" s="240"/>
      <c r="H182" s="243">
        <v>39.600000000000001</v>
      </c>
      <c r="I182" s="244"/>
      <c r="J182" s="240"/>
      <c r="K182" s="240"/>
      <c r="L182" s="245"/>
      <c r="M182" s="246"/>
      <c r="N182" s="247"/>
      <c r="O182" s="247"/>
      <c r="P182" s="247"/>
      <c r="Q182" s="247"/>
      <c r="R182" s="247"/>
      <c r="S182" s="247"/>
      <c r="T182" s="248"/>
      <c r="U182" s="14"/>
      <c r="V182" s="14"/>
      <c r="W182" s="14"/>
      <c r="X182" s="14"/>
      <c r="Y182" s="14"/>
      <c r="Z182" s="14"/>
      <c r="AA182" s="14"/>
      <c r="AB182" s="14"/>
      <c r="AC182" s="14"/>
      <c r="AD182" s="14"/>
      <c r="AE182" s="14"/>
      <c r="AT182" s="249" t="s">
        <v>200</v>
      </c>
      <c r="AU182" s="249" t="s">
        <v>70</v>
      </c>
      <c r="AV182" s="14" t="s">
        <v>79</v>
      </c>
      <c r="AW182" s="14" t="s">
        <v>31</v>
      </c>
      <c r="AX182" s="14" t="s">
        <v>70</v>
      </c>
      <c r="AY182" s="249" t="s">
        <v>191</v>
      </c>
    </row>
    <row r="183" s="14" customFormat="1">
      <c r="A183" s="14"/>
      <c r="B183" s="239"/>
      <c r="C183" s="240"/>
      <c r="D183" s="230" t="s">
        <v>200</v>
      </c>
      <c r="E183" s="241" t="s">
        <v>19</v>
      </c>
      <c r="F183" s="242" t="s">
        <v>739</v>
      </c>
      <c r="G183" s="240"/>
      <c r="H183" s="243">
        <v>39.600000000000001</v>
      </c>
      <c r="I183" s="244"/>
      <c r="J183" s="240"/>
      <c r="K183" s="240"/>
      <c r="L183" s="245"/>
      <c r="M183" s="246"/>
      <c r="N183" s="247"/>
      <c r="O183" s="247"/>
      <c r="P183" s="247"/>
      <c r="Q183" s="247"/>
      <c r="R183" s="247"/>
      <c r="S183" s="247"/>
      <c r="T183" s="248"/>
      <c r="U183" s="14"/>
      <c r="V183" s="14"/>
      <c r="W183" s="14"/>
      <c r="X183" s="14"/>
      <c r="Y183" s="14"/>
      <c r="Z183" s="14"/>
      <c r="AA183" s="14"/>
      <c r="AB183" s="14"/>
      <c r="AC183" s="14"/>
      <c r="AD183" s="14"/>
      <c r="AE183" s="14"/>
      <c r="AT183" s="249" t="s">
        <v>200</v>
      </c>
      <c r="AU183" s="249" t="s">
        <v>70</v>
      </c>
      <c r="AV183" s="14" t="s">
        <v>79</v>
      </c>
      <c r="AW183" s="14" t="s">
        <v>31</v>
      </c>
      <c r="AX183" s="14" t="s">
        <v>70</v>
      </c>
      <c r="AY183" s="249" t="s">
        <v>191</v>
      </c>
    </row>
    <row r="184" s="14" customFormat="1">
      <c r="A184" s="14"/>
      <c r="B184" s="239"/>
      <c r="C184" s="240"/>
      <c r="D184" s="230" t="s">
        <v>200</v>
      </c>
      <c r="E184" s="241" t="s">
        <v>19</v>
      </c>
      <c r="F184" s="242" t="s">
        <v>740</v>
      </c>
      <c r="G184" s="240"/>
      <c r="H184" s="243">
        <v>38</v>
      </c>
      <c r="I184" s="244"/>
      <c r="J184" s="240"/>
      <c r="K184" s="240"/>
      <c r="L184" s="245"/>
      <c r="M184" s="246"/>
      <c r="N184" s="247"/>
      <c r="O184" s="247"/>
      <c r="P184" s="247"/>
      <c r="Q184" s="247"/>
      <c r="R184" s="247"/>
      <c r="S184" s="247"/>
      <c r="T184" s="248"/>
      <c r="U184" s="14"/>
      <c r="V184" s="14"/>
      <c r="W184" s="14"/>
      <c r="X184" s="14"/>
      <c r="Y184" s="14"/>
      <c r="Z184" s="14"/>
      <c r="AA184" s="14"/>
      <c r="AB184" s="14"/>
      <c r="AC184" s="14"/>
      <c r="AD184" s="14"/>
      <c r="AE184" s="14"/>
      <c r="AT184" s="249" t="s">
        <v>200</v>
      </c>
      <c r="AU184" s="249" t="s">
        <v>70</v>
      </c>
      <c r="AV184" s="14" t="s">
        <v>79</v>
      </c>
      <c r="AW184" s="14" t="s">
        <v>31</v>
      </c>
      <c r="AX184" s="14" t="s">
        <v>70</v>
      </c>
      <c r="AY184" s="249" t="s">
        <v>191</v>
      </c>
    </row>
    <row r="185" s="14" customFormat="1">
      <c r="A185" s="14"/>
      <c r="B185" s="239"/>
      <c r="C185" s="240"/>
      <c r="D185" s="230" t="s">
        <v>200</v>
      </c>
      <c r="E185" s="241" t="s">
        <v>19</v>
      </c>
      <c r="F185" s="242" t="s">
        <v>741</v>
      </c>
      <c r="G185" s="240"/>
      <c r="H185" s="243">
        <v>39</v>
      </c>
      <c r="I185" s="244"/>
      <c r="J185" s="240"/>
      <c r="K185" s="240"/>
      <c r="L185" s="245"/>
      <c r="M185" s="246"/>
      <c r="N185" s="247"/>
      <c r="O185" s="247"/>
      <c r="P185" s="247"/>
      <c r="Q185" s="247"/>
      <c r="R185" s="247"/>
      <c r="S185" s="247"/>
      <c r="T185" s="248"/>
      <c r="U185" s="14"/>
      <c r="V185" s="14"/>
      <c r="W185" s="14"/>
      <c r="X185" s="14"/>
      <c r="Y185" s="14"/>
      <c r="Z185" s="14"/>
      <c r="AA185" s="14"/>
      <c r="AB185" s="14"/>
      <c r="AC185" s="14"/>
      <c r="AD185" s="14"/>
      <c r="AE185" s="14"/>
      <c r="AT185" s="249" t="s">
        <v>200</v>
      </c>
      <c r="AU185" s="249" t="s">
        <v>70</v>
      </c>
      <c r="AV185" s="14" t="s">
        <v>79</v>
      </c>
      <c r="AW185" s="14" t="s">
        <v>31</v>
      </c>
      <c r="AX185" s="14" t="s">
        <v>70</v>
      </c>
      <c r="AY185" s="249" t="s">
        <v>191</v>
      </c>
    </row>
    <row r="186" s="15" customFormat="1">
      <c r="A186" s="15"/>
      <c r="B186" s="250"/>
      <c r="C186" s="251"/>
      <c r="D186" s="230" t="s">
        <v>200</v>
      </c>
      <c r="E186" s="252" t="s">
        <v>634</v>
      </c>
      <c r="F186" s="253" t="s">
        <v>209</v>
      </c>
      <c r="G186" s="251"/>
      <c r="H186" s="254">
        <v>339.19999999999999</v>
      </c>
      <c r="I186" s="255"/>
      <c r="J186" s="251"/>
      <c r="K186" s="251"/>
      <c r="L186" s="256"/>
      <c r="M186" s="257"/>
      <c r="N186" s="258"/>
      <c r="O186" s="258"/>
      <c r="P186" s="258"/>
      <c r="Q186" s="258"/>
      <c r="R186" s="258"/>
      <c r="S186" s="258"/>
      <c r="T186" s="259"/>
      <c r="U186" s="15"/>
      <c r="V186" s="15"/>
      <c r="W186" s="15"/>
      <c r="X186" s="15"/>
      <c r="Y186" s="15"/>
      <c r="Z186" s="15"/>
      <c r="AA186" s="15"/>
      <c r="AB186" s="15"/>
      <c r="AC186" s="15"/>
      <c r="AD186" s="15"/>
      <c r="AE186" s="15"/>
      <c r="AT186" s="260" t="s">
        <v>200</v>
      </c>
      <c r="AU186" s="260" t="s">
        <v>70</v>
      </c>
      <c r="AV186" s="15" t="s">
        <v>119</v>
      </c>
      <c r="AW186" s="15" t="s">
        <v>31</v>
      </c>
      <c r="AX186" s="15" t="s">
        <v>77</v>
      </c>
      <c r="AY186" s="260" t="s">
        <v>191</v>
      </c>
    </row>
    <row r="187" s="2" customFormat="1" ht="44.25" customHeight="1">
      <c r="A187" s="40"/>
      <c r="B187" s="41"/>
      <c r="C187" s="215" t="s">
        <v>292</v>
      </c>
      <c r="D187" s="215" t="s">
        <v>194</v>
      </c>
      <c r="E187" s="216" t="s">
        <v>742</v>
      </c>
      <c r="F187" s="217" t="s">
        <v>743</v>
      </c>
      <c r="G187" s="218" t="s">
        <v>367</v>
      </c>
      <c r="H187" s="219">
        <v>287.60000000000002</v>
      </c>
      <c r="I187" s="220"/>
      <c r="J187" s="221">
        <f>ROUND(I187*H187,2)</f>
        <v>0</v>
      </c>
      <c r="K187" s="217" t="s">
        <v>198</v>
      </c>
      <c r="L187" s="46"/>
      <c r="M187" s="222" t="s">
        <v>19</v>
      </c>
      <c r="N187" s="223" t="s">
        <v>41</v>
      </c>
      <c r="O187" s="86"/>
      <c r="P187" s="224">
        <f>O187*H187</f>
        <v>0</v>
      </c>
      <c r="Q187" s="224">
        <v>0</v>
      </c>
      <c r="R187" s="224">
        <f>Q187*H187</f>
        <v>0</v>
      </c>
      <c r="S187" s="224">
        <v>0</v>
      </c>
      <c r="T187" s="225">
        <f>S187*H187</f>
        <v>0</v>
      </c>
      <c r="U187" s="40"/>
      <c r="V187" s="40"/>
      <c r="W187" s="40"/>
      <c r="X187" s="40"/>
      <c r="Y187" s="40"/>
      <c r="Z187" s="40"/>
      <c r="AA187" s="40"/>
      <c r="AB187" s="40"/>
      <c r="AC187" s="40"/>
      <c r="AD187" s="40"/>
      <c r="AE187" s="40"/>
      <c r="AR187" s="226" t="s">
        <v>678</v>
      </c>
      <c r="AT187" s="226" t="s">
        <v>194</v>
      </c>
      <c r="AU187" s="226" t="s">
        <v>70</v>
      </c>
      <c r="AY187" s="19" t="s">
        <v>191</v>
      </c>
      <c r="BE187" s="227">
        <f>IF(N187="základní",J187,0)</f>
        <v>0</v>
      </c>
      <c r="BF187" s="227">
        <f>IF(N187="snížená",J187,0)</f>
        <v>0</v>
      </c>
      <c r="BG187" s="227">
        <f>IF(N187="zákl. přenesená",J187,0)</f>
        <v>0</v>
      </c>
      <c r="BH187" s="227">
        <f>IF(N187="sníž. přenesená",J187,0)</f>
        <v>0</v>
      </c>
      <c r="BI187" s="227">
        <f>IF(N187="nulová",J187,0)</f>
        <v>0</v>
      </c>
      <c r="BJ187" s="19" t="s">
        <v>77</v>
      </c>
      <c r="BK187" s="227">
        <f>ROUND(I187*H187,2)</f>
        <v>0</v>
      </c>
      <c r="BL187" s="19" t="s">
        <v>678</v>
      </c>
      <c r="BM187" s="226" t="s">
        <v>744</v>
      </c>
    </row>
    <row r="188" s="14" customFormat="1">
      <c r="A188" s="14"/>
      <c r="B188" s="239"/>
      <c r="C188" s="240"/>
      <c r="D188" s="230" t="s">
        <v>200</v>
      </c>
      <c r="E188" s="241" t="s">
        <v>19</v>
      </c>
      <c r="F188" s="242" t="s">
        <v>734</v>
      </c>
      <c r="G188" s="240"/>
      <c r="H188" s="243">
        <v>86</v>
      </c>
      <c r="I188" s="244"/>
      <c r="J188" s="240"/>
      <c r="K188" s="240"/>
      <c r="L188" s="245"/>
      <c r="M188" s="246"/>
      <c r="N188" s="247"/>
      <c r="O188" s="247"/>
      <c r="P188" s="247"/>
      <c r="Q188" s="247"/>
      <c r="R188" s="247"/>
      <c r="S188" s="247"/>
      <c r="T188" s="248"/>
      <c r="U188" s="14"/>
      <c r="V188" s="14"/>
      <c r="W188" s="14"/>
      <c r="X188" s="14"/>
      <c r="Y188" s="14"/>
      <c r="Z188" s="14"/>
      <c r="AA188" s="14"/>
      <c r="AB188" s="14"/>
      <c r="AC188" s="14"/>
      <c r="AD188" s="14"/>
      <c r="AE188" s="14"/>
      <c r="AT188" s="249" t="s">
        <v>200</v>
      </c>
      <c r="AU188" s="249" t="s">
        <v>70</v>
      </c>
      <c r="AV188" s="14" t="s">
        <v>79</v>
      </c>
      <c r="AW188" s="14" t="s">
        <v>31</v>
      </c>
      <c r="AX188" s="14" t="s">
        <v>70</v>
      </c>
      <c r="AY188" s="249" t="s">
        <v>191</v>
      </c>
    </row>
    <row r="189" s="14" customFormat="1">
      <c r="A189" s="14"/>
      <c r="B189" s="239"/>
      <c r="C189" s="240"/>
      <c r="D189" s="230" t="s">
        <v>200</v>
      </c>
      <c r="E189" s="241" t="s">
        <v>19</v>
      </c>
      <c r="F189" s="242" t="s">
        <v>745</v>
      </c>
      <c r="G189" s="240"/>
      <c r="H189" s="243">
        <v>25</v>
      </c>
      <c r="I189" s="244"/>
      <c r="J189" s="240"/>
      <c r="K189" s="240"/>
      <c r="L189" s="245"/>
      <c r="M189" s="246"/>
      <c r="N189" s="247"/>
      <c r="O189" s="247"/>
      <c r="P189" s="247"/>
      <c r="Q189" s="247"/>
      <c r="R189" s="247"/>
      <c r="S189" s="247"/>
      <c r="T189" s="248"/>
      <c r="U189" s="14"/>
      <c r="V189" s="14"/>
      <c r="W189" s="14"/>
      <c r="X189" s="14"/>
      <c r="Y189" s="14"/>
      <c r="Z189" s="14"/>
      <c r="AA189" s="14"/>
      <c r="AB189" s="14"/>
      <c r="AC189" s="14"/>
      <c r="AD189" s="14"/>
      <c r="AE189" s="14"/>
      <c r="AT189" s="249" t="s">
        <v>200</v>
      </c>
      <c r="AU189" s="249" t="s">
        <v>70</v>
      </c>
      <c r="AV189" s="14" t="s">
        <v>79</v>
      </c>
      <c r="AW189" s="14" t="s">
        <v>31</v>
      </c>
      <c r="AX189" s="14" t="s">
        <v>70</v>
      </c>
      <c r="AY189" s="249" t="s">
        <v>191</v>
      </c>
    </row>
    <row r="190" s="14" customFormat="1">
      <c r="A190" s="14"/>
      <c r="B190" s="239"/>
      <c r="C190" s="240"/>
      <c r="D190" s="230" t="s">
        <v>200</v>
      </c>
      <c r="E190" s="241" t="s">
        <v>19</v>
      </c>
      <c r="F190" s="242" t="s">
        <v>736</v>
      </c>
      <c r="G190" s="240"/>
      <c r="H190" s="243">
        <v>54</v>
      </c>
      <c r="I190" s="244"/>
      <c r="J190" s="240"/>
      <c r="K190" s="240"/>
      <c r="L190" s="245"/>
      <c r="M190" s="246"/>
      <c r="N190" s="247"/>
      <c r="O190" s="247"/>
      <c r="P190" s="247"/>
      <c r="Q190" s="247"/>
      <c r="R190" s="247"/>
      <c r="S190" s="247"/>
      <c r="T190" s="248"/>
      <c r="U190" s="14"/>
      <c r="V190" s="14"/>
      <c r="W190" s="14"/>
      <c r="X190" s="14"/>
      <c r="Y190" s="14"/>
      <c r="Z190" s="14"/>
      <c r="AA190" s="14"/>
      <c r="AB190" s="14"/>
      <c r="AC190" s="14"/>
      <c r="AD190" s="14"/>
      <c r="AE190" s="14"/>
      <c r="AT190" s="249" t="s">
        <v>200</v>
      </c>
      <c r="AU190" s="249" t="s">
        <v>70</v>
      </c>
      <c r="AV190" s="14" t="s">
        <v>79</v>
      </c>
      <c r="AW190" s="14" t="s">
        <v>31</v>
      </c>
      <c r="AX190" s="14" t="s">
        <v>70</v>
      </c>
      <c r="AY190" s="249" t="s">
        <v>191</v>
      </c>
    </row>
    <row r="191" s="14" customFormat="1">
      <c r="A191" s="14"/>
      <c r="B191" s="239"/>
      <c r="C191" s="240"/>
      <c r="D191" s="230" t="s">
        <v>200</v>
      </c>
      <c r="E191" s="241" t="s">
        <v>19</v>
      </c>
      <c r="F191" s="242" t="s">
        <v>746</v>
      </c>
      <c r="G191" s="240"/>
      <c r="H191" s="243">
        <v>7.2000000000000002</v>
      </c>
      <c r="I191" s="244"/>
      <c r="J191" s="240"/>
      <c r="K191" s="240"/>
      <c r="L191" s="245"/>
      <c r="M191" s="246"/>
      <c r="N191" s="247"/>
      <c r="O191" s="247"/>
      <c r="P191" s="247"/>
      <c r="Q191" s="247"/>
      <c r="R191" s="247"/>
      <c r="S191" s="247"/>
      <c r="T191" s="248"/>
      <c r="U191" s="14"/>
      <c r="V191" s="14"/>
      <c r="W191" s="14"/>
      <c r="X191" s="14"/>
      <c r="Y191" s="14"/>
      <c r="Z191" s="14"/>
      <c r="AA191" s="14"/>
      <c r="AB191" s="14"/>
      <c r="AC191" s="14"/>
      <c r="AD191" s="14"/>
      <c r="AE191" s="14"/>
      <c r="AT191" s="249" t="s">
        <v>200</v>
      </c>
      <c r="AU191" s="249" t="s">
        <v>70</v>
      </c>
      <c r="AV191" s="14" t="s">
        <v>79</v>
      </c>
      <c r="AW191" s="14" t="s">
        <v>31</v>
      </c>
      <c r="AX191" s="14" t="s">
        <v>70</v>
      </c>
      <c r="AY191" s="249" t="s">
        <v>191</v>
      </c>
    </row>
    <row r="192" s="14" customFormat="1">
      <c r="A192" s="14"/>
      <c r="B192" s="239"/>
      <c r="C192" s="240"/>
      <c r="D192" s="230" t="s">
        <v>200</v>
      </c>
      <c r="E192" s="241" t="s">
        <v>19</v>
      </c>
      <c r="F192" s="242" t="s">
        <v>747</v>
      </c>
      <c r="G192" s="240"/>
      <c r="H192" s="243">
        <v>25.199999999999999</v>
      </c>
      <c r="I192" s="244"/>
      <c r="J192" s="240"/>
      <c r="K192" s="240"/>
      <c r="L192" s="245"/>
      <c r="M192" s="246"/>
      <c r="N192" s="247"/>
      <c r="O192" s="247"/>
      <c r="P192" s="247"/>
      <c r="Q192" s="247"/>
      <c r="R192" s="247"/>
      <c r="S192" s="247"/>
      <c r="T192" s="248"/>
      <c r="U192" s="14"/>
      <c r="V192" s="14"/>
      <c r="W192" s="14"/>
      <c r="X192" s="14"/>
      <c r="Y192" s="14"/>
      <c r="Z192" s="14"/>
      <c r="AA192" s="14"/>
      <c r="AB192" s="14"/>
      <c r="AC192" s="14"/>
      <c r="AD192" s="14"/>
      <c r="AE192" s="14"/>
      <c r="AT192" s="249" t="s">
        <v>200</v>
      </c>
      <c r="AU192" s="249" t="s">
        <v>70</v>
      </c>
      <c r="AV192" s="14" t="s">
        <v>79</v>
      </c>
      <c r="AW192" s="14" t="s">
        <v>31</v>
      </c>
      <c r="AX192" s="14" t="s">
        <v>70</v>
      </c>
      <c r="AY192" s="249" t="s">
        <v>191</v>
      </c>
    </row>
    <row r="193" s="14" customFormat="1">
      <c r="A193" s="14"/>
      <c r="B193" s="239"/>
      <c r="C193" s="240"/>
      <c r="D193" s="230" t="s">
        <v>200</v>
      </c>
      <c r="E193" s="241" t="s">
        <v>19</v>
      </c>
      <c r="F193" s="242" t="s">
        <v>748</v>
      </c>
      <c r="G193" s="240"/>
      <c r="H193" s="243">
        <v>25.199999999999999</v>
      </c>
      <c r="I193" s="244"/>
      <c r="J193" s="240"/>
      <c r="K193" s="240"/>
      <c r="L193" s="245"/>
      <c r="M193" s="246"/>
      <c r="N193" s="247"/>
      <c r="O193" s="247"/>
      <c r="P193" s="247"/>
      <c r="Q193" s="247"/>
      <c r="R193" s="247"/>
      <c r="S193" s="247"/>
      <c r="T193" s="248"/>
      <c r="U193" s="14"/>
      <c r="V193" s="14"/>
      <c r="W193" s="14"/>
      <c r="X193" s="14"/>
      <c r="Y193" s="14"/>
      <c r="Z193" s="14"/>
      <c r="AA193" s="14"/>
      <c r="AB193" s="14"/>
      <c r="AC193" s="14"/>
      <c r="AD193" s="14"/>
      <c r="AE193" s="14"/>
      <c r="AT193" s="249" t="s">
        <v>200</v>
      </c>
      <c r="AU193" s="249" t="s">
        <v>70</v>
      </c>
      <c r="AV193" s="14" t="s">
        <v>79</v>
      </c>
      <c r="AW193" s="14" t="s">
        <v>31</v>
      </c>
      <c r="AX193" s="14" t="s">
        <v>70</v>
      </c>
      <c r="AY193" s="249" t="s">
        <v>191</v>
      </c>
    </row>
    <row r="194" s="14" customFormat="1">
      <c r="A194" s="14"/>
      <c r="B194" s="239"/>
      <c r="C194" s="240"/>
      <c r="D194" s="230" t="s">
        <v>200</v>
      </c>
      <c r="E194" s="241" t="s">
        <v>19</v>
      </c>
      <c r="F194" s="242" t="s">
        <v>740</v>
      </c>
      <c r="G194" s="240"/>
      <c r="H194" s="243">
        <v>38</v>
      </c>
      <c r="I194" s="244"/>
      <c r="J194" s="240"/>
      <c r="K194" s="240"/>
      <c r="L194" s="245"/>
      <c r="M194" s="246"/>
      <c r="N194" s="247"/>
      <c r="O194" s="247"/>
      <c r="P194" s="247"/>
      <c r="Q194" s="247"/>
      <c r="R194" s="247"/>
      <c r="S194" s="247"/>
      <c r="T194" s="248"/>
      <c r="U194" s="14"/>
      <c r="V194" s="14"/>
      <c r="W194" s="14"/>
      <c r="X194" s="14"/>
      <c r="Y194" s="14"/>
      <c r="Z194" s="14"/>
      <c r="AA194" s="14"/>
      <c r="AB194" s="14"/>
      <c r="AC194" s="14"/>
      <c r="AD194" s="14"/>
      <c r="AE194" s="14"/>
      <c r="AT194" s="249" t="s">
        <v>200</v>
      </c>
      <c r="AU194" s="249" t="s">
        <v>70</v>
      </c>
      <c r="AV194" s="14" t="s">
        <v>79</v>
      </c>
      <c r="AW194" s="14" t="s">
        <v>31</v>
      </c>
      <c r="AX194" s="14" t="s">
        <v>70</v>
      </c>
      <c r="AY194" s="249" t="s">
        <v>191</v>
      </c>
    </row>
    <row r="195" s="14" customFormat="1">
      <c r="A195" s="14"/>
      <c r="B195" s="239"/>
      <c r="C195" s="240"/>
      <c r="D195" s="230" t="s">
        <v>200</v>
      </c>
      <c r="E195" s="241" t="s">
        <v>19</v>
      </c>
      <c r="F195" s="242" t="s">
        <v>749</v>
      </c>
      <c r="G195" s="240"/>
      <c r="H195" s="243">
        <v>27</v>
      </c>
      <c r="I195" s="244"/>
      <c r="J195" s="240"/>
      <c r="K195" s="240"/>
      <c r="L195" s="245"/>
      <c r="M195" s="246"/>
      <c r="N195" s="247"/>
      <c r="O195" s="247"/>
      <c r="P195" s="247"/>
      <c r="Q195" s="247"/>
      <c r="R195" s="247"/>
      <c r="S195" s="247"/>
      <c r="T195" s="248"/>
      <c r="U195" s="14"/>
      <c r="V195" s="14"/>
      <c r="W195" s="14"/>
      <c r="X195" s="14"/>
      <c r="Y195" s="14"/>
      <c r="Z195" s="14"/>
      <c r="AA195" s="14"/>
      <c r="AB195" s="14"/>
      <c r="AC195" s="14"/>
      <c r="AD195" s="14"/>
      <c r="AE195" s="14"/>
      <c r="AT195" s="249" t="s">
        <v>200</v>
      </c>
      <c r="AU195" s="249" t="s">
        <v>70</v>
      </c>
      <c r="AV195" s="14" t="s">
        <v>79</v>
      </c>
      <c r="AW195" s="14" t="s">
        <v>31</v>
      </c>
      <c r="AX195" s="14" t="s">
        <v>70</v>
      </c>
      <c r="AY195" s="249" t="s">
        <v>191</v>
      </c>
    </row>
    <row r="196" s="15" customFormat="1">
      <c r="A196" s="15"/>
      <c r="B196" s="250"/>
      <c r="C196" s="251"/>
      <c r="D196" s="230" t="s">
        <v>200</v>
      </c>
      <c r="E196" s="252" t="s">
        <v>622</v>
      </c>
      <c r="F196" s="253" t="s">
        <v>209</v>
      </c>
      <c r="G196" s="251"/>
      <c r="H196" s="254">
        <v>287.60000000000002</v>
      </c>
      <c r="I196" s="255"/>
      <c r="J196" s="251"/>
      <c r="K196" s="251"/>
      <c r="L196" s="256"/>
      <c r="M196" s="257"/>
      <c r="N196" s="258"/>
      <c r="O196" s="258"/>
      <c r="P196" s="258"/>
      <c r="Q196" s="258"/>
      <c r="R196" s="258"/>
      <c r="S196" s="258"/>
      <c r="T196" s="259"/>
      <c r="U196" s="15"/>
      <c r="V196" s="15"/>
      <c r="W196" s="15"/>
      <c r="X196" s="15"/>
      <c r="Y196" s="15"/>
      <c r="Z196" s="15"/>
      <c r="AA196" s="15"/>
      <c r="AB196" s="15"/>
      <c r="AC196" s="15"/>
      <c r="AD196" s="15"/>
      <c r="AE196" s="15"/>
      <c r="AT196" s="260" t="s">
        <v>200</v>
      </c>
      <c r="AU196" s="260" t="s">
        <v>70</v>
      </c>
      <c r="AV196" s="15" t="s">
        <v>119</v>
      </c>
      <c r="AW196" s="15" t="s">
        <v>31</v>
      </c>
      <c r="AX196" s="15" t="s">
        <v>77</v>
      </c>
      <c r="AY196" s="260" t="s">
        <v>191</v>
      </c>
    </row>
    <row r="197" s="2" customFormat="1">
      <c r="A197" s="40"/>
      <c r="B197" s="41"/>
      <c r="C197" s="215" t="s">
        <v>298</v>
      </c>
      <c r="D197" s="215" t="s">
        <v>194</v>
      </c>
      <c r="E197" s="216" t="s">
        <v>750</v>
      </c>
      <c r="F197" s="217" t="s">
        <v>751</v>
      </c>
      <c r="G197" s="218" t="s">
        <v>367</v>
      </c>
      <c r="H197" s="219">
        <v>287.60000000000002</v>
      </c>
      <c r="I197" s="220"/>
      <c r="J197" s="221">
        <f>ROUND(I197*H197,2)</f>
        <v>0</v>
      </c>
      <c r="K197" s="217" t="s">
        <v>198</v>
      </c>
      <c r="L197" s="46"/>
      <c r="M197" s="222" t="s">
        <v>19</v>
      </c>
      <c r="N197" s="223" t="s">
        <v>41</v>
      </c>
      <c r="O197" s="86"/>
      <c r="P197" s="224">
        <f>O197*H197</f>
        <v>0</v>
      </c>
      <c r="Q197" s="224">
        <v>0</v>
      </c>
      <c r="R197" s="224">
        <f>Q197*H197</f>
        <v>0</v>
      </c>
      <c r="S197" s="224">
        <v>0</v>
      </c>
      <c r="T197" s="225">
        <f>S197*H197</f>
        <v>0</v>
      </c>
      <c r="U197" s="40"/>
      <c r="V197" s="40"/>
      <c r="W197" s="40"/>
      <c r="X197" s="40"/>
      <c r="Y197" s="40"/>
      <c r="Z197" s="40"/>
      <c r="AA197" s="40"/>
      <c r="AB197" s="40"/>
      <c r="AC197" s="40"/>
      <c r="AD197" s="40"/>
      <c r="AE197" s="40"/>
      <c r="AR197" s="226" t="s">
        <v>119</v>
      </c>
      <c r="AT197" s="226" t="s">
        <v>194</v>
      </c>
      <c r="AU197" s="226" t="s">
        <v>70</v>
      </c>
      <c r="AY197" s="19" t="s">
        <v>191</v>
      </c>
      <c r="BE197" s="227">
        <f>IF(N197="základní",J197,0)</f>
        <v>0</v>
      </c>
      <c r="BF197" s="227">
        <f>IF(N197="snížená",J197,0)</f>
        <v>0</v>
      </c>
      <c r="BG197" s="227">
        <f>IF(N197="zákl. přenesená",J197,0)</f>
        <v>0</v>
      </c>
      <c r="BH197" s="227">
        <f>IF(N197="sníž. přenesená",J197,0)</f>
        <v>0</v>
      </c>
      <c r="BI197" s="227">
        <f>IF(N197="nulová",J197,0)</f>
        <v>0</v>
      </c>
      <c r="BJ197" s="19" t="s">
        <v>77</v>
      </c>
      <c r="BK197" s="227">
        <f>ROUND(I197*H197,2)</f>
        <v>0</v>
      </c>
      <c r="BL197" s="19" t="s">
        <v>119</v>
      </c>
      <c r="BM197" s="226" t="s">
        <v>752</v>
      </c>
    </row>
    <row r="198" s="14" customFormat="1">
      <c r="A198" s="14"/>
      <c r="B198" s="239"/>
      <c r="C198" s="240"/>
      <c r="D198" s="230" t="s">
        <v>200</v>
      </c>
      <c r="E198" s="241" t="s">
        <v>19</v>
      </c>
      <c r="F198" s="242" t="s">
        <v>622</v>
      </c>
      <c r="G198" s="240"/>
      <c r="H198" s="243">
        <v>287.60000000000002</v>
      </c>
      <c r="I198" s="244"/>
      <c r="J198" s="240"/>
      <c r="K198" s="240"/>
      <c r="L198" s="245"/>
      <c r="M198" s="246"/>
      <c r="N198" s="247"/>
      <c r="O198" s="247"/>
      <c r="P198" s="247"/>
      <c r="Q198" s="247"/>
      <c r="R198" s="247"/>
      <c r="S198" s="247"/>
      <c r="T198" s="248"/>
      <c r="U198" s="14"/>
      <c r="V198" s="14"/>
      <c r="W198" s="14"/>
      <c r="X198" s="14"/>
      <c r="Y198" s="14"/>
      <c r="Z198" s="14"/>
      <c r="AA198" s="14"/>
      <c r="AB198" s="14"/>
      <c r="AC198" s="14"/>
      <c r="AD198" s="14"/>
      <c r="AE198" s="14"/>
      <c r="AT198" s="249" t="s">
        <v>200</v>
      </c>
      <c r="AU198" s="249" t="s">
        <v>70</v>
      </c>
      <c r="AV198" s="14" t="s">
        <v>79</v>
      </c>
      <c r="AW198" s="14" t="s">
        <v>31</v>
      </c>
      <c r="AX198" s="14" t="s">
        <v>77</v>
      </c>
      <c r="AY198" s="249" t="s">
        <v>191</v>
      </c>
    </row>
    <row r="199" s="2" customFormat="1" ht="16.5" customHeight="1">
      <c r="A199" s="40"/>
      <c r="B199" s="41"/>
      <c r="C199" s="261" t="s">
        <v>303</v>
      </c>
      <c r="D199" s="261" t="s">
        <v>210</v>
      </c>
      <c r="E199" s="262" t="s">
        <v>753</v>
      </c>
      <c r="F199" s="263" t="s">
        <v>754</v>
      </c>
      <c r="G199" s="264" t="s">
        <v>244</v>
      </c>
      <c r="H199" s="265">
        <v>126.544</v>
      </c>
      <c r="I199" s="266"/>
      <c r="J199" s="267">
        <f>ROUND(I199*H199,2)</f>
        <v>0</v>
      </c>
      <c r="K199" s="263" t="s">
        <v>198</v>
      </c>
      <c r="L199" s="268"/>
      <c r="M199" s="269" t="s">
        <v>19</v>
      </c>
      <c r="N199" s="270" t="s">
        <v>41</v>
      </c>
      <c r="O199" s="86"/>
      <c r="P199" s="224">
        <f>O199*H199</f>
        <v>0</v>
      </c>
      <c r="Q199" s="224">
        <v>1</v>
      </c>
      <c r="R199" s="224">
        <f>Q199*H199</f>
        <v>126.544</v>
      </c>
      <c r="S199" s="224">
        <v>0</v>
      </c>
      <c r="T199" s="225">
        <f>S199*H199</f>
        <v>0</v>
      </c>
      <c r="U199" s="40"/>
      <c r="V199" s="40"/>
      <c r="W199" s="40"/>
      <c r="X199" s="40"/>
      <c r="Y199" s="40"/>
      <c r="Z199" s="40"/>
      <c r="AA199" s="40"/>
      <c r="AB199" s="40"/>
      <c r="AC199" s="40"/>
      <c r="AD199" s="40"/>
      <c r="AE199" s="40"/>
      <c r="AR199" s="226" t="s">
        <v>755</v>
      </c>
      <c r="AT199" s="226" t="s">
        <v>210</v>
      </c>
      <c r="AU199" s="226" t="s">
        <v>70</v>
      </c>
      <c r="AY199" s="19" t="s">
        <v>191</v>
      </c>
      <c r="BE199" s="227">
        <f>IF(N199="základní",J199,0)</f>
        <v>0</v>
      </c>
      <c r="BF199" s="227">
        <f>IF(N199="snížená",J199,0)</f>
        <v>0</v>
      </c>
      <c r="BG199" s="227">
        <f>IF(N199="zákl. přenesená",J199,0)</f>
        <v>0</v>
      </c>
      <c r="BH199" s="227">
        <f>IF(N199="sníž. přenesená",J199,0)</f>
        <v>0</v>
      </c>
      <c r="BI199" s="227">
        <f>IF(N199="nulová",J199,0)</f>
        <v>0</v>
      </c>
      <c r="BJ199" s="19" t="s">
        <v>77</v>
      </c>
      <c r="BK199" s="227">
        <f>ROUND(I199*H199,2)</f>
        <v>0</v>
      </c>
      <c r="BL199" s="19" t="s">
        <v>755</v>
      </c>
      <c r="BM199" s="226" t="s">
        <v>756</v>
      </c>
    </row>
    <row r="200" s="14" customFormat="1">
      <c r="A200" s="14"/>
      <c r="B200" s="239"/>
      <c r="C200" s="240"/>
      <c r="D200" s="230" t="s">
        <v>200</v>
      </c>
      <c r="E200" s="241" t="s">
        <v>757</v>
      </c>
      <c r="F200" s="242" t="s">
        <v>758</v>
      </c>
      <c r="G200" s="240"/>
      <c r="H200" s="243">
        <v>126.544</v>
      </c>
      <c r="I200" s="244"/>
      <c r="J200" s="240"/>
      <c r="K200" s="240"/>
      <c r="L200" s="245"/>
      <c r="M200" s="246"/>
      <c r="N200" s="247"/>
      <c r="O200" s="247"/>
      <c r="P200" s="247"/>
      <c r="Q200" s="247"/>
      <c r="R200" s="247"/>
      <c r="S200" s="247"/>
      <c r="T200" s="248"/>
      <c r="U200" s="14"/>
      <c r="V200" s="14"/>
      <c r="W200" s="14"/>
      <c r="X200" s="14"/>
      <c r="Y200" s="14"/>
      <c r="Z200" s="14"/>
      <c r="AA200" s="14"/>
      <c r="AB200" s="14"/>
      <c r="AC200" s="14"/>
      <c r="AD200" s="14"/>
      <c r="AE200" s="14"/>
      <c r="AT200" s="249" t="s">
        <v>200</v>
      </c>
      <c r="AU200" s="249" t="s">
        <v>70</v>
      </c>
      <c r="AV200" s="14" t="s">
        <v>79</v>
      </c>
      <c r="AW200" s="14" t="s">
        <v>31</v>
      </c>
      <c r="AX200" s="14" t="s">
        <v>77</v>
      </c>
      <c r="AY200" s="249" t="s">
        <v>191</v>
      </c>
    </row>
    <row r="201" s="2" customFormat="1" ht="16.5" customHeight="1">
      <c r="A201" s="40"/>
      <c r="B201" s="41"/>
      <c r="C201" s="261" t="s">
        <v>7</v>
      </c>
      <c r="D201" s="261" t="s">
        <v>210</v>
      </c>
      <c r="E201" s="262" t="s">
        <v>759</v>
      </c>
      <c r="F201" s="263" t="s">
        <v>760</v>
      </c>
      <c r="G201" s="264" t="s">
        <v>367</v>
      </c>
      <c r="H201" s="265">
        <v>287.60000000000002</v>
      </c>
      <c r="I201" s="266"/>
      <c r="J201" s="267">
        <f>ROUND(I201*H201,2)</f>
        <v>0</v>
      </c>
      <c r="K201" s="263" t="s">
        <v>198</v>
      </c>
      <c r="L201" s="268"/>
      <c r="M201" s="269" t="s">
        <v>19</v>
      </c>
      <c r="N201" s="270" t="s">
        <v>41</v>
      </c>
      <c r="O201" s="86"/>
      <c r="P201" s="224">
        <f>O201*H201</f>
        <v>0</v>
      </c>
      <c r="Q201" s="224">
        <v>0.00031</v>
      </c>
      <c r="R201" s="224">
        <f>Q201*H201</f>
        <v>0.089156000000000013</v>
      </c>
      <c r="S201" s="224">
        <v>0</v>
      </c>
      <c r="T201" s="225">
        <f>S201*H201</f>
        <v>0</v>
      </c>
      <c r="U201" s="40"/>
      <c r="V201" s="40"/>
      <c r="W201" s="40"/>
      <c r="X201" s="40"/>
      <c r="Y201" s="40"/>
      <c r="Z201" s="40"/>
      <c r="AA201" s="40"/>
      <c r="AB201" s="40"/>
      <c r="AC201" s="40"/>
      <c r="AD201" s="40"/>
      <c r="AE201" s="40"/>
      <c r="AR201" s="226" t="s">
        <v>755</v>
      </c>
      <c r="AT201" s="226" t="s">
        <v>210</v>
      </c>
      <c r="AU201" s="226" t="s">
        <v>70</v>
      </c>
      <c r="AY201" s="19" t="s">
        <v>191</v>
      </c>
      <c r="BE201" s="227">
        <f>IF(N201="základní",J201,0)</f>
        <v>0</v>
      </c>
      <c r="BF201" s="227">
        <f>IF(N201="snížená",J201,0)</f>
        <v>0</v>
      </c>
      <c r="BG201" s="227">
        <f>IF(N201="zákl. přenesená",J201,0)</f>
        <v>0</v>
      </c>
      <c r="BH201" s="227">
        <f>IF(N201="sníž. přenesená",J201,0)</f>
        <v>0</v>
      </c>
      <c r="BI201" s="227">
        <f>IF(N201="nulová",J201,0)</f>
        <v>0</v>
      </c>
      <c r="BJ201" s="19" t="s">
        <v>77</v>
      </c>
      <c r="BK201" s="227">
        <f>ROUND(I201*H201,2)</f>
        <v>0</v>
      </c>
      <c r="BL201" s="19" t="s">
        <v>755</v>
      </c>
      <c r="BM201" s="226" t="s">
        <v>761</v>
      </c>
    </row>
    <row r="202" s="14" customFormat="1">
      <c r="A202" s="14"/>
      <c r="B202" s="239"/>
      <c r="C202" s="240"/>
      <c r="D202" s="230" t="s">
        <v>200</v>
      </c>
      <c r="E202" s="241" t="s">
        <v>19</v>
      </c>
      <c r="F202" s="242" t="s">
        <v>622</v>
      </c>
      <c r="G202" s="240"/>
      <c r="H202" s="243">
        <v>287.60000000000002</v>
      </c>
      <c r="I202" s="244"/>
      <c r="J202" s="240"/>
      <c r="K202" s="240"/>
      <c r="L202" s="245"/>
      <c r="M202" s="246"/>
      <c r="N202" s="247"/>
      <c r="O202" s="247"/>
      <c r="P202" s="247"/>
      <c r="Q202" s="247"/>
      <c r="R202" s="247"/>
      <c r="S202" s="247"/>
      <c r="T202" s="248"/>
      <c r="U202" s="14"/>
      <c r="V202" s="14"/>
      <c r="W202" s="14"/>
      <c r="X202" s="14"/>
      <c r="Y202" s="14"/>
      <c r="Z202" s="14"/>
      <c r="AA202" s="14"/>
      <c r="AB202" s="14"/>
      <c r="AC202" s="14"/>
      <c r="AD202" s="14"/>
      <c r="AE202" s="14"/>
      <c r="AT202" s="249" t="s">
        <v>200</v>
      </c>
      <c r="AU202" s="249" t="s">
        <v>70</v>
      </c>
      <c r="AV202" s="14" t="s">
        <v>79</v>
      </c>
      <c r="AW202" s="14" t="s">
        <v>31</v>
      </c>
      <c r="AX202" s="14" t="s">
        <v>77</v>
      </c>
      <c r="AY202" s="249" t="s">
        <v>191</v>
      </c>
    </row>
    <row r="203" s="2" customFormat="1" ht="16.5" customHeight="1">
      <c r="A203" s="40"/>
      <c r="B203" s="41"/>
      <c r="C203" s="261" t="s">
        <v>311</v>
      </c>
      <c r="D203" s="261" t="s">
        <v>210</v>
      </c>
      <c r="E203" s="262" t="s">
        <v>762</v>
      </c>
      <c r="F203" s="263" t="s">
        <v>763</v>
      </c>
      <c r="G203" s="264" t="s">
        <v>197</v>
      </c>
      <c r="H203" s="265">
        <v>180</v>
      </c>
      <c r="I203" s="266"/>
      <c r="J203" s="267">
        <f>ROUND(I203*H203,2)</f>
        <v>0</v>
      </c>
      <c r="K203" s="263" t="s">
        <v>198</v>
      </c>
      <c r="L203" s="268"/>
      <c r="M203" s="269" t="s">
        <v>19</v>
      </c>
      <c r="N203" s="270" t="s">
        <v>41</v>
      </c>
      <c r="O203" s="86"/>
      <c r="P203" s="224">
        <f>O203*H203</f>
        <v>0</v>
      </c>
      <c r="Q203" s="224">
        <v>0</v>
      </c>
      <c r="R203" s="224">
        <f>Q203*H203</f>
        <v>0</v>
      </c>
      <c r="S203" s="224">
        <v>0</v>
      </c>
      <c r="T203" s="225">
        <f>S203*H203</f>
        <v>0</v>
      </c>
      <c r="U203" s="40"/>
      <c r="V203" s="40"/>
      <c r="W203" s="40"/>
      <c r="X203" s="40"/>
      <c r="Y203" s="40"/>
      <c r="Z203" s="40"/>
      <c r="AA203" s="40"/>
      <c r="AB203" s="40"/>
      <c r="AC203" s="40"/>
      <c r="AD203" s="40"/>
      <c r="AE203" s="40"/>
      <c r="AR203" s="226" t="s">
        <v>755</v>
      </c>
      <c r="AT203" s="226" t="s">
        <v>210</v>
      </c>
      <c r="AU203" s="226" t="s">
        <v>70</v>
      </c>
      <c r="AY203" s="19" t="s">
        <v>191</v>
      </c>
      <c r="BE203" s="227">
        <f>IF(N203="základní",J203,0)</f>
        <v>0</v>
      </c>
      <c r="BF203" s="227">
        <f>IF(N203="snížená",J203,0)</f>
        <v>0</v>
      </c>
      <c r="BG203" s="227">
        <f>IF(N203="zákl. přenesená",J203,0)</f>
        <v>0</v>
      </c>
      <c r="BH203" s="227">
        <f>IF(N203="sníž. přenesená",J203,0)</f>
        <v>0</v>
      </c>
      <c r="BI203" s="227">
        <f>IF(N203="nulová",J203,0)</f>
        <v>0</v>
      </c>
      <c r="BJ203" s="19" t="s">
        <v>77</v>
      </c>
      <c r="BK203" s="227">
        <f>ROUND(I203*H203,2)</f>
        <v>0</v>
      </c>
      <c r="BL203" s="19" t="s">
        <v>755</v>
      </c>
      <c r="BM203" s="226" t="s">
        <v>764</v>
      </c>
    </row>
    <row r="204" s="14" customFormat="1">
      <c r="A204" s="14"/>
      <c r="B204" s="239"/>
      <c r="C204" s="240"/>
      <c r="D204" s="230" t="s">
        <v>200</v>
      </c>
      <c r="E204" s="241" t="s">
        <v>19</v>
      </c>
      <c r="F204" s="242" t="s">
        <v>765</v>
      </c>
      <c r="G204" s="240"/>
      <c r="H204" s="243">
        <v>32.399999999999999</v>
      </c>
      <c r="I204" s="244"/>
      <c r="J204" s="240"/>
      <c r="K204" s="240"/>
      <c r="L204" s="245"/>
      <c r="M204" s="246"/>
      <c r="N204" s="247"/>
      <c r="O204" s="247"/>
      <c r="P204" s="247"/>
      <c r="Q204" s="247"/>
      <c r="R204" s="247"/>
      <c r="S204" s="247"/>
      <c r="T204" s="248"/>
      <c r="U204" s="14"/>
      <c r="V204" s="14"/>
      <c r="W204" s="14"/>
      <c r="X204" s="14"/>
      <c r="Y204" s="14"/>
      <c r="Z204" s="14"/>
      <c r="AA204" s="14"/>
      <c r="AB204" s="14"/>
      <c r="AC204" s="14"/>
      <c r="AD204" s="14"/>
      <c r="AE204" s="14"/>
      <c r="AT204" s="249" t="s">
        <v>200</v>
      </c>
      <c r="AU204" s="249" t="s">
        <v>70</v>
      </c>
      <c r="AV204" s="14" t="s">
        <v>79</v>
      </c>
      <c r="AW204" s="14" t="s">
        <v>31</v>
      </c>
      <c r="AX204" s="14" t="s">
        <v>70</v>
      </c>
      <c r="AY204" s="249" t="s">
        <v>191</v>
      </c>
    </row>
    <row r="205" s="14" customFormat="1">
      <c r="A205" s="14"/>
      <c r="B205" s="239"/>
      <c r="C205" s="240"/>
      <c r="D205" s="230" t="s">
        <v>200</v>
      </c>
      <c r="E205" s="241" t="s">
        <v>19</v>
      </c>
      <c r="F205" s="242" t="s">
        <v>766</v>
      </c>
      <c r="G205" s="240"/>
      <c r="H205" s="243">
        <v>18</v>
      </c>
      <c r="I205" s="244"/>
      <c r="J205" s="240"/>
      <c r="K205" s="240"/>
      <c r="L205" s="245"/>
      <c r="M205" s="246"/>
      <c r="N205" s="247"/>
      <c r="O205" s="247"/>
      <c r="P205" s="247"/>
      <c r="Q205" s="247"/>
      <c r="R205" s="247"/>
      <c r="S205" s="247"/>
      <c r="T205" s="248"/>
      <c r="U205" s="14"/>
      <c r="V205" s="14"/>
      <c r="W205" s="14"/>
      <c r="X205" s="14"/>
      <c r="Y205" s="14"/>
      <c r="Z205" s="14"/>
      <c r="AA205" s="14"/>
      <c r="AB205" s="14"/>
      <c r="AC205" s="14"/>
      <c r="AD205" s="14"/>
      <c r="AE205" s="14"/>
      <c r="AT205" s="249" t="s">
        <v>200</v>
      </c>
      <c r="AU205" s="249" t="s">
        <v>70</v>
      </c>
      <c r="AV205" s="14" t="s">
        <v>79</v>
      </c>
      <c r="AW205" s="14" t="s">
        <v>31</v>
      </c>
      <c r="AX205" s="14" t="s">
        <v>70</v>
      </c>
      <c r="AY205" s="249" t="s">
        <v>191</v>
      </c>
    </row>
    <row r="206" s="14" customFormat="1">
      <c r="A206" s="14"/>
      <c r="B206" s="239"/>
      <c r="C206" s="240"/>
      <c r="D206" s="230" t="s">
        <v>200</v>
      </c>
      <c r="E206" s="241" t="s">
        <v>19</v>
      </c>
      <c r="F206" s="242" t="s">
        <v>767</v>
      </c>
      <c r="G206" s="240"/>
      <c r="H206" s="243">
        <v>39.600000000000001</v>
      </c>
      <c r="I206" s="244"/>
      <c r="J206" s="240"/>
      <c r="K206" s="240"/>
      <c r="L206" s="245"/>
      <c r="M206" s="246"/>
      <c r="N206" s="247"/>
      <c r="O206" s="247"/>
      <c r="P206" s="247"/>
      <c r="Q206" s="247"/>
      <c r="R206" s="247"/>
      <c r="S206" s="247"/>
      <c r="T206" s="248"/>
      <c r="U206" s="14"/>
      <c r="V206" s="14"/>
      <c r="W206" s="14"/>
      <c r="X206" s="14"/>
      <c r="Y206" s="14"/>
      <c r="Z206" s="14"/>
      <c r="AA206" s="14"/>
      <c r="AB206" s="14"/>
      <c r="AC206" s="14"/>
      <c r="AD206" s="14"/>
      <c r="AE206" s="14"/>
      <c r="AT206" s="249" t="s">
        <v>200</v>
      </c>
      <c r="AU206" s="249" t="s">
        <v>70</v>
      </c>
      <c r="AV206" s="14" t="s">
        <v>79</v>
      </c>
      <c r="AW206" s="14" t="s">
        <v>31</v>
      </c>
      <c r="AX206" s="14" t="s">
        <v>70</v>
      </c>
      <c r="AY206" s="249" t="s">
        <v>191</v>
      </c>
    </row>
    <row r="207" s="14" customFormat="1">
      <c r="A207" s="14"/>
      <c r="B207" s="239"/>
      <c r="C207" s="240"/>
      <c r="D207" s="230" t="s">
        <v>200</v>
      </c>
      <c r="E207" s="241" t="s">
        <v>19</v>
      </c>
      <c r="F207" s="242" t="s">
        <v>768</v>
      </c>
      <c r="G207" s="240"/>
      <c r="H207" s="243">
        <v>7.2000000000000002</v>
      </c>
      <c r="I207" s="244"/>
      <c r="J207" s="240"/>
      <c r="K207" s="240"/>
      <c r="L207" s="245"/>
      <c r="M207" s="246"/>
      <c r="N207" s="247"/>
      <c r="O207" s="247"/>
      <c r="P207" s="247"/>
      <c r="Q207" s="247"/>
      <c r="R207" s="247"/>
      <c r="S207" s="247"/>
      <c r="T207" s="248"/>
      <c r="U207" s="14"/>
      <c r="V207" s="14"/>
      <c r="W207" s="14"/>
      <c r="X207" s="14"/>
      <c r="Y207" s="14"/>
      <c r="Z207" s="14"/>
      <c r="AA207" s="14"/>
      <c r="AB207" s="14"/>
      <c r="AC207" s="14"/>
      <c r="AD207" s="14"/>
      <c r="AE207" s="14"/>
      <c r="AT207" s="249" t="s">
        <v>200</v>
      </c>
      <c r="AU207" s="249" t="s">
        <v>70</v>
      </c>
      <c r="AV207" s="14" t="s">
        <v>79</v>
      </c>
      <c r="AW207" s="14" t="s">
        <v>31</v>
      </c>
      <c r="AX207" s="14" t="s">
        <v>70</v>
      </c>
      <c r="AY207" s="249" t="s">
        <v>191</v>
      </c>
    </row>
    <row r="208" s="14" customFormat="1">
      <c r="A208" s="14"/>
      <c r="B208" s="239"/>
      <c r="C208" s="240"/>
      <c r="D208" s="230" t="s">
        <v>200</v>
      </c>
      <c r="E208" s="241" t="s">
        <v>19</v>
      </c>
      <c r="F208" s="242" t="s">
        <v>769</v>
      </c>
      <c r="G208" s="240"/>
      <c r="H208" s="243">
        <v>18</v>
      </c>
      <c r="I208" s="244"/>
      <c r="J208" s="240"/>
      <c r="K208" s="240"/>
      <c r="L208" s="245"/>
      <c r="M208" s="246"/>
      <c r="N208" s="247"/>
      <c r="O208" s="247"/>
      <c r="P208" s="247"/>
      <c r="Q208" s="247"/>
      <c r="R208" s="247"/>
      <c r="S208" s="247"/>
      <c r="T208" s="248"/>
      <c r="U208" s="14"/>
      <c r="V208" s="14"/>
      <c r="W208" s="14"/>
      <c r="X208" s="14"/>
      <c r="Y208" s="14"/>
      <c r="Z208" s="14"/>
      <c r="AA208" s="14"/>
      <c r="AB208" s="14"/>
      <c r="AC208" s="14"/>
      <c r="AD208" s="14"/>
      <c r="AE208" s="14"/>
      <c r="AT208" s="249" t="s">
        <v>200</v>
      </c>
      <c r="AU208" s="249" t="s">
        <v>70</v>
      </c>
      <c r="AV208" s="14" t="s">
        <v>79</v>
      </c>
      <c r="AW208" s="14" t="s">
        <v>31</v>
      </c>
      <c r="AX208" s="14" t="s">
        <v>70</v>
      </c>
      <c r="AY208" s="249" t="s">
        <v>191</v>
      </c>
    </row>
    <row r="209" s="14" customFormat="1">
      <c r="A209" s="14"/>
      <c r="B209" s="239"/>
      <c r="C209" s="240"/>
      <c r="D209" s="230" t="s">
        <v>200</v>
      </c>
      <c r="E209" s="241" t="s">
        <v>19</v>
      </c>
      <c r="F209" s="242" t="s">
        <v>770</v>
      </c>
      <c r="G209" s="240"/>
      <c r="H209" s="243">
        <v>21.600000000000001</v>
      </c>
      <c r="I209" s="244"/>
      <c r="J209" s="240"/>
      <c r="K209" s="240"/>
      <c r="L209" s="245"/>
      <c r="M209" s="246"/>
      <c r="N209" s="247"/>
      <c r="O209" s="247"/>
      <c r="P209" s="247"/>
      <c r="Q209" s="247"/>
      <c r="R209" s="247"/>
      <c r="S209" s="247"/>
      <c r="T209" s="248"/>
      <c r="U209" s="14"/>
      <c r="V209" s="14"/>
      <c r="W209" s="14"/>
      <c r="X209" s="14"/>
      <c r="Y209" s="14"/>
      <c r="Z209" s="14"/>
      <c r="AA209" s="14"/>
      <c r="AB209" s="14"/>
      <c r="AC209" s="14"/>
      <c r="AD209" s="14"/>
      <c r="AE209" s="14"/>
      <c r="AT209" s="249" t="s">
        <v>200</v>
      </c>
      <c r="AU209" s="249" t="s">
        <v>70</v>
      </c>
      <c r="AV209" s="14" t="s">
        <v>79</v>
      </c>
      <c r="AW209" s="14" t="s">
        <v>31</v>
      </c>
      <c r="AX209" s="14" t="s">
        <v>70</v>
      </c>
      <c r="AY209" s="249" t="s">
        <v>191</v>
      </c>
    </row>
    <row r="210" s="14" customFormat="1">
      <c r="A210" s="14"/>
      <c r="B210" s="239"/>
      <c r="C210" s="240"/>
      <c r="D210" s="230" t="s">
        <v>200</v>
      </c>
      <c r="E210" s="241" t="s">
        <v>19</v>
      </c>
      <c r="F210" s="242" t="s">
        <v>771</v>
      </c>
      <c r="G210" s="240"/>
      <c r="H210" s="243">
        <v>25.199999999999999</v>
      </c>
      <c r="I210" s="244"/>
      <c r="J210" s="240"/>
      <c r="K210" s="240"/>
      <c r="L210" s="245"/>
      <c r="M210" s="246"/>
      <c r="N210" s="247"/>
      <c r="O210" s="247"/>
      <c r="P210" s="247"/>
      <c r="Q210" s="247"/>
      <c r="R210" s="247"/>
      <c r="S210" s="247"/>
      <c r="T210" s="248"/>
      <c r="U210" s="14"/>
      <c r="V210" s="14"/>
      <c r="W210" s="14"/>
      <c r="X210" s="14"/>
      <c r="Y210" s="14"/>
      <c r="Z210" s="14"/>
      <c r="AA210" s="14"/>
      <c r="AB210" s="14"/>
      <c r="AC210" s="14"/>
      <c r="AD210" s="14"/>
      <c r="AE210" s="14"/>
      <c r="AT210" s="249" t="s">
        <v>200</v>
      </c>
      <c r="AU210" s="249" t="s">
        <v>70</v>
      </c>
      <c r="AV210" s="14" t="s">
        <v>79</v>
      </c>
      <c r="AW210" s="14" t="s">
        <v>31</v>
      </c>
      <c r="AX210" s="14" t="s">
        <v>70</v>
      </c>
      <c r="AY210" s="249" t="s">
        <v>191</v>
      </c>
    </row>
    <row r="211" s="14" customFormat="1">
      <c r="A211" s="14"/>
      <c r="B211" s="239"/>
      <c r="C211" s="240"/>
      <c r="D211" s="230" t="s">
        <v>200</v>
      </c>
      <c r="E211" s="241" t="s">
        <v>19</v>
      </c>
      <c r="F211" s="242" t="s">
        <v>772</v>
      </c>
      <c r="G211" s="240"/>
      <c r="H211" s="243">
        <v>18</v>
      </c>
      <c r="I211" s="244"/>
      <c r="J211" s="240"/>
      <c r="K211" s="240"/>
      <c r="L211" s="245"/>
      <c r="M211" s="246"/>
      <c r="N211" s="247"/>
      <c r="O211" s="247"/>
      <c r="P211" s="247"/>
      <c r="Q211" s="247"/>
      <c r="R211" s="247"/>
      <c r="S211" s="247"/>
      <c r="T211" s="248"/>
      <c r="U211" s="14"/>
      <c r="V211" s="14"/>
      <c r="W211" s="14"/>
      <c r="X211" s="14"/>
      <c r="Y211" s="14"/>
      <c r="Z211" s="14"/>
      <c r="AA211" s="14"/>
      <c r="AB211" s="14"/>
      <c r="AC211" s="14"/>
      <c r="AD211" s="14"/>
      <c r="AE211" s="14"/>
      <c r="AT211" s="249" t="s">
        <v>200</v>
      </c>
      <c r="AU211" s="249" t="s">
        <v>70</v>
      </c>
      <c r="AV211" s="14" t="s">
        <v>79</v>
      </c>
      <c r="AW211" s="14" t="s">
        <v>31</v>
      </c>
      <c r="AX211" s="14" t="s">
        <v>70</v>
      </c>
      <c r="AY211" s="249" t="s">
        <v>191</v>
      </c>
    </row>
    <row r="212" s="15" customFormat="1">
      <c r="A212" s="15"/>
      <c r="B212" s="250"/>
      <c r="C212" s="251"/>
      <c r="D212" s="230" t="s">
        <v>200</v>
      </c>
      <c r="E212" s="252" t="s">
        <v>19</v>
      </c>
      <c r="F212" s="253" t="s">
        <v>209</v>
      </c>
      <c r="G212" s="251"/>
      <c r="H212" s="254">
        <v>180</v>
      </c>
      <c r="I212" s="255"/>
      <c r="J212" s="251"/>
      <c r="K212" s="251"/>
      <c r="L212" s="256"/>
      <c r="M212" s="257"/>
      <c r="N212" s="258"/>
      <c r="O212" s="258"/>
      <c r="P212" s="258"/>
      <c r="Q212" s="258"/>
      <c r="R212" s="258"/>
      <c r="S212" s="258"/>
      <c r="T212" s="259"/>
      <c r="U212" s="15"/>
      <c r="V212" s="15"/>
      <c r="W212" s="15"/>
      <c r="X212" s="15"/>
      <c r="Y212" s="15"/>
      <c r="Z212" s="15"/>
      <c r="AA212" s="15"/>
      <c r="AB212" s="15"/>
      <c r="AC212" s="15"/>
      <c r="AD212" s="15"/>
      <c r="AE212" s="15"/>
      <c r="AT212" s="260" t="s">
        <v>200</v>
      </c>
      <c r="AU212" s="260" t="s">
        <v>70</v>
      </c>
      <c r="AV212" s="15" t="s">
        <v>119</v>
      </c>
      <c r="AW212" s="15" t="s">
        <v>31</v>
      </c>
      <c r="AX212" s="15" t="s">
        <v>77</v>
      </c>
      <c r="AY212" s="260" t="s">
        <v>191</v>
      </c>
    </row>
    <row r="213" s="2" customFormat="1" ht="16.5" customHeight="1">
      <c r="A213" s="40"/>
      <c r="B213" s="41"/>
      <c r="C213" s="261" t="s">
        <v>316</v>
      </c>
      <c r="D213" s="261" t="s">
        <v>210</v>
      </c>
      <c r="E213" s="262" t="s">
        <v>773</v>
      </c>
      <c r="F213" s="263" t="s">
        <v>774</v>
      </c>
      <c r="G213" s="264" t="s">
        <v>197</v>
      </c>
      <c r="H213" s="265">
        <v>60</v>
      </c>
      <c r="I213" s="266"/>
      <c r="J213" s="267">
        <f>ROUND(I213*H213,2)</f>
        <v>0</v>
      </c>
      <c r="K213" s="263" t="s">
        <v>198</v>
      </c>
      <c r="L213" s="268"/>
      <c r="M213" s="269" t="s">
        <v>19</v>
      </c>
      <c r="N213" s="270" t="s">
        <v>41</v>
      </c>
      <c r="O213" s="86"/>
      <c r="P213" s="224">
        <f>O213*H213</f>
        <v>0</v>
      </c>
      <c r="Q213" s="224">
        <v>0</v>
      </c>
      <c r="R213" s="224">
        <f>Q213*H213</f>
        <v>0</v>
      </c>
      <c r="S213" s="224">
        <v>0</v>
      </c>
      <c r="T213" s="225">
        <f>S213*H213</f>
        <v>0</v>
      </c>
      <c r="U213" s="40"/>
      <c r="V213" s="40"/>
      <c r="W213" s="40"/>
      <c r="X213" s="40"/>
      <c r="Y213" s="40"/>
      <c r="Z213" s="40"/>
      <c r="AA213" s="40"/>
      <c r="AB213" s="40"/>
      <c r="AC213" s="40"/>
      <c r="AD213" s="40"/>
      <c r="AE213" s="40"/>
      <c r="AR213" s="226" t="s">
        <v>755</v>
      </c>
      <c r="AT213" s="226" t="s">
        <v>210</v>
      </c>
      <c r="AU213" s="226" t="s">
        <v>70</v>
      </c>
      <c r="AY213" s="19" t="s">
        <v>191</v>
      </c>
      <c r="BE213" s="227">
        <f>IF(N213="základní",J213,0)</f>
        <v>0</v>
      </c>
      <c r="BF213" s="227">
        <f>IF(N213="snížená",J213,0)</f>
        <v>0</v>
      </c>
      <c r="BG213" s="227">
        <f>IF(N213="zákl. přenesená",J213,0)</f>
        <v>0</v>
      </c>
      <c r="BH213" s="227">
        <f>IF(N213="sníž. přenesená",J213,0)</f>
        <v>0</v>
      </c>
      <c r="BI213" s="227">
        <f>IF(N213="nulová",J213,0)</f>
        <v>0</v>
      </c>
      <c r="BJ213" s="19" t="s">
        <v>77</v>
      </c>
      <c r="BK213" s="227">
        <f>ROUND(I213*H213,2)</f>
        <v>0</v>
      </c>
      <c r="BL213" s="19" t="s">
        <v>755</v>
      </c>
      <c r="BM213" s="226" t="s">
        <v>775</v>
      </c>
    </row>
    <row r="214" s="14" customFormat="1">
      <c r="A214" s="14"/>
      <c r="B214" s="239"/>
      <c r="C214" s="240"/>
      <c r="D214" s="230" t="s">
        <v>200</v>
      </c>
      <c r="E214" s="241" t="s">
        <v>19</v>
      </c>
      <c r="F214" s="242" t="s">
        <v>723</v>
      </c>
      <c r="G214" s="240"/>
      <c r="H214" s="243">
        <v>10</v>
      </c>
      <c r="I214" s="244"/>
      <c r="J214" s="240"/>
      <c r="K214" s="240"/>
      <c r="L214" s="245"/>
      <c r="M214" s="246"/>
      <c r="N214" s="247"/>
      <c r="O214" s="247"/>
      <c r="P214" s="247"/>
      <c r="Q214" s="247"/>
      <c r="R214" s="247"/>
      <c r="S214" s="247"/>
      <c r="T214" s="248"/>
      <c r="U214" s="14"/>
      <c r="V214" s="14"/>
      <c r="W214" s="14"/>
      <c r="X214" s="14"/>
      <c r="Y214" s="14"/>
      <c r="Z214" s="14"/>
      <c r="AA214" s="14"/>
      <c r="AB214" s="14"/>
      <c r="AC214" s="14"/>
      <c r="AD214" s="14"/>
      <c r="AE214" s="14"/>
      <c r="AT214" s="249" t="s">
        <v>200</v>
      </c>
      <c r="AU214" s="249" t="s">
        <v>70</v>
      </c>
      <c r="AV214" s="14" t="s">
        <v>79</v>
      </c>
      <c r="AW214" s="14" t="s">
        <v>31</v>
      </c>
      <c r="AX214" s="14" t="s">
        <v>70</v>
      </c>
      <c r="AY214" s="249" t="s">
        <v>191</v>
      </c>
    </row>
    <row r="215" s="14" customFormat="1">
      <c r="A215" s="14"/>
      <c r="B215" s="239"/>
      <c r="C215" s="240"/>
      <c r="D215" s="230" t="s">
        <v>200</v>
      </c>
      <c r="E215" s="241" t="s">
        <v>19</v>
      </c>
      <c r="F215" s="242" t="s">
        <v>724</v>
      </c>
      <c r="G215" s="240"/>
      <c r="H215" s="243">
        <v>7</v>
      </c>
      <c r="I215" s="244"/>
      <c r="J215" s="240"/>
      <c r="K215" s="240"/>
      <c r="L215" s="245"/>
      <c r="M215" s="246"/>
      <c r="N215" s="247"/>
      <c r="O215" s="247"/>
      <c r="P215" s="247"/>
      <c r="Q215" s="247"/>
      <c r="R215" s="247"/>
      <c r="S215" s="247"/>
      <c r="T215" s="248"/>
      <c r="U215" s="14"/>
      <c r="V215" s="14"/>
      <c r="W215" s="14"/>
      <c r="X215" s="14"/>
      <c r="Y215" s="14"/>
      <c r="Z215" s="14"/>
      <c r="AA215" s="14"/>
      <c r="AB215" s="14"/>
      <c r="AC215" s="14"/>
      <c r="AD215" s="14"/>
      <c r="AE215" s="14"/>
      <c r="AT215" s="249" t="s">
        <v>200</v>
      </c>
      <c r="AU215" s="249" t="s">
        <v>70</v>
      </c>
      <c r="AV215" s="14" t="s">
        <v>79</v>
      </c>
      <c r="AW215" s="14" t="s">
        <v>31</v>
      </c>
      <c r="AX215" s="14" t="s">
        <v>70</v>
      </c>
      <c r="AY215" s="249" t="s">
        <v>191</v>
      </c>
    </row>
    <row r="216" s="14" customFormat="1">
      <c r="A216" s="14"/>
      <c r="B216" s="239"/>
      <c r="C216" s="240"/>
      <c r="D216" s="230" t="s">
        <v>200</v>
      </c>
      <c r="E216" s="241" t="s">
        <v>19</v>
      </c>
      <c r="F216" s="242" t="s">
        <v>725</v>
      </c>
      <c r="G216" s="240"/>
      <c r="H216" s="243">
        <v>12</v>
      </c>
      <c r="I216" s="244"/>
      <c r="J216" s="240"/>
      <c r="K216" s="240"/>
      <c r="L216" s="245"/>
      <c r="M216" s="246"/>
      <c r="N216" s="247"/>
      <c r="O216" s="247"/>
      <c r="P216" s="247"/>
      <c r="Q216" s="247"/>
      <c r="R216" s="247"/>
      <c r="S216" s="247"/>
      <c r="T216" s="248"/>
      <c r="U216" s="14"/>
      <c r="V216" s="14"/>
      <c r="W216" s="14"/>
      <c r="X216" s="14"/>
      <c r="Y216" s="14"/>
      <c r="Z216" s="14"/>
      <c r="AA216" s="14"/>
      <c r="AB216" s="14"/>
      <c r="AC216" s="14"/>
      <c r="AD216" s="14"/>
      <c r="AE216" s="14"/>
      <c r="AT216" s="249" t="s">
        <v>200</v>
      </c>
      <c r="AU216" s="249" t="s">
        <v>70</v>
      </c>
      <c r="AV216" s="14" t="s">
        <v>79</v>
      </c>
      <c r="AW216" s="14" t="s">
        <v>31</v>
      </c>
      <c r="AX216" s="14" t="s">
        <v>70</v>
      </c>
      <c r="AY216" s="249" t="s">
        <v>191</v>
      </c>
    </row>
    <row r="217" s="14" customFormat="1">
      <c r="A217" s="14"/>
      <c r="B217" s="239"/>
      <c r="C217" s="240"/>
      <c r="D217" s="230" t="s">
        <v>200</v>
      </c>
      <c r="E217" s="241" t="s">
        <v>19</v>
      </c>
      <c r="F217" s="242" t="s">
        <v>726</v>
      </c>
      <c r="G217" s="240"/>
      <c r="H217" s="243">
        <v>3</v>
      </c>
      <c r="I217" s="244"/>
      <c r="J217" s="240"/>
      <c r="K217" s="240"/>
      <c r="L217" s="245"/>
      <c r="M217" s="246"/>
      <c r="N217" s="247"/>
      <c r="O217" s="247"/>
      <c r="P217" s="247"/>
      <c r="Q217" s="247"/>
      <c r="R217" s="247"/>
      <c r="S217" s="247"/>
      <c r="T217" s="248"/>
      <c r="U217" s="14"/>
      <c r="V217" s="14"/>
      <c r="W217" s="14"/>
      <c r="X217" s="14"/>
      <c r="Y217" s="14"/>
      <c r="Z217" s="14"/>
      <c r="AA217" s="14"/>
      <c r="AB217" s="14"/>
      <c r="AC217" s="14"/>
      <c r="AD217" s="14"/>
      <c r="AE217" s="14"/>
      <c r="AT217" s="249" t="s">
        <v>200</v>
      </c>
      <c r="AU217" s="249" t="s">
        <v>70</v>
      </c>
      <c r="AV217" s="14" t="s">
        <v>79</v>
      </c>
      <c r="AW217" s="14" t="s">
        <v>31</v>
      </c>
      <c r="AX217" s="14" t="s">
        <v>70</v>
      </c>
      <c r="AY217" s="249" t="s">
        <v>191</v>
      </c>
    </row>
    <row r="218" s="14" customFormat="1">
      <c r="A218" s="14"/>
      <c r="B218" s="239"/>
      <c r="C218" s="240"/>
      <c r="D218" s="230" t="s">
        <v>200</v>
      </c>
      <c r="E218" s="241" t="s">
        <v>19</v>
      </c>
      <c r="F218" s="242" t="s">
        <v>727</v>
      </c>
      <c r="G218" s="240"/>
      <c r="H218" s="243">
        <v>7</v>
      </c>
      <c r="I218" s="244"/>
      <c r="J218" s="240"/>
      <c r="K218" s="240"/>
      <c r="L218" s="245"/>
      <c r="M218" s="246"/>
      <c r="N218" s="247"/>
      <c r="O218" s="247"/>
      <c r="P218" s="247"/>
      <c r="Q218" s="247"/>
      <c r="R218" s="247"/>
      <c r="S218" s="247"/>
      <c r="T218" s="248"/>
      <c r="U218" s="14"/>
      <c r="V218" s="14"/>
      <c r="W218" s="14"/>
      <c r="X218" s="14"/>
      <c r="Y218" s="14"/>
      <c r="Z218" s="14"/>
      <c r="AA218" s="14"/>
      <c r="AB218" s="14"/>
      <c r="AC218" s="14"/>
      <c r="AD218" s="14"/>
      <c r="AE218" s="14"/>
      <c r="AT218" s="249" t="s">
        <v>200</v>
      </c>
      <c r="AU218" s="249" t="s">
        <v>70</v>
      </c>
      <c r="AV218" s="14" t="s">
        <v>79</v>
      </c>
      <c r="AW218" s="14" t="s">
        <v>31</v>
      </c>
      <c r="AX218" s="14" t="s">
        <v>70</v>
      </c>
      <c r="AY218" s="249" t="s">
        <v>191</v>
      </c>
    </row>
    <row r="219" s="14" customFormat="1">
      <c r="A219" s="14"/>
      <c r="B219" s="239"/>
      <c r="C219" s="240"/>
      <c r="D219" s="230" t="s">
        <v>200</v>
      </c>
      <c r="E219" s="241" t="s">
        <v>19</v>
      </c>
      <c r="F219" s="242" t="s">
        <v>728</v>
      </c>
      <c r="G219" s="240"/>
      <c r="H219" s="243">
        <v>8</v>
      </c>
      <c r="I219" s="244"/>
      <c r="J219" s="240"/>
      <c r="K219" s="240"/>
      <c r="L219" s="245"/>
      <c r="M219" s="246"/>
      <c r="N219" s="247"/>
      <c r="O219" s="247"/>
      <c r="P219" s="247"/>
      <c r="Q219" s="247"/>
      <c r="R219" s="247"/>
      <c r="S219" s="247"/>
      <c r="T219" s="248"/>
      <c r="U219" s="14"/>
      <c r="V219" s="14"/>
      <c r="W219" s="14"/>
      <c r="X219" s="14"/>
      <c r="Y219" s="14"/>
      <c r="Z219" s="14"/>
      <c r="AA219" s="14"/>
      <c r="AB219" s="14"/>
      <c r="AC219" s="14"/>
      <c r="AD219" s="14"/>
      <c r="AE219" s="14"/>
      <c r="AT219" s="249" t="s">
        <v>200</v>
      </c>
      <c r="AU219" s="249" t="s">
        <v>70</v>
      </c>
      <c r="AV219" s="14" t="s">
        <v>79</v>
      </c>
      <c r="AW219" s="14" t="s">
        <v>31</v>
      </c>
      <c r="AX219" s="14" t="s">
        <v>70</v>
      </c>
      <c r="AY219" s="249" t="s">
        <v>191</v>
      </c>
    </row>
    <row r="220" s="14" customFormat="1">
      <c r="A220" s="14"/>
      <c r="B220" s="239"/>
      <c r="C220" s="240"/>
      <c r="D220" s="230" t="s">
        <v>200</v>
      </c>
      <c r="E220" s="241" t="s">
        <v>19</v>
      </c>
      <c r="F220" s="242" t="s">
        <v>729</v>
      </c>
      <c r="G220" s="240"/>
      <c r="H220" s="243">
        <v>8</v>
      </c>
      <c r="I220" s="244"/>
      <c r="J220" s="240"/>
      <c r="K220" s="240"/>
      <c r="L220" s="245"/>
      <c r="M220" s="246"/>
      <c r="N220" s="247"/>
      <c r="O220" s="247"/>
      <c r="P220" s="247"/>
      <c r="Q220" s="247"/>
      <c r="R220" s="247"/>
      <c r="S220" s="247"/>
      <c r="T220" s="248"/>
      <c r="U220" s="14"/>
      <c r="V220" s="14"/>
      <c r="W220" s="14"/>
      <c r="X220" s="14"/>
      <c r="Y220" s="14"/>
      <c r="Z220" s="14"/>
      <c r="AA220" s="14"/>
      <c r="AB220" s="14"/>
      <c r="AC220" s="14"/>
      <c r="AD220" s="14"/>
      <c r="AE220" s="14"/>
      <c r="AT220" s="249" t="s">
        <v>200</v>
      </c>
      <c r="AU220" s="249" t="s">
        <v>70</v>
      </c>
      <c r="AV220" s="14" t="s">
        <v>79</v>
      </c>
      <c r="AW220" s="14" t="s">
        <v>31</v>
      </c>
      <c r="AX220" s="14" t="s">
        <v>70</v>
      </c>
      <c r="AY220" s="249" t="s">
        <v>191</v>
      </c>
    </row>
    <row r="221" s="14" customFormat="1">
      <c r="A221" s="14"/>
      <c r="B221" s="239"/>
      <c r="C221" s="240"/>
      <c r="D221" s="230" t="s">
        <v>200</v>
      </c>
      <c r="E221" s="241" t="s">
        <v>19</v>
      </c>
      <c r="F221" s="242" t="s">
        <v>730</v>
      </c>
      <c r="G221" s="240"/>
      <c r="H221" s="243">
        <v>5</v>
      </c>
      <c r="I221" s="244"/>
      <c r="J221" s="240"/>
      <c r="K221" s="240"/>
      <c r="L221" s="245"/>
      <c r="M221" s="246"/>
      <c r="N221" s="247"/>
      <c r="O221" s="247"/>
      <c r="P221" s="247"/>
      <c r="Q221" s="247"/>
      <c r="R221" s="247"/>
      <c r="S221" s="247"/>
      <c r="T221" s="248"/>
      <c r="U221" s="14"/>
      <c r="V221" s="14"/>
      <c r="W221" s="14"/>
      <c r="X221" s="14"/>
      <c r="Y221" s="14"/>
      <c r="Z221" s="14"/>
      <c r="AA221" s="14"/>
      <c r="AB221" s="14"/>
      <c r="AC221" s="14"/>
      <c r="AD221" s="14"/>
      <c r="AE221" s="14"/>
      <c r="AT221" s="249" t="s">
        <v>200</v>
      </c>
      <c r="AU221" s="249" t="s">
        <v>70</v>
      </c>
      <c r="AV221" s="14" t="s">
        <v>79</v>
      </c>
      <c r="AW221" s="14" t="s">
        <v>31</v>
      </c>
      <c r="AX221" s="14" t="s">
        <v>70</v>
      </c>
      <c r="AY221" s="249" t="s">
        <v>191</v>
      </c>
    </row>
    <row r="222" s="15" customFormat="1">
      <c r="A222" s="15"/>
      <c r="B222" s="250"/>
      <c r="C222" s="251"/>
      <c r="D222" s="230" t="s">
        <v>200</v>
      </c>
      <c r="E222" s="252" t="s">
        <v>19</v>
      </c>
      <c r="F222" s="253" t="s">
        <v>209</v>
      </c>
      <c r="G222" s="251"/>
      <c r="H222" s="254">
        <v>60</v>
      </c>
      <c r="I222" s="255"/>
      <c r="J222" s="251"/>
      <c r="K222" s="251"/>
      <c r="L222" s="256"/>
      <c r="M222" s="257"/>
      <c r="N222" s="258"/>
      <c r="O222" s="258"/>
      <c r="P222" s="258"/>
      <c r="Q222" s="258"/>
      <c r="R222" s="258"/>
      <c r="S222" s="258"/>
      <c r="T222" s="259"/>
      <c r="U222" s="15"/>
      <c r="V222" s="15"/>
      <c r="W222" s="15"/>
      <c r="X222" s="15"/>
      <c r="Y222" s="15"/>
      <c r="Z222" s="15"/>
      <c r="AA222" s="15"/>
      <c r="AB222" s="15"/>
      <c r="AC222" s="15"/>
      <c r="AD222" s="15"/>
      <c r="AE222" s="15"/>
      <c r="AT222" s="260" t="s">
        <v>200</v>
      </c>
      <c r="AU222" s="260" t="s">
        <v>70</v>
      </c>
      <c r="AV222" s="15" t="s">
        <v>119</v>
      </c>
      <c r="AW222" s="15" t="s">
        <v>31</v>
      </c>
      <c r="AX222" s="15" t="s">
        <v>77</v>
      </c>
      <c r="AY222" s="260" t="s">
        <v>191</v>
      </c>
    </row>
    <row r="223" s="2" customFormat="1">
      <c r="A223" s="40"/>
      <c r="B223" s="41"/>
      <c r="C223" s="215" t="s">
        <v>320</v>
      </c>
      <c r="D223" s="215" t="s">
        <v>194</v>
      </c>
      <c r="E223" s="216" t="s">
        <v>776</v>
      </c>
      <c r="F223" s="217" t="s">
        <v>777</v>
      </c>
      <c r="G223" s="218" t="s">
        <v>197</v>
      </c>
      <c r="H223" s="219">
        <v>352</v>
      </c>
      <c r="I223" s="220"/>
      <c r="J223" s="221">
        <f>ROUND(I223*H223,2)</f>
        <v>0</v>
      </c>
      <c r="K223" s="217" t="s">
        <v>198</v>
      </c>
      <c r="L223" s="46"/>
      <c r="M223" s="222" t="s">
        <v>19</v>
      </c>
      <c r="N223" s="223" t="s">
        <v>41</v>
      </c>
      <c r="O223" s="86"/>
      <c r="P223" s="224">
        <f>O223*H223</f>
        <v>0</v>
      </c>
      <c r="Q223" s="224">
        <v>0</v>
      </c>
      <c r="R223" s="224">
        <f>Q223*H223</f>
        <v>0</v>
      </c>
      <c r="S223" s="224">
        <v>0</v>
      </c>
      <c r="T223" s="225">
        <f>S223*H223</f>
        <v>0</v>
      </c>
      <c r="U223" s="40"/>
      <c r="V223" s="40"/>
      <c r="W223" s="40"/>
      <c r="X223" s="40"/>
      <c r="Y223" s="40"/>
      <c r="Z223" s="40"/>
      <c r="AA223" s="40"/>
      <c r="AB223" s="40"/>
      <c r="AC223" s="40"/>
      <c r="AD223" s="40"/>
      <c r="AE223" s="40"/>
      <c r="AR223" s="226" t="s">
        <v>678</v>
      </c>
      <c r="AT223" s="226" t="s">
        <v>194</v>
      </c>
      <c r="AU223" s="226" t="s">
        <v>70</v>
      </c>
      <c r="AY223" s="19" t="s">
        <v>191</v>
      </c>
      <c r="BE223" s="227">
        <f>IF(N223="základní",J223,0)</f>
        <v>0</v>
      </c>
      <c r="BF223" s="227">
        <f>IF(N223="snížená",J223,0)</f>
        <v>0</v>
      </c>
      <c r="BG223" s="227">
        <f>IF(N223="zákl. přenesená",J223,0)</f>
        <v>0</v>
      </c>
      <c r="BH223" s="227">
        <f>IF(N223="sníž. přenesená",J223,0)</f>
        <v>0</v>
      </c>
      <c r="BI223" s="227">
        <f>IF(N223="nulová",J223,0)</f>
        <v>0</v>
      </c>
      <c r="BJ223" s="19" t="s">
        <v>77</v>
      </c>
      <c r="BK223" s="227">
        <f>ROUND(I223*H223,2)</f>
        <v>0</v>
      </c>
      <c r="BL223" s="19" t="s">
        <v>678</v>
      </c>
      <c r="BM223" s="226" t="s">
        <v>778</v>
      </c>
    </row>
    <row r="224" s="13" customFormat="1">
      <c r="A224" s="13"/>
      <c r="B224" s="228"/>
      <c r="C224" s="229"/>
      <c r="D224" s="230" t="s">
        <v>200</v>
      </c>
      <c r="E224" s="231" t="s">
        <v>19</v>
      </c>
      <c r="F224" s="232" t="s">
        <v>779</v>
      </c>
      <c r="G224" s="229"/>
      <c r="H224" s="231" t="s">
        <v>19</v>
      </c>
      <c r="I224" s="233"/>
      <c r="J224" s="229"/>
      <c r="K224" s="229"/>
      <c r="L224" s="234"/>
      <c r="M224" s="235"/>
      <c r="N224" s="236"/>
      <c r="O224" s="236"/>
      <c r="P224" s="236"/>
      <c r="Q224" s="236"/>
      <c r="R224" s="236"/>
      <c r="S224" s="236"/>
      <c r="T224" s="237"/>
      <c r="U224" s="13"/>
      <c r="V224" s="13"/>
      <c r="W224" s="13"/>
      <c r="X224" s="13"/>
      <c r="Y224" s="13"/>
      <c r="Z224" s="13"/>
      <c r="AA224" s="13"/>
      <c r="AB224" s="13"/>
      <c r="AC224" s="13"/>
      <c r="AD224" s="13"/>
      <c r="AE224" s="13"/>
      <c r="AT224" s="238" t="s">
        <v>200</v>
      </c>
      <c r="AU224" s="238" t="s">
        <v>70</v>
      </c>
      <c r="AV224" s="13" t="s">
        <v>77</v>
      </c>
      <c r="AW224" s="13" t="s">
        <v>31</v>
      </c>
      <c r="AX224" s="13" t="s">
        <v>70</v>
      </c>
      <c r="AY224" s="238" t="s">
        <v>191</v>
      </c>
    </row>
    <row r="225" s="14" customFormat="1">
      <c r="A225" s="14"/>
      <c r="B225" s="239"/>
      <c r="C225" s="240"/>
      <c r="D225" s="230" t="s">
        <v>200</v>
      </c>
      <c r="E225" s="241" t="s">
        <v>19</v>
      </c>
      <c r="F225" s="242" t="s">
        <v>780</v>
      </c>
      <c r="G225" s="240"/>
      <c r="H225" s="243">
        <v>40</v>
      </c>
      <c r="I225" s="244"/>
      <c r="J225" s="240"/>
      <c r="K225" s="240"/>
      <c r="L225" s="245"/>
      <c r="M225" s="246"/>
      <c r="N225" s="247"/>
      <c r="O225" s="247"/>
      <c r="P225" s="247"/>
      <c r="Q225" s="247"/>
      <c r="R225" s="247"/>
      <c r="S225" s="247"/>
      <c r="T225" s="248"/>
      <c r="U225" s="14"/>
      <c r="V225" s="14"/>
      <c r="W225" s="14"/>
      <c r="X225" s="14"/>
      <c r="Y225" s="14"/>
      <c r="Z225" s="14"/>
      <c r="AA225" s="14"/>
      <c r="AB225" s="14"/>
      <c r="AC225" s="14"/>
      <c r="AD225" s="14"/>
      <c r="AE225" s="14"/>
      <c r="AT225" s="249" t="s">
        <v>200</v>
      </c>
      <c r="AU225" s="249" t="s">
        <v>70</v>
      </c>
      <c r="AV225" s="14" t="s">
        <v>79</v>
      </c>
      <c r="AW225" s="14" t="s">
        <v>31</v>
      </c>
      <c r="AX225" s="14" t="s">
        <v>70</v>
      </c>
      <c r="AY225" s="249" t="s">
        <v>191</v>
      </c>
    </row>
    <row r="226" s="14" customFormat="1">
      <c r="A226" s="14"/>
      <c r="B226" s="239"/>
      <c r="C226" s="240"/>
      <c r="D226" s="230" t="s">
        <v>200</v>
      </c>
      <c r="E226" s="241" t="s">
        <v>19</v>
      </c>
      <c r="F226" s="242" t="s">
        <v>781</v>
      </c>
      <c r="G226" s="240"/>
      <c r="H226" s="243">
        <v>22</v>
      </c>
      <c r="I226" s="244"/>
      <c r="J226" s="240"/>
      <c r="K226" s="240"/>
      <c r="L226" s="245"/>
      <c r="M226" s="246"/>
      <c r="N226" s="247"/>
      <c r="O226" s="247"/>
      <c r="P226" s="247"/>
      <c r="Q226" s="247"/>
      <c r="R226" s="247"/>
      <c r="S226" s="247"/>
      <c r="T226" s="248"/>
      <c r="U226" s="14"/>
      <c r="V226" s="14"/>
      <c r="W226" s="14"/>
      <c r="X226" s="14"/>
      <c r="Y226" s="14"/>
      <c r="Z226" s="14"/>
      <c r="AA226" s="14"/>
      <c r="AB226" s="14"/>
      <c r="AC226" s="14"/>
      <c r="AD226" s="14"/>
      <c r="AE226" s="14"/>
      <c r="AT226" s="249" t="s">
        <v>200</v>
      </c>
      <c r="AU226" s="249" t="s">
        <v>70</v>
      </c>
      <c r="AV226" s="14" t="s">
        <v>79</v>
      </c>
      <c r="AW226" s="14" t="s">
        <v>31</v>
      </c>
      <c r="AX226" s="14" t="s">
        <v>70</v>
      </c>
      <c r="AY226" s="249" t="s">
        <v>191</v>
      </c>
    </row>
    <row r="227" s="14" customFormat="1">
      <c r="A227" s="14"/>
      <c r="B227" s="239"/>
      <c r="C227" s="240"/>
      <c r="D227" s="230" t="s">
        <v>200</v>
      </c>
      <c r="E227" s="241" t="s">
        <v>19</v>
      </c>
      <c r="F227" s="242" t="s">
        <v>782</v>
      </c>
      <c r="G227" s="240"/>
      <c r="H227" s="243">
        <v>32</v>
      </c>
      <c r="I227" s="244"/>
      <c r="J227" s="240"/>
      <c r="K227" s="240"/>
      <c r="L227" s="245"/>
      <c r="M227" s="246"/>
      <c r="N227" s="247"/>
      <c r="O227" s="247"/>
      <c r="P227" s="247"/>
      <c r="Q227" s="247"/>
      <c r="R227" s="247"/>
      <c r="S227" s="247"/>
      <c r="T227" s="248"/>
      <c r="U227" s="14"/>
      <c r="V227" s="14"/>
      <c r="W227" s="14"/>
      <c r="X227" s="14"/>
      <c r="Y227" s="14"/>
      <c r="Z227" s="14"/>
      <c r="AA227" s="14"/>
      <c r="AB227" s="14"/>
      <c r="AC227" s="14"/>
      <c r="AD227" s="14"/>
      <c r="AE227" s="14"/>
      <c r="AT227" s="249" t="s">
        <v>200</v>
      </c>
      <c r="AU227" s="249" t="s">
        <v>70</v>
      </c>
      <c r="AV227" s="14" t="s">
        <v>79</v>
      </c>
      <c r="AW227" s="14" t="s">
        <v>31</v>
      </c>
      <c r="AX227" s="14" t="s">
        <v>70</v>
      </c>
      <c r="AY227" s="249" t="s">
        <v>191</v>
      </c>
    </row>
    <row r="228" s="14" customFormat="1">
      <c r="A228" s="14"/>
      <c r="B228" s="239"/>
      <c r="C228" s="240"/>
      <c r="D228" s="230" t="s">
        <v>200</v>
      </c>
      <c r="E228" s="241" t="s">
        <v>19</v>
      </c>
      <c r="F228" s="242" t="s">
        <v>783</v>
      </c>
      <c r="G228" s="240"/>
      <c r="H228" s="243">
        <v>24</v>
      </c>
      <c r="I228" s="244"/>
      <c r="J228" s="240"/>
      <c r="K228" s="240"/>
      <c r="L228" s="245"/>
      <c r="M228" s="246"/>
      <c r="N228" s="247"/>
      <c r="O228" s="247"/>
      <c r="P228" s="247"/>
      <c r="Q228" s="247"/>
      <c r="R228" s="247"/>
      <c r="S228" s="247"/>
      <c r="T228" s="248"/>
      <c r="U228" s="14"/>
      <c r="V228" s="14"/>
      <c r="W228" s="14"/>
      <c r="X228" s="14"/>
      <c r="Y228" s="14"/>
      <c r="Z228" s="14"/>
      <c r="AA228" s="14"/>
      <c r="AB228" s="14"/>
      <c r="AC228" s="14"/>
      <c r="AD228" s="14"/>
      <c r="AE228" s="14"/>
      <c r="AT228" s="249" t="s">
        <v>200</v>
      </c>
      <c r="AU228" s="249" t="s">
        <v>70</v>
      </c>
      <c r="AV228" s="14" t="s">
        <v>79</v>
      </c>
      <c r="AW228" s="14" t="s">
        <v>31</v>
      </c>
      <c r="AX228" s="14" t="s">
        <v>70</v>
      </c>
      <c r="AY228" s="249" t="s">
        <v>191</v>
      </c>
    </row>
    <row r="229" s="14" customFormat="1">
      <c r="A229" s="14"/>
      <c r="B229" s="239"/>
      <c r="C229" s="240"/>
      <c r="D229" s="230" t="s">
        <v>200</v>
      </c>
      <c r="E229" s="241" t="s">
        <v>19</v>
      </c>
      <c r="F229" s="242" t="s">
        <v>784</v>
      </c>
      <c r="G229" s="240"/>
      <c r="H229" s="243">
        <v>28</v>
      </c>
      <c r="I229" s="244"/>
      <c r="J229" s="240"/>
      <c r="K229" s="240"/>
      <c r="L229" s="245"/>
      <c r="M229" s="246"/>
      <c r="N229" s="247"/>
      <c r="O229" s="247"/>
      <c r="P229" s="247"/>
      <c r="Q229" s="247"/>
      <c r="R229" s="247"/>
      <c r="S229" s="247"/>
      <c r="T229" s="248"/>
      <c r="U229" s="14"/>
      <c r="V229" s="14"/>
      <c r="W229" s="14"/>
      <c r="X229" s="14"/>
      <c r="Y229" s="14"/>
      <c r="Z229" s="14"/>
      <c r="AA229" s="14"/>
      <c r="AB229" s="14"/>
      <c r="AC229" s="14"/>
      <c r="AD229" s="14"/>
      <c r="AE229" s="14"/>
      <c r="AT229" s="249" t="s">
        <v>200</v>
      </c>
      <c r="AU229" s="249" t="s">
        <v>70</v>
      </c>
      <c r="AV229" s="14" t="s">
        <v>79</v>
      </c>
      <c r="AW229" s="14" t="s">
        <v>31</v>
      </c>
      <c r="AX229" s="14" t="s">
        <v>70</v>
      </c>
      <c r="AY229" s="249" t="s">
        <v>191</v>
      </c>
    </row>
    <row r="230" s="14" customFormat="1">
      <c r="A230" s="14"/>
      <c r="B230" s="239"/>
      <c r="C230" s="240"/>
      <c r="D230" s="230" t="s">
        <v>200</v>
      </c>
      <c r="E230" s="241" t="s">
        <v>19</v>
      </c>
      <c r="F230" s="242" t="s">
        <v>785</v>
      </c>
      <c r="G230" s="240"/>
      <c r="H230" s="243">
        <v>28</v>
      </c>
      <c r="I230" s="244"/>
      <c r="J230" s="240"/>
      <c r="K230" s="240"/>
      <c r="L230" s="245"/>
      <c r="M230" s="246"/>
      <c r="N230" s="247"/>
      <c r="O230" s="247"/>
      <c r="P230" s="247"/>
      <c r="Q230" s="247"/>
      <c r="R230" s="247"/>
      <c r="S230" s="247"/>
      <c r="T230" s="248"/>
      <c r="U230" s="14"/>
      <c r="V230" s="14"/>
      <c r="W230" s="14"/>
      <c r="X230" s="14"/>
      <c r="Y230" s="14"/>
      <c r="Z230" s="14"/>
      <c r="AA230" s="14"/>
      <c r="AB230" s="14"/>
      <c r="AC230" s="14"/>
      <c r="AD230" s="14"/>
      <c r="AE230" s="14"/>
      <c r="AT230" s="249" t="s">
        <v>200</v>
      </c>
      <c r="AU230" s="249" t="s">
        <v>70</v>
      </c>
      <c r="AV230" s="14" t="s">
        <v>79</v>
      </c>
      <c r="AW230" s="14" t="s">
        <v>31</v>
      </c>
      <c r="AX230" s="14" t="s">
        <v>70</v>
      </c>
      <c r="AY230" s="249" t="s">
        <v>191</v>
      </c>
    </row>
    <row r="231" s="14" customFormat="1">
      <c r="A231" s="14"/>
      <c r="B231" s="239"/>
      <c r="C231" s="240"/>
      <c r="D231" s="230" t="s">
        <v>200</v>
      </c>
      <c r="E231" s="241" t="s">
        <v>19</v>
      </c>
      <c r="F231" s="242" t="s">
        <v>786</v>
      </c>
      <c r="G231" s="240"/>
      <c r="H231" s="243">
        <v>38</v>
      </c>
      <c r="I231" s="244"/>
      <c r="J231" s="240"/>
      <c r="K231" s="240"/>
      <c r="L231" s="245"/>
      <c r="M231" s="246"/>
      <c r="N231" s="247"/>
      <c r="O231" s="247"/>
      <c r="P231" s="247"/>
      <c r="Q231" s="247"/>
      <c r="R231" s="247"/>
      <c r="S231" s="247"/>
      <c r="T231" s="248"/>
      <c r="U231" s="14"/>
      <c r="V231" s="14"/>
      <c r="W231" s="14"/>
      <c r="X231" s="14"/>
      <c r="Y231" s="14"/>
      <c r="Z231" s="14"/>
      <c r="AA231" s="14"/>
      <c r="AB231" s="14"/>
      <c r="AC231" s="14"/>
      <c r="AD231" s="14"/>
      <c r="AE231" s="14"/>
      <c r="AT231" s="249" t="s">
        <v>200</v>
      </c>
      <c r="AU231" s="249" t="s">
        <v>70</v>
      </c>
      <c r="AV231" s="14" t="s">
        <v>79</v>
      </c>
      <c r="AW231" s="14" t="s">
        <v>31</v>
      </c>
      <c r="AX231" s="14" t="s">
        <v>70</v>
      </c>
      <c r="AY231" s="249" t="s">
        <v>191</v>
      </c>
    </row>
    <row r="232" s="14" customFormat="1">
      <c r="A232" s="14"/>
      <c r="B232" s="239"/>
      <c r="C232" s="240"/>
      <c r="D232" s="230" t="s">
        <v>200</v>
      </c>
      <c r="E232" s="241" t="s">
        <v>19</v>
      </c>
      <c r="F232" s="242" t="s">
        <v>787</v>
      </c>
      <c r="G232" s="240"/>
      <c r="H232" s="243">
        <v>24</v>
      </c>
      <c r="I232" s="244"/>
      <c r="J232" s="240"/>
      <c r="K232" s="240"/>
      <c r="L232" s="245"/>
      <c r="M232" s="246"/>
      <c r="N232" s="247"/>
      <c r="O232" s="247"/>
      <c r="P232" s="247"/>
      <c r="Q232" s="247"/>
      <c r="R232" s="247"/>
      <c r="S232" s="247"/>
      <c r="T232" s="248"/>
      <c r="U232" s="14"/>
      <c r="V232" s="14"/>
      <c r="W232" s="14"/>
      <c r="X232" s="14"/>
      <c r="Y232" s="14"/>
      <c r="Z232" s="14"/>
      <c r="AA232" s="14"/>
      <c r="AB232" s="14"/>
      <c r="AC232" s="14"/>
      <c r="AD232" s="14"/>
      <c r="AE232" s="14"/>
      <c r="AT232" s="249" t="s">
        <v>200</v>
      </c>
      <c r="AU232" s="249" t="s">
        <v>70</v>
      </c>
      <c r="AV232" s="14" t="s">
        <v>79</v>
      </c>
      <c r="AW232" s="14" t="s">
        <v>31</v>
      </c>
      <c r="AX232" s="14" t="s">
        <v>70</v>
      </c>
      <c r="AY232" s="249" t="s">
        <v>191</v>
      </c>
    </row>
    <row r="233" s="14" customFormat="1">
      <c r="A233" s="14"/>
      <c r="B233" s="239"/>
      <c r="C233" s="240"/>
      <c r="D233" s="230" t="s">
        <v>200</v>
      </c>
      <c r="E233" s="241" t="s">
        <v>19</v>
      </c>
      <c r="F233" s="242" t="s">
        <v>788</v>
      </c>
      <c r="G233" s="240"/>
      <c r="H233" s="243">
        <v>32</v>
      </c>
      <c r="I233" s="244"/>
      <c r="J233" s="240"/>
      <c r="K233" s="240"/>
      <c r="L233" s="245"/>
      <c r="M233" s="246"/>
      <c r="N233" s="247"/>
      <c r="O233" s="247"/>
      <c r="P233" s="247"/>
      <c r="Q233" s="247"/>
      <c r="R233" s="247"/>
      <c r="S233" s="247"/>
      <c r="T233" s="248"/>
      <c r="U233" s="14"/>
      <c r="V233" s="14"/>
      <c r="W233" s="14"/>
      <c r="X233" s="14"/>
      <c r="Y233" s="14"/>
      <c r="Z233" s="14"/>
      <c r="AA233" s="14"/>
      <c r="AB233" s="14"/>
      <c r="AC233" s="14"/>
      <c r="AD233" s="14"/>
      <c r="AE233" s="14"/>
      <c r="AT233" s="249" t="s">
        <v>200</v>
      </c>
      <c r="AU233" s="249" t="s">
        <v>70</v>
      </c>
      <c r="AV233" s="14" t="s">
        <v>79</v>
      </c>
      <c r="AW233" s="14" t="s">
        <v>31</v>
      </c>
      <c r="AX233" s="14" t="s">
        <v>70</v>
      </c>
      <c r="AY233" s="249" t="s">
        <v>191</v>
      </c>
    </row>
    <row r="234" s="14" customFormat="1">
      <c r="A234" s="14"/>
      <c r="B234" s="239"/>
      <c r="C234" s="240"/>
      <c r="D234" s="230" t="s">
        <v>200</v>
      </c>
      <c r="E234" s="241" t="s">
        <v>19</v>
      </c>
      <c r="F234" s="242" t="s">
        <v>789</v>
      </c>
      <c r="G234" s="240"/>
      <c r="H234" s="243">
        <v>52</v>
      </c>
      <c r="I234" s="244"/>
      <c r="J234" s="240"/>
      <c r="K234" s="240"/>
      <c r="L234" s="245"/>
      <c r="M234" s="246"/>
      <c r="N234" s="247"/>
      <c r="O234" s="247"/>
      <c r="P234" s="247"/>
      <c r="Q234" s="247"/>
      <c r="R234" s="247"/>
      <c r="S234" s="247"/>
      <c r="T234" s="248"/>
      <c r="U234" s="14"/>
      <c r="V234" s="14"/>
      <c r="W234" s="14"/>
      <c r="X234" s="14"/>
      <c r="Y234" s="14"/>
      <c r="Z234" s="14"/>
      <c r="AA234" s="14"/>
      <c r="AB234" s="14"/>
      <c r="AC234" s="14"/>
      <c r="AD234" s="14"/>
      <c r="AE234" s="14"/>
      <c r="AT234" s="249" t="s">
        <v>200</v>
      </c>
      <c r="AU234" s="249" t="s">
        <v>70</v>
      </c>
      <c r="AV234" s="14" t="s">
        <v>79</v>
      </c>
      <c r="AW234" s="14" t="s">
        <v>31</v>
      </c>
      <c r="AX234" s="14" t="s">
        <v>70</v>
      </c>
      <c r="AY234" s="249" t="s">
        <v>191</v>
      </c>
    </row>
    <row r="235" s="14" customFormat="1">
      <c r="A235" s="14"/>
      <c r="B235" s="239"/>
      <c r="C235" s="240"/>
      <c r="D235" s="230" t="s">
        <v>200</v>
      </c>
      <c r="E235" s="241" t="s">
        <v>19</v>
      </c>
      <c r="F235" s="242" t="s">
        <v>790</v>
      </c>
      <c r="G235" s="240"/>
      <c r="H235" s="243">
        <v>32</v>
      </c>
      <c r="I235" s="244"/>
      <c r="J235" s="240"/>
      <c r="K235" s="240"/>
      <c r="L235" s="245"/>
      <c r="M235" s="246"/>
      <c r="N235" s="247"/>
      <c r="O235" s="247"/>
      <c r="P235" s="247"/>
      <c r="Q235" s="247"/>
      <c r="R235" s="247"/>
      <c r="S235" s="247"/>
      <c r="T235" s="248"/>
      <c r="U235" s="14"/>
      <c r="V235" s="14"/>
      <c r="W235" s="14"/>
      <c r="X235" s="14"/>
      <c r="Y235" s="14"/>
      <c r="Z235" s="14"/>
      <c r="AA235" s="14"/>
      <c r="AB235" s="14"/>
      <c r="AC235" s="14"/>
      <c r="AD235" s="14"/>
      <c r="AE235" s="14"/>
      <c r="AT235" s="249" t="s">
        <v>200</v>
      </c>
      <c r="AU235" s="249" t="s">
        <v>70</v>
      </c>
      <c r="AV235" s="14" t="s">
        <v>79</v>
      </c>
      <c r="AW235" s="14" t="s">
        <v>31</v>
      </c>
      <c r="AX235" s="14" t="s">
        <v>70</v>
      </c>
      <c r="AY235" s="249" t="s">
        <v>191</v>
      </c>
    </row>
    <row r="236" s="15" customFormat="1">
      <c r="A236" s="15"/>
      <c r="B236" s="250"/>
      <c r="C236" s="251"/>
      <c r="D236" s="230" t="s">
        <v>200</v>
      </c>
      <c r="E236" s="252" t="s">
        <v>19</v>
      </c>
      <c r="F236" s="253" t="s">
        <v>209</v>
      </c>
      <c r="G236" s="251"/>
      <c r="H236" s="254">
        <v>352</v>
      </c>
      <c r="I236" s="255"/>
      <c r="J236" s="251"/>
      <c r="K236" s="251"/>
      <c r="L236" s="256"/>
      <c r="M236" s="257"/>
      <c r="N236" s="258"/>
      <c r="O236" s="258"/>
      <c r="P236" s="258"/>
      <c r="Q236" s="258"/>
      <c r="R236" s="258"/>
      <c r="S236" s="258"/>
      <c r="T236" s="259"/>
      <c r="U236" s="15"/>
      <c r="V236" s="15"/>
      <c r="W236" s="15"/>
      <c r="X236" s="15"/>
      <c r="Y236" s="15"/>
      <c r="Z236" s="15"/>
      <c r="AA236" s="15"/>
      <c r="AB236" s="15"/>
      <c r="AC236" s="15"/>
      <c r="AD236" s="15"/>
      <c r="AE236" s="15"/>
      <c r="AT236" s="260" t="s">
        <v>200</v>
      </c>
      <c r="AU236" s="260" t="s">
        <v>70</v>
      </c>
      <c r="AV236" s="15" t="s">
        <v>119</v>
      </c>
      <c r="AW236" s="15" t="s">
        <v>31</v>
      </c>
      <c r="AX236" s="15" t="s">
        <v>77</v>
      </c>
      <c r="AY236" s="260" t="s">
        <v>191</v>
      </c>
    </row>
    <row r="237" s="2" customFormat="1" ht="33" customHeight="1">
      <c r="A237" s="40"/>
      <c r="B237" s="41"/>
      <c r="C237" s="215" t="s">
        <v>324</v>
      </c>
      <c r="D237" s="215" t="s">
        <v>194</v>
      </c>
      <c r="E237" s="216" t="s">
        <v>474</v>
      </c>
      <c r="F237" s="217" t="s">
        <v>475</v>
      </c>
      <c r="G237" s="218" t="s">
        <v>236</v>
      </c>
      <c r="H237" s="219">
        <v>40.799999999999997</v>
      </c>
      <c r="I237" s="220"/>
      <c r="J237" s="221">
        <f>ROUND(I237*H237,2)</f>
        <v>0</v>
      </c>
      <c r="K237" s="217" t="s">
        <v>198</v>
      </c>
      <c r="L237" s="46"/>
      <c r="M237" s="222" t="s">
        <v>19</v>
      </c>
      <c r="N237" s="223" t="s">
        <v>41</v>
      </c>
      <c r="O237" s="86"/>
      <c r="P237" s="224">
        <f>O237*H237</f>
        <v>0</v>
      </c>
      <c r="Q237" s="224">
        <v>0</v>
      </c>
      <c r="R237" s="224">
        <f>Q237*H237</f>
        <v>0</v>
      </c>
      <c r="S237" s="224">
        <v>0</v>
      </c>
      <c r="T237" s="225">
        <f>S237*H237</f>
        <v>0</v>
      </c>
      <c r="U237" s="40"/>
      <c r="V237" s="40"/>
      <c r="W237" s="40"/>
      <c r="X237" s="40"/>
      <c r="Y237" s="40"/>
      <c r="Z237" s="40"/>
      <c r="AA237" s="40"/>
      <c r="AB237" s="40"/>
      <c r="AC237" s="40"/>
      <c r="AD237" s="40"/>
      <c r="AE237" s="40"/>
      <c r="AR237" s="226" t="s">
        <v>119</v>
      </c>
      <c r="AT237" s="226" t="s">
        <v>194</v>
      </c>
      <c r="AU237" s="226" t="s">
        <v>70</v>
      </c>
      <c r="AY237" s="19" t="s">
        <v>191</v>
      </c>
      <c r="BE237" s="227">
        <f>IF(N237="základní",J237,0)</f>
        <v>0</v>
      </c>
      <c r="BF237" s="227">
        <f>IF(N237="snížená",J237,0)</f>
        <v>0</v>
      </c>
      <c r="BG237" s="227">
        <f>IF(N237="zákl. přenesená",J237,0)</f>
        <v>0</v>
      </c>
      <c r="BH237" s="227">
        <f>IF(N237="sníž. přenesená",J237,0)</f>
        <v>0</v>
      </c>
      <c r="BI237" s="227">
        <f>IF(N237="nulová",J237,0)</f>
        <v>0</v>
      </c>
      <c r="BJ237" s="19" t="s">
        <v>77</v>
      </c>
      <c r="BK237" s="227">
        <f>ROUND(I237*H237,2)</f>
        <v>0</v>
      </c>
      <c r="BL237" s="19" t="s">
        <v>119</v>
      </c>
      <c r="BM237" s="226" t="s">
        <v>791</v>
      </c>
    </row>
    <row r="238" s="13" customFormat="1">
      <c r="A238" s="13"/>
      <c r="B238" s="228"/>
      <c r="C238" s="229"/>
      <c r="D238" s="230" t="s">
        <v>200</v>
      </c>
      <c r="E238" s="231" t="s">
        <v>19</v>
      </c>
      <c r="F238" s="232" t="s">
        <v>792</v>
      </c>
      <c r="G238" s="229"/>
      <c r="H238" s="231" t="s">
        <v>19</v>
      </c>
      <c r="I238" s="233"/>
      <c r="J238" s="229"/>
      <c r="K238" s="229"/>
      <c r="L238" s="234"/>
      <c r="M238" s="235"/>
      <c r="N238" s="236"/>
      <c r="O238" s="236"/>
      <c r="P238" s="236"/>
      <c r="Q238" s="236"/>
      <c r="R238" s="236"/>
      <c r="S238" s="236"/>
      <c r="T238" s="237"/>
      <c r="U238" s="13"/>
      <c r="V238" s="13"/>
      <c r="W238" s="13"/>
      <c r="X238" s="13"/>
      <c r="Y238" s="13"/>
      <c r="Z238" s="13"/>
      <c r="AA238" s="13"/>
      <c r="AB238" s="13"/>
      <c r="AC238" s="13"/>
      <c r="AD238" s="13"/>
      <c r="AE238" s="13"/>
      <c r="AT238" s="238" t="s">
        <v>200</v>
      </c>
      <c r="AU238" s="238" t="s">
        <v>70</v>
      </c>
      <c r="AV238" s="13" t="s">
        <v>77</v>
      </c>
      <c r="AW238" s="13" t="s">
        <v>31</v>
      </c>
      <c r="AX238" s="13" t="s">
        <v>70</v>
      </c>
      <c r="AY238" s="238" t="s">
        <v>191</v>
      </c>
    </row>
    <row r="239" s="14" customFormat="1">
      <c r="A239" s="14"/>
      <c r="B239" s="239"/>
      <c r="C239" s="240"/>
      <c r="D239" s="230" t="s">
        <v>200</v>
      </c>
      <c r="E239" s="241" t="s">
        <v>19</v>
      </c>
      <c r="F239" s="242" t="s">
        <v>793</v>
      </c>
      <c r="G239" s="240"/>
      <c r="H239" s="243">
        <v>10.800000000000001</v>
      </c>
      <c r="I239" s="244"/>
      <c r="J239" s="240"/>
      <c r="K239" s="240"/>
      <c r="L239" s="245"/>
      <c r="M239" s="246"/>
      <c r="N239" s="247"/>
      <c r="O239" s="247"/>
      <c r="P239" s="247"/>
      <c r="Q239" s="247"/>
      <c r="R239" s="247"/>
      <c r="S239" s="247"/>
      <c r="T239" s="248"/>
      <c r="U239" s="14"/>
      <c r="V239" s="14"/>
      <c r="W239" s="14"/>
      <c r="X239" s="14"/>
      <c r="Y239" s="14"/>
      <c r="Z239" s="14"/>
      <c r="AA239" s="14"/>
      <c r="AB239" s="14"/>
      <c r="AC239" s="14"/>
      <c r="AD239" s="14"/>
      <c r="AE239" s="14"/>
      <c r="AT239" s="249" t="s">
        <v>200</v>
      </c>
      <c r="AU239" s="249" t="s">
        <v>70</v>
      </c>
      <c r="AV239" s="14" t="s">
        <v>79</v>
      </c>
      <c r="AW239" s="14" t="s">
        <v>31</v>
      </c>
      <c r="AX239" s="14" t="s">
        <v>70</v>
      </c>
      <c r="AY239" s="249" t="s">
        <v>191</v>
      </c>
    </row>
    <row r="240" s="14" customFormat="1">
      <c r="A240" s="14"/>
      <c r="B240" s="239"/>
      <c r="C240" s="240"/>
      <c r="D240" s="230" t="s">
        <v>200</v>
      </c>
      <c r="E240" s="241" t="s">
        <v>19</v>
      </c>
      <c r="F240" s="242" t="s">
        <v>794</v>
      </c>
      <c r="G240" s="240"/>
      <c r="H240" s="243">
        <v>5.4000000000000004</v>
      </c>
      <c r="I240" s="244"/>
      <c r="J240" s="240"/>
      <c r="K240" s="240"/>
      <c r="L240" s="245"/>
      <c r="M240" s="246"/>
      <c r="N240" s="247"/>
      <c r="O240" s="247"/>
      <c r="P240" s="247"/>
      <c r="Q240" s="247"/>
      <c r="R240" s="247"/>
      <c r="S240" s="247"/>
      <c r="T240" s="248"/>
      <c r="U240" s="14"/>
      <c r="V240" s="14"/>
      <c r="W240" s="14"/>
      <c r="X240" s="14"/>
      <c r="Y240" s="14"/>
      <c r="Z240" s="14"/>
      <c r="AA240" s="14"/>
      <c r="AB240" s="14"/>
      <c r="AC240" s="14"/>
      <c r="AD240" s="14"/>
      <c r="AE240" s="14"/>
      <c r="AT240" s="249" t="s">
        <v>200</v>
      </c>
      <c r="AU240" s="249" t="s">
        <v>70</v>
      </c>
      <c r="AV240" s="14" t="s">
        <v>79</v>
      </c>
      <c r="AW240" s="14" t="s">
        <v>31</v>
      </c>
      <c r="AX240" s="14" t="s">
        <v>70</v>
      </c>
      <c r="AY240" s="249" t="s">
        <v>191</v>
      </c>
    </row>
    <row r="241" s="14" customFormat="1">
      <c r="A241" s="14"/>
      <c r="B241" s="239"/>
      <c r="C241" s="240"/>
      <c r="D241" s="230" t="s">
        <v>200</v>
      </c>
      <c r="E241" s="241" t="s">
        <v>19</v>
      </c>
      <c r="F241" s="242" t="s">
        <v>795</v>
      </c>
      <c r="G241" s="240"/>
      <c r="H241" s="243">
        <v>2.7000000000000002</v>
      </c>
      <c r="I241" s="244"/>
      <c r="J241" s="240"/>
      <c r="K241" s="240"/>
      <c r="L241" s="245"/>
      <c r="M241" s="246"/>
      <c r="N241" s="247"/>
      <c r="O241" s="247"/>
      <c r="P241" s="247"/>
      <c r="Q241" s="247"/>
      <c r="R241" s="247"/>
      <c r="S241" s="247"/>
      <c r="T241" s="248"/>
      <c r="U241" s="14"/>
      <c r="V241" s="14"/>
      <c r="W241" s="14"/>
      <c r="X241" s="14"/>
      <c r="Y241" s="14"/>
      <c r="Z241" s="14"/>
      <c r="AA241" s="14"/>
      <c r="AB241" s="14"/>
      <c r="AC241" s="14"/>
      <c r="AD241" s="14"/>
      <c r="AE241" s="14"/>
      <c r="AT241" s="249" t="s">
        <v>200</v>
      </c>
      <c r="AU241" s="249" t="s">
        <v>70</v>
      </c>
      <c r="AV241" s="14" t="s">
        <v>79</v>
      </c>
      <c r="AW241" s="14" t="s">
        <v>31</v>
      </c>
      <c r="AX241" s="14" t="s">
        <v>70</v>
      </c>
      <c r="AY241" s="249" t="s">
        <v>191</v>
      </c>
    </row>
    <row r="242" s="14" customFormat="1">
      <c r="A242" s="14"/>
      <c r="B242" s="239"/>
      <c r="C242" s="240"/>
      <c r="D242" s="230" t="s">
        <v>200</v>
      </c>
      <c r="E242" s="241" t="s">
        <v>19</v>
      </c>
      <c r="F242" s="242" t="s">
        <v>796</v>
      </c>
      <c r="G242" s="240"/>
      <c r="H242" s="243">
        <v>5.4000000000000004</v>
      </c>
      <c r="I242" s="244"/>
      <c r="J242" s="240"/>
      <c r="K242" s="240"/>
      <c r="L242" s="245"/>
      <c r="M242" s="246"/>
      <c r="N242" s="247"/>
      <c r="O242" s="247"/>
      <c r="P242" s="247"/>
      <c r="Q242" s="247"/>
      <c r="R242" s="247"/>
      <c r="S242" s="247"/>
      <c r="T242" s="248"/>
      <c r="U242" s="14"/>
      <c r="V242" s="14"/>
      <c r="W242" s="14"/>
      <c r="X242" s="14"/>
      <c r="Y242" s="14"/>
      <c r="Z242" s="14"/>
      <c r="AA242" s="14"/>
      <c r="AB242" s="14"/>
      <c r="AC242" s="14"/>
      <c r="AD242" s="14"/>
      <c r="AE242" s="14"/>
      <c r="AT242" s="249" t="s">
        <v>200</v>
      </c>
      <c r="AU242" s="249" t="s">
        <v>70</v>
      </c>
      <c r="AV242" s="14" t="s">
        <v>79</v>
      </c>
      <c r="AW242" s="14" t="s">
        <v>31</v>
      </c>
      <c r="AX242" s="14" t="s">
        <v>70</v>
      </c>
      <c r="AY242" s="249" t="s">
        <v>191</v>
      </c>
    </row>
    <row r="243" s="14" customFormat="1">
      <c r="A243" s="14"/>
      <c r="B243" s="239"/>
      <c r="C243" s="240"/>
      <c r="D243" s="230" t="s">
        <v>200</v>
      </c>
      <c r="E243" s="241" t="s">
        <v>19</v>
      </c>
      <c r="F243" s="242" t="s">
        <v>797</v>
      </c>
      <c r="G243" s="240"/>
      <c r="H243" s="243">
        <v>6.2999999999999998</v>
      </c>
      <c r="I243" s="244"/>
      <c r="J243" s="240"/>
      <c r="K243" s="240"/>
      <c r="L243" s="245"/>
      <c r="M243" s="246"/>
      <c r="N243" s="247"/>
      <c r="O243" s="247"/>
      <c r="P243" s="247"/>
      <c r="Q243" s="247"/>
      <c r="R243" s="247"/>
      <c r="S243" s="247"/>
      <c r="T243" s="248"/>
      <c r="U243" s="14"/>
      <c r="V243" s="14"/>
      <c r="W243" s="14"/>
      <c r="X243" s="14"/>
      <c r="Y243" s="14"/>
      <c r="Z243" s="14"/>
      <c r="AA243" s="14"/>
      <c r="AB243" s="14"/>
      <c r="AC243" s="14"/>
      <c r="AD243" s="14"/>
      <c r="AE243" s="14"/>
      <c r="AT243" s="249" t="s">
        <v>200</v>
      </c>
      <c r="AU243" s="249" t="s">
        <v>70</v>
      </c>
      <c r="AV243" s="14" t="s">
        <v>79</v>
      </c>
      <c r="AW243" s="14" t="s">
        <v>31</v>
      </c>
      <c r="AX243" s="14" t="s">
        <v>70</v>
      </c>
      <c r="AY243" s="249" t="s">
        <v>191</v>
      </c>
    </row>
    <row r="244" s="14" customFormat="1">
      <c r="A244" s="14"/>
      <c r="B244" s="239"/>
      <c r="C244" s="240"/>
      <c r="D244" s="230" t="s">
        <v>200</v>
      </c>
      <c r="E244" s="241" t="s">
        <v>19</v>
      </c>
      <c r="F244" s="242" t="s">
        <v>798</v>
      </c>
      <c r="G244" s="240"/>
      <c r="H244" s="243">
        <v>4.7999999999999998</v>
      </c>
      <c r="I244" s="244"/>
      <c r="J244" s="240"/>
      <c r="K244" s="240"/>
      <c r="L244" s="245"/>
      <c r="M244" s="246"/>
      <c r="N244" s="247"/>
      <c r="O244" s="247"/>
      <c r="P244" s="247"/>
      <c r="Q244" s="247"/>
      <c r="R244" s="247"/>
      <c r="S244" s="247"/>
      <c r="T244" s="248"/>
      <c r="U244" s="14"/>
      <c r="V244" s="14"/>
      <c r="W244" s="14"/>
      <c r="X244" s="14"/>
      <c r="Y244" s="14"/>
      <c r="Z244" s="14"/>
      <c r="AA244" s="14"/>
      <c r="AB244" s="14"/>
      <c r="AC244" s="14"/>
      <c r="AD244" s="14"/>
      <c r="AE244" s="14"/>
      <c r="AT244" s="249" t="s">
        <v>200</v>
      </c>
      <c r="AU244" s="249" t="s">
        <v>70</v>
      </c>
      <c r="AV244" s="14" t="s">
        <v>79</v>
      </c>
      <c r="AW244" s="14" t="s">
        <v>31</v>
      </c>
      <c r="AX244" s="14" t="s">
        <v>70</v>
      </c>
      <c r="AY244" s="249" t="s">
        <v>191</v>
      </c>
    </row>
    <row r="245" s="14" customFormat="1">
      <c r="A245" s="14"/>
      <c r="B245" s="239"/>
      <c r="C245" s="240"/>
      <c r="D245" s="230" t="s">
        <v>200</v>
      </c>
      <c r="E245" s="241" t="s">
        <v>19</v>
      </c>
      <c r="F245" s="242" t="s">
        <v>799</v>
      </c>
      <c r="G245" s="240"/>
      <c r="H245" s="243">
        <v>5.4000000000000004</v>
      </c>
      <c r="I245" s="244"/>
      <c r="J245" s="240"/>
      <c r="K245" s="240"/>
      <c r="L245" s="245"/>
      <c r="M245" s="246"/>
      <c r="N245" s="247"/>
      <c r="O245" s="247"/>
      <c r="P245" s="247"/>
      <c r="Q245" s="247"/>
      <c r="R245" s="247"/>
      <c r="S245" s="247"/>
      <c r="T245" s="248"/>
      <c r="U245" s="14"/>
      <c r="V245" s="14"/>
      <c r="W245" s="14"/>
      <c r="X245" s="14"/>
      <c r="Y245" s="14"/>
      <c r="Z245" s="14"/>
      <c r="AA245" s="14"/>
      <c r="AB245" s="14"/>
      <c r="AC245" s="14"/>
      <c r="AD245" s="14"/>
      <c r="AE245" s="14"/>
      <c r="AT245" s="249" t="s">
        <v>200</v>
      </c>
      <c r="AU245" s="249" t="s">
        <v>70</v>
      </c>
      <c r="AV245" s="14" t="s">
        <v>79</v>
      </c>
      <c r="AW245" s="14" t="s">
        <v>31</v>
      </c>
      <c r="AX245" s="14" t="s">
        <v>70</v>
      </c>
      <c r="AY245" s="249" t="s">
        <v>191</v>
      </c>
    </row>
    <row r="246" s="15" customFormat="1">
      <c r="A246" s="15"/>
      <c r="B246" s="250"/>
      <c r="C246" s="251"/>
      <c r="D246" s="230" t="s">
        <v>200</v>
      </c>
      <c r="E246" s="252" t="s">
        <v>628</v>
      </c>
      <c r="F246" s="253" t="s">
        <v>209</v>
      </c>
      <c r="G246" s="251"/>
      <c r="H246" s="254">
        <v>40.799999999999997</v>
      </c>
      <c r="I246" s="255"/>
      <c r="J246" s="251"/>
      <c r="K246" s="251"/>
      <c r="L246" s="256"/>
      <c r="M246" s="257"/>
      <c r="N246" s="258"/>
      <c r="O246" s="258"/>
      <c r="P246" s="258"/>
      <c r="Q246" s="258"/>
      <c r="R246" s="258"/>
      <c r="S246" s="258"/>
      <c r="T246" s="259"/>
      <c r="U246" s="15"/>
      <c r="V246" s="15"/>
      <c r="W246" s="15"/>
      <c r="X246" s="15"/>
      <c r="Y246" s="15"/>
      <c r="Z246" s="15"/>
      <c r="AA246" s="15"/>
      <c r="AB246" s="15"/>
      <c r="AC246" s="15"/>
      <c r="AD246" s="15"/>
      <c r="AE246" s="15"/>
      <c r="AT246" s="260" t="s">
        <v>200</v>
      </c>
      <c r="AU246" s="260" t="s">
        <v>70</v>
      </c>
      <c r="AV246" s="15" t="s">
        <v>119</v>
      </c>
      <c r="AW246" s="15" t="s">
        <v>31</v>
      </c>
      <c r="AX246" s="15" t="s">
        <v>77</v>
      </c>
      <c r="AY246" s="260" t="s">
        <v>191</v>
      </c>
    </row>
    <row r="247" s="2" customFormat="1">
      <c r="A247" s="40"/>
      <c r="B247" s="41"/>
      <c r="C247" s="215" t="s">
        <v>328</v>
      </c>
      <c r="D247" s="215" t="s">
        <v>194</v>
      </c>
      <c r="E247" s="216" t="s">
        <v>436</v>
      </c>
      <c r="F247" s="217" t="s">
        <v>800</v>
      </c>
      <c r="G247" s="218" t="s">
        <v>244</v>
      </c>
      <c r="H247" s="219">
        <v>395.10700000000003</v>
      </c>
      <c r="I247" s="220"/>
      <c r="J247" s="221">
        <f>ROUND(I247*H247,2)</f>
        <v>0</v>
      </c>
      <c r="K247" s="217" t="s">
        <v>198</v>
      </c>
      <c r="L247" s="46"/>
      <c r="M247" s="222" t="s">
        <v>19</v>
      </c>
      <c r="N247" s="223" t="s">
        <v>41</v>
      </c>
      <c r="O247" s="86"/>
      <c r="P247" s="224">
        <f>O247*H247</f>
        <v>0</v>
      </c>
      <c r="Q247" s="224">
        <v>0</v>
      </c>
      <c r="R247" s="224">
        <f>Q247*H247</f>
        <v>0</v>
      </c>
      <c r="S247" s="224">
        <v>0</v>
      </c>
      <c r="T247" s="225">
        <f>S247*H247</f>
        <v>0</v>
      </c>
      <c r="U247" s="40"/>
      <c r="V247" s="40"/>
      <c r="W247" s="40"/>
      <c r="X247" s="40"/>
      <c r="Y247" s="40"/>
      <c r="Z247" s="40"/>
      <c r="AA247" s="40"/>
      <c r="AB247" s="40"/>
      <c r="AC247" s="40"/>
      <c r="AD247" s="40"/>
      <c r="AE247" s="40"/>
      <c r="AR247" s="226" t="s">
        <v>678</v>
      </c>
      <c r="AT247" s="226" t="s">
        <v>194</v>
      </c>
      <c r="AU247" s="226" t="s">
        <v>70</v>
      </c>
      <c r="AY247" s="19" t="s">
        <v>191</v>
      </c>
      <c r="BE247" s="227">
        <f>IF(N247="základní",J247,0)</f>
        <v>0</v>
      </c>
      <c r="BF247" s="227">
        <f>IF(N247="snížená",J247,0)</f>
        <v>0</v>
      </c>
      <c r="BG247" s="227">
        <f>IF(N247="zákl. přenesená",J247,0)</f>
        <v>0</v>
      </c>
      <c r="BH247" s="227">
        <f>IF(N247="sníž. přenesená",J247,0)</f>
        <v>0</v>
      </c>
      <c r="BI247" s="227">
        <f>IF(N247="nulová",J247,0)</f>
        <v>0</v>
      </c>
      <c r="BJ247" s="19" t="s">
        <v>77</v>
      </c>
      <c r="BK247" s="227">
        <f>ROUND(I247*H247,2)</f>
        <v>0</v>
      </c>
      <c r="BL247" s="19" t="s">
        <v>678</v>
      </c>
      <c r="BM247" s="226" t="s">
        <v>801</v>
      </c>
    </row>
    <row r="248" s="14" customFormat="1">
      <c r="A248" s="14"/>
      <c r="B248" s="239"/>
      <c r="C248" s="240"/>
      <c r="D248" s="230" t="s">
        <v>200</v>
      </c>
      <c r="E248" s="241" t="s">
        <v>19</v>
      </c>
      <c r="F248" s="242" t="s">
        <v>802</v>
      </c>
      <c r="G248" s="240"/>
      <c r="H248" s="243">
        <v>81.599999999999994</v>
      </c>
      <c r="I248" s="244"/>
      <c r="J248" s="240"/>
      <c r="K248" s="240"/>
      <c r="L248" s="245"/>
      <c r="M248" s="246"/>
      <c r="N248" s="247"/>
      <c r="O248" s="247"/>
      <c r="P248" s="247"/>
      <c r="Q248" s="247"/>
      <c r="R248" s="247"/>
      <c r="S248" s="247"/>
      <c r="T248" s="248"/>
      <c r="U248" s="14"/>
      <c r="V248" s="14"/>
      <c r="W248" s="14"/>
      <c r="X248" s="14"/>
      <c r="Y248" s="14"/>
      <c r="Z248" s="14"/>
      <c r="AA248" s="14"/>
      <c r="AB248" s="14"/>
      <c r="AC248" s="14"/>
      <c r="AD248" s="14"/>
      <c r="AE248" s="14"/>
      <c r="AT248" s="249" t="s">
        <v>200</v>
      </c>
      <c r="AU248" s="249" t="s">
        <v>70</v>
      </c>
      <c r="AV248" s="14" t="s">
        <v>79</v>
      </c>
      <c r="AW248" s="14" t="s">
        <v>31</v>
      </c>
      <c r="AX248" s="14" t="s">
        <v>70</v>
      </c>
      <c r="AY248" s="249" t="s">
        <v>191</v>
      </c>
    </row>
    <row r="249" s="14" customFormat="1">
      <c r="A249" s="14"/>
      <c r="B249" s="239"/>
      <c r="C249" s="240"/>
      <c r="D249" s="230" t="s">
        <v>200</v>
      </c>
      <c r="E249" s="241" t="s">
        <v>19</v>
      </c>
      <c r="F249" s="242" t="s">
        <v>803</v>
      </c>
      <c r="G249" s="240"/>
      <c r="H249" s="243">
        <v>149.24799999999999</v>
      </c>
      <c r="I249" s="244"/>
      <c r="J249" s="240"/>
      <c r="K249" s="240"/>
      <c r="L249" s="245"/>
      <c r="M249" s="246"/>
      <c r="N249" s="247"/>
      <c r="O249" s="247"/>
      <c r="P249" s="247"/>
      <c r="Q249" s="247"/>
      <c r="R249" s="247"/>
      <c r="S249" s="247"/>
      <c r="T249" s="248"/>
      <c r="U249" s="14"/>
      <c r="V249" s="14"/>
      <c r="W249" s="14"/>
      <c r="X249" s="14"/>
      <c r="Y249" s="14"/>
      <c r="Z249" s="14"/>
      <c r="AA249" s="14"/>
      <c r="AB249" s="14"/>
      <c r="AC249" s="14"/>
      <c r="AD249" s="14"/>
      <c r="AE249" s="14"/>
      <c r="AT249" s="249" t="s">
        <v>200</v>
      </c>
      <c r="AU249" s="249" t="s">
        <v>70</v>
      </c>
      <c r="AV249" s="14" t="s">
        <v>79</v>
      </c>
      <c r="AW249" s="14" t="s">
        <v>31</v>
      </c>
      <c r="AX249" s="14" t="s">
        <v>70</v>
      </c>
      <c r="AY249" s="249" t="s">
        <v>191</v>
      </c>
    </row>
    <row r="250" s="14" customFormat="1">
      <c r="A250" s="14"/>
      <c r="B250" s="239"/>
      <c r="C250" s="240"/>
      <c r="D250" s="230" t="s">
        <v>200</v>
      </c>
      <c r="E250" s="241" t="s">
        <v>19</v>
      </c>
      <c r="F250" s="242" t="s">
        <v>804</v>
      </c>
      <c r="G250" s="240"/>
      <c r="H250" s="243">
        <v>126.544</v>
      </c>
      <c r="I250" s="244"/>
      <c r="J250" s="240"/>
      <c r="K250" s="240"/>
      <c r="L250" s="245"/>
      <c r="M250" s="246"/>
      <c r="N250" s="247"/>
      <c r="O250" s="247"/>
      <c r="P250" s="247"/>
      <c r="Q250" s="247"/>
      <c r="R250" s="247"/>
      <c r="S250" s="247"/>
      <c r="T250" s="248"/>
      <c r="U250" s="14"/>
      <c r="V250" s="14"/>
      <c r="W250" s="14"/>
      <c r="X250" s="14"/>
      <c r="Y250" s="14"/>
      <c r="Z250" s="14"/>
      <c r="AA250" s="14"/>
      <c r="AB250" s="14"/>
      <c r="AC250" s="14"/>
      <c r="AD250" s="14"/>
      <c r="AE250" s="14"/>
      <c r="AT250" s="249" t="s">
        <v>200</v>
      </c>
      <c r="AU250" s="249" t="s">
        <v>70</v>
      </c>
      <c r="AV250" s="14" t="s">
        <v>79</v>
      </c>
      <c r="AW250" s="14" t="s">
        <v>31</v>
      </c>
      <c r="AX250" s="14" t="s">
        <v>70</v>
      </c>
      <c r="AY250" s="249" t="s">
        <v>191</v>
      </c>
    </row>
    <row r="251" s="14" customFormat="1">
      <c r="A251" s="14"/>
      <c r="B251" s="239"/>
      <c r="C251" s="240"/>
      <c r="D251" s="230" t="s">
        <v>200</v>
      </c>
      <c r="E251" s="241" t="s">
        <v>19</v>
      </c>
      <c r="F251" s="242" t="s">
        <v>805</v>
      </c>
      <c r="G251" s="240"/>
      <c r="H251" s="243">
        <v>15.563000000000001</v>
      </c>
      <c r="I251" s="244"/>
      <c r="J251" s="240"/>
      <c r="K251" s="240"/>
      <c r="L251" s="245"/>
      <c r="M251" s="246"/>
      <c r="N251" s="247"/>
      <c r="O251" s="247"/>
      <c r="P251" s="247"/>
      <c r="Q251" s="247"/>
      <c r="R251" s="247"/>
      <c r="S251" s="247"/>
      <c r="T251" s="248"/>
      <c r="U251" s="14"/>
      <c r="V251" s="14"/>
      <c r="W251" s="14"/>
      <c r="X251" s="14"/>
      <c r="Y251" s="14"/>
      <c r="Z251" s="14"/>
      <c r="AA251" s="14"/>
      <c r="AB251" s="14"/>
      <c r="AC251" s="14"/>
      <c r="AD251" s="14"/>
      <c r="AE251" s="14"/>
      <c r="AT251" s="249" t="s">
        <v>200</v>
      </c>
      <c r="AU251" s="249" t="s">
        <v>70</v>
      </c>
      <c r="AV251" s="14" t="s">
        <v>79</v>
      </c>
      <c r="AW251" s="14" t="s">
        <v>31</v>
      </c>
      <c r="AX251" s="14" t="s">
        <v>70</v>
      </c>
      <c r="AY251" s="249" t="s">
        <v>191</v>
      </c>
    </row>
    <row r="252" s="14" customFormat="1">
      <c r="A252" s="14"/>
      <c r="B252" s="239"/>
      <c r="C252" s="240"/>
      <c r="D252" s="230" t="s">
        <v>200</v>
      </c>
      <c r="E252" s="241" t="s">
        <v>19</v>
      </c>
      <c r="F252" s="242" t="s">
        <v>806</v>
      </c>
      <c r="G252" s="240"/>
      <c r="H252" s="243">
        <v>1.1519999999999999</v>
      </c>
      <c r="I252" s="244"/>
      <c r="J252" s="240"/>
      <c r="K252" s="240"/>
      <c r="L252" s="245"/>
      <c r="M252" s="246"/>
      <c r="N252" s="247"/>
      <c r="O252" s="247"/>
      <c r="P252" s="247"/>
      <c r="Q252" s="247"/>
      <c r="R252" s="247"/>
      <c r="S252" s="247"/>
      <c r="T252" s="248"/>
      <c r="U252" s="14"/>
      <c r="V252" s="14"/>
      <c r="W252" s="14"/>
      <c r="X252" s="14"/>
      <c r="Y252" s="14"/>
      <c r="Z252" s="14"/>
      <c r="AA252" s="14"/>
      <c r="AB252" s="14"/>
      <c r="AC252" s="14"/>
      <c r="AD252" s="14"/>
      <c r="AE252" s="14"/>
      <c r="AT252" s="249" t="s">
        <v>200</v>
      </c>
      <c r="AU252" s="249" t="s">
        <v>70</v>
      </c>
      <c r="AV252" s="14" t="s">
        <v>79</v>
      </c>
      <c r="AW252" s="14" t="s">
        <v>31</v>
      </c>
      <c r="AX252" s="14" t="s">
        <v>70</v>
      </c>
      <c r="AY252" s="249" t="s">
        <v>191</v>
      </c>
    </row>
    <row r="253" s="14" customFormat="1">
      <c r="A253" s="14"/>
      <c r="B253" s="239"/>
      <c r="C253" s="240"/>
      <c r="D253" s="230" t="s">
        <v>200</v>
      </c>
      <c r="E253" s="241" t="s">
        <v>19</v>
      </c>
      <c r="F253" s="242" t="s">
        <v>807</v>
      </c>
      <c r="G253" s="240"/>
      <c r="H253" s="243">
        <v>9.5999999999999996</v>
      </c>
      <c r="I253" s="244"/>
      <c r="J253" s="240"/>
      <c r="K253" s="240"/>
      <c r="L253" s="245"/>
      <c r="M253" s="246"/>
      <c r="N253" s="247"/>
      <c r="O253" s="247"/>
      <c r="P253" s="247"/>
      <c r="Q253" s="247"/>
      <c r="R253" s="247"/>
      <c r="S253" s="247"/>
      <c r="T253" s="248"/>
      <c r="U253" s="14"/>
      <c r="V253" s="14"/>
      <c r="W253" s="14"/>
      <c r="X253" s="14"/>
      <c r="Y253" s="14"/>
      <c r="Z253" s="14"/>
      <c r="AA253" s="14"/>
      <c r="AB253" s="14"/>
      <c r="AC253" s="14"/>
      <c r="AD253" s="14"/>
      <c r="AE253" s="14"/>
      <c r="AT253" s="249" t="s">
        <v>200</v>
      </c>
      <c r="AU253" s="249" t="s">
        <v>70</v>
      </c>
      <c r="AV253" s="14" t="s">
        <v>79</v>
      </c>
      <c r="AW253" s="14" t="s">
        <v>31</v>
      </c>
      <c r="AX253" s="14" t="s">
        <v>70</v>
      </c>
      <c r="AY253" s="249" t="s">
        <v>191</v>
      </c>
    </row>
    <row r="254" s="14" customFormat="1">
      <c r="A254" s="14"/>
      <c r="B254" s="239"/>
      <c r="C254" s="240"/>
      <c r="D254" s="230" t="s">
        <v>200</v>
      </c>
      <c r="E254" s="241" t="s">
        <v>19</v>
      </c>
      <c r="F254" s="242" t="s">
        <v>808</v>
      </c>
      <c r="G254" s="240"/>
      <c r="H254" s="243">
        <v>11.4</v>
      </c>
      <c r="I254" s="244"/>
      <c r="J254" s="240"/>
      <c r="K254" s="240"/>
      <c r="L254" s="245"/>
      <c r="M254" s="246"/>
      <c r="N254" s="247"/>
      <c r="O254" s="247"/>
      <c r="P254" s="247"/>
      <c r="Q254" s="247"/>
      <c r="R254" s="247"/>
      <c r="S254" s="247"/>
      <c r="T254" s="248"/>
      <c r="U254" s="14"/>
      <c r="V254" s="14"/>
      <c r="W254" s="14"/>
      <c r="X254" s="14"/>
      <c r="Y254" s="14"/>
      <c r="Z254" s="14"/>
      <c r="AA254" s="14"/>
      <c r="AB254" s="14"/>
      <c r="AC254" s="14"/>
      <c r="AD254" s="14"/>
      <c r="AE254" s="14"/>
      <c r="AT254" s="249" t="s">
        <v>200</v>
      </c>
      <c r="AU254" s="249" t="s">
        <v>70</v>
      </c>
      <c r="AV254" s="14" t="s">
        <v>79</v>
      </c>
      <c r="AW254" s="14" t="s">
        <v>31</v>
      </c>
      <c r="AX254" s="14" t="s">
        <v>70</v>
      </c>
      <c r="AY254" s="249" t="s">
        <v>191</v>
      </c>
    </row>
    <row r="255" s="15" customFormat="1">
      <c r="A255" s="15"/>
      <c r="B255" s="250"/>
      <c r="C255" s="251"/>
      <c r="D255" s="230" t="s">
        <v>200</v>
      </c>
      <c r="E255" s="252" t="s">
        <v>19</v>
      </c>
      <c r="F255" s="253" t="s">
        <v>209</v>
      </c>
      <c r="G255" s="251"/>
      <c r="H255" s="254">
        <v>395.10700000000003</v>
      </c>
      <c r="I255" s="255"/>
      <c r="J255" s="251"/>
      <c r="K255" s="251"/>
      <c r="L255" s="256"/>
      <c r="M255" s="257"/>
      <c r="N255" s="258"/>
      <c r="O255" s="258"/>
      <c r="P255" s="258"/>
      <c r="Q255" s="258"/>
      <c r="R255" s="258"/>
      <c r="S255" s="258"/>
      <c r="T255" s="259"/>
      <c r="U255" s="15"/>
      <c r="V255" s="15"/>
      <c r="W255" s="15"/>
      <c r="X255" s="15"/>
      <c r="Y255" s="15"/>
      <c r="Z255" s="15"/>
      <c r="AA255" s="15"/>
      <c r="AB255" s="15"/>
      <c r="AC255" s="15"/>
      <c r="AD255" s="15"/>
      <c r="AE255" s="15"/>
      <c r="AT255" s="260" t="s">
        <v>200</v>
      </c>
      <c r="AU255" s="260" t="s">
        <v>70</v>
      </c>
      <c r="AV255" s="15" t="s">
        <v>119</v>
      </c>
      <c r="AW255" s="15" t="s">
        <v>31</v>
      </c>
      <c r="AX255" s="15" t="s">
        <v>77</v>
      </c>
      <c r="AY255" s="260" t="s">
        <v>191</v>
      </c>
    </row>
    <row r="256" s="2" customFormat="1" ht="114.9" customHeight="1">
      <c r="A256" s="40"/>
      <c r="B256" s="41"/>
      <c r="C256" s="215" t="s">
        <v>332</v>
      </c>
      <c r="D256" s="215" t="s">
        <v>194</v>
      </c>
      <c r="E256" s="216" t="s">
        <v>809</v>
      </c>
      <c r="F256" s="217" t="s">
        <v>810</v>
      </c>
      <c r="G256" s="218" t="s">
        <v>244</v>
      </c>
      <c r="H256" s="219">
        <v>0.89900000000000002</v>
      </c>
      <c r="I256" s="220"/>
      <c r="J256" s="221">
        <f>ROUND(I256*H256,2)</f>
        <v>0</v>
      </c>
      <c r="K256" s="217" t="s">
        <v>198</v>
      </c>
      <c r="L256" s="46"/>
      <c r="M256" s="222" t="s">
        <v>19</v>
      </c>
      <c r="N256" s="223" t="s">
        <v>41</v>
      </c>
      <c r="O256" s="86"/>
      <c r="P256" s="224">
        <f>O256*H256</f>
        <v>0</v>
      </c>
      <c r="Q256" s="224">
        <v>0</v>
      </c>
      <c r="R256" s="224">
        <f>Q256*H256</f>
        <v>0</v>
      </c>
      <c r="S256" s="224">
        <v>0</v>
      </c>
      <c r="T256" s="225">
        <f>S256*H256</f>
        <v>0</v>
      </c>
      <c r="U256" s="40"/>
      <c r="V256" s="40"/>
      <c r="W256" s="40"/>
      <c r="X256" s="40"/>
      <c r="Y256" s="40"/>
      <c r="Z256" s="40"/>
      <c r="AA256" s="40"/>
      <c r="AB256" s="40"/>
      <c r="AC256" s="40"/>
      <c r="AD256" s="40"/>
      <c r="AE256" s="40"/>
      <c r="AR256" s="226" t="s">
        <v>678</v>
      </c>
      <c r="AT256" s="226" t="s">
        <v>194</v>
      </c>
      <c r="AU256" s="226" t="s">
        <v>70</v>
      </c>
      <c r="AY256" s="19" t="s">
        <v>191</v>
      </c>
      <c r="BE256" s="227">
        <f>IF(N256="základní",J256,0)</f>
        <v>0</v>
      </c>
      <c r="BF256" s="227">
        <f>IF(N256="snížená",J256,0)</f>
        <v>0</v>
      </c>
      <c r="BG256" s="227">
        <f>IF(N256="zákl. přenesená",J256,0)</f>
        <v>0</v>
      </c>
      <c r="BH256" s="227">
        <f>IF(N256="sníž. přenesená",J256,0)</f>
        <v>0</v>
      </c>
      <c r="BI256" s="227">
        <f>IF(N256="nulová",J256,0)</f>
        <v>0</v>
      </c>
      <c r="BJ256" s="19" t="s">
        <v>77</v>
      </c>
      <c r="BK256" s="227">
        <f>ROUND(I256*H256,2)</f>
        <v>0</v>
      </c>
      <c r="BL256" s="19" t="s">
        <v>678</v>
      </c>
      <c r="BM256" s="226" t="s">
        <v>811</v>
      </c>
    </row>
    <row r="257" s="14" customFormat="1">
      <c r="A257" s="14"/>
      <c r="B257" s="239"/>
      <c r="C257" s="240"/>
      <c r="D257" s="230" t="s">
        <v>200</v>
      </c>
      <c r="E257" s="241" t="s">
        <v>19</v>
      </c>
      <c r="F257" s="242" t="s">
        <v>812</v>
      </c>
      <c r="G257" s="240"/>
      <c r="H257" s="243">
        <v>0.89900000000000002</v>
      </c>
      <c r="I257" s="244"/>
      <c r="J257" s="240"/>
      <c r="K257" s="240"/>
      <c r="L257" s="245"/>
      <c r="M257" s="246"/>
      <c r="N257" s="247"/>
      <c r="O257" s="247"/>
      <c r="P257" s="247"/>
      <c r="Q257" s="247"/>
      <c r="R257" s="247"/>
      <c r="S257" s="247"/>
      <c r="T257" s="248"/>
      <c r="U257" s="14"/>
      <c r="V257" s="14"/>
      <c r="W257" s="14"/>
      <c r="X257" s="14"/>
      <c r="Y257" s="14"/>
      <c r="Z257" s="14"/>
      <c r="AA257" s="14"/>
      <c r="AB257" s="14"/>
      <c r="AC257" s="14"/>
      <c r="AD257" s="14"/>
      <c r="AE257" s="14"/>
      <c r="AT257" s="249" t="s">
        <v>200</v>
      </c>
      <c r="AU257" s="249" t="s">
        <v>70</v>
      </c>
      <c r="AV257" s="14" t="s">
        <v>79</v>
      </c>
      <c r="AW257" s="14" t="s">
        <v>31</v>
      </c>
      <c r="AX257" s="14" t="s">
        <v>70</v>
      </c>
      <c r="AY257" s="249" t="s">
        <v>191</v>
      </c>
    </row>
    <row r="258" s="15" customFormat="1">
      <c r="A258" s="15"/>
      <c r="B258" s="250"/>
      <c r="C258" s="251"/>
      <c r="D258" s="230" t="s">
        <v>200</v>
      </c>
      <c r="E258" s="252" t="s">
        <v>19</v>
      </c>
      <c r="F258" s="253" t="s">
        <v>209</v>
      </c>
      <c r="G258" s="251"/>
      <c r="H258" s="254">
        <v>0.89900000000000002</v>
      </c>
      <c r="I258" s="255"/>
      <c r="J258" s="251"/>
      <c r="K258" s="251"/>
      <c r="L258" s="256"/>
      <c r="M258" s="257"/>
      <c r="N258" s="258"/>
      <c r="O258" s="258"/>
      <c r="P258" s="258"/>
      <c r="Q258" s="258"/>
      <c r="R258" s="258"/>
      <c r="S258" s="258"/>
      <c r="T258" s="259"/>
      <c r="U258" s="15"/>
      <c r="V258" s="15"/>
      <c r="W258" s="15"/>
      <c r="X258" s="15"/>
      <c r="Y258" s="15"/>
      <c r="Z258" s="15"/>
      <c r="AA258" s="15"/>
      <c r="AB258" s="15"/>
      <c r="AC258" s="15"/>
      <c r="AD258" s="15"/>
      <c r="AE258" s="15"/>
      <c r="AT258" s="260" t="s">
        <v>200</v>
      </c>
      <c r="AU258" s="260" t="s">
        <v>70</v>
      </c>
      <c r="AV258" s="15" t="s">
        <v>119</v>
      </c>
      <c r="AW258" s="15" t="s">
        <v>31</v>
      </c>
      <c r="AX258" s="15" t="s">
        <v>77</v>
      </c>
      <c r="AY258" s="260" t="s">
        <v>191</v>
      </c>
    </row>
    <row r="259" s="2" customFormat="1">
      <c r="A259" s="40"/>
      <c r="B259" s="41"/>
      <c r="C259" s="215" t="s">
        <v>338</v>
      </c>
      <c r="D259" s="215" t="s">
        <v>194</v>
      </c>
      <c r="E259" s="216" t="s">
        <v>407</v>
      </c>
      <c r="F259" s="217" t="s">
        <v>813</v>
      </c>
      <c r="G259" s="218" t="s">
        <v>244</v>
      </c>
      <c r="H259" s="219">
        <v>90.200000000000003</v>
      </c>
      <c r="I259" s="220"/>
      <c r="J259" s="221">
        <f>ROUND(I259*H259,2)</f>
        <v>0</v>
      </c>
      <c r="K259" s="217" t="s">
        <v>198</v>
      </c>
      <c r="L259" s="46"/>
      <c r="M259" s="222" t="s">
        <v>19</v>
      </c>
      <c r="N259" s="223" t="s">
        <v>41</v>
      </c>
      <c r="O259" s="86"/>
      <c r="P259" s="224">
        <f>O259*H259</f>
        <v>0</v>
      </c>
      <c r="Q259" s="224">
        <v>0</v>
      </c>
      <c r="R259" s="224">
        <f>Q259*H259</f>
        <v>0</v>
      </c>
      <c r="S259" s="224">
        <v>0</v>
      </c>
      <c r="T259" s="225">
        <f>S259*H259</f>
        <v>0</v>
      </c>
      <c r="U259" s="40"/>
      <c r="V259" s="40"/>
      <c r="W259" s="40"/>
      <c r="X259" s="40"/>
      <c r="Y259" s="40"/>
      <c r="Z259" s="40"/>
      <c r="AA259" s="40"/>
      <c r="AB259" s="40"/>
      <c r="AC259" s="40"/>
      <c r="AD259" s="40"/>
      <c r="AE259" s="40"/>
      <c r="AR259" s="226" t="s">
        <v>678</v>
      </c>
      <c r="AT259" s="226" t="s">
        <v>194</v>
      </c>
      <c r="AU259" s="226" t="s">
        <v>70</v>
      </c>
      <c r="AY259" s="19" t="s">
        <v>191</v>
      </c>
      <c r="BE259" s="227">
        <f>IF(N259="základní",J259,0)</f>
        <v>0</v>
      </c>
      <c r="BF259" s="227">
        <f>IF(N259="snížená",J259,0)</f>
        <v>0</v>
      </c>
      <c r="BG259" s="227">
        <f>IF(N259="zákl. přenesená",J259,0)</f>
        <v>0</v>
      </c>
      <c r="BH259" s="227">
        <f>IF(N259="sníž. přenesená",J259,0)</f>
        <v>0</v>
      </c>
      <c r="BI259" s="227">
        <f>IF(N259="nulová",J259,0)</f>
        <v>0</v>
      </c>
      <c r="BJ259" s="19" t="s">
        <v>77</v>
      </c>
      <c r="BK259" s="227">
        <f>ROUND(I259*H259,2)</f>
        <v>0</v>
      </c>
      <c r="BL259" s="19" t="s">
        <v>678</v>
      </c>
      <c r="BM259" s="226" t="s">
        <v>814</v>
      </c>
    </row>
    <row r="260" s="14" customFormat="1">
      <c r="A260" s="14"/>
      <c r="B260" s="239"/>
      <c r="C260" s="240"/>
      <c r="D260" s="230" t="s">
        <v>200</v>
      </c>
      <c r="E260" s="241" t="s">
        <v>19</v>
      </c>
      <c r="F260" s="242" t="s">
        <v>815</v>
      </c>
      <c r="G260" s="240"/>
      <c r="H260" s="243">
        <v>5.2999999999999998</v>
      </c>
      <c r="I260" s="244"/>
      <c r="J260" s="240"/>
      <c r="K260" s="240"/>
      <c r="L260" s="245"/>
      <c r="M260" s="246"/>
      <c r="N260" s="247"/>
      <c r="O260" s="247"/>
      <c r="P260" s="247"/>
      <c r="Q260" s="247"/>
      <c r="R260" s="247"/>
      <c r="S260" s="247"/>
      <c r="T260" s="248"/>
      <c r="U260" s="14"/>
      <c r="V260" s="14"/>
      <c r="W260" s="14"/>
      <c r="X260" s="14"/>
      <c r="Y260" s="14"/>
      <c r="Z260" s="14"/>
      <c r="AA260" s="14"/>
      <c r="AB260" s="14"/>
      <c r="AC260" s="14"/>
      <c r="AD260" s="14"/>
      <c r="AE260" s="14"/>
      <c r="AT260" s="249" t="s">
        <v>200</v>
      </c>
      <c r="AU260" s="249" t="s">
        <v>70</v>
      </c>
      <c r="AV260" s="14" t="s">
        <v>79</v>
      </c>
      <c r="AW260" s="14" t="s">
        <v>31</v>
      </c>
      <c r="AX260" s="14" t="s">
        <v>70</v>
      </c>
      <c r="AY260" s="249" t="s">
        <v>191</v>
      </c>
    </row>
    <row r="261" s="14" customFormat="1">
      <c r="A261" s="14"/>
      <c r="B261" s="239"/>
      <c r="C261" s="240"/>
      <c r="D261" s="230" t="s">
        <v>200</v>
      </c>
      <c r="E261" s="241" t="s">
        <v>19</v>
      </c>
      <c r="F261" s="242" t="s">
        <v>816</v>
      </c>
      <c r="G261" s="240"/>
      <c r="H261" s="243">
        <v>84.900000000000006</v>
      </c>
      <c r="I261" s="244"/>
      <c r="J261" s="240"/>
      <c r="K261" s="240"/>
      <c r="L261" s="245"/>
      <c r="M261" s="246"/>
      <c r="N261" s="247"/>
      <c r="O261" s="247"/>
      <c r="P261" s="247"/>
      <c r="Q261" s="247"/>
      <c r="R261" s="247"/>
      <c r="S261" s="247"/>
      <c r="T261" s="248"/>
      <c r="U261" s="14"/>
      <c r="V261" s="14"/>
      <c r="W261" s="14"/>
      <c r="X261" s="14"/>
      <c r="Y261" s="14"/>
      <c r="Z261" s="14"/>
      <c r="AA261" s="14"/>
      <c r="AB261" s="14"/>
      <c r="AC261" s="14"/>
      <c r="AD261" s="14"/>
      <c r="AE261" s="14"/>
      <c r="AT261" s="249" t="s">
        <v>200</v>
      </c>
      <c r="AU261" s="249" t="s">
        <v>70</v>
      </c>
      <c r="AV261" s="14" t="s">
        <v>79</v>
      </c>
      <c r="AW261" s="14" t="s">
        <v>31</v>
      </c>
      <c r="AX261" s="14" t="s">
        <v>70</v>
      </c>
      <c r="AY261" s="249" t="s">
        <v>191</v>
      </c>
    </row>
    <row r="262" s="15" customFormat="1">
      <c r="A262" s="15"/>
      <c r="B262" s="250"/>
      <c r="C262" s="251"/>
      <c r="D262" s="230" t="s">
        <v>200</v>
      </c>
      <c r="E262" s="252" t="s">
        <v>19</v>
      </c>
      <c r="F262" s="253" t="s">
        <v>209</v>
      </c>
      <c r="G262" s="251"/>
      <c r="H262" s="254">
        <v>90.200000000000003</v>
      </c>
      <c r="I262" s="255"/>
      <c r="J262" s="251"/>
      <c r="K262" s="251"/>
      <c r="L262" s="256"/>
      <c r="M262" s="257"/>
      <c r="N262" s="258"/>
      <c r="O262" s="258"/>
      <c r="P262" s="258"/>
      <c r="Q262" s="258"/>
      <c r="R262" s="258"/>
      <c r="S262" s="258"/>
      <c r="T262" s="259"/>
      <c r="U262" s="15"/>
      <c r="V262" s="15"/>
      <c r="W262" s="15"/>
      <c r="X262" s="15"/>
      <c r="Y262" s="15"/>
      <c r="Z262" s="15"/>
      <c r="AA262" s="15"/>
      <c r="AB262" s="15"/>
      <c r="AC262" s="15"/>
      <c r="AD262" s="15"/>
      <c r="AE262" s="15"/>
      <c r="AT262" s="260" t="s">
        <v>200</v>
      </c>
      <c r="AU262" s="260" t="s">
        <v>70</v>
      </c>
      <c r="AV262" s="15" t="s">
        <v>119</v>
      </c>
      <c r="AW262" s="15" t="s">
        <v>31</v>
      </c>
      <c r="AX262" s="15" t="s">
        <v>77</v>
      </c>
      <c r="AY262" s="260" t="s">
        <v>191</v>
      </c>
    </row>
    <row r="263" s="2" customFormat="1">
      <c r="A263" s="40"/>
      <c r="B263" s="41"/>
      <c r="C263" s="215" t="s">
        <v>349</v>
      </c>
      <c r="D263" s="215" t="s">
        <v>194</v>
      </c>
      <c r="E263" s="216" t="s">
        <v>418</v>
      </c>
      <c r="F263" s="217" t="s">
        <v>817</v>
      </c>
      <c r="G263" s="218" t="s">
        <v>244</v>
      </c>
      <c r="H263" s="219">
        <v>2226</v>
      </c>
      <c r="I263" s="220"/>
      <c r="J263" s="221">
        <f>ROUND(I263*H263,2)</f>
        <v>0</v>
      </c>
      <c r="K263" s="217" t="s">
        <v>198</v>
      </c>
      <c r="L263" s="46"/>
      <c r="M263" s="222" t="s">
        <v>19</v>
      </c>
      <c r="N263" s="223" t="s">
        <v>41</v>
      </c>
      <c r="O263" s="86"/>
      <c r="P263" s="224">
        <f>O263*H263</f>
        <v>0</v>
      </c>
      <c r="Q263" s="224">
        <v>0</v>
      </c>
      <c r="R263" s="224">
        <f>Q263*H263</f>
        <v>0</v>
      </c>
      <c r="S263" s="224">
        <v>0</v>
      </c>
      <c r="T263" s="225">
        <f>S263*H263</f>
        <v>0</v>
      </c>
      <c r="U263" s="40"/>
      <c r="V263" s="40"/>
      <c r="W263" s="40"/>
      <c r="X263" s="40"/>
      <c r="Y263" s="40"/>
      <c r="Z263" s="40"/>
      <c r="AA263" s="40"/>
      <c r="AB263" s="40"/>
      <c r="AC263" s="40"/>
      <c r="AD263" s="40"/>
      <c r="AE263" s="40"/>
      <c r="AR263" s="226" t="s">
        <v>678</v>
      </c>
      <c r="AT263" s="226" t="s">
        <v>194</v>
      </c>
      <c r="AU263" s="226" t="s">
        <v>70</v>
      </c>
      <c r="AY263" s="19" t="s">
        <v>191</v>
      </c>
      <c r="BE263" s="227">
        <f>IF(N263="základní",J263,0)</f>
        <v>0</v>
      </c>
      <c r="BF263" s="227">
        <f>IF(N263="snížená",J263,0)</f>
        <v>0</v>
      </c>
      <c r="BG263" s="227">
        <f>IF(N263="zákl. přenesená",J263,0)</f>
        <v>0</v>
      </c>
      <c r="BH263" s="227">
        <f>IF(N263="sníž. přenesená",J263,0)</f>
        <v>0</v>
      </c>
      <c r="BI263" s="227">
        <f>IF(N263="nulová",J263,0)</f>
        <v>0</v>
      </c>
      <c r="BJ263" s="19" t="s">
        <v>77</v>
      </c>
      <c r="BK263" s="227">
        <f>ROUND(I263*H263,2)</f>
        <v>0</v>
      </c>
      <c r="BL263" s="19" t="s">
        <v>678</v>
      </c>
      <c r="BM263" s="226" t="s">
        <v>818</v>
      </c>
    </row>
    <row r="264" s="14" customFormat="1">
      <c r="A264" s="14"/>
      <c r="B264" s="239"/>
      <c r="C264" s="240"/>
      <c r="D264" s="230" t="s">
        <v>200</v>
      </c>
      <c r="E264" s="241" t="s">
        <v>19</v>
      </c>
      <c r="F264" s="242" t="s">
        <v>819</v>
      </c>
      <c r="G264" s="240"/>
      <c r="H264" s="243">
        <v>2226</v>
      </c>
      <c r="I264" s="244"/>
      <c r="J264" s="240"/>
      <c r="K264" s="240"/>
      <c r="L264" s="245"/>
      <c r="M264" s="246"/>
      <c r="N264" s="247"/>
      <c r="O264" s="247"/>
      <c r="P264" s="247"/>
      <c r="Q264" s="247"/>
      <c r="R264" s="247"/>
      <c r="S264" s="247"/>
      <c r="T264" s="248"/>
      <c r="U264" s="14"/>
      <c r="V264" s="14"/>
      <c r="W264" s="14"/>
      <c r="X264" s="14"/>
      <c r="Y264" s="14"/>
      <c r="Z264" s="14"/>
      <c r="AA264" s="14"/>
      <c r="AB264" s="14"/>
      <c r="AC264" s="14"/>
      <c r="AD264" s="14"/>
      <c r="AE264" s="14"/>
      <c r="AT264" s="249" t="s">
        <v>200</v>
      </c>
      <c r="AU264" s="249" t="s">
        <v>70</v>
      </c>
      <c r="AV264" s="14" t="s">
        <v>79</v>
      </c>
      <c r="AW264" s="14" t="s">
        <v>31</v>
      </c>
      <c r="AX264" s="14" t="s">
        <v>77</v>
      </c>
      <c r="AY264" s="249" t="s">
        <v>191</v>
      </c>
    </row>
    <row r="265" s="2" customFormat="1">
      <c r="A265" s="40"/>
      <c r="B265" s="41"/>
      <c r="C265" s="215" t="s">
        <v>354</v>
      </c>
      <c r="D265" s="215" t="s">
        <v>194</v>
      </c>
      <c r="E265" s="216" t="s">
        <v>453</v>
      </c>
      <c r="F265" s="217" t="s">
        <v>454</v>
      </c>
      <c r="G265" s="218" t="s">
        <v>244</v>
      </c>
      <c r="H265" s="219">
        <v>232</v>
      </c>
      <c r="I265" s="220"/>
      <c r="J265" s="221">
        <f>ROUND(I265*H265,2)</f>
        <v>0</v>
      </c>
      <c r="K265" s="217" t="s">
        <v>198</v>
      </c>
      <c r="L265" s="46"/>
      <c r="M265" s="222" t="s">
        <v>19</v>
      </c>
      <c r="N265" s="223" t="s">
        <v>41</v>
      </c>
      <c r="O265" s="86"/>
      <c r="P265" s="224">
        <f>O265*H265</f>
        <v>0</v>
      </c>
      <c r="Q265" s="224">
        <v>0</v>
      </c>
      <c r="R265" s="224">
        <f>Q265*H265</f>
        <v>0</v>
      </c>
      <c r="S265" s="224">
        <v>0</v>
      </c>
      <c r="T265" s="225">
        <f>S265*H265</f>
        <v>0</v>
      </c>
      <c r="U265" s="40"/>
      <c r="V265" s="40"/>
      <c r="W265" s="40"/>
      <c r="X265" s="40"/>
      <c r="Y265" s="40"/>
      <c r="Z265" s="40"/>
      <c r="AA265" s="40"/>
      <c r="AB265" s="40"/>
      <c r="AC265" s="40"/>
      <c r="AD265" s="40"/>
      <c r="AE265" s="40"/>
      <c r="AR265" s="226" t="s">
        <v>678</v>
      </c>
      <c r="AT265" s="226" t="s">
        <v>194</v>
      </c>
      <c r="AU265" s="226" t="s">
        <v>70</v>
      </c>
      <c r="AY265" s="19" t="s">
        <v>191</v>
      </c>
      <c r="BE265" s="227">
        <f>IF(N265="základní",J265,0)</f>
        <v>0</v>
      </c>
      <c r="BF265" s="227">
        <f>IF(N265="snížená",J265,0)</f>
        <v>0</v>
      </c>
      <c r="BG265" s="227">
        <f>IF(N265="zákl. přenesená",J265,0)</f>
        <v>0</v>
      </c>
      <c r="BH265" s="227">
        <f>IF(N265="sníž. přenesená",J265,0)</f>
        <v>0</v>
      </c>
      <c r="BI265" s="227">
        <f>IF(N265="nulová",J265,0)</f>
        <v>0</v>
      </c>
      <c r="BJ265" s="19" t="s">
        <v>77</v>
      </c>
      <c r="BK265" s="227">
        <f>ROUND(I265*H265,2)</f>
        <v>0</v>
      </c>
      <c r="BL265" s="19" t="s">
        <v>678</v>
      </c>
      <c r="BM265" s="226" t="s">
        <v>820</v>
      </c>
    </row>
    <row r="266" s="14" customFormat="1">
      <c r="A266" s="14"/>
      <c r="B266" s="239"/>
      <c r="C266" s="240"/>
      <c r="D266" s="230" t="s">
        <v>200</v>
      </c>
      <c r="E266" s="241" t="s">
        <v>19</v>
      </c>
      <c r="F266" s="242" t="s">
        <v>821</v>
      </c>
      <c r="G266" s="240"/>
      <c r="H266" s="243">
        <v>149.24799999999999</v>
      </c>
      <c r="I266" s="244"/>
      <c r="J266" s="240"/>
      <c r="K266" s="240"/>
      <c r="L266" s="245"/>
      <c r="M266" s="246"/>
      <c r="N266" s="247"/>
      <c r="O266" s="247"/>
      <c r="P266" s="247"/>
      <c r="Q266" s="247"/>
      <c r="R266" s="247"/>
      <c r="S266" s="247"/>
      <c r="T266" s="248"/>
      <c r="U266" s="14"/>
      <c r="V266" s="14"/>
      <c r="W266" s="14"/>
      <c r="X266" s="14"/>
      <c r="Y266" s="14"/>
      <c r="Z266" s="14"/>
      <c r="AA266" s="14"/>
      <c r="AB266" s="14"/>
      <c r="AC266" s="14"/>
      <c r="AD266" s="14"/>
      <c r="AE266" s="14"/>
      <c r="AT266" s="249" t="s">
        <v>200</v>
      </c>
      <c r="AU266" s="249" t="s">
        <v>70</v>
      </c>
      <c r="AV266" s="14" t="s">
        <v>79</v>
      </c>
      <c r="AW266" s="14" t="s">
        <v>31</v>
      </c>
      <c r="AX266" s="14" t="s">
        <v>70</v>
      </c>
      <c r="AY266" s="249" t="s">
        <v>191</v>
      </c>
    </row>
    <row r="267" s="14" customFormat="1">
      <c r="A267" s="14"/>
      <c r="B267" s="239"/>
      <c r="C267" s="240"/>
      <c r="D267" s="230" t="s">
        <v>200</v>
      </c>
      <c r="E267" s="241" t="s">
        <v>19</v>
      </c>
      <c r="F267" s="242" t="s">
        <v>822</v>
      </c>
      <c r="G267" s="240"/>
      <c r="H267" s="243">
        <v>1.1519999999999999</v>
      </c>
      <c r="I267" s="244"/>
      <c r="J267" s="240"/>
      <c r="K267" s="240"/>
      <c r="L267" s="245"/>
      <c r="M267" s="246"/>
      <c r="N267" s="247"/>
      <c r="O267" s="247"/>
      <c r="P267" s="247"/>
      <c r="Q267" s="247"/>
      <c r="R267" s="247"/>
      <c r="S267" s="247"/>
      <c r="T267" s="248"/>
      <c r="U267" s="14"/>
      <c r="V267" s="14"/>
      <c r="W267" s="14"/>
      <c r="X267" s="14"/>
      <c r="Y267" s="14"/>
      <c r="Z267" s="14"/>
      <c r="AA267" s="14"/>
      <c r="AB267" s="14"/>
      <c r="AC267" s="14"/>
      <c r="AD267" s="14"/>
      <c r="AE267" s="14"/>
      <c r="AT267" s="249" t="s">
        <v>200</v>
      </c>
      <c r="AU267" s="249" t="s">
        <v>70</v>
      </c>
      <c r="AV267" s="14" t="s">
        <v>79</v>
      </c>
      <c r="AW267" s="14" t="s">
        <v>31</v>
      </c>
      <c r="AX267" s="14" t="s">
        <v>70</v>
      </c>
      <c r="AY267" s="249" t="s">
        <v>191</v>
      </c>
    </row>
    <row r="268" s="14" customFormat="1">
      <c r="A268" s="14"/>
      <c r="B268" s="239"/>
      <c r="C268" s="240"/>
      <c r="D268" s="230" t="s">
        <v>200</v>
      </c>
      <c r="E268" s="241" t="s">
        <v>19</v>
      </c>
      <c r="F268" s="242" t="s">
        <v>823</v>
      </c>
      <c r="G268" s="240"/>
      <c r="H268" s="243">
        <v>81.599999999999994</v>
      </c>
      <c r="I268" s="244"/>
      <c r="J268" s="240"/>
      <c r="K268" s="240"/>
      <c r="L268" s="245"/>
      <c r="M268" s="246"/>
      <c r="N268" s="247"/>
      <c r="O268" s="247"/>
      <c r="P268" s="247"/>
      <c r="Q268" s="247"/>
      <c r="R268" s="247"/>
      <c r="S268" s="247"/>
      <c r="T268" s="248"/>
      <c r="U268" s="14"/>
      <c r="V268" s="14"/>
      <c r="W268" s="14"/>
      <c r="X268" s="14"/>
      <c r="Y268" s="14"/>
      <c r="Z268" s="14"/>
      <c r="AA268" s="14"/>
      <c r="AB268" s="14"/>
      <c r="AC268" s="14"/>
      <c r="AD268" s="14"/>
      <c r="AE268" s="14"/>
      <c r="AT268" s="249" t="s">
        <v>200</v>
      </c>
      <c r="AU268" s="249" t="s">
        <v>70</v>
      </c>
      <c r="AV268" s="14" t="s">
        <v>79</v>
      </c>
      <c r="AW268" s="14" t="s">
        <v>31</v>
      </c>
      <c r="AX268" s="14" t="s">
        <v>70</v>
      </c>
      <c r="AY268" s="249" t="s">
        <v>191</v>
      </c>
    </row>
    <row r="269" s="15" customFormat="1">
      <c r="A269" s="15"/>
      <c r="B269" s="250"/>
      <c r="C269" s="251"/>
      <c r="D269" s="230" t="s">
        <v>200</v>
      </c>
      <c r="E269" s="252" t="s">
        <v>19</v>
      </c>
      <c r="F269" s="253" t="s">
        <v>209</v>
      </c>
      <c r="G269" s="251"/>
      <c r="H269" s="254">
        <v>232</v>
      </c>
      <c r="I269" s="255"/>
      <c r="J269" s="251"/>
      <c r="K269" s="251"/>
      <c r="L269" s="256"/>
      <c r="M269" s="296"/>
      <c r="N269" s="297"/>
      <c r="O269" s="297"/>
      <c r="P269" s="297"/>
      <c r="Q269" s="297"/>
      <c r="R269" s="297"/>
      <c r="S269" s="297"/>
      <c r="T269" s="298"/>
      <c r="U269" s="15"/>
      <c r="V269" s="15"/>
      <c r="W269" s="15"/>
      <c r="X269" s="15"/>
      <c r="Y269" s="15"/>
      <c r="Z269" s="15"/>
      <c r="AA269" s="15"/>
      <c r="AB269" s="15"/>
      <c r="AC269" s="15"/>
      <c r="AD269" s="15"/>
      <c r="AE269" s="15"/>
      <c r="AT269" s="260" t="s">
        <v>200</v>
      </c>
      <c r="AU269" s="260" t="s">
        <v>70</v>
      </c>
      <c r="AV269" s="15" t="s">
        <v>119</v>
      </c>
      <c r="AW269" s="15" t="s">
        <v>31</v>
      </c>
      <c r="AX269" s="15" t="s">
        <v>77</v>
      </c>
      <c r="AY269" s="260" t="s">
        <v>191</v>
      </c>
    </row>
    <row r="270" s="2" customFormat="1" ht="6.96" customHeight="1">
      <c r="A270" s="40"/>
      <c r="B270" s="61"/>
      <c r="C270" s="62"/>
      <c r="D270" s="62"/>
      <c r="E270" s="62"/>
      <c r="F270" s="62"/>
      <c r="G270" s="62"/>
      <c r="H270" s="62"/>
      <c r="I270" s="62"/>
      <c r="J270" s="62"/>
      <c r="K270" s="62"/>
      <c r="L270" s="46"/>
      <c r="M270" s="40"/>
      <c r="O270" s="40"/>
      <c r="P270" s="40"/>
      <c r="Q270" s="40"/>
      <c r="R270" s="40"/>
      <c r="S270" s="40"/>
      <c r="T270" s="40"/>
      <c r="U270" s="40"/>
      <c r="V270" s="40"/>
      <c r="W270" s="40"/>
      <c r="X270" s="40"/>
      <c r="Y270" s="40"/>
      <c r="Z270" s="40"/>
      <c r="AA270" s="40"/>
      <c r="AB270" s="40"/>
      <c r="AC270" s="40"/>
      <c r="AD270" s="40"/>
      <c r="AE270" s="40"/>
    </row>
  </sheetData>
  <sheetProtection sheet="1" autoFilter="0" formatColumns="0" formatRows="0" objects="1" scenarios="1" spinCount="100000" saltValue="g+Q3FWA88w9oYNBGtZPKQ/3PO2lilRszb8DvWuhEna3T3r+JzNKxphdlzkc/R6ak0XytjqCLu0JJRZQVQ8/ADg==" hashValue="6PuGJgVXYfQjqpu5y/7TlU8dsOW/iFQbQNYn3eaUA1+iySIkHJmrznQ+WHSpHxS6cOvDRhrOHUVcCeuvgjkU7Q==" algorithmName="SHA-512" password="CC35"/>
  <autoFilter ref="C90:K269"/>
  <mergeCells count="15">
    <mergeCell ref="E7:H7"/>
    <mergeCell ref="E11:H11"/>
    <mergeCell ref="E9:H9"/>
    <mergeCell ref="E13:H13"/>
    <mergeCell ref="E22:H22"/>
    <mergeCell ref="E31:H31"/>
    <mergeCell ref="E52:H52"/>
    <mergeCell ref="E56:H56"/>
    <mergeCell ref="E54:H54"/>
    <mergeCell ref="E58:H58"/>
    <mergeCell ref="E77:H77"/>
    <mergeCell ref="E81:H81"/>
    <mergeCell ref="E79:H79"/>
    <mergeCell ref="E83:H83"/>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100</v>
      </c>
    </row>
    <row r="3" s="1" customFormat="1" ht="6.96" customHeight="1">
      <c r="B3" s="141"/>
      <c r="C3" s="142"/>
      <c r="D3" s="142"/>
      <c r="E3" s="142"/>
      <c r="F3" s="142"/>
      <c r="G3" s="142"/>
      <c r="H3" s="142"/>
      <c r="I3" s="142"/>
      <c r="J3" s="142"/>
      <c r="K3" s="142"/>
      <c r="L3" s="22"/>
      <c r="AT3" s="19" t="s">
        <v>79</v>
      </c>
    </row>
    <row r="4" s="1" customFormat="1" ht="24.96" customHeight="1">
      <c r="B4" s="22"/>
      <c r="D4" s="143" t="s">
        <v>161</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1. TK Velké Březno - Boletice n.L. a 1. SK v žst. Boletice_OPRAVA č.1</v>
      </c>
      <c r="F7" s="145"/>
      <c r="G7" s="145"/>
      <c r="H7" s="145"/>
      <c r="L7" s="22"/>
    </row>
    <row r="8">
      <c r="B8" s="22"/>
      <c r="D8" s="145" t="s">
        <v>162</v>
      </c>
      <c r="L8" s="22"/>
    </row>
    <row r="9" s="1" customFormat="1" ht="16.5" customHeight="1">
      <c r="B9" s="22"/>
      <c r="E9" s="146" t="s">
        <v>163</v>
      </c>
      <c r="F9" s="1"/>
      <c r="G9" s="1"/>
      <c r="H9" s="1"/>
      <c r="L9" s="22"/>
    </row>
    <row r="10" s="1" customFormat="1" ht="12" customHeight="1">
      <c r="B10" s="22"/>
      <c r="D10" s="145" t="s">
        <v>164</v>
      </c>
      <c r="L10" s="22"/>
    </row>
    <row r="11" s="2" customFormat="1" ht="16.5" customHeight="1">
      <c r="A11" s="40"/>
      <c r="B11" s="46"/>
      <c r="C11" s="40"/>
      <c r="D11" s="40"/>
      <c r="E11" s="158" t="s">
        <v>470</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471</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824</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473</v>
      </c>
      <c r="G16" s="40"/>
      <c r="H16" s="40"/>
      <c r="I16" s="145" t="s">
        <v>23</v>
      </c>
      <c r="J16" s="149" t="str">
        <f>'Rekapitulace stavby'!AN8</f>
        <v>15. 3. 2021</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166</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167</v>
      </c>
      <c r="F19" s="40"/>
      <c r="G19" s="40"/>
      <c r="H19" s="40"/>
      <c r="I19" s="145" t="s">
        <v>27</v>
      </c>
      <c r="J19" s="135" t="s">
        <v>168</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stavby'!AN16="","",'Rekapitulace stavby'!AN16)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stavby'!E17="","",'Rekapitulace stavby'!E17)</f>
        <v xml:space="preserve"> </v>
      </c>
      <c r="F25" s="40"/>
      <c r="G25" s="40"/>
      <c r="H25" s="40"/>
      <c r="I25" s="145" t="s">
        <v>27</v>
      </c>
      <c r="J25" s="135" t="str">
        <f>IF('Rekapitulace stavby'!AN17="","",'Rekapitulace stavby'!AN17)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33</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34</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36</v>
      </c>
      <c r="E34" s="40"/>
      <c r="F34" s="40"/>
      <c r="G34" s="40"/>
      <c r="H34" s="40"/>
      <c r="I34" s="40"/>
      <c r="J34" s="156">
        <f>ROUND(J91,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38</v>
      </c>
      <c r="G36" s="40"/>
      <c r="H36" s="40"/>
      <c r="I36" s="157" t="s">
        <v>37</v>
      </c>
      <c r="J36" s="157" t="s">
        <v>39</v>
      </c>
      <c r="K36" s="40"/>
      <c r="L36" s="147"/>
      <c r="S36" s="40"/>
      <c r="T36" s="40"/>
      <c r="U36" s="40"/>
      <c r="V36" s="40"/>
      <c r="W36" s="40"/>
      <c r="X36" s="40"/>
      <c r="Y36" s="40"/>
      <c r="Z36" s="40"/>
      <c r="AA36" s="40"/>
      <c r="AB36" s="40"/>
      <c r="AC36" s="40"/>
      <c r="AD36" s="40"/>
      <c r="AE36" s="40"/>
    </row>
    <row r="37" s="2" customFormat="1" ht="14.4" customHeight="1">
      <c r="A37" s="40"/>
      <c r="B37" s="46"/>
      <c r="C37" s="40"/>
      <c r="D37" s="158" t="s">
        <v>40</v>
      </c>
      <c r="E37" s="145" t="s">
        <v>41</v>
      </c>
      <c r="F37" s="159">
        <f>ROUND((SUM(BE91:BE110)),  2)</f>
        <v>0</v>
      </c>
      <c r="G37" s="40"/>
      <c r="H37" s="40"/>
      <c r="I37" s="160">
        <v>0.20999999999999999</v>
      </c>
      <c r="J37" s="159">
        <f>ROUND(((SUM(BE91:BE110))*I37),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42</v>
      </c>
      <c r="F38" s="159">
        <f>ROUND((SUM(BF91:BF110)),  2)</f>
        <v>0</v>
      </c>
      <c r="G38" s="40"/>
      <c r="H38" s="40"/>
      <c r="I38" s="160">
        <v>0.14999999999999999</v>
      </c>
      <c r="J38" s="159">
        <f>ROUND(((SUM(BF91:BF110))*I38),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43</v>
      </c>
      <c r="F39" s="159">
        <f>ROUND((SUM(BG91:BG110)),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44</v>
      </c>
      <c r="F40" s="159">
        <f>ROUND((SUM(BH91:BH110)),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45</v>
      </c>
      <c r="F41" s="159">
        <f>ROUND((SUM(BI91:BI110)),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46</v>
      </c>
      <c r="E43" s="163"/>
      <c r="F43" s="163"/>
      <c r="G43" s="164" t="s">
        <v>47</v>
      </c>
      <c r="H43" s="165" t="s">
        <v>48</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170</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1. TK Velké Březno - Boletice n.L. a 1. SK v žst. Boletice_OPRAVA č.1</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162</v>
      </c>
      <c r="D53" s="24"/>
      <c r="E53" s="24"/>
      <c r="F53" s="24"/>
      <c r="G53" s="24"/>
      <c r="H53" s="24"/>
      <c r="I53" s="24"/>
      <c r="J53" s="24"/>
      <c r="K53" s="24"/>
      <c r="L53" s="22"/>
    </row>
    <row r="54" s="1" customFormat="1" ht="16.5" customHeight="1">
      <c r="B54" s="23"/>
      <c r="C54" s="24"/>
      <c r="D54" s="24"/>
      <c r="E54" s="172" t="s">
        <v>163</v>
      </c>
      <c r="F54" s="24"/>
      <c r="G54" s="24"/>
      <c r="H54" s="24"/>
      <c r="I54" s="24"/>
      <c r="J54" s="24"/>
      <c r="K54" s="24"/>
      <c r="L54" s="22"/>
    </row>
    <row r="55" s="1" customFormat="1" ht="12" customHeight="1">
      <c r="B55" s="23"/>
      <c r="C55" s="34" t="s">
        <v>164</v>
      </c>
      <c r="D55" s="24"/>
      <c r="E55" s="24"/>
      <c r="F55" s="24"/>
      <c r="G55" s="24"/>
      <c r="H55" s="24"/>
      <c r="I55" s="24"/>
      <c r="J55" s="24"/>
      <c r="K55" s="24"/>
      <c r="L55" s="22"/>
    </row>
    <row r="56" s="2" customFormat="1" ht="16.5" customHeight="1">
      <c r="A56" s="40"/>
      <c r="B56" s="41"/>
      <c r="C56" s="42"/>
      <c r="D56" s="42"/>
      <c r="E56" s="278" t="s">
        <v>470</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471</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02.4 - SO 02.4 - Opěrná zeď</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trať 073</v>
      </c>
      <c r="G60" s="42"/>
      <c r="H60" s="42"/>
      <c r="I60" s="34" t="s">
        <v>23</v>
      </c>
      <c r="J60" s="74" t="str">
        <f>IF(J16="","",J16)</f>
        <v>15. 3. 2021</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Správa železnic, OŘ ÚNL</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Věra Trnková</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171</v>
      </c>
      <c r="D65" s="174"/>
      <c r="E65" s="174"/>
      <c r="F65" s="174"/>
      <c r="G65" s="174"/>
      <c r="H65" s="174"/>
      <c r="I65" s="174"/>
      <c r="J65" s="175" t="s">
        <v>172</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68</v>
      </c>
      <c r="D67" s="42"/>
      <c r="E67" s="42"/>
      <c r="F67" s="42"/>
      <c r="G67" s="42"/>
      <c r="H67" s="42"/>
      <c r="I67" s="42"/>
      <c r="J67" s="104">
        <f>J91</f>
        <v>0</v>
      </c>
      <c r="K67" s="42"/>
      <c r="L67" s="147"/>
      <c r="S67" s="40"/>
      <c r="T67" s="40"/>
      <c r="U67" s="40"/>
      <c r="V67" s="40"/>
      <c r="W67" s="40"/>
      <c r="X67" s="40"/>
      <c r="Y67" s="40"/>
      <c r="Z67" s="40"/>
      <c r="AA67" s="40"/>
      <c r="AB67" s="40"/>
      <c r="AC67" s="40"/>
      <c r="AD67" s="40"/>
      <c r="AE67" s="40"/>
      <c r="AU67" s="19" t="s">
        <v>173</v>
      </c>
    </row>
    <row r="68" s="2" customFormat="1" ht="21.84" customHeight="1">
      <c r="A68" s="40"/>
      <c r="B68" s="41"/>
      <c r="C68" s="42"/>
      <c r="D68" s="42"/>
      <c r="E68" s="42"/>
      <c r="F68" s="42"/>
      <c r="G68" s="42"/>
      <c r="H68" s="42"/>
      <c r="I68" s="42"/>
      <c r="J68" s="42"/>
      <c r="K68" s="42"/>
      <c r="L68" s="147"/>
      <c r="S68" s="40"/>
      <c r="T68" s="40"/>
      <c r="U68" s="40"/>
      <c r="V68" s="40"/>
      <c r="W68" s="40"/>
      <c r="X68" s="40"/>
      <c r="Y68" s="40"/>
      <c r="Z68" s="40"/>
      <c r="AA68" s="40"/>
      <c r="AB68" s="40"/>
      <c r="AC68" s="40"/>
      <c r="AD68" s="40"/>
      <c r="AE68" s="40"/>
    </row>
    <row r="69" s="2" customFormat="1" ht="6.96" customHeight="1">
      <c r="A69" s="40"/>
      <c r="B69" s="61"/>
      <c r="C69" s="62"/>
      <c r="D69" s="62"/>
      <c r="E69" s="62"/>
      <c r="F69" s="62"/>
      <c r="G69" s="62"/>
      <c r="H69" s="62"/>
      <c r="I69" s="62"/>
      <c r="J69" s="62"/>
      <c r="K69" s="62"/>
      <c r="L69" s="147"/>
      <c r="S69" s="40"/>
      <c r="T69" s="40"/>
      <c r="U69" s="40"/>
      <c r="V69" s="40"/>
      <c r="W69" s="40"/>
      <c r="X69" s="40"/>
      <c r="Y69" s="40"/>
      <c r="Z69" s="40"/>
      <c r="AA69" s="40"/>
      <c r="AB69" s="40"/>
      <c r="AC69" s="40"/>
      <c r="AD69" s="40"/>
      <c r="AE69" s="40"/>
    </row>
    <row r="73" s="2" customFormat="1" ht="6.96" customHeight="1">
      <c r="A73" s="40"/>
      <c r="B73" s="63"/>
      <c r="C73" s="64"/>
      <c r="D73" s="64"/>
      <c r="E73" s="64"/>
      <c r="F73" s="64"/>
      <c r="G73" s="64"/>
      <c r="H73" s="64"/>
      <c r="I73" s="64"/>
      <c r="J73" s="64"/>
      <c r="K73" s="64"/>
      <c r="L73" s="147"/>
      <c r="S73" s="40"/>
      <c r="T73" s="40"/>
      <c r="U73" s="40"/>
      <c r="V73" s="40"/>
      <c r="W73" s="40"/>
      <c r="X73" s="40"/>
      <c r="Y73" s="40"/>
      <c r="Z73" s="40"/>
      <c r="AA73" s="40"/>
      <c r="AB73" s="40"/>
      <c r="AC73" s="40"/>
      <c r="AD73" s="40"/>
      <c r="AE73" s="40"/>
    </row>
    <row r="74" s="2" customFormat="1" ht="24.96" customHeight="1">
      <c r="A74" s="40"/>
      <c r="B74" s="41"/>
      <c r="C74" s="25" t="s">
        <v>176</v>
      </c>
      <c r="D74" s="42"/>
      <c r="E74" s="42"/>
      <c r="F74" s="42"/>
      <c r="G74" s="42"/>
      <c r="H74" s="42"/>
      <c r="I74" s="42"/>
      <c r="J74" s="42"/>
      <c r="K74" s="42"/>
      <c r="L74" s="147"/>
      <c r="S74" s="40"/>
      <c r="T74" s="40"/>
      <c r="U74" s="40"/>
      <c r="V74" s="40"/>
      <c r="W74" s="40"/>
      <c r="X74" s="40"/>
      <c r="Y74" s="40"/>
      <c r="Z74" s="40"/>
      <c r="AA74" s="40"/>
      <c r="AB74" s="40"/>
      <c r="AC74" s="40"/>
      <c r="AD74" s="40"/>
      <c r="AE74" s="40"/>
    </row>
    <row r="75" s="2" customFormat="1" ht="6.96" customHeight="1">
      <c r="A75" s="40"/>
      <c r="B75" s="41"/>
      <c r="C75" s="42"/>
      <c r="D75" s="42"/>
      <c r="E75" s="42"/>
      <c r="F75" s="42"/>
      <c r="G75" s="42"/>
      <c r="H75" s="42"/>
      <c r="I75" s="42"/>
      <c r="J75" s="42"/>
      <c r="K75" s="42"/>
      <c r="L75" s="147"/>
      <c r="S75" s="40"/>
      <c r="T75" s="40"/>
      <c r="U75" s="40"/>
      <c r="V75" s="40"/>
      <c r="W75" s="40"/>
      <c r="X75" s="40"/>
      <c r="Y75" s="40"/>
      <c r="Z75" s="40"/>
      <c r="AA75" s="40"/>
      <c r="AB75" s="40"/>
      <c r="AC75" s="40"/>
      <c r="AD75" s="40"/>
      <c r="AE75" s="40"/>
    </row>
    <row r="76" s="2" customFormat="1" ht="12" customHeight="1">
      <c r="A76" s="40"/>
      <c r="B76" s="41"/>
      <c r="C76" s="34" t="s">
        <v>16</v>
      </c>
      <c r="D76" s="42"/>
      <c r="E76" s="42"/>
      <c r="F76" s="42"/>
      <c r="G76" s="42"/>
      <c r="H76" s="42"/>
      <c r="I76" s="42"/>
      <c r="J76" s="42"/>
      <c r="K76" s="42"/>
      <c r="L76" s="147"/>
      <c r="S76" s="40"/>
      <c r="T76" s="40"/>
      <c r="U76" s="40"/>
      <c r="V76" s="40"/>
      <c r="W76" s="40"/>
      <c r="X76" s="40"/>
      <c r="Y76" s="40"/>
      <c r="Z76" s="40"/>
      <c r="AA76" s="40"/>
      <c r="AB76" s="40"/>
      <c r="AC76" s="40"/>
      <c r="AD76" s="40"/>
      <c r="AE76" s="40"/>
    </row>
    <row r="77" s="2" customFormat="1" ht="16.5" customHeight="1">
      <c r="A77" s="40"/>
      <c r="B77" s="41"/>
      <c r="C77" s="42"/>
      <c r="D77" s="42"/>
      <c r="E77" s="172" t="str">
        <f>E7</f>
        <v>Oprava trati v úseku 1. TK Velké Březno - Boletice n.L. a 1. SK v žst. Boletice_OPRAVA č.1</v>
      </c>
      <c r="F77" s="34"/>
      <c r="G77" s="34"/>
      <c r="H77" s="34"/>
      <c r="I77" s="42"/>
      <c r="J77" s="42"/>
      <c r="K77" s="42"/>
      <c r="L77" s="147"/>
      <c r="S77" s="40"/>
      <c r="T77" s="40"/>
      <c r="U77" s="40"/>
      <c r="V77" s="40"/>
      <c r="W77" s="40"/>
      <c r="X77" s="40"/>
      <c r="Y77" s="40"/>
      <c r="Z77" s="40"/>
      <c r="AA77" s="40"/>
      <c r="AB77" s="40"/>
      <c r="AC77" s="40"/>
      <c r="AD77" s="40"/>
      <c r="AE77" s="40"/>
    </row>
    <row r="78" s="1" customFormat="1" ht="12" customHeight="1">
      <c r="B78" s="23"/>
      <c r="C78" s="34" t="s">
        <v>162</v>
      </c>
      <c r="D78" s="24"/>
      <c r="E78" s="24"/>
      <c r="F78" s="24"/>
      <c r="G78" s="24"/>
      <c r="H78" s="24"/>
      <c r="I78" s="24"/>
      <c r="J78" s="24"/>
      <c r="K78" s="24"/>
      <c r="L78" s="22"/>
    </row>
    <row r="79" s="1" customFormat="1" ht="16.5" customHeight="1">
      <c r="B79" s="23"/>
      <c r="C79" s="24"/>
      <c r="D79" s="24"/>
      <c r="E79" s="172" t="s">
        <v>163</v>
      </c>
      <c r="F79" s="24"/>
      <c r="G79" s="24"/>
      <c r="H79" s="24"/>
      <c r="I79" s="24"/>
      <c r="J79" s="24"/>
      <c r="K79" s="24"/>
      <c r="L79" s="22"/>
    </row>
    <row r="80" s="1" customFormat="1" ht="12" customHeight="1">
      <c r="B80" s="23"/>
      <c r="C80" s="34" t="s">
        <v>164</v>
      </c>
      <c r="D80" s="24"/>
      <c r="E80" s="24"/>
      <c r="F80" s="24"/>
      <c r="G80" s="24"/>
      <c r="H80" s="24"/>
      <c r="I80" s="24"/>
      <c r="J80" s="24"/>
      <c r="K80" s="24"/>
      <c r="L80" s="22"/>
    </row>
    <row r="81" s="2" customFormat="1" ht="16.5" customHeight="1">
      <c r="A81" s="40"/>
      <c r="B81" s="41"/>
      <c r="C81" s="42"/>
      <c r="D81" s="42"/>
      <c r="E81" s="278" t="s">
        <v>470</v>
      </c>
      <c r="F81" s="42"/>
      <c r="G81" s="42"/>
      <c r="H81" s="42"/>
      <c r="I81" s="42"/>
      <c r="J81" s="42"/>
      <c r="K81" s="42"/>
      <c r="L81" s="147"/>
      <c r="S81" s="40"/>
      <c r="T81" s="40"/>
      <c r="U81" s="40"/>
      <c r="V81" s="40"/>
      <c r="W81" s="40"/>
      <c r="X81" s="40"/>
      <c r="Y81" s="40"/>
      <c r="Z81" s="40"/>
      <c r="AA81" s="40"/>
      <c r="AB81" s="40"/>
      <c r="AC81" s="40"/>
      <c r="AD81" s="40"/>
      <c r="AE81" s="40"/>
    </row>
    <row r="82" s="2" customFormat="1" ht="12" customHeight="1">
      <c r="A82" s="40"/>
      <c r="B82" s="41"/>
      <c r="C82" s="34" t="s">
        <v>471</v>
      </c>
      <c r="D82" s="42"/>
      <c r="E82" s="42"/>
      <c r="F82" s="42"/>
      <c r="G82" s="42"/>
      <c r="H82" s="42"/>
      <c r="I82" s="42"/>
      <c r="J82" s="42"/>
      <c r="K82" s="42"/>
      <c r="L82" s="147"/>
      <c r="S82" s="40"/>
      <c r="T82" s="40"/>
      <c r="U82" s="40"/>
      <c r="V82" s="40"/>
      <c r="W82" s="40"/>
      <c r="X82" s="40"/>
      <c r="Y82" s="40"/>
      <c r="Z82" s="40"/>
      <c r="AA82" s="40"/>
      <c r="AB82" s="40"/>
      <c r="AC82" s="40"/>
      <c r="AD82" s="40"/>
      <c r="AE82" s="40"/>
    </row>
    <row r="83" s="2" customFormat="1" ht="16.5" customHeight="1">
      <c r="A83" s="40"/>
      <c r="B83" s="41"/>
      <c r="C83" s="42"/>
      <c r="D83" s="42"/>
      <c r="E83" s="71" t="str">
        <f>E13</f>
        <v>02.4 - SO 02.4 - Opěrná zeď</v>
      </c>
      <c r="F83" s="42"/>
      <c r="G83" s="42"/>
      <c r="H83" s="42"/>
      <c r="I83" s="42"/>
      <c r="J83" s="42"/>
      <c r="K83" s="42"/>
      <c r="L83" s="147"/>
      <c r="S83" s="40"/>
      <c r="T83" s="40"/>
      <c r="U83" s="40"/>
      <c r="V83" s="40"/>
      <c r="W83" s="40"/>
      <c r="X83" s="40"/>
      <c r="Y83" s="40"/>
      <c r="Z83" s="40"/>
      <c r="AA83" s="40"/>
      <c r="AB83" s="40"/>
      <c r="AC83" s="40"/>
      <c r="AD83" s="40"/>
      <c r="AE83" s="40"/>
    </row>
    <row r="84" s="2" customFormat="1" ht="6.96" customHeight="1">
      <c r="A84" s="40"/>
      <c r="B84" s="41"/>
      <c r="C84" s="42"/>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12" customHeight="1">
      <c r="A85" s="40"/>
      <c r="B85" s="41"/>
      <c r="C85" s="34" t="s">
        <v>21</v>
      </c>
      <c r="D85" s="42"/>
      <c r="E85" s="42"/>
      <c r="F85" s="29" t="str">
        <f>F16</f>
        <v>trať 073</v>
      </c>
      <c r="G85" s="42"/>
      <c r="H85" s="42"/>
      <c r="I85" s="34" t="s">
        <v>23</v>
      </c>
      <c r="J85" s="74" t="str">
        <f>IF(J16="","",J16)</f>
        <v>15. 3. 2021</v>
      </c>
      <c r="K85" s="42"/>
      <c r="L85" s="147"/>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5.15" customHeight="1">
      <c r="A87" s="40"/>
      <c r="B87" s="41"/>
      <c r="C87" s="34" t="s">
        <v>25</v>
      </c>
      <c r="D87" s="42"/>
      <c r="E87" s="42"/>
      <c r="F87" s="29" t="str">
        <f>E19</f>
        <v>Správa železnic, OŘ ÚNL</v>
      </c>
      <c r="G87" s="42"/>
      <c r="H87" s="42"/>
      <c r="I87" s="34" t="s">
        <v>30</v>
      </c>
      <c r="J87" s="38" t="str">
        <f>E25</f>
        <v xml:space="preserve"> </v>
      </c>
      <c r="K87" s="42"/>
      <c r="L87" s="147"/>
      <c r="S87" s="40"/>
      <c r="T87" s="40"/>
      <c r="U87" s="40"/>
      <c r="V87" s="40"/>
      <c r="W87" s="40"/>
      <c r="X87" s="40"/>
      <c r="Y87" s="40"/>
      <c r="Z87" s="40"/>
      <c r="AA87" s="40"/>
      <c r="AB87" s="40"/>
      <c r="AC87" s="40"/>
      <c r="AD87" s="40"/>
      <c r="AE87" s="40"/>
    </row>
    <row r="88" s="2" customFormat="1" ht="15.15" customHeight="1">
      <c r="A88" s="40"/>
      <c r="B88" s="41"/>
      <c r="C88" s="34" t="s">
        <v>28</v>
      </c>
      <c r="D88" s="42"/>
      <c r="E88" s="42"/>
      <c r="F88" s="29" t="str">
        <f>IF(E22="","",E22)</f>
        <v>Vyplň údaj</v>
      </c>
      <c r="G88" s="42"/>
      <c r="H88" s="42"/>
      <c r="I88" s="34" t="s">
        <v>32</v>
      </c>
      <c r="J88" s="38" t="str">
        <f>E28</f>
        <v>Věra Trnková</v>
      </c>
      <c r="K88" s="42"/>
      <c r="L88" s="147"/>
      <c r="S88" s="40"/>
      <c r="T88" s="40"/>
      <c r="U88" s="40"/>
      <c r="V88" s="40"/>
      <c r="W88" s="40"/>
      <c r="X88" s="40"/>
      <c r="Y88" s="40"/>
      <c r="Z88" s="40"/>
      <c r="AA88" s="40"/>
      <c r="AB88" s="40"/>
      <c r="AC88" s="40"/>
      <c r="AD88" s="40"/>
      <c r="AE88" s="40"/>
    </row>
    <row r="89" s="2" customFormat="1" ht="10.32" customHeight="1">
      <c r="A89" s="40"/>
      <c r="B89" s="41"/>
      <c r="C89" s="42"/>
      <c r="D89" s="42"/>
      <c r="E89" s="42"/>
      <c r="F89" s="42"/>
      <c r="G89" s="42"/>
      <c r="H89" s="42"/>
      <c r="I89" s="42"/>
      <c r="J89" s="42"/>
      <c r="K89" s="42"/>
      <c r="L89" s="147"/>
      <c r="S89" s="40"/>
      <c r="T89" s="40"/>
      <c r="U89" s="40"/>
      <c r="V89" s="40"/>
      <c r="W89" s="40"/>
      <c r="X89" s="40"/>
      <c r="Y89" s="40"/>
      <c r="Z89" s="40"/>
      <c r="AA89" s="40"/>
      <c r="AB89" s="40"/>
      <c r="AC89" s="40"/>
      <c r="AD89" s="40"/>
      <c r="AE89" s="40"/>
    </row>
    <row r="90" s="11" customFormat="1" ht="29.28" customHeight="1">
      <c r="A90" s="188"/>
      <c r="B90" s="189"/>
      <c r="C90" s="190" t="s">
        <v>177</v>
      </c>
      <c r="D90" s="191" t="s">
        <v>55</v>
      </c>
      <c r="E90" s="191" t="s">
        <v>51</v>
      </c>
      <c r="F90" s="191" t="s">
        <v>52</v>
      </c>
      <c r="G90" s="191" t="s">
        <v>178</v>
      </c>
      <c r="H90" s="191" t="s">
        <v>179</v>
      </c>
      <c r="I90" s="191" t="s">
        <v>180</v>
      </c>
      <c r="J90" s="191" t="s">
        <v>172</v>
      </c>
      <c r="K90" s="192" t="s">
        <v>181</v>
      </c>
      <c r="L90" s="193"/>
      <c r="M90" s="94" t="s">
        <v>19</v>
      </c>
      <c r="N90" s="95" t="s">
        <v>40</v>
      </c>
      <c r="O90" s="95" t="s">
        <v>182</v>
      </c>
      <c r="P90" s="95" t="s">
        <v>183</v>
      </c>
      <c r="Q90" s="95" t="s">
        <v>184</v>
      </c>
      <c r="R90" s="95" t="s">
        <v>185</v>
      </c>
      <c r="S90" s="95" t="s">
        <v>186</v>
      </c>
      <c r="T90" s="96" t="s">
        <v>187</v>
      </c>
      <c r="U90" s="188"/>
      <c r="V90" s="188"/>
      <c r="W90" s="188"/>
      <c r="X90" s="188"/>
      <c r="Y90" s="188"/>
      <c r="Z90" s="188"/>
      <c r="AA90" s="188"/>
      <c r="AB90" s="188"/>
      <c r="AC90" s="188"/>
      <c r="AD90" s="188"/>
      <c r="AE90" s="188"/>
    </row>
    <row r="91" s="2" customFormat="1" ht="22.8" customHeight="1">
      <c r="A91" s="40"/>
      <c r="B91" s="41"/>
      <c r="C91" s="101" t="s">
        <v>188</v>
      </c>
      <c r="D91" s="42"/>
      <c r="E91" s="42"/>
      <c r="F91" s="42"/>
      <c r="G91" s="42"/>
      <c r="H91" s="42"/>
      <c r="I91" s="42"/>
      <c r="J91" s="194">
        <f>BK91</f>
        <v>0</v>
      </c>
      <c r="K91" s="42"/>
      <c r="L91" s="46"/>
      <c r="M91" s="97"/>
      <c r="N91" s="195"/>
      <c r="O91" s="98"/>
      <c r="P91" s="196">
        <f>SUM(P92:P110)</f>
        <v>0</v>
      </c>
      <c r="Q91" s="98"/>
      <c r="R91" s="196">
        <f>SUM(R92:R110)</f>
        <v>562.39535999999998</v>
      </c>
      <c r="S91" s="98"/>
      <c r="T91" s="197">
        <f>SUM(T92:T110)</f>
        <v>0</v>
      </c>
      <c r="U91" s="40"/>
      <c r="V91" s="40"/>
      <c r="W91" s="40"/>
      <c r="X91" s="40"/>
      <c r="Y91" s="40"/>
      <c r="Z91" s="40"/>
      <c r="AA91" s="40"/>
      <c r="AB91" s="40"/>
      <c r="AC91" s="40"/>
      <c r="AD91" s="40"/>
      <c r="AE91" s="40"/>
      <c r="AT91" s="19" t="s">
        <v>69</v>
      </c>
      <c r="AU91" s="19" t="s">
        <v>173</v>
      </c>
      <c r="BK91" s="198">
        <f>SUM(BK92:BK110)</f>
        <v>0</v>
      </c>
    </row>
    <row r="92" s="2" customFormat="1" ht="33" customHeight="1">
      <c r="A92" s="40"/>
      <c r="B92" s="41"/>
      <c r="C92" s="215" t="s">
        <v>77</v>
      </c>
      <c r="D92" s="215" t="s">
        <v>194</v>
      </c>
      <c r="E92" s="216" t="s">
        <v>563</v>
      </c>
      <c r="F92" s="217" t="s">
        <v>564</v>
      </c>
      <c r="G92" s="218" t="s">
        <v>236</v>
      </c>
      <c r="H92" s="219">
        <v>637.5</v>
      </c>
      <c r="I92" s="220"/>
      <c r="J92" s="221">
        <f>ROUND(I92*H92,2)</f>
        <v>0</v>
      </c>
      <c r="K92" s="217" t="s">
        <v>198</v>
      </c>
      <c r="L92" s="46"/>
      <c r="M92" s="222" t="s">
        <v>19</v>
      </c>
      <c r="N92" s="223" t="s">
        <v>41</v>
      </c>
      <c r="O92" s="86"/>
      <c r="P92" s="224">
        <f>O92*H92</f>
        <v>0</v>
      </c>
      <c r="Q92" s="224">
        <v>0</v>
      </c>
      <c r="R92" s="224">
        <f>Q92*H92</f>
        <v>0</v>
      </c>
      <c r="S92" s="224">
        <v>0</v>
      </c>
      <c r="T92" s="225">
        <f>S92*H92</f>
        <v>0</v>
      </c>
      <c r="U92" s="40"/>
      <c r="V92" s="40"/>
      <c r="W92" s="40"/>
      <c r="X92" s="40"/>
      <c r="Y92" s="40"/>
      <c r="Z92" s="40"/>
      <c r="AA92" s="40"/>
      <c r="AB92" s="40"/>
      <c r="AC92" s="40"/>
      <c r="AD92" s="40"/>
      <c r="AE92" s="40"/>
      <c r="AR92" s="226" t="s">
        <v>119</v>
      </c>
      <c r="AT92" s="226" t="s">
        <v>194</v>
      </c>
      <c r="AU92" s="226" t="s">
        <v>70</v>
      </c>
      <c r="AY92" s="19" t="s">
        <v>191</v>
      </c>
      <c r="BE92" s="227">
        <f>IF(N92="základní",J92,0)</f>
        <v>0</v>
      </c>
      <c r="BF92" s="227">
        <f>IF(N92="snížená",J92,0)</f>
        <v>0</v>
      </c>
      <c r="BG92" s="227">
        <f>IF(N92="zákl. přenesená",J92,0)</f>
        <v>0</v>
      </c>
      <c r="BH92" s="227">
        <f>IF(N92="sníž. přenesená",J92,0)</f>
        <v>0</v>
      </c>
      <c r="BI92" s="227">
        <f>IF(N92="nulová",J92,0)</f>
        <v>0</v>
      </c>
      <c r="BJ92" s="19" t="s">
        <v>77</v>
      </c>
      <c r="BK92" s="227">
        <f>ROUND(I92*H92,2)</f>
        <v>0</v>
      </c>
      <c r="BL92" s="19" t="s">
        <v>119</v>
      </c>
      <c r="BM92" s="226" t="s">
        <v>825</v>
      </c>
    </row>
    <row r="93" s="14" customFormat="1">
      <c r="A93" s="14"/>
      <c r="B93" s="239"/>
      <c r="C93" s="240"/>
      <c r="D93" s="230" t="s">
        <v>200</v>
      </c>
      <c r="E93" s="241" t="s">
        <v>19</v>
      </c>
      <c r="F93" s="242" t="s">
        <v>826</v>
      </c>
      <c r="G93" s="240"/>
      <c r="H93" s="243">
        <v>637.5</v>
      </c>
      <c r="I93" s="244"/>
      <c r="J93" s="240"/>
      <c r="K93" s="240"/>
      <c r="L93" s="245"/>
      <c r="M93" s="246"/>
      <c r="N93" s="247"/>
      <c r="O93" s="247"/>
      <c r="P93" s="247"/>
      <c r="Q93" s="247"/>
      <c r="R93" s="247"/>
      <c r="S93" s="247"/>
      <c r="T93" s="248"/>
      <c r="U93" s="14"/>
      <c r="V93" s="14"/>
      <c r="W93" s="14"/>
      <c r="X93" s="14"/>
      <c r="Y93" s="14"/>
      <c r="Z93" s="14"/>
      <c r="AA93" s="14"/>
      <c r="AB93" s="14"/>
      <c r="AC93" s="14"/>
      <c r="AD93" s="14"/>
      <c r="AE93" s="14"/>
      <c r="AT93" s="249" t="s">
        <v>200</v>
      </c>
      <c r="AU93" s="249" t="s">
        <v>70</v>
      </c>
      <c r="AV93" s="14" t="s">
        <v>79</v>
      </c>
      <c r="AW93" s="14" t="s">
        <v>31</v>
      </c>
      <c r="AX93" s="14" t="s">
        <v>77</v>
      </c>
      <c r="AY93" s="249" t="s">
        <v>191</v>
      </c>
    </row>
    <row r="94" s="2" customFormat="1" ht="16.5" customHeight="1">
      <c r="A94" s="40"/>
      <c r="B94" s="41"/>
      <c r="C94" s="215" t="s">
        <v>79</v>
      </c>
      <c r="D94" s="215" t="s">
        <v>194</v>
      </c>
      <c r="E94" s="216" t="s">
        <v>827</v>
      </c>
      <c r="F94" s="217" t="s">
        <v>828</v>
      </c>
      <c r="G94" s="218" t="s">
        <v>236</v>
      </c>
      <c r="H94" s="219">
        <v>76.5</v>
      </c>
      <c r="I94" s="220"/>
      <c r="J94" s="221">
        <f>ROUND(I94*H94,2)</f>
        <v>0</v>
      </c>
      <c r="K94" s="217" t="s">
        <v>19</v>
      </c>
      <c r="L94" s="46"/>
      <c r="M94" s="222" t="s">
        <v>19</v>
      </c>
      <c r="N94" s="223" t="s">
        <v>41</v>
      </c>
      <c r="O94" s="86"/>
      <c r="P94" s="224">
        <f>O94*H94</f>
        <v>0</v>
      </c>
      <c r="Q94" s="224">
        <v>0</v>
      </c>
      <c r="R94" s="224">
        <f>Q94*H94</f>
        <v>0</v>
      </c>
      <c r="S94" s="224">
        <v>0</v>
      </c>
      <c r="T94" s="225">
        <f>S94*H94</f>
        <v>0</v>
      </c>
      <c r="U94" s="40"/>
      <c r="V94" s="40"/>
      <c r="W94" s="40"/>
      <c r="X94" s="40"/>
      <c r="Y94" s="40"/>
      <c r="Z94" s="40"/>
      <c r="AA94" s="40"/>
      <c r="AB94" s="40"/>
      <c r="AC94" s="40"/>
      <c r="AD94" s="40"/>
      <c r="AE94" s="40"/>
      <c r="AR94" s="226" t="s">
        <v>119</v>
      </c>
      <c r="AT94" s="226" t="s">
        <v>194</v>
      </c>
      <c r="AU94" s="226" t="s">
        <v>70</v>
      </c>
      <c r="AY94" s="19" t="s">
        <v>191</v>
      </c>
      <c r="BE94" s="227">
        <f>IF(N94="základní",J94,0)</f>
        <v>0</v>
      </c>
      <c r="BF94" s="227">
        <f>IF(N94="snížená",J94,0)</f>
        <v>0</v>
      </c>
      <c r="BG94" s="227">
        <f>IF(N94="zákl. přenesená",J94,0)</f>
        <v>0</v>
      </c>
      <c r="BH94" s="227">
        <f>IF(N94="sníž. přenesená",J94,0)</f>
        <v>0</v>
      </c>
      <c r="BI94" s="227">
        <f>IF(N94="nulová",J94,0)</f>
        <v>0</v>
      </c>
      <c r="BJ94" s="19" t="s">
        <v>77</v>
      </c>
      <c r="BK94" s="227">
        <f>ROUND(I94*H94,2)</f>
        <v>0</v>
      </c>
      <c r="BL94" s="19" t="s">
        <v>119</v>
      </c>
      <c r="BM94" s="226" t="s">
        <v>829</v>
      </c>
    </row>
    <row r="95" s="14" customFormat="1">
      <c r="A95" s="14"/>
      <c r="B95" s="239"/>
      <c r="C95" s="240"/>
      <c r="D95" s="230" t="s">
        <v>200</v>
      </c>
      <c r="E95" s="241" t="s">
        <v>19</v>
      </c>
      <c r="F95" s="242" t="s">
        <v>830</v>
      </c>
      <c r="G95" s="240"/>
      <c r="H95" s="243">
        <v>76.5</v>
      </c>
      <c r="I95" s="244"/>
      <c r="J95" s="240"/>
      <c r="K95" s="240"/>
      <c r="L95" s="245"/>
      <c r="M95" s="246"/>
      <c r="N95" s="247"/>
      <c r="O95" s="247"/>
      <c r="P95" s="247"/>
      <c r="Q95" s="247"/>
      <c r="R95" s="247"/>
      <c r="S95" s="247"/>
      <c r="T95" s="248"/>
      <c r="U95" s="14"/>
      <c r="V95" s="14"/>
      <c r="W95" s="14"/>
      <c r="X95" s="14"/>
      <c r="Y95" s="14"/>
      <c r="Z95" s="14"/>
      <c r="AA95" s="14"/>
      <c r="AB95" s="14"/>
      <c r="AC95" s="14"/>
      <c r="AD95" s="14"/>
      <c r="AE95" s="14"/>
      <c r="AT95" s="249" t="s">
        <v>200</v>
      </c>
      <c r="AU95" s="249" t="s">
        <v>70</v>
      </c>
      <c r="AV95" s="14" t="s">
        <v>79</v>
      </c>
      <c r="AW95" s="14" t="s">
        <v>31</v>
      </c>
      <c r="AX95" s="14" t="s">
        <v>77</v>
      </c>
      <c r="AY95" s="249" t="s">
        <v>191</v>
      </c>
    </row>
    <row r="96" s="2" customFormat="1" ht="16.5" customHeight="1">
      <c r="A96" s="40"/>
      <c r="B96" s="41"/>
      <c r="C96" s="261" t="s">
        <v>90</v>
      </c>
      <c r="D96" s="261" t="s">
        <v>210</v>
      </c>
      <c r="E96" s="262" t="s">
        <v>486</v>
      </c>
      <c r="F96" s="263" t="s">
        <v>487</v>
      </c>
      <c r="G96" s="264" t="s">
        <v>236</v>
      </c>
      <c r="H96" s="265">
        <v>76.5</v>
      </c>
      <c r="I96" s="266"/>
      <c r="J96" s="267">
        <f>ROUND(I96*H96,2)</f>
        <v>0</v>
      </c>
      <c r="K96" s="263" t="s">
        <v>245</v>
      </c>
      <c r="L96" s="268"/>
      <c r="M96" s="269" t="s">
        <v>19</v>
      </c>
      <c r="N96" s="270" t="s">
        <v>41</v>
      </c>
      <c r="O96" s="86"/>
      <c r="P96" s="224">
        <f>O96*H96</f>
        <v>0</v>
      </c>
      <c r="Q96" s="224">
        <v>2.234</v>
      </c>
      <c r="R96" s="224">
        <f>Q96*H96</f>
        <v>170.90100000000001</v>
      </c>
      <c r="S96" s="224">
        <v>0</v>
      </c>
      <c r="T96" s="225">
        <f>S96*H96</f>
        <v>0</v>
      </c>
      <c r="U96" s="40"/>
      <c r="V96" s="40"/>
      <c r="W96" s="40"/>
      <c r="X96" s="40"/>
      <c r="Y96" s="40"/>
      <c r="Z96" s="40"/>
      <c r="AA96" s="40"/>
      <c r="AB96" s="40"/>
      <c r="AC96" s="40"/>
      <c r="AD96" s="40"/>
      <c r="AE96" s="40"/>
      <c r="AR96" s="226" t="s">
        <v>213</v>
      </c>
      <c r="AT96" s="226" t="s">
        <v>210</v>
      </c>
      <c r="AU96" s="226" t="s">
        <v>70</v>
      </c>
      <c r="AY96" s="19" t="s">
        <v>191</v>
      </c>
      <c r="BE96" s="227">
        <f>IF(N96="základní",J96,0)</f>
        <v>0</v>
      </c>
      <c r="BF96" s="227">
        <f>IF(N96="snížená",J96,0)</f>
        <v>0</v>
      </c>
      <c r="BG96" s="227">
        <f>IF(N96="zákl. přenesená",J96,0)</f>
        <v>0</v>
      </c>
      <c r="BH96" s="227">
        <f>IF(N96="sníž. přenesená",J96,0)</f>
        <v>0</v>
      </c>
      <c r="BI96" s="227">
        <f>IF(N96="nulová",J96,0)</f>
        <v>0</v>
      </c>
      <c r="BJ96" s="19" t="s">
        <v>77</v>
      </c>
      <c r="BK96" s="227">
        <f>ROUND(I96*H96,2)</f>
        <v>0</v>
      </c>
      <c r="BL96" s="19" t="s">
        <v>119</v>
      </c>
      <c r="BM96" s="226" t="s">
        <v>831</v>
      </c>
    </row>
    <row r="97" s="2" customFormat="1" ht="44.25" customHeight="1">
      <c r="A97" s="40"/>
      <c r="B97" s="41"/>
      <c r="C97" s="215" t="s">
        <v>119</v>
      </c>
      <c r="D97" s="215" t="s">
        <v>194</v>
      </c>
      <c r="E97" s="216" t="s">
        <v>832</v>
      </c>
      <c r="F97" s="217" t="s">
        <v>833</v>
      </c>
      <c r="G97" s="218" t="s">
        <v>205</v>
      </c>
      <c r="H97" s="219">
        <v>102</v>
      </c>
      <c r="I97" s="220"/>
      <c r="J97" s="221">
        <f>ROUND(I97*H97,2)</f>
        <v>0</v>
      </c>
      <c r="K97" s="217" t="s">
        <v>198</v>
      </c>
      <c r="L97" s="46"/>
      <c r="M97" s="222" t="s">
        <v>19</v>
      </c>
      <c r="N97" s="223" t="s">
        <v>41</v>
      </c>
      <c r="O97" s="86"/>
      <c r="P97" s="224">
        <f>O97*H97</f>
        <v>0</v>
      </c>
      <c r="Q97" s="224">
        <v>0</v>
      </c>
      <c r="R97" s="224">
        <f>Q97*H97</f>
        <v>0</v>
      </c>
      <c r="S97" s="224">
        <v>0</v>
      </c>
      <c r="T97" s="225">
        <f>S97*H97</f>
        <v>0</v>
      </c>
      <c r="U97" s="40"/>
      <c r="V97" s="40"/>
      <c r="W97" s="40"/>
      <c r="X97" s="40"/>
      <c r="Y97" s="40"/>
      <c r="Z97" s="40"/>
      <c r="AA97" s="40"/>
      <c r="AB97" s="40"/>
      <c r="AC97" s="40"/>
      <c r="AD97" s="40"/>
      <c r="AE97" s="40"/>
      <c r="AR97" s="226" t="s">
        <v>119</v>
      </c>
      <c r="AT97" s="226" t="s">
        <v>194</v>
      </c>
      <c r="AU97" s="226" t="s">
        <v>70</v>
      </c>
      <c r="AY97" s="19" t="s">
        <v>191</v>
      </c>
      <c r="BE97" s="227">
        <f>IF(N97="základní",J97,0)</f>
        <v>0</v>
      </c>
      <c r="BF97" s="227">
        <f>IF(N97="snížená",J97,0)</f>
        <v>0</v>
      </c>
      <c r="BG97" s="227">
        <f>IF(N97="zákl. přenesená",J97,0)</f>
        <v>0</v>
      </c>
      <c r="BH97" s="227">
        <f>IF(N97="sníž. přenesená",J97,0)</f>
        <v>0</v>
      </c>
      <c r="BI97" s="227">
        <f>IF(N97="nulová",J97,0)</f>
        <v>0</v>
      </c>
      <c r="BJ97" s="19" t="s">
        <v>77</v>
      </c>
      <c r="BK97" s="227">
        <f>ROUND(I97*H97,2)</f>
        <v>0</v>
      </c>
      <c r="BL97" s="19" t="s">
        <v>119</v>
      </c>
      <c r="BM97" s="226" t="s">
        <v>834</v>
      </c>
    </row>
    <row r="98" s="14" customFormat="1">
      <c r="A98" s="14"/>
      <c r="B98" s="239"/>
      <c r="C98" s="240"/>
      <c r="D98" s="230" t="s">
        <v>200</v>
      </c>
      <c r="E98" s="241" t="s">
        <v>19</v>
      </c>
      <c r="F98" s="242" t="s">
        <v>835</v>
      </c>
      <c r="G98" s="240"/>
      <c r="H98" s="243">
        <v>102</v>
      </c>
      <c r="I98" s="244"/>
      <c r="J98" s="240"/>
      <c r="K98" s="240"/>
      <c r="L98" s="245"/>
      <c r="M98" s="246"/>
      <c r="N98" s="247"/>
      <c r="O98" s="247"/>
      <c r="P98" s="247"/>
      <c r="Q98" s="247"/>
      <c r="R98" s="247"/>
      <c r="S98" s="247"/>
      <c r="T98" s="248"/>
      <c r="U98" s="14"/>
      <c r="V98" s="14"/>
      <c r="W98" s="14"/>
      <c r="X98" s="14"/>
      <c r="Y98" s="14"/>
      <c r="Z98" s="14"/>
      <c r="AA98" s="14"/>
      <c r="AB98" s="14"/>
      <c r="AC98" s="14"/>
      <c r="AD98" s="14"/>
      <c r="AE98" s="14"/>
      <c r="AT98" s="249" t="s">
        <v>200</v>
      </c>
      <c r="AU98" s="249" t="s">
        <v>70</v>
      </c>
      <c r="AV98" s="14" t="s">
        <v>79</v>
      </c>
      <c r="AW98" s="14" t="s">
        <v>31</v>
      </c>
      <c r="AX98" s="14" t="s">
        <v>77</v>
      </c>
      <c r="AY98" s="249" t="s">
        <v>191</v>
      </c>
    </row>
    <row r="99" s="2" customFormat="1" ht="16.5" customHeight="1">
      <c r="A99" s="40"/>
      <c r="B99" s="41"/>
      <c r="C99" s="261" t="s">
        <v>192</v>
      </c>
      <c r="D99" s="261" t="s">
        <v>210</v>
      </c>
      <c r="E99" s="262" t="s">
        <v>836</v>
      </c>
      <c r="F99" s="263" t="s">
        <v>837</v>
      </c>
      <c r="G99" s="264" t="s">
        <v>205</v>
      </c>
      <c r="H99" s="265">
        <v>102</v>
      </c>
      <c r="I99" s="266"/>
      <c r="J99" s="267">
        <f>ROUND(I99*H99,2)</f>
        <v>0</v>
      </c>
      <c r="K99" s="263" t="s">
        <v>245</v>
      </c>
      <c r="L99" s="268"/>
      <c r="M99" s="269" t="s">
        <v>19</v>
      </c>
      <c r="N99" s="270" t="s">
        <v>41</v>
      </c>
      <c r="O99" s="86"/>
      <c r="P99" s="224">
        <f>O99*H99</f>
        <v>0</v>
      </c>
      <c r="Q99" s="224">
        <v>0</v>
      </c>
      <c r="R99" s="224">
        <f>Q99*H99</f>
        <v>0</v>
      </c>
      <c r="S99" s="224">
        <v>0</v>
      </c>
      <c r="T99" s="225">
        <f>S99*H99</f>
        <v>0</v>
      </c>
      <c r="U99" s="40"/>
      <c r="V99" s="40"/>
      <c r="W99" s="40"/>
      <c r="X99" s="40"/>
      <c r="Y99" s="40"/>
      <c r="Z99" s="40"/>
      <c r="AA99" s="40"/>
      <c r="AB99" s="40"/>
      <c r="AC99" s="40"/>
      <c r="AD99" s="40"/>
      <c r="AE99" s="40"/>
      <c r="AR99" s="226" t="s">
        <v>213</v>
      </c>
      <c r="AT99" s="226" t="s">
        <v>210</v>
      </c>
      <c r="AU99" s="226" t="s">
        <v>70</v>
      </c>
      <c r="AY99" s="19" t="s">
        <v>191</v>
      </c>
      <c r="BE99" s="227">
        <f>IF(N99="základní",J99,0)</f>
        <v>0</v>
      </c>
      <c r="BF99" s="227">
        <f>IF(N99="snížená",J99,0)</f>
        <v>0</v>
      </c>
      <c r="BG99" s="227">
        <f>IF(N99="zákl. přenesená",J99,0)</f>
        <v>0</v>
      </c>
      <c r="BH99" s="227">
        <f>IF(N99="sníž. přenesená",J99,0)</f>
        <v>0</v>
      </c>
      <c r="BI99" s="227">
        <f>IF(N99="nulová",J99,0)</f>
        <v>0</v>
      </c>
      <c r="BJ99" s="19" t="s">
        <v>77</v>
      </c>
      <c r="BK99" s="227">
        <f>ROUND(I99*H99,2)</f>
        <v>0</v>
      </c>
      <c r="BL99" s="19" t="s">
        <v>119</v>
      </c>
      <c r="BM99" s="226" t="s">
        <v>838</v>
      </c>
    </row>
    <row r="100" s="2" customFormat="1" ht="16.5" customHeight="1">
      <c r="A100" s="40"/>
      <c r="B100" s="41"/>
      <c r="C100" s="261" t="s">
        <v>227</v>
      </c>
      <c r="D100" s="261" t="s">
        <v>210</v>
      </c>
      <c r="E100" s="262" t="s">
        <v>839</v>
      </c>
      <c r="F100" s="263" t="s">
        <v>840</v>
      </c>
      <c r="G100" s="264" t="s">
        <v>244</v>
      </c>
      <c r="H100" s="265">
        <v>387.60000000000002</v>
      </c>
      <c r="I100" s="266"/>
      <c r="J100" s="267">
        <f>ROUND(I100*H100,2)</f>
        <v>0</v>
      </c>
      <c r="K100" s="263" t="s">
        <v>245</v>
      </c>
      <c r="L100" s="268"/>
      <c r="M100" s="269" t="s">
        <v>19</v>
      </c>
      <c r="N100" s="270" t="s">
        <v>41</v>
      </c>
      <c r="O100" s="86"/>
      <c r="P100" s="224">
        <f>O100*H100</f>
        <v>0</v>
      </c>
      <c r="Q100" s="224">
        <v>1</v>
      </c>
      <c r="R100" s="224">
        <f>Q100*H100</f>
        <v>387.60000000000002</v>
      </c>
      <c r="S100" s="224">
        <v>0</v>
      </c>
      <c r="T100" s="225">
        <f>S100*H100</f>
        <v>0</v>
      </c>
      <c r="U100" s="40"/>
      <c r="V100" s="40"/>
      <c r="W100" s="40"/>
      <c r="X100" s="40"/>
      <c r="Y100" s="40"/>
      <c r="Z100" s="40"/>
      <c r="AA100" s="40"/>
      <c r="AB100" s="40"/>
      <c r="AC100" s="40"/>
      <c r="AD100" s="40"/>
      <c r="AE100" s="40"/>
      <c r="AR100" s="226" t="s">
        <v>213</v>
      </c>
      <c r="AT100" s="226" t="s">
        <v>210</v>
      </c>
      <c r="AU100" s="226" t="s">
        <v>70</v>
      </c>
      <c r="AY100" s="19" t="s">
        <v>191</v>
      </c>
      <c r="BE100" s="227">
        <f>IF(N100="základní",J100,0)</f>
        <v>0</v>
      </c>
      <c r="BF100" s="227">
        <f>IF(N100="snížená",J100,0)</f>
        <v>0</v>
      </c>
      <c r="BG100" s="227">
        <f>IF(N100="zákl. přenesená",J100,0)</f>
        <v>0</v>
      </c>
      <c r="BH100" s="227">
        <f>IF(N100="sníž. přenesená",J100,0)</f>
        <v>0</v>
      </c>
      <c r="BI100" s="227">
        <f>IF(N100="nulová",J100,0)</f>
        <v>0</v>
      </c>
      <c r="BJ100" s="19" t="s">
        <v>77</v>
      </c>
      <c r="BK100" s="227">
        <f>ROUND(I100*H100,2)</f>
        <v>0</v>
      </c>
      <c r="BL100" s="19" t="s">
        <v>119</v>
      </c>
      <c r="BM100" s="226" t="s">
        <v>841</v>
      </c>
    </row>
    <row r="101" s="13" customFormat="1">
      <c r="A101" s="13"/>
      <c r="B101" s="228"/>
      <c r="C101" s="229"/>
      <c r="D101" s="230" t="s">
        <v>200</v>
      </c>
      <c r="E101" s="231" t="s">
        <v>19</v>
      </c>
      <c r="F101" s="232" t="s">
        <v>842</v>
      </c>
      <c r="G101" s="229"/>
      <c r="H101" s="231" t="s">
        <v>19</v>
      </c>
      <c r="I101" s="233"/>
      <c r="J101" s="229"/>
      <c r="K101" s="229"/>
      <c r="L101" s="234"/>
      <c r="M101" s="235"/>
      <c r="N101" s="236"/>
      <c r="O101" s="236"/>
      <c r="P101" s="236"/>
      <c r="Q101" s="236"/>
      <c r="R101" s="236"/>
      <c r="S101" s="236"/>
      <c r="T101" s="237"/>
      <c r="U101" s="13"/>
      <c r="V101" s="13"/>
      <c r="W101" s="13"/>
      <c r="X101" s="13"/>
      <c r="Y101" s="13"/>
      <c r="Z101" s="13"/>
      <c r="AA101" s="13"/>
      <c r="AB101" s="13"/>
      <c r="AC101" s="13"/>
      <c r="AD101" s="13"/>
      <c r="AE101" s="13"/>
      <c r="AT101" s="238" t="s">
        <v>200</v>
      </c>
      <c r="AU101" s="238" t="s">
        <v>70</v>
      </c>
      <c r="AV101" s="13" t="s">
        <v>77</v>
      </c>
      <c r="AW101" s="13" t="s">
        <v>31</v>
      </c>
      <c r="AX101" s="13" t="s">
        <v>70</v>
      </c>
      <c r="AY101" s="238" t="s">
        <v>191</v>
      </c>
    </row>
    <row r="102" s="14" customFormat="1">
      <c r="A102" s="14"/>
      <c r="B102" s="239"/>
      <c r="C102" s="240"/>
      <c r="D102" s="230" t="s">
        <v>200</v>
      </c>
      <c r="E102" s="241" t="s">
        <v>19</v>
      </c>
      <c r="F102" s="242" t="s">
        <v>843</v>
      </c>
      <c r="G102" s="240"/>
      <c r="H102" s="243">
        <v>387.60000000000002</v>
      </c>
      <c r="I102" s="244"/>
      <c r="J102" s="240"/>
      <c r="K102" s="240"/>
      <c r="L102" s="245"/>
      <c r="M102" s="246"/>
      <c r="N102" s="247"/>
      <c r="O102" s="247"/>
      <c r="P102" s="247"/>
      <c r="Q102" s="247"/>
      <c r="R102" s="247"/>
      <c r="S102" s="247"/>
      <c r="T102" s="248"/>
      <c r="U102" s="14"/>
      <c r="V102" s="14"/>
      <c r="W102" s="14"/>
      <c r="X102" s="14"/>
      <c r="Y102" s="14"/>
      <c r="Z102" s="14"/>
      <c r="AA102" s="14"/>
      <c r="AB102" s="14"/>
      <c r="AC102" s="14"/>
      <c r="AD102" s="14"/>
      <c r="AE102" s="14"/>
      <c r="AT102" s="249" t="s">
        <v>200</v>
      </c>
      <c r="AU102" s="249" t="s">
        <v>70</v>
      </c>
      <c r="AV102" s="14" t="s">
        <v>79</v>
      </c>
      <c r="AW102" s="14" t="s">
        <v>31</v>
      </c>
      <c r="AX102" s="14" t="s">
        <v>77</v>
      </c>
      <c r="AY102" s="249" t="s">
        <v>191</v>
      </c>
    </row>
    <row r="103" s="2" customFormat="1" ht="33" customHeight="1">
      <c r="A103" s="40"/>
      <c r="B103" s="41"/>
      <c r="C103" s="215" t="s">
        <v>233</v>
      </c>
      <c r="D103" s="215" t="s">
        <v>194</v>
      </c>
      <c r="E103" s="216" t="s">
        <v>587</v>
      </c>
      <c r="F103" s="217" t="s">
        <v>588</v>
      </c>
      <c r="G103" s="218" t="s">
        <v>197</v>
      </c>
      <c r="H103" s="219">
        <v>102</v>
      </c>
      <c r="I103" s="220"/>
      <c r="J103" s="221">
        <f>ROUND(I103*H103,2)</f>
        <v>0</v>
      </c>
      <c r="K103" s="217" t="s">
        <v>19</v>
      </c>
      <c r="L103" s="46"/>
      <c r="M103" s="222" t="s">
        <v>19</v>
      </c>
      <c r="N103" s="223" t="s">
        <v>41</v>
      </c>
      <c r="O103" s="86"/>
      <c r="P103" s="224">
        <f>O103*H103</f>
        <v>0</v>
      </c>
      <c r="Q103" s="224">
        <v>0.038179999999999999</v>
      </c>
      <c r="R103" s="224">
        <f>Q103*H103</f>
        <v>3.8943599999999998</v>
      </c>
      <c r="S103" s="224">
        <v>0</v>
      </c>
      <c r="T103" s="225">
        <f>S103*H103</f>
        <v>0</v>
      </c>
      <c r="U103" s="40"/>
      <c r="V103" s="40"/>
      <c r="W103" s="40"/>
      <c r="X103" s="40"/>
      <c r="Y103" s="40"/>
      <c r="Z103" s="40"/>
      <c r="AA103" s="40"/>
      <c r="AB103" s="40"/>
      <c r="AC103" s="40"/>
      <c r="AD103" s="40"/>
      <c r="AE103" s="40"/>
      <c r="AR103" s="226" t="s">
        <v>119</v>
      </c>
      <c r="AT103" s="226" t="s">
        <v>194</v>
      </c>
      <c r="AU103" s="226" t="s">
        <v>70</v>
      </c>
      <c r="AY103" s="19" t="s">
        <v>191</v>
      </c>
      <c r="BE103" s="227">
        <f>IF(N103="základní",J103,0)</f>
        <v>0</v>
      </c>
      <c r="BF103" s="227">
        <f>IF(N103="snížená",J103,0)</f>
        <v>0</v>
      </c>
      <c r="BG103" s="227">
        <f>IF(N103="zákl. přenesená",J103,0)</f>
        <v>0</v>
      </c>
      <c r="BH103" s="227">
        <f>IF(N103="sníž. přenesená",J103,0)</f>
        <v>0</v>
      </c>
      <c r="BI103" s="227">
        <f>IF(N103="nulová",J103,0)</f>
        <v>0</v>
      </c>
      <c r="BJ103" s="19" t="s">
        <v>77</v>
      </c>
      <c r="BK103" s="227">
        <f>ROUND(I103*H103,2)</f>
        <v>0</v>
      </c>
      <c r="BL103" s="19" t="s">
        <v>119</v>
      </c>
      <c r="BM103" s="226" t="s">
        <v>844</v>
      </c>
    </row>
    <row r="104" s="2" customFormat="1" ht="114.9" customHeight="1">
      <c r="A104" s="40"/>
      <c r="B104" s="41"/>
      <c r="C104" s="215" t="s">
        <v>213</v>
      </c>
      <c r="D104" s="215" t="s">
        <v>194</v>
      </c>
      <c r="E104" s="216" t="s">
        <v>447</v>
      </c>
      <c r="F104" s="217" t="s">
        <v>448</v>
      </c>
      <c r="G104" s="218" t="s">
        <v>244</v>
      </c>
      <c r="H104" s="219">
        <v>1966.935</v>
      </c>
      <c r="I104" s="220"/>
      <c r="J104" s="221">
        <f>ROUND(I104*H104,2)</f>
        <v>0</v>
      </c>
      <c r="K104" s="217" t="s">
        <v>198</v>
      </c>
      <c r="L104" s="46"/>
      <c r="M104" s="222" t="s">
        <v>19</v>
      </c>
      <c r="N104" s="223" t="s">
        <v>41</v>
      </c>
      <c r="O104" s="86"/>
      <c r="P104" s="224">
        <f>O104*H104</f>
        <v>0</v>
      </c>
      <c r="Q104" s="224">
        <v>0</v>
      </c>
      <c r="R104" s="224">
        <f>Q104*H104</f>
        <v>0</v>
      </c>
      <c r="S104" s="224">
        <v>0</v>
      </c>
      <c r="T104" s="225">
        <f>S104*H104</f>
        <v>0</v>
      </c>
      <c r="U104" s="40"/>
      <c r="V104" s="40"/>
      <c r="W104" s="40"/>
      <c r="X104" s="40"/>
      <c r="Y104" s="40"/>
      <c r="Z104" s="40"/>
      <c r="AA104" s="40"/>
      <c r="AB104" s="40"/>
      <c r="AC104" s="40"/>
      <c r="AD104" s="40"/>
      <c r="AE104" s="40"/>
      <c r="AR104" s="226" t="s">
        <v>119</v>
      </c>
      <c r="AT104" s="226" t="s">
        <v>194</v>
      </c>
      <c r="AU104" s="226" t="s">
        <v>70</v>
      </c>
      <c r="AY104" s="19" t="s">
        <v>191</v>
      </c>
      <c r="BE104" s="227">
        <f>IF(N104="základní",J104,0)</f>
        <v>0</v>
      </c>
      <c r="BF104" s="227">
        <f>IF(N104="snížená",J104,0)</f>
        <v>0</v>
      </c>
      <c r="BG104" s="227">
        <f>IF(N104="zákl. přenesená",J104,0)</f>
        <v>0</v>
      </c>
      <c r="BH104" s="227">
        <f>IF(N104="sníž. přenesená",J104,0)</f>
        <v>0</v>
      </c>
      <c r="BI104" s="227">
        <f>IF(N104="nulová",J104,0)</f>
        <v>0</v>
      </c>
      <c r="BJ104" s="19" t="s">
        <v>77</v>
      </c>
      <c r="BK104" s="227">
        <f>ROUND(I104*H104,2)</f>
        <v>0</v>
      </c>
      <c r="BL104" s="19" t="s">
        <v>119</v>
      </c>
      <c r="BM104" s="226" t="s">
        <v>845</v>
      </c>
    </row>
    <row r="105" s="13" customFormat="1">
      <c r="A105" s="13"/>
      <c r="B105" s="228"/>
      <c r="C105" s="229"/>
      <c r="D105" s="230" t="s">
        <v>200</v>
      </c>
      <c r="E105" s="231" t="s">
        <v>19</v>
      </c>
      <c r="F105" s="232" t="s">
        <v>846</v>
      </c>
      <c r="G105" s="229"/>
      <c r="H105" s="231" t="s">
        <v>19</v>
      </c>
      <c r="I105" s="233"/>
      <c r="J105" s="229"/>
      <c r="K105" s="229"/>
      <c r="L105" s="234"/>
      <c r="M105" s="235"/>
      <c r="N105" s="236"/>
      <c r="O105" s="236"/>
      <c r="P105" s="236"/>
      <c r="Q105" s="236"/>
      <c r="R105" s="236"/>
      <c r="S105" s="236"/>
      <c r="T105" s="237"/>
      <c r="U105" s="13"/>
      <c r="V105" s="13"/>
      <c r="W105" s="13"/>
      <c r="X105" s="13"/>
      <c r="Y105" s="13"/>
      <c r="Z105" s="13"/>
      <c r="AA105" s="13"/>
      <c r="AB105" s="13"/>
      <c r="AC105" s="13"/>
      <c r="AD105" s="13"/>
      <c r="AE105" s="13"/>
      <c r="AT105" s="238" t="s">
        <v>200</v>
      </c>
      <c r="AU105" s="238" t="s">
        <v>70</v>
      </c>
      <c r="AV105" s="13" t="s">
        <v>77</v>
      </c>
      <c r="AW105" s="13" t="s">
        <v>31</v>
      </c>
      <c r="AX105" s="13" t="s">
        <v>70</v>
      </c>
      <c r="AY105" s="238" t="s">
        <v>191</v>
      </c>
    </row>
    <row r="106" s="14" customFormat="1">
      <c r="A106" s="14"/>
      <c r="B106" s="239"/>
      <c r="C106" s="240"/>
      <c r="D106" s="230" t="s">
        <v>200</v>
      </c>
      <c r="E106" s="241" t="s">
        <v>19</v>
      </c>
      <c r="F106" s="242" t="s">
        <v>847</v>
      </c>
      <c r="G106" s="240"/>
      <c r="H106" s="243">
        <v>564.43499999999995</v>
      </c>
      <c r="I106" s="244"/>
      <c r="J106" s="240"/>
      <c r="K106" s="240"/>
      <c r="L106" s="245"/>
      <c r="M106" s="246"/>
      <c r="N106" s="247"/>
      <c r="O106" s="247"/>
      <c r="P106" s="247"/>
      <c r="Q106" s="247"/>
      <c r="R106" s="247"/>
      <c r="S106" s="247"/>
      <c r="T106" s="248"/>
      <c r="U106" s="14"/>
      <c r="V106" s="14"/>
      <c r="W106" s="14"/>
      <c r="X106" s="14"/>
      <c r="Y106" s="14"/>
      <c r="Z106" s="14"/>
      <c r="AA106" s="14"/>
      <c r="AB106" s="14"/>
      <c r="AC106" s="14"/>
      <c r="AD106" s="14"/>
      <c r="AE106" s="14"/>
      <c r="AT106" s="249" t="s">
        <v>200</v>
      </c>
      <c r="AU106" s="249" t="s">
        <v>70</v>
      </c>
      <c r="AV106" s="14" t="s">
        <v>79</v>
      </c>
      <c r="AW106" s="14" t="s">
        <v>31</v>
      </c>
      <c r="AX106" s="14" t="s">
        <v>70</v>
      </c>
      <c r="AY106" s="249" t="s">
        <v>191</v>
      </c>
    </row>
    <row r="107" s="13" customFormat="1">
      <c r="A107" s="13"/>
      <c r="B107" s="228"/>
      <c r="C107" s="229"/>
      <c r="D107" s="230" t="s">
        <v>200</v>
      </c>
      <c r="E107" s="231" t="s">
        <v>19</v>
      </c>
      <c r="F107" s="232" t="s">
        <v>619</v>
      </c>
      <c r="G107" s="229"/>
      <c r="H107" s="231" t="s">
        <v>19</v>
      </c>
      <c r="I107" s="233"/>
      <c r="J107" s="229"/>
      <c r="K107" s="229"/>
      <c r="L107" s="234"/>
      <c r="M107" s="235"/>
      <c r="N107" s="236"/>
      <c r="O107" s="236"/>
      <c r="P107" s="236"/>
      <c r="Q107" s="236"/>
      <c r="R107" s="236"/>
      <c r="S107" s="236"/>
      <c r="T107" s="237"/>
      <c r="U107" s="13"/>
      <c r="V107" s="13"/>
      <c r="W107" s="13"/>
      <c r="X107" s="13"/>
      <c r="Y107" s="13"/>
      <c r="Z107" s="13"/>
      <c r="AA107" s="13"/>
      <c r="AB107" s="13"/>
      <c r="AC107" s="13"/>
      <c r="AD107" s="13"/>
      <c r="AE107" s="13"/>
      <c r="AT107" s="238" t="s">
        <v>200</v>
      </c>
      <c r="AU107" s="238" t="s">
        <v>70</v>
      </c>
      <c r="AV107" s="13" t="s">
        <v>77</v>
      </c>
      <c r="AW107" s="13" t="s">
        <v>31</v>
      </c>
      <c r="AX107" s="13" t="s">
        <v>70</v>
      </c>
      <c r="AY107" s="238" t="s">
        <v>191</v>
      </c>
    </row>
    <row r="108" s="14" customFormat="1">
      <c r="A108" s="14"/>
      <c r="B108" s="239"/>
      <c r="C108" s="240"/>
      <c r="D108" s="230" t="s">
        <v>200</v>
      </c>
      <c r="E108" s="241" t="s">
        <v>19</v>
      </c>
      <c r="F108" s="242" t="s">
        <v>848</v>
      </c>
      <c r="G108" s="240"/>
      <c r="H108" s="243">
        <v>1402.5</v>
      </c>
      <c r="I108" s="244"/>
      <c r="J108" s="240"/>
      <c r="K108" s="240"/>
      <c r="L108" s="245"/>
      <c r="M108" s="246"/>
      <c r="N108" s="247"/>
      <c r="O108" s="247"/>
      <c r="P108" s="247"/>
      <c r="Q108" s="247"/>
      <c r="R108" s="247"/>
      <c r="S108" s="247"/>
      <c r="T108" s="248"/>
      <c r="U108" s="14"/>
      <c r="V108" s="14"/>
      <c r="W108" s="14"/>
      <c r="X108" s="14"/>
      <c r="Y108" s="14"/>
      <c r="Z108" s="14"/>
      <c r="AA108" s="14"/>
      <c r="AB108" s="14"/>
      <c r="AC108" s="14"/>
      <c r="AD108" s="14"/>
      <c r="AE108" s="14"/>
      <c r="AT108" s="249" t="s">
        <v>200</v>
      </c>
      <c r="AU108" s="249" t="s">
        <v>70</v>
      </c>
      <c r="AV108" s="14" t="s">
        <v>79</v>
      </c>
      <c r="AW108" s="14" t="s">
        <v>31</v>
      </c>
      <c r="AX108" s="14" t="s">
        <v>70</v>
      </c>
      <c r="AY108" s="249" t="s">
        <v>191</v>
      </c>
    </row>
    <row r="109" s="15" customFormat="1">
      <c r="A109" s="15"/>
      <c r="B109" s="250"/>
      <c r="C109" s="251"/>
      <c r="D109" s="230" t="s">
        <v>200</v>
      </c>
      <c r="E109" s="252" t="s">
        <v>19</v>
      </c>
      <c r="F109" s="253" t="s">
        <v>209</v>
      </c>
      <c r="G109" s="251"/>
      <c r="H109" s="254">
        <v>1966.935</v>
      </c>
      <c r="I109" s="255"/>
      <c r="J109" s="251"/>
      <c r="K109" s="251"/>
      <c r="L109" s="256"/>
      <c r="M109" s="257"/>
      <c r="N109" s="258"/>
      <c r="O109" s="258"/>
      <c r="P109" s="258"/>
      <c r="Q109" s="258"/>
      <c r="R109" s="258"/>
      <c r="S109" s="258"/>
      <c r="T109" s="259"/>
      <c r="U109" s="15"/>
      <c r="V109" s="15"/>
      <c r="W109" s="15"/>
      <c r="X109" s="15"/>
      <c r="Y109" s="15"/>
      <c r="Z109" s="15"/>
      <c r="AA109" s="15"/>
      <c r="AB109" s="15"/>
      <c r="AC109" s="15"/>
      <c r="AD109" s="15"/>
      <c r="AE109" s="15"/>
      <c r="AT109" s="260" t="s">
        <v>200</v>
      </c>
      <c r="AU109" s="260" t="s">
        <v>70</v>
      </c>
      <c r="AV109" s="15" t="s">
        <v>119</v>
      </c>
      <c r="AW109" s="15" t="s">
        <v>31</v>
      </c>
      <c r="AX109" s="15" t="s">
        <v>77</v>
      </c>
      <c r="AY109" s="260" t="s">
        <v>191</v>
      </c>
    </row>
    <row r="110" s="2" customFormat="1">
      <c r="A110" s="40"/>
      <c r="B110" s="41"/>
      <c r="C110" s="215" t="s">
        <v>248</v>
      </c>
      <c r="D110" s="215" t="s">
        <v>194</v>
      </c>
      <c r="E110" s="216" t="s">
        <v>453</v>
      </c>
      <c r="F110" s="217" t="s">
        <v>454</v>
      </c>
      <c r="G110" s="218" t="s">
        <v>244</v>
      </c>
      <c r="H110" s="219">
        <v>1402.5</v>
      </c>
      <c r="I110" s="220"/>
      <c r="J110" s="221">
        <f>ROUND(I110*H110,2)</f>
        <v>0</v>
      </c>
      <c r="K110" s="217" t="s">
        <v>198</v>
      </c>
      <c r="L110" s="46"/>
      <c r="M110" s="279" t="s">
        <v>19</v>
      </c>
      <c r="N110" s="280" t="s">
        <v>41</v>
      </c>
      <c r="O110" s="281"/>
      <c r="P110" s="282">
        <f>O110*H110</f>
        <v>0</v>
      </c>
      <c r="Q110" s="282">
        <v>0</v>
      </c>
      <c r="R110" s="282">
        <f>Q110*H110</f>
        <v>0</v>
      </c>
      <c r="S110" s="282">
        <v>0</v>
      </c>
      <c r="T110" s="283">
        <f>S110*H110</f>
        <v>0</v>
      </c>
      <c r="U110" s="40"/>
      <c r="V110" s="40"/>
      <c r="W110" s="40"/>
      <c r="X110" s="40"/>
      <c r="Y110" s="40"/>
      <c r="Z110" s="40"/>
      <c r="AA110" s="40"/>
      <c r="AB110" s="40"/>
      <c r="AC110" s="40"/>
      <c r="AD110" s="40"/>
      <c r="AE110" s="40"/>
      <c r="AR110" s="226" t="s">
        <v>119</v>
      </c>
      <c r="AT110" s="226" t="s">
        <v>194</v>
      </c>
      <c r="AU110" s="226" t="s">
        <v>70</v>
      </c>
      <c r="AY110" s="19" t="s">
        <v>191</v>
      </c>
      <c r="BE110" s="227">
        <f>IF(N110="základní",J110,0)</f>
        <v>0</v>
      </c>
      <c r="BF110" s="227">
        <f>IF(N110="snížená",J110,0)</f>
        <v>0</v>
      </c>
      <c r="BG110" s="227">
        <f>IF(N110="zákl. přenesená",J110,0)</f>
        <v>0</v>
      </c>
      <c r="BH110" s="227">
        <f>IF(N110="sníž. přenesená",J110,0)</f>
        <v>0</v>
      </c>
      <c r="BI110" s="227">
        <f>IF(N110="nulová",J110,0)</f>
        <v>0</v>
      </c>
      <c r="BJ110" s="19" t="s">
        <v>77</v>
      </c>
      <c r="BK110" s="227">
        <f>ROUND(I110*H110,2)</f>
        <v>0</v>
      </c>
      <c r="BL110" s="19" t="s">
        <v>119</v>
      </c>
      <c r="BM110" s="226" t="s">
        <v>849</v>
      </c>
    </row>
    <row r="111" s="2" customFormat="1" ht="6.96" customHeight="1">
      <c r="A111" s="40"/>
      <c r="B111" s="61"/>
      <c r="C111" s="62"/>
      <c r="D111" s="62"/>
      <c r="E111" s="62"/>
      <c r="F111" s="62"/>
      <c r="G111" s="62"/>
      <c r="H111" s="62"/>
      <c r="I111" s="62"/>
      <c r="J111" s="62"/>
      <c r="K111" s="62"/>
      <c r="L111" s="46"/>
      <c r="M111" s="40"/>
      <c r="O111" s="40"/>
      <c r="P111" s="40"/>
      <c r="Q111" s="40"/>
      <c r="R111" s="40"/>
      <c r="S111" s="40"/>
      <c r="T111" s="40"/>
      <c r="U111" s="40"/>
      <c r="V111" s="40"/>
      <c r="W111" s="40"/>
      <c r="X111" s="40"/>
      <c r="Y111" s="40"/>
      <c r="Z111" s="40"/>
      <c r="AA111" s="40"/>
      <c r="AB111" s="40"/>
      <c r="AC111" s="40"/>
      <c r="AD111" s="40"/>
      <c r="AE111" s="40"/>
    </row>
  </sheetData>
  <sheetProtection sheet="1" autoFilter="0" formatColumns="0" formatRows="0" objects="1" scenarios="1" spinCount="100000" saltValue="TAymw91i4RoN9f+uaMsvgsX7StgOuMuGAmAmRXWhs7zYbRSZRIDEvvXvhuGRefiRU8MYKpF62g955HwnVBesDg==" hashValue="QGpbMOZclzR7VwX47TNzWfCxVAcZiGTa4hwzlMQy1HN5XKOTdWp9EZsbPMUVhvh6KU6KDeb03gFGvyvrm4QNWA==" algorithmName="SHA-512" password="CC35"/>
  <autoFilter ref="C90:K110"/>
  <mergeCells count="15">
    <mergeCell ref="E7:H7"/>
    <mergeCell ref="E11:H11"/>
    <mergeCell ref="E9:H9"/>
    <mergeCell ref="E13:H13"/>
    <mergeCell ref="E22:H22"/>
    <mergeCell ref="E31:H31"/>
    <mergeCell ref="E52:H52"/>
    <mergeCell ref="E56:H56"/>
    <mergeCell ref="E54:H54"/>
    <mergeCell ref="E58:H58"/>
    <mergeCell ref="E77:H77"/>
    <mergeCell ref="E81:H81"/>
    <mergeCell ref="E79:H79"/>
    <mergeCell ref="E83:H83"/>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103</v>
      </c>
    </row>
    <row r="3" s="1" customFormat="1" ht="6.96" customHeight="1">
      <c r="B3" s="141"/>
      <c r="C3" s="142"/>
      <c r="D3" s="142"/>
      <c r="E3" s="142"/>
      <c r="F3" s="142"/>
      <c r="G3" s="142"/>
      <c r="H3" s="142"/>
      <c r="I3" s="142"/>
      <c r="J3" s="142"/>
      <c r="K3" s="142"/>
      <c r="L3" s="22"/>
      <c r="AT3" s="19" t="s">
        <v>79</v>
      </c>
    </row>
    <row r="4" s="1" customFormat="1" ht="24.96" customHeight="1">
      <c r="B4" s="22"/>
      <c r="D4" s="143" t="s">
        <v>161</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1. TK Velké Březno - Boletice n.L. a 1. SK v žst. Boletice_OPRAVA č.1</v>
      </c>
      <c r="F7" s="145"/>
      <c r="G7" s="145"/>
      <c r="H7" s="145"/>
      <c r="L7" s="22"/>
    </row>
    <row r="8" s="1" customFormat="1" ht="12" customHeight="1">
      <c r="B8" s="22"/>
      <c r="D8" s="145" t="s">
        <v>162</v>
      </c>
      <c r="L8" s="22"/>
    </row>
    <row r="9" s="2" customFormat="1" ht="16.5" customHeight="1">
      <c r="A9" s="40"/>
      <c r="B9" s="46"/>
      <c r="C9" s="40"/>
      <c r="D9" s="40"/>
      <c r="E9" s="146" t="s">
        <v>163</v>
      </c>
      <c r="F9" s="40"/>
      <c r="G9" s="40"/>
      <c r="H9" s="40"/>
      <c r="I9" s="40"/>
      <c r="J9" s="40"/>
      <c r="K9" s="40"/>
      <c r="L9" s="147"/>
      <c r="S9" s="40"/>
      <c r="T9" s="40"/>
      <c r="U9" s="40"/>
      <c r="V9" s="40"/>
      <c r="W9" s="40"/>
      <c r="X9" s="40"/>
      <c r="Y9" s="40"/>
      <c r="Z9" s="40"/>
      <c r="AA9" s="40"/>
      <c r="AB9" s="40"/>
      <c r="AC9" s="40"/>
      <c r="AD9" s="40"/>
      <c r="AE9" s="40"/>
    </row>
    <row r="10" s="2" customFormat="1" ht="12" customHeight="1">
      <c r="A10" s="40"/>
      <c r="B10" s="46"/>
      <c r="C10" s="40"/>
      <c r="D10" s="145" t="s">
        <v>164</v>
      </c>
      <c r="E10" s="40"/>
      <c r="F10" s="40"/>
      <c r="G10" s="40"/>
      <c r="H10" s="40"/>
      <c r="I10" s="40"/>
      <c r="J10" s="40"/>
      <c r="K10" s="40"/>
      <c r="L10" s="147"/>
      <c r="S10" s="40"/>
      <c r="T10" s="40"/>
      <c r="U10" s="40"/>
      <c r="V10" s="40"/>
      <c r="W10" s="40"/>
      <c r="X10" s="40"/>
      <c r="Y10" s="40"/>
      <c r="Z10" s="40"/>
      <c r="AA10" s="40"/>
      <c r="AB10" s="40"/>
      <c r="AC10" s="40"/>
      <c r="AD10" s="40"/>
      <c r="AE10" s="40"/>
    </row>
    <row r="11" s="2" customFormat="1" ht="16.5" customHeight="1">
      <c r="A11" s="40"/>
      <c r="B11" s="46"/>
      <c r="C11" s="40"/>
      <c r="D11" s="40"/>
      <c r="E11" s="148" t="s">
        <v>850</v>
      </c>
      <c r="F11" s="40"/>
      <c r="G11" s="40"/>
      <c r="H11" s="40"/>
      <c r="I11" s="40"/>
      <c r="J11" s="40"/>
      <c r="K11" s="40"/>
      <c r="L11" s="147"/>
      <c r="S11" s="40"/>
      <c r="T11" s="40"/>
      <c r="U11" s="40"/>
      <c r="V11" s="40"/>
      <c r="W11" s="40"/>
      <c r="X11" s="40"/>
      <c r="Y11" s="40"/>
      <c r="Z11" s="40"/>
      <c r="AA11" s="40"/>
      <c r="AB11" s="40"/>
      <c r="AC11" s="40"/>
      <c r="AD11" s="40"/>
      <c r="AE11" s="40"/>
    </row>
    <row r="12" s="2" customFormat="1">
      <c r="A12" s="40"/>
      <c r="B12" s="46"/>
      <c r="C12" s="40"/>
      <c r="D12" s="40"/>
      <c r="E12" s="40"/>
      <c r="F12" s="40"/>
      <c r="G12" s="40"/>
      <c r="H12" s="40"/>
      <c r="I12" s="40"/>
      <c r="J12" s="40"/>
      <c r="K12" s="40"/>
      <c r="L12" s="147"/>
      <c r="S12" s="40"/>
      <c r="T12" s="40"/>
      <c r="U12" s="40"/>
      <c r="V12" s="40"/>
      <c r="W12" s="40"/>
      <c r="X12" s="40"/>
      <c r="Y12" s="40"/>
      <c r="Z12" s="40"/>
      <c r="AA12" s="40"/>
      <c r="AB12" s="40"/>
      <c r="AC12" s="40"/>
      <c r="AD12" s="40"/>
      <c r="AE12" s="40"/>
    </row>
    <row r="13" s="2" customFormat="1" ht="12" customHeight="1">
      <c r="A13" s="40"/>
      <c r="B13" s="46"/>
      <c r="C13" s="40"/>
      <c r="D13" s="145" t="s">
        <v>18</v>
      </c>
      <c r="E13" s="40"/>
      <c r="F13" s="135" t="s">
        <v>19</v>
      </c>
      <c r="G13" s="40"/>
      <c r="H13" s="40"/>
      <c r="I13" s="145" t="s">
        <v>20</v>
      </c>
      <c r="J13" s="135" t="s">
        <v>19</v>
      </c>
      <c r="K13" s="40"/>
      <c r="L13" s="147"/>
      <c r="S13" s="40"/>
      <c r="T13" s="40"/>
      <c r="U13" s="40"/>
      <c r="V13" s="40"/>
      <c r="W13" s="40"/>
      <c r="X13" s="40"/>
      <c r="Y13" s="40"/>
      <c r="Z13" s="40"/>
      <c r="AA13" s="40"/>
      <c r="AB13" s="40"/>
      <c r="AC13" s="40"/>
      <c r="AD13" s="40"/>
      <c r="AE13" s="40"/>
    </row>
    <row r="14" s="2" customFormat="1" ht="12" customHeight="1">
      <c r="A14" s="40"/>
      <c r="B14" s="46"/>
      <c r="C14" s="40"/>
      <c r="D14" s="145" t="s">
        <v>21</v>
      </c>
      <c r="E14" s="40"/>
      <c r="F14" s="135" t="s">
        <v>473</v>
      </c>
      <c r="G14" s="40"/>
      <c r="H14" s="40"/>
      <c r="I14" s="145" t="s">
        <v>23</v>
      </c>
      <c r="J14" s="149" t="str">
        <f>'Rekapitulace stavby'!AN8</f>
        <v>15. 3. 2021</v>
      </c>
      <c r="K14" s="40"/>
      <c r="L14" s="147"/>
      <c r="S14" s="40"/>
      <c r="T14" s="40"/>
      <c r="U14" s="40"/>
      <c r="V14" s="40"/>
      <c r="W14" s="40"/>
      <c r="X14" s="40"/>
      <c r="Y14" s="40"/>
      <c r="Z14" s="40"/>
      <c r="AA14" s="40"/>
      <c r="AB14" s="40"/>
      <c r="AC14" s="40"/>
      <c r="AD14" s="40"/>
      <c r="AE14" s="40"/>
    </row>
    <row r="15" s="2" customFormat="1" ht="10.8" customHeight="1">
      <c r="A15" s="40"/>
      <c r="B15" s="46"/>
      <c r="C15" s="40"/>
      <c r="D15" s="40"/>
      <c r="E15" s="40"/>
      <c r="F15" s="40"/>
      <c r="G15" s="40"/>
      <c r="H15" s="40"/>
      <c r="I15" s="40"/>
      <c r="J15" s="40"/>
      <c r="K15" s="40"/>
      <c r="L15" s="147"/>
      <c r="S15" s="40"/>
      <c r="T15" s="40"/>
      <c r="U15" s="40"/>
      <c r="V15" s="40"/>
      <c r="W15" s="40"/>
      <c r="X15" s="40"/>
      <c r="Y15" s="40"/>
      <c r="Z15" s="40"/>
      <c r="AA15" s="40"/>
      <c r="AB15" s="40"/>
      <c r="AC15" s="40"/>
      <c r="AD15" s="40"/>
      <c r="AE15" s="40"/>
    </row>
    <row r="16" s="2" customFormat="1" ht="12" customHeight="1">
      <c r="A16" s="40"/>
      <c r="B16" s="46"/>
      <c r="C16" s="40"/>
      <c r="D16" s="145" t="s">
        <v>25</v>
      </c>
      <c r="E16" s="40"/>
      <c r="F16" s="40"/>
      <c r="G16" s="40"/>
      <c r="H16" s="40"/>
      <c r="I16" s="145" t="s">
        <v>26</v>
      </c>
      <c r="J16" s="135" t="s">
        <v>166</v>
      </c>
      <c r="K16" s="40"/>
      <c r="L16" s="147"/>
      <c r="S16" s="40"/>
      <c r="T16" s="40"/>
      <c r="U16" s="40"/>
      <c r="V16" s="40"/>
      <c r="W16" s="40"/>
      <c r="X16" s="40"/>
      <c r="Y16" s="40"/>
      <c r="Z16" s="40"/>
      <c r="AA16" s="40"/>
      <c r="AB16" s="40"/>
      <c r="AC16" s="40"/>
      <c r="AD16" s="40"/>
      <c r="AE16" s="40"/>
    </row>
    <row r="17" s="2" customFormat="1" ht="18" customHeight="1">
      <c r="A17" s="40"/>
      <c r="B17" s="46"/>
      <c r="C17" s="40"/>
      <c r="D17" s="40"/>
      <c r="E17" s="135" t="s">
        <v>167</v>
      </c>
      <c r="F17" s="40"/>
      <c r="G17" s="40"/>
      <c r="H17" s="40"/>
      <c r="I17" s="145" t="s">
        <v>27</v>
      </c>
      <c r="J17" s="135" t="s">
        <v>168</v>
      </c>
      <c r="K17" s="40"/>
      <c r="L17" s="147"/>
      <c r="S17" s="40"/>
      <c r="T17" s="40"/>
      <c r="U17" s="40"/>
      <c r="V17" s="40"/>
      <c r="W17" s="40"/>
      <c r="X17" s="40"/>
      <c r="Y17" s="40"/>
      <c r="Z17" s="40"/>
      <c r="AA17" s="40"/>
      <c r="AB17" s="40"/>
      <c r="AC17" s="40"/>
      <c r="AD17" s="40"/>
      <c r="AE17" s="40"/>
    </row>
    <row r="18" s="2" customFormat="1" ht="6.96" customHeight="1">
      <c r="A18" s="40"/>
      <c r="B18" s="46"/>
      <c r="C18" s="40"/>
      <c r="D18" s="40"/>
      <c r="E18" s="40"/>
      <c r="F18" s="40"/>
      <c r="G18" s="40"/>
      <c r="H18" s="40"/>
      <c r="I18" s="40"/>
      <c r="J18" s="40"/>
      <c r="K18" s="40"/>
      <c r="L18" s="147"/>
      <c r="S18" s="40"/>
      <c r="T18" s="40"/>
      <c r="U18" s="40"/>
      <c r="V18" s="40"/>
      <c r="W18" s="40"/>
      <c r="X18" s="40"/>
      <c r="Y18" s="40"/>
      <c r="Z18" s="40"/>
      <c r="AA18" s="40"/>
      <c r="AB18" s="40"/>
      <c r="AC18" s="40"/>
      <c r="AD18" s="40"/>
      <c r="AE18" s="40"/>
    </row>
    <row r="19" s="2" customFormat="1" ht="12" customHeight="1">
      <c r="A19" s="40"/>
      <c r="B19" s="46"/>
      <c r="C19" s="40"/>
      <c r="D19" s="145" t="s">
        <v>28</v>
      </c>
      <c r="E19" s="40"/>
      <c r="F19" s="40"/>
      <c r="G19" s="40"/>
      <c r="H19" s="40"/>
      <c r="I19" s="145" t="s">
        <v>26</v>
      </c>
      <c r="J19" s="35" t="str">
        <f>'Rekapitulace stavby'!AN13</f>
        <v>Vyplň údaj</v>
      </c>
      <c r="K19" s="40"/>
      <c r="L19" s="147"/>
      <c r="S19" s="40"/>
      <c r="T19" s="40"/>
      <c r="U19" s="40"/>
      <c r="V19" s="40"/>
      <c r="W19" s="40"/>
      <c r="X19" s="40"/>
      <c r="Y19" s="40"/>
      <c r="Z19" s="40"/>
      <c r="AA19" s="40"/>
      <c r="AB19" s="40"/>
      <c r="AC19" s="40"/>
      <c r="AD19" s="40"/>
      <c r="AE19" s="40"/>
    </row>
    <row r="20" s="2" customFormat="1" ht="18" customHeight="1">
      <c r="A20" s="40"/>
      <c r="B20" s="46"/>
      <c r="C20" s="40"/>
      <c r="D20" s="40"/>
      <c r="E20" s="35" t="str">
        <f>'Rekapitulace stavby'!E14</f>
        <v>Vyplň údaj</v>
      </c>
      <c r="F20" s="135"/>
      <c r="G20" s="135"/>
      <c r="H20" s="135"/>
      <c r="I20" s="145" t="s">
        <v>27</v>
      </c>
      <c r="J20" s="35" t="str">
        <f>'Rekapitulace stavby'!AN14</f>
        <v>Vyplň údaj</v>
      </c>
      <c r="K20" s="40"/>
      <c r="L20" s="147"/>
      <c r="S20" s="40"/>
      <c r="T20" s="40"/>
      <c r="U20" s="40"/>
      <c r="V20" s="40"/>
      <c r="W20" s="40"/>
      <c r="X20" s="40"/>
      <c r="Y20" s="40"/>
      <c r="Z20" s="40"/>
      <c r="AA20" s="40"/>
      <c r="AB20" s="40"/>
      <c r="AC20" s="40"/>
      <c r="AD20" s="40"/>
      <c r="AE20" s="40"/>
    </row>
    <row r="21" s="2" customFormat="1" ht="6.96" customHeight="1">
      <c r="A21" s="40"/>
      <c r="B21" s="46"/>
      <c r="C21" s="40"/>
      <c r="D21" s="40"/>
      <c r="E21" s="40"/>
      <c r="F21" s="40"/>
      <c r="G21" s="40"/>
      <c r="H21" s="40"/>
      <c r="I21" s="40"/>
      <c r="J21" s="40"/>
      <c r="K21" s="40"/>
      <c r="L21" s="147"/>
      <c r="S21" s="40"/>
      <c r="T21" s="40"/>
      <c r="U21" s="40"/>
      <c r="V21" s="40"/>
      <c r="W21" s="40"/>
      <c r="X21" s="40"/>
      <c r="Y21" s="40"/>
      <c r="Z21" s="40"/>
      <c r="AA21" s="40"/>
      <c r="AB21" s="40"/>
      <c r="AC21" s="40"/>
      <c r="AD21" s="40"/>
      <c r="AE21" s="40"/>
    </row>
    <row r="22" s="2" customFormat="1" ht="12" customHeight="1">
      <c r="A22" s="40"/>
      <c r="B22" s="46"/>
      <c r="C22" s="40"/>
      <c r="D22" s="145" t="s">
        <v>30</v>
      </c>
      <c r="E22" s="40"/>
      <c r="F22" s="40"/>
      <c r="G22" s="40"/>
      <c r="H22" s="40"/>
      <c r="I22" s="145" t="s">
        <v>26</v>
      </c>
      <c r="J22" s="135" t="str">
        <f>IF('Rekapitulace stavby'!AN16="","",'Rekapitulace stavby'!AN16)</f>
        <v/>
      </c>
      <c r="K22" s="40"/>
      <c r="L22" s="147"/>
      <c r="S22" s="40"/>
      <c r="T22" s="40"/>
      <c r="U22" s="40"/>
      <c r="V22" s="40"/>
      <c r="W22" s="40"/>
      <c r="X22" s="40"/>
      <c r="Y22" s="40"/>
      <c r="Z22" s="40"/>
      <c r="AA22" s="40"/>
      <c r="AB22" s="40"/>
      <c r="AC22" s="40"/>
      <c r="AD22" s="40"/>
      <c r="AE22" s="40"/>
    </row>
    <row r="23" s="2" customFormat="1" ht="18" customHeight="1">
      <c r="A23" s="40"/>
      <c r="B23" s="46"/>
      <c r="C23" s="40"/>
      <c r="D23" s="40"/>
      <c r="E23" s="135" t="str">
        <f>IF('Rekapitulace stavby'!E17="","",'Rekapitulace stavby'!E17)</f>
        <v xml:space="preserve"> </v>
      </c>
      <c r="F23" s="40"/>
      <c r="G23" s="40"/>
      <c r="H23" s="40"/>
      <c r="I23" s="145" t="s">
        <v>27</v>
      </c>
      <c r="J23" s="135" t="str">
        <f>IF('Rekapitulace stavby'!AN17="","",'Rekapitulace stavby'!AN17)</f>
        <v/>
      </c>
      <c r="K23" s="40"/>
      <c r="L23" s="147"/>
      <c r="S23" s="40"/>
      <c r="T23" s="40"/>
      <c r="U23" s="40"/>
      <c r="V23" s="40"/>
      <c r="W23" s="40"/>
      <c r="X23" s="40"/>
      <c r="Y23" s="40"/>
      <c r="Z23" s="40"/>
      <c r="AA23" s="40"/>
      <c r="AB23" s="40"/>
      <c r="AC23" s="40"/>
      <c r="AD23" s="40"/>
      <c r="AE23" s="40"/>
    </row>
    <row r="24" s="2" customFormat="1" ht="6.96" customHeight="1">
      <c r="A24" s="40"/>
      <c r="B24" s="46"/>
      <c r="C24" s="40"/>
      <c r="D24" s="40"/>
      <c r="E24" s="40"/>
      <c r="F24" s="40"/>
      <c r="G24" s="40"/>
      <c r="H24" s="40"/>
      <c r="I24" s="40"/>
      <c r="J24" s="40"/>
      <c r="K24" s="40"/>
      <c r="L24" s="147"/>
      <c r="S24" s="40"/>
      <c r="T24" s="40"/>
      <c r="U24" s="40"/>
      <c r="V24" s="40"/>
      <c r="W24" s="40"/>
      <c r="X24" s="40"/>
      <c r="Y24" s="40"/>
      <c r="Z24" s="40"/>
      <c r="AA24" s="40"/>
      <c r="AB24" s="40"/>
      <c r="AC24" s="40"/>
      <c r="AD24" s="40"/>
      <c r="AE24" s="40"/>
    </row>
    <row r="25" s="2" customFormat="1" ht="12" customHeight="1">
      <c r="A25" s="40"/>
      <c r="B25" s="46"/>
      <c r="C25" s="40"/>
      <c r="D25" s="145" t="s">
        <v>32</v>
      </c>
      <c r="E25" s="40"/>
      <c r="F25" s="40"/>
      <c r="G25" s="40"/>
      <c r="H25" s="40"/>
      <c r="I25" s="145" t="s">
        <v>26</v>
      </c>
      <c r="J25" s="135" t="s">
        <v>19</v>
      </c>
      <c r="K25" s="40"/>
      <c r="L25" s="147"/>
      <c r="S25" s="40"/>
      <c r="T25" s="40"/>
      <c r="U25" s="40"/>
      <c r="V25" s="40"/>
      <c r="W25" s="40"/>
      <c r="X25" s="40"/>
      <c r="Y25" s="40"/>
      <c r="Z25" s="40"/>
      <c r="AA25" s="40"/>
      <c r="AB25" s="40"/>
      <c r="AC25" s="40"/>
      <c r="AD25" s="40"/>
      <c r="AE25" s="40"/>
    </row>
    <row r="26" s="2" customFormat="1" ht="18" customHeight="1">
      <c r="A26" s="40"/>
      <c r="B26" s="46"/>
      <c r="C26" s="40"/>
      <c r="D26" s="40"/>
      <c r="E26" s="135" t="s">
        <v>33</v>
      </c>
      <c r="F26" s="40"/>
      <c r="G26" s="40"/>
      <c r="H26" s="40"/>
      <c r="I26" s="145" t="s">
        <v>27</v>
      </c>
      <c r="J26" s="135" t="s">
        <v>19</v>
      </c>
      <c r="K26" s="40"/>
      <c r="L26" s="147"/>
      <c r="S26" s="40"/>
      <c r="T26" s="40"/>
      <c r="U26" s="40"/>
      <c r="V26" s="40"/>
      <c r="W26" s="40"/>
      <c r="X26" s="40"/>
      <c r="Y26" s="40"/>
      <c r="Z26" s="40"/>
      <c r="AA26" s="40"/>
      <c r="AB26" s="40"/>
      <c r="AC26" s="40"/>
      <c r="AD26" s="40"/>
      <c r="AE26" s="40"/>
    </row>
    <row r="27" s="2" customFormat="1" ht="6.96" customHeight="1">
      <c r="A27" s="40"/>
      <c r="B27" s="46"/>
      <c r="C27" s="40"/>
      <c r="D27" s="40"/>
      <c r="E27" s="40"/>
      <c r="F27" s="40"/>
      <c r="G27" s="40"/>
      <c r="H27" s="40"/>
      <c r="I27" s="40"/>
      <c r="J27" s="40"/>
      <c r="K27" s="40"/>
      <c r="L27" s="147"/>
      <c r="S27" s="40"/>
      <c r="T27" s="40"/>
      <c r="U27" s="40"/>
      <c r="V27" s="40"/>
      <c r="W27" s="40"/>
      <c r="X27" s="40"/>
      <c r="Y27" s="40"/>
      <c r="Z27" s="40"/>
      <c r="AA27" s="40"/>
      <c r="AB27" s="40"/>
      <c r="AC27" s="40"/>
      <c r="AD27" s="40"/>
      <c r="AE27" s="40"/>
    </row>
    <row r="28" s="2" customFormat="1" ht="12" customHeight="1">
      <c r="A28" s="40"/>
      <c r="B28" s="46"/>
      <c r="C28" s="40"/>
      <c r="D28" s="145" t="s">
        <v>34</v>
      </c>
      <c r="E28" s="40"/>
      <c r="F28" s="40"/>
      <c r="G28" s="40"/>
      <c r="H28" s="40"/>
      <c r="I28" s="40"/>
      <c r="J28" s="40"/>
      <c r="K28" s="40"/>
      <c r="L28" s="147"/>
      <c r="S28" s="40"/>
      <c r="T28" s="40"/>
      <c r="U28" s="40"/>
      <c r="V28" s="40"/>
      <c r="W28" s="40"/>
      <c r="X28" s="40"/>
      <c r="Y28" s="40"/>
      <c r="Z28" s="40"/>
      <c r="AA28" s="40"/>
      <c r="AB28" s="40"/>
      <c r="AC28" s="40"/>
      <c r="AD28" s="40"/>
      <c r="AE28" s="40"/>
    </row>
    <row r="29" s="8" customFormat="1" ht="47.25" customHeight="1">
      <c r="A29" s="150"/>
      <c r="B29" s="151"/>
      <c r="C29" s="150"/>
      <c r="D29" s="150"/>
      <c r="E29" s="152" t="s">
        <v>169</v>
      </c>
      <c r="F29" s="152"/>
      <c r="G29" s="152"/>
      <c r="H29" s="152"/>
      <c r="I29" s="150"/>
      <c r="J29" s="150"/>
      <c r="K29" s="150"/>
      <c r="L29" s="153"/>
      <c r="S29" s="150"/>
      <c r="T29" s="150"/>
      <c r="U29" s="150"/>
      <c r="V29" s="150"/>
      <c r="W29" s="150"/>
      <c r="X29" s="150"/>
      <c r="Y29" s="150"/>
      <c r="Z29" s="150"/>
      <c r="AA29" s="150"/>
      <c r="AB29" s="150"/>
      <c r="AC29" s="150"/>
      <c r="AD29" s="150"/>
      <c r="AE29" s="150"/>
    </row>
    <row r="30" s="2" customFormat="1" ht="6.96" customHeight="1">
      <c r="A30" s="40"/>
      <c r="B30" s="46"/>
      <c r="C30" s="40"/>
      <c r="D30" s="40"/>
      <c r="E30" s="40"/>
      <c r="F30" s="40"/>
      <c r="G30" s="40"/>
      <c r="H30" s="40"/>
      <c r="I30" s="40"/>
      <c r="J30" s="40"/>
      <c r="K30" s="40"/>
      <c r="L30" s="147"/>
      <c r="S30" s="40"/>
      <c r="T30" s="40"/>
      <c r="U30" s="40"/>
      <c r="V30" s="40"/>
      <c r="W30" s="40"/>
      <c r="X30" s="40"/>
      <c r="Y30" s="40"/>
      <c r="Z30" s="40"/>
      <c r="AA30" s="40"/>
      <c r="AB30" s="40"/>
      <c r="AC30" s="40"/>
      <c r="AD30" s="40"/>
      <c r="AE30" s="40"/>
    </row>
    <row r="31" s="2" customFormat="1" ht="6.96" customHeight="1">
      <c r="A31" s="40"/>
      <c r="B31" s="46"/>
      <c r="C31" s="40"/>
      <c r="D31" s="154"/>
      <c r="E31" s="154"/>
      <c r="F31" s="154"/>
      <c r="G31" s="154"/>
      <c r="H31" s="154"/>
      <c r="I31" s="154"/>
      <c r="J31" s="154"/>
      <c r="K31" s="154"/>
      <c r="L31" s="147"/>
      <c r="S31" s="40"/>
      <c r="T31" s="40"/>
      <c r="U31" s="40"/>
      <c r="V31" s="40"/>
      <c r="W31" s="40"/>
      <c r="X31" s="40"/>
      <c r="Y31" s="40"/>
      <c r="Z31" s="40"/>
      <c r="AA31" s="40"/>
      <c r="AB31" s="40"/>
      <c r="AC31" s="40"/>
      <c r="AD31" s="40"/>
      <c r="AE31" s="40"/>
    </row>
    <row r="32" s="2" customFormat="1" ht="25.44" customHeight="1">
      <c r="A32" s="40"/>
      <c r="B32" s="46"/>
      <c r="C32" s="40"/>
      <c r="D32" s="155" t="s">
        <v>36</v>
      </c>
      <c r="E32" s="40"/>
      <c r="F32" s="40"/>
      <c r="G32" s="40"/>
      <c r="H32" s="40"/>
      <c r="I32" s="40"/>
      <c r="J32" s="156">
        <f>ROUND(J85, 2)</f>
        <v>0</v>
      </c>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14.4" customHeight="1">
      <c r="A34" s="40"/>
      <c r="B34" s="46"/>
      <c r="C34" s="40"/>
      <c r="D34" s="40"/>
      <c r="E34" s="40"/>
      <c r="F34" s="157" t="s">
        <v>38</v>
      </c>
      <c r="G34" s="40"/>
      <c r="H34" s="40"/>
      <c r="I34" s="157" t="s">
        <v>37</v>
      </c>
      <c r="J34" s="157" t="s">
        <v>39</v>
      </c>
      <c r="K34" s="40"/>
      <c r="L34" s="147"/>
      <c r="S34" s="40"/>
      <c r="T34" s="40"/>
      <c r="U34" s="40"/>
      <c r="V34" s="40"/>
      <c r="W34" s="40"/>
      <c r="X34" s="40"/>
      <c r="Y34" s="40"/>
      <c r="Z34" s="40"/>
      <c r="AA34" s="40"/>
      <c r="AB34" s="40"/>
      <c r="AC34" s="40"/>
      <c r="AD34" s="40"/>
      <c r="AE34" s="40"/>
    </row>
    <row r="35" s="2" customFormat="1" ht="14.4" customHeight="1">
      <c r="A35" s="40"/>
      <c r="B35" s="46"/>
      <c r="C35" s="40"/>
      <c r="D35" s="158" t="s">
        <v>40</v>
      </c>
      <c r="E35" s="145" t="s">
        <v>41</v>
      </c>
      <c r="F35" s="159">
        <f>ROUND((SUM(BE85:BE111)),  2)</f>
        <v>0</v>
      </c>
      <c r="G35" s="40"/>
      <c r="H35" s="40"/>
      <c r="I35" s="160">
        <v>0.20999999999999999</v>
      </c>
      <c r="J35" s="159">
        <f>ROUND(((SUM(BE85:BE111))*I35),  2)</f>
        <v>0</v>
      </c>
      <c r="K35" s="40"/>
      <c r="L35" s="147"/>
      <c r="S35" s="40"/>
      <c r="T35" s="40"/>
      <c r="U35" s="40"/>
      <c r="V35" s="40"/>
      <c r="W35" s="40"/>
      <c r="X35" s="40"/>
      <c r="Y35" s="40"/>
      <c r="Z35" s="40"/>
      <c r="AA35" s="40"/>
      <c r="AB35" s="40"/>
      <c r="AC35" s="40"/>
      <c r="AD35" s="40"/>
      <c r="AE35" s="40"/>
    </row>
    <row r="36" s="2" customFormat="1" ht="14.4" customHeight="1">
      <c r="A36" s="40"/>
      <c r="B36" s="46"/>
      <c r="C36" s="40"/>
      <c r="D36" s="40"/>
      <c r="E36" s="145" t="s">
        <v>42</v>
      </c>
      <c r="F36" s="159">
        <f>ROUND((SUM(BF85:BF111)),  2)</f>
        <v>0</v>
      </c>
      <c r="G36" s="40"/>
      <c r="H36" s="40"/>
      <c r="I36" s="160">
        <v>0.14999999999999999</v>
      </c>
      <c r="J36" s="159">
        <f>ROUND(((SUM(BF85:BF111))*I36),  2)</f>
        <v>0</v>
      </c>
      <c r="K36" s="40"/>
      <c r="L36" s="147"/>
      <c r="S36" s="40"/>
      <c r="T36" s="40"/>
      <c r="U36" s="40"/>
      <c r="V36" s="40"/>
      <c r="W36" s="40"/>
      <c r="X36" s="40"/>
      <c r="Y36" s="40"/>
      <c r="Z36" s="40"/>
      <c r="AA36" s="40"/>
      <c r="AB36" s="40"/>
      <c r="AC36" s="40"/>
      <c r="AD36" s="40"/>
      <c r="AE36" s="40"/>
    </row>
    <row r="37" hidden="1" s="2" customFormat="1" ht="14.4" customHeight="1">
      <c r="A37" s="40"/>
      <c r="B37" s="46"/>
      <c r="C37" s="40"/>
      <c r="D37" s="40"/>
      <c r="E37" s="145" t="s">
        <v>43</v>
      </c>
      <c r="F37" s="159">
        <f>ROUND((SUM(BG85:BG111)),  2)</f>
        <v>0</v>
      </c>
      <c r="G37" s="40"/>
      <c r="H37" s="40"/>
      <c r="I37" s="160">
        <v>0.20999999999999999</v>
      </c>
      <c r="J37" s="159">
        <f>0</f>
        <v>0</v>
      </c>
      <c r="K37" s="40"/>
      <c r="L37" s="147"/>
      <c r="S37" s="40"/>
      <c r="T37" s="40"/>
      <c r="U37" s="40"/>
      <c r="V37" s="40"/>
      <c r="W37" s="40"/>
      <c r="X37" s="40"/>
      <c r="Y37" s="40"/>
      <c r="Z37" s="40"/>
      <c r="AA37" s="40"/>
      <c r="AB37" s="40"/>
      <c r="AC37" s="40"/>
      <c r="AD37" s="40"/>
      <c r="AE37" s="40"/>
    </row>
    <row r="38" hidden="1" s="2" customFormat="1" ht="14.4" customHeight="1">
      <c r="A38" s="40"/>
      <c r="B38" s="46"/>
      <c r="C38" s="40"/>
      <c r="D38" s="40"/>
      <c r="E38" s="145" t="s">
        <v>44</v>
      </c>
      <c r="F38" s="159">
        <f>ROUND((SUM(BH85:BH111)),  2)</f>
        <v>0</v>
      </c>
      <c r="G38" s="40"/>
      <c r="H38" s="40"/>
      <c r="I38" s="160">
        <v>0.14999999999999999</v>
      </c>
      <c r="J38" s="159">
        <f>0</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45</v>
      </c>
      <c r="F39" s="159">
        <f>ROUND((SUM(BI85:BI111)),  2)</f>
        <v>0</v>
      </c>
      <c r="G39" s="40"/>
      <c r="H39" s="40"/>
      <c r="I39" s="160">
        <v>0</v>
      </c>
      <c r="J39" s="159">
        <f>0</f>
        <v>0</v>
      </c>
      <c r="K39" s="40"/>
      <c r="L39" s="147"/>
      <c r="S39" s="40"/>
      <c r="T39" s="40"/>
      <c r="U39" s="40"/>
      <c r="V39" s="40"/>
      <c r="W39" s="40"/>
      <c r="X39" s="40"/>
      <c r="Y39" s="40"/>
      <c r="Z39" s="40"/>
      <c r="AA39" s="40"/>
      <c r="AB39" s="40"/>
      <c r="AC39" s="40"/>
      <c r="AD39" s="40"/>
      <c r="AE39" s="40"/>
    </row>
    <row r="40" s="2" customFormat="1" ht="6.96" customHeight="1">
      <c r="A40" s="40"/>
      <c r="B40" s="46"/>
      <c r="C40" s="40"/>
      <c r="D40" s="40"/>
      <c r="E40" s="40"/>
      <c r="F40" s="40"/>
      <c r="G40" s="40"/>
      <c r="H40" s="40"/>
      <c r="I40" s="40"/>
      <c r="J40" s="40"/>
      <c r="K40" s="40"/>
      <c r="L40" s="147"/>
      <c r="S40" s="40"/>
      <c r="T40" s="40"/>
      <c r="U40" s="40"/>
      <c r="V40" s="40"/>
      <c r="W40" s="40"/>
      <c r="X40" s="40"/>
      <c r="Y40" s="40"/>
      <c r="Z40" s="40"/>
      <c r="AA40" s="40"/>
      <c r="AB40" s="40"/>
      <c r="AC40" s="40"/>
      <c r="AD40" s="40"/>
      <c r="AE40" s="40"/>
    </row>
    <row r="41" s="2" customFormat="1" ht="25.44" customHeight="1">
      <c r="A41" s="40"/>
      <c r="B41" s="46"/>
      <c r="C41" s="161"/>
      <c r="D41" s="162" t="s">
        <v>46</v>
      </c>
      <c r="E41" s="163"/>
      <c r="F41" s="163"/>
      <c r="G41" s="164" t="s">
        <v>47</v>
      </c>
      <c r="H41" s="165" t="s">
        <v>48</v>
      </c>
      <c r="I41" s="163"/>
      <c r="J41" s="166">
        <f>SUM(J32:J39)</f>
        <v>0</v>
      </c>
      <c r="K41" s="167"/>
      <c r="L41" s="147"/>
      <c r="S41" s="40"/>
      <c r="T41" s="40"/>
      <c r="U41" s="40"/>
      <c r="V41" s="40"/>
      <c r="W41" s="40"/>
      <c r="X41" s="40"/>
      <c r="Y41" s="40"/>
      <c r="Z41" s="40"/>
      <c r="AA41" s="40"/>
      <c r="AB41" s="40"/>
      <c r="AC41" s="40"/>
      <c r="AD41" s="40"/>
      <c r="AE41" s="40"/>
    </row>
    <row r="42" s="2" customFormat="1" ht="14.4" customHeight="1">
      <c r="A42" s="40"/>
      <c r="B42" s="168"/>
      <c r="C42" s="169"/>
      <c r="D42" s="169"/>
      <c r="E42" s="169"/>
      <c r="F42" s="169"/>
      <c r="G42" s="169"/>
      <c r="H42" s="169"/>
      <c r="I42" s="169"/>
      <c r="J42" s="169"/>
      <c r="K42" s="169"/>
      <c r="L42" s="147"/>
      <c r="S42" s="40"/>
      <c r="T42" s="40"/>
      <c r="U42" s="40"/>
      <c r="V42" s="40"/>
      <c r="W42" s="40"/>
      <c r="X42" s="40"/>
      <c r="Y42" s="40"/>
      <c r="Z42" s="40"/>
      <c r="AA42" s="40"/>
      <c r="AB42" s="40"/>
      <c r="AC42" s="40"/>
      <c r="AD42" s="40"/>
      <c r="AE42" s="40"/>
    </row>
    <row r="46" s="2" customFormat="1" ht="6.96" customHeight="1">
      <c r="A46" s="40"/>
      <c r="B46" s="170"/>
      <c r="C46" s="171"/>
      <c r="D46" s="171"/>
      <c r="E46" s="171"/>
      <c r="F46" s="171"/>
      <c r="G46" s="171"/>
      <c r="H46" s="171"/>
      <c r="I46" s="171"/>
      <c r="J46" s="171"/>
      <c r="K46" s="171"/>
      <c r="L46" s="147"/>
      <c r="S46" s="40"/>
      <c r="T46" s="40"/>
      <c r="U46" s="40"/>
      <c r="V46" s="40"/>
      <c r="W46" s="40"/>
      <c r="X46" s="40"/>
      <c r="Y46" s="40"/>
      <c r="Z46" s="40"/>
      <c r="AA46" s="40"/>
      <c r="AB46" s="40"/>
      <c r="AC46" s="40"/>
      <c r="AD46" s="40"/>
      <c r="AE46" s="40"/>
    </row>
    <row r="47" s="2" customFormat="1" ht="24.96" customHeight="1">
      <c r="A47" s="40"/>
      <c r="B47" s="41"/>
      <c r="C47" s="25" t="s">
        <v>170</v>
      </c>
      <c r="D47" s="42"/>
      <c r="E47" s="42"/>
      <c r="F47" s="42"/>
      <c r="G47" s="42"/>
      <c r="H47" s="42"/>
      <c r="I47" s="42"/>
      <c r="J47" s="42"/>
      <c r="K47" s="42"/>
      <c r="L47" s="147"/>
      <c r="S47" s="40"/>
      <c r="T47" s="40"/>
      <c r="U47" s="40"/>
      <c r="V47" s="40"/>
      <c r="W47" s="40"/>
      <c r="X47" s="40"/>
      <c r="Y47" s="40"/>
      <c r="Z47" s="40"/>
      <c r="AA47" s="40"/>
      <c r="AB47" s="40"/>
      <c r="AC47" s="40"/>
      <c r="AD47" s="40"/>
      <c r="AE47" s="40"/>
    </row>
    <row r="48" s="2" customFormat="1" ht="6.96" customHeight="1">
      <c r="A48" s="40"/>
      <c r="B48" s="41"/>
      <c r="C48" s="42"/>
      <c r="D48" s="42"/>
      <c r="E48" s="42"/>
      <c r="F48" s="42"/>
      <c r="G48" s="42"/>
      <c r="H48" s="42"/>
      <c r="I48" s="42"/>
      <c r="J48" s="42"/>
      <c r="K48" s="42"/>
      <c r="L48" s="147"/>
      <c r="S48" s="40"/>
      <c r="T48" s="40"/>
      <c r="U48" s="40"/>
      <c r="V48" s="40"/>
      <c r="W48" s="40"/>
      <c r="X48" s="40"/>
      <c r="Y48" s="40"/>
      <c r="Z48" s="40"/>
      <c r="AA48" s="40"/>
      <c r="AB48" s="40"/>
      <c r="AC48" s="40"/>
      <c r="AD48" s="40"/>
      <c r="AE48" s="40"/>
    </row>
    <row r="49" s="2" customFormat="1" ht="12" customHeight="1">
      <c r="A49" s="40"/>
      <c r="B49" s="41"/>
      <c r="C49" s="34" t="s">
        <v>16</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16.5" customHeight="1">
      <c r="A50" s="40"/>
      <c r="B50" s="41"/>
      <c r="C50" s="42"/>
      <c r="D50" s="42"/>
      <c r="E50" s="172" t="str">
        <f>E7</f>
        <v>Oprava trati v úseku 1. TK Velké Březno - Boletice n.L. a 1. SK v žst. Boletice_OPRAVA č.1</v>
      </c>
      <c r="F50" s="34"/>
      <c r="G50" s="34"/>
      <c r="H50" s="34"/>
      <c r="I50" s="42"/>
      <c r="J50" s="42"/>
      <c r="K50" s="42"/>
      <c r="L50" s="147"/>
      <c r="S50" s="40"/>
      <c r="T50" s="40"/>
      <c r="U50" s="40"/>
      <c r="V50" s="40"/>
      <c r="W50" s="40"/>
      <c r="X50" s="40"/>
      <c r="Y50" s="40"/>
      <c r="Z50" s="40"/>
      <c r="AA50" s="40"/>
      <c r="AB50" s="40"/>
      <c r="AC50" s="40"/>
      <c r="AD50" s="40"/>
      <c r="AE50" s="40"/>
    </row>
    <row r="51" s="1" customFormat="1" ht="12" customHeight="1">
      <c r="B51" s="23"/>
      <c r="C51" s="34" t="s">
        <v>162</v>
      </c>
      <c r="D51" s="24"/>
      <c r="E51" s="24"/>
      <c r="F51" s="24"/>
      <c r="G51" s="24"/>
      <c r="H51" s="24"/>
      <c r="I51" s="24"/>
      <c r="J51" s="24"/>
      <c r="K51" s="24"/>
      <c r="L51" s="22"/>
    </row>
    <row r="52" s="2" customFormat="1" ht="16.5" customHeight="1">
      <c r="A52" s="40"/>
      <c r="B52" s="41"/>
      <c r="C52" s="42"/>
      <c r="D52" s="42"/>
      <c r="E52" s="172" t="s">
        <v>163</v>
      </c>
      <c r="F52" s="42"/>
      <c r="G52" s="42"/>
      <c r="H52" s="42"/>
      <c r="I52" s="42"/>
      <c r="J52" s="42"/>
      <c r="K52" s="42"/>
      <c r="L52" s="147"/>
      <c r="S52" s="40"/>
      <c r="T52" s="40"/>
      <c r="U52" s="40"/>
      <c r="V52" s="40"/>
      <c r="W52" s="40"/>
      <c r="X52" s="40"/>
      <c r="Y52" s="40"/>
      <c r="Z52" s="40"/>
      <c r="AA52" s="40"/>
      <c r="AB52" s="40"/>
      <c r="AC52" s="40"/>
      <c r="AD52" s="40"/>
      <c r="AE52" s="40"/>
    </row>
    <row r="53" s="2" customFormat="1" ht="12" customHeight="1">
      <c r="A53" s="40"/>
      <c r="B53" s="41"/>
      <c r="C53" s="34" t="s">
        <v>164</v>
      </c>
      <c r="D53" s="42"/>
      <c r="E53" s="42"/>
      <c r="F53" s="42"/>
      <c r="G53" s="42"/>
      <c r="H53" s="42"/>
      <c r="I53" s="42"/>
      <c r="J53" s="42"/>
      <c r="K53" s="42"/>
      <c r="L53" s="147"/>
      <c r="S53" s="40"/>
      <c r="T53" s="40"/>
      <c r="U53" s="40"/>
      <c r="V53" s="40"/>
      <c r="W53" s="40"/>
      <c r="X53" s="40"/>
      <c r="Y53" s="40"/>
      <c r="Z53" s="40"/>
      <c r="AA53" s="40"/>
      <c r="AB53" s="40"/>
      <c r="AC53" s="40"/>
      <c r="AD53" s="40"/>
      <c r="AE53" s="40"/>
    </row>
    <row r="54" s="2" customFormat="1" ht="16.5" customHeight="1">
      <c r="A54" s="40"/>
      <c r="B54" s="41"/>
      <c r="C54" s="42"/>
      <c r="D54" s="42"/>
      <c r="E54" s="71" t="str">
        <f>E11</f>
        <v>03 - Následné propracování</v>
      </c>
      <c r="F54" s="42"/>
      <c r="G54" s="42"/>
      <c r="H54" s="42"/>
      <c r="I54" s="42"/>
      <c r="J54" s="42"/>
      <c r="K54" s="42"/>
      <c r="L54" s="147"/>
      <c r="S54" s="40"/>
      <c r="T54" s="40"/>
      <c r="U54" s="40"/>
      <c r="V54" s="40"/>
      <c r="W54" s="40"/>
      <c r="X54" s="40"/>
      <c r="Y54" s="40"/>
      <c r="Z54" s="40"/>
      <c r="AA54" s="40"/>
      <c r="AB54" s="40"/>
      <c r="AC54" s="40"/>
      <c r="AD54" s="40"/>
      <c r="AE54" s="40"/>
    </row>
    <row r="55" s="2" customFormat="1" ht="6.96" customHeight="1">
      <c r="A55" s="40"/>
      <c r="B55" s="41"/>
      <c r="C55" s="42"/>
      <c r="D55" s="42"/>
      <c r="E55" s="42"/>
      <c r="F55" s="42"/>
      <c r="G55" s="42"/>
      <c r="H55" s="42"/>
      <c r="I55" s="42"/>
      <c r="J55" s="42"/>
      <c r="K55" s="42"/>
      <c r="L55" s="147"/>
      <c r="S55" s="40"/>
      <c r="T55" s="40"/>
      <c r="U55" s="40"/>
      <c r="V55" s="40"/>
      <c r="W55" s="40"/>
      <c r="X55" s="40"/>
      <c r="Y55" s="40"/>
      <c r="Z55" s="40"/>
      <c r="AA55" s="40"/>
      <c r="AB55" s="40"/>
      <c r="AC55" s="40"/>
      <c r="AD55" s="40"/>
      <c r="AE55" s="40"/>
    </row>
    <row r="56" s="2" customFormat="1" ht="12" customHeight="1">
      <c r="A56" s="40"/>
      <c r="B56" s="41"/>
      <c r="C56" s="34" t="s">
        <v>21</v>
      </c>
      <c r="D56" s="42"/>
      <c r="E56" s="42"/>
      <c r="F56" s="29" t="str">
        <f>F14</f>
        <v>trať 073</v>
      </c>
      <c r="G56" s="42"/>
      <c r="H56" s="42"/>
      <c r="I56" s="34" t="s">
        <v>23</v>
      </c>
      <c r="J56" s="74" t="str">
        <f>IF(J14="","",J14)</f>
        <v>15. 3. 2021</v>
      </c>
      <c r="K56" s="42"/>
      <c r="L56" s="147"/>
      <c r="S56" s="40"/>
      <c r="T56" s="40"/>
      <c r="U56" s="40"/>
      <c r="V56" s="40"/>
      <c r="W56" s="40"/>
      <c r="X56" s="40"/>
      <c r="Y56" s="40"/>
      <c r="Z56" s="40"/>
      <c r="AA56" s="40"/>
      <c r="AB56" s="40"/>
      <c r="AC56" s="40"/>
      <c r="AD56" s="40"/>
      <c r="AE56" s="40"/>
    </row>
    <row r="57" s="2" customFormat="1" ht="6.96" customHeight="1">
      <c r="A57" s="40"/>
      <c r="B57" s="41"/>
      <c r="C57" s="42"/>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5.15" customHeight="1">
      <c r="A58" s="40"/>
      <c r="B58" s="41"/>
      <c r="C58" s="34" t="s">
        <v>25</v>
      </c>
      <c r="D58" s="42"/>
      <c r="E58" s="42"/>
      <c r="F58" s="29" t="str">
        <f>E17</f>
        <v>Správa železnic, OŘ ÚNL</v>
      </c>
      <c r="G58" s="42"/>
      <c r="H58" s="42"/>
      <c r="I58" s="34" t="s">
        <v>30</v>
      </c>
      <c r="J58" s="38" t="str">
        <f>E23</f>
        <v xml:space="preserve"> </v>
      </c>
      <c r="K58" s="42"/>
      <c r="L58" s="147"/>
      <c r="S58" s="40"/>
      <c r="T58" s="40"/>
      <c r="U58" s="40"/>
      <c r="V58" s="40"/>
      <c r="W58" s="40"/>
      <c r="X58" s="40"/>
      <c r="Y58" s="40"/>
      <c r="Z58" s="40"/>
      <c r="AA58" s="40"/>
      <c r="AB58" s="40"/>
      <c r="AC58" s="40"/>
      <c r="AD58" s="40"/>
      <c r="AE58" s="40"/>
    </row>
    <row r="59" s="2" customFormat="1" ht="15.15" customHeight="1">
      <c r="A59" s="40"/>
      <c r="B59" s="41"/>
      <c r="C59" s="34" t="s">
        <v>28</v>
      </c>
      <c r="D59" s="42"/>
      <c r="E59" s="42"/>
      <c r="F59" s="29" t="str">
        <f>IF(E20="","",E20)</f>
        <v>Vyplň údaj</v>
      </c>
      <c r="G59" s="42"/>
      <c r="H59" s="42"/>
      <c r="I59" s="34" t="s">
        <v>32</v>
      </c>
      <c r="J59" s="38" t="str">
        <f>E26</f>
        <v>Věra Trnková</v>
      </c>
      <c r="K59" s="42"/>
      <c r="L59" s="147"/>
      <c r="S59" s="40"/>
      <c r="T59" s="40"/>
      <c r="U59" s="40"/>
      <c r="V59" s="40"/>
      <c r="W59" s="40"/>
      <c r="X59" s="40"/>
      <c r="Y59" s="40"/>
      <c r="Z59" s="40"/>
      <c r="AA59" s="40"/>
      <c r="AB59" s="40"/>
      <c r="AC59" s="40"/>
      <c r="AD59" s="40"/>
      <c r="AE59" s="40"/>
    </row>
    <row r="60" s="2" customFormat="1" ht="10.32" customHeight="1">
      <c r="A60" s="40"/>
      <c r="B60" s="41"/>
      <c r="C60" s="42"/>
      <c r="D60" s="42"/>
      <c r="E60" s="42"/>
      <c r="F60" s="42"/>
      <c r="G60" s="42"/>
      <c r="H60" s="42"/>
      <c r="I60" s="42"/>
      <c r="J60" s="42"/>
      <c r="K60" s="42"/>
      <c r="L60" s="147"/>
      <c r="S60" s="40"/>
      <c r="T60" s="40"/>
      <c r="U60" s="40"/>
      <c r="V60" s="40"/>
      <c r="W60" s="40"/>
      <c r="X60" s="40"/>
      <c r="Y60" s="40"/>
      <c r="Z60" s="40"/>
      <c r="AA60" s="40"/>
      <c r="AB60" s="40"/>
      <c r="AC60" s="40"/>
      <c r="AD60" s="40"/>
      <c r="AE60" s="40"/>
    </row>
    <row r="61" s="2" customFormat="1" ht="29.28" customHeight="1">
      <c r="A61" s="40"/>
      <c r="B61" s="41"/>
      <c r="C61" s="173" t="s">
        <v>171</v>
      </c>
      <c r="D61" s="174"/>
      <c r="E61" s="174"/>
      <c r="F61" s="174"/>
      <c r="G61" s="174"/>
      <c r="H61" s="174"/>
      <c r="I61" s="174"/>
      <c r="J61" s="175" t="s">
        <v>172</v>
      </c>
      <c r="K61" s="174"/>
      <c r="L61" s="147"/>
      <c r="S61" s="40"/>
      <c r="T61" s="40"/>
      <c r="U61" s="40"/>
      <c r="V61" s="40"/>
      <c r="W61" s="40"/>
      <c r="X61" s="40"/>
      <c r="Y61" s="40"/>
      <c r="Z61" s="40"/>
      <c r="AA61" s="40"/>
      <c r="AB61" s="40"/>
      <c r="AC61" s="40"/>
      <c r="AD61" s="40"/>
      <c r="AE61" s="40"/>
    </row>
    <row r="62" s="2" customFormat="1" ht="10.32" customHeight="1">
      <c r="A62" s="40"/>
      <c r="B62" s="41"/>
      <c r="C62" s="42"/>
      <c r="D62" s="42"/>
      <c r="E62" s="42"/>
      <c r="F62" s="42"/>
      <c r="G62" s="42"/>
      <c r="H62" s="42"/>
      <c r="I62" s="42"/>
      <c r="J62" s="42"/>
      <c r="K62" s="42"/>
      <c r="L62" s="147"/>
      <c r="S62" s="40"/>
      <c r="T62" s="40"/>
      <c r="U62" s="40"/>
      <c r="V62" s="40"/>
      <c r="W62" s="40"/>
      <c r="X62" s="40"/>
      <c r="Y62" s="40"/>
      <c r="Z62" s="40"/>
      <c r="AA62" s="40"/>
      <c r="AB62" s="40"/>
      <c r="AC62" s="40"/>
      <c r="AD62" s="40"/>
      <c r="AE62" s="40"/>
    </row>
    <row r="63" s="2" customFormat="1" ht="22.8" customHeight="1">
      <c r="A63" s="40"/>
      <c r="B63" s="41"/>
      <c r="C63" s="176" t="s">
        <v>68</v>
      </c>
      <c r="D63" s="42"/>
      <c r="E63" s="42"/>
      <c r="F63" s="42"/>
      <c r="G63" s="42"/>
      <c r="H63" s="42"/>
      <c r="I63" s="42"/>
      <c r="J63" s="104">
        <f>J85</f>
        <v>0</v>
      </c>
      <c r="K63" s="42"/>
      <c r="L63" s="147"/>
      <c r="S63" s="40"/>
      <c r="T63" s="40"/>
      <c r="U63" s="40"/>
      <c r="V63" s="40"/>
      <c r="W63" s="40"/>
      <c r="X63" s="40"/>
      <c r="Y63" s="40"/>
      <c r="Z63" s="40"/>
      <c r="AA63" s="40"/>
      <c r="AB63" s="40"/>
      <c r="AC63" s="40"/>
      <c r="AD63" s="40"/>
      <c r="AE63" s="40"/>
      <c r="AU63" s="19" t="s">
        <v>173</v>
      </c>
    </row>
    <row r="64" s="2" customFormat="1" ht="21.84"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6.96" customHeight="1">
      <c r="A65" s="40"/>
      <c r="B65" s="61"/>
      <c r="C65" s="62"/>
      <c r="D65" s="62"/>
      <c r="E65" s="62"/>
      <c r="F65" s="62"/>
      <c r="G65" s="62"/>
      <c r="H65" s="62"/>
      <c r="I65" s="62"/>
      <c r="J65" s="62"/>
      <c r="K65" s="62"/>
      <c r="L65" s="147"/>
      <c r="S65" s="40"/>
      <c r="T65" s="40"/>
      <c r="U65" s="40"/>
      <c r="V65" s="40"/>
      <c r="W65" s="40"/>
      <c r="X65" s="40"/>
      <c r="Y65" s="40"/>
      <c r="Z65" s="40"/>
      <c r="AA65" s="40"/>
      <c r="AB65" s="40"/>
      <c r="AC65" s="40"/>
      <c r="AD65" s="40"/>
      <c r="AE65" s="40"/>
    </row>
    <row r="69" s="2" customFormat="1" ht="6.96" customHeight="1">
      <c r="A69" s="40"/>
      <c r="B69" s="63"/>
      <c r="C69" s="64"/>
      <c r="D69" s="64"/>
      <c r="E69" s="64"/>
      <c r="F69" s="64"/>
      <c r="G69" s="64"/>
      <c r="H69" s="64"/>
      <c r="I69" s="64"/>
      <c r="J69" s="64"/>
      <c r="K69" s="64"/>
      <c r="L69" s="147"/>
      <c r="S69" s="40"/>
      <c r="T69" s="40"/>
      <c r="U69" s="40"/>
      <c r="V69" s="40"/>
      <c r="W69" s="40"/>
      <c r="X69" s="40"/>
      <c r="Y69" s="40"/>
      <c r="Z69" s="40"/>
      <c r="AA69" s="40"/>
      <c r="AB69" s="40"/>
      <c r="AC69" s="40"/>
      <c r="AD69" s="40"/>
      <c r="AE69" s="40"/>
    </row>
    <row r="70" s="2" customFormat="1" ht="24.96" customHeight="1">
      <c r="A70" s="40"/>
      <c r="B70" s="41"/>
      <c r="C70" s="25" t="s">
        <v>176</v>
      </c>
      <c r="D70" s="42"/>
      <c r="E70" s="42"/>
      <c r="F70" s="42"/>
      <c r="G70" s="42"/>
      <c r="H70" s="42"/>
      <c r="I70" s="42"/>
      <c r="J70" s="42"/>
      <c r="K70" s="42"/>
      <c r="L70" s="147"/>
      <c r="S70" s="40"/>
      <c r="T70" s="40"/>
      <c r="U70" s="40"/>
      <c r="V70" s="40"/>
      <c r="W70" s="40"/>
      <c r="X70" s="40"/>
      <c r="Y70" s="40"/>
      <c r="Z70" s="40"/>
      <c r="AA70" s="40"/>
      <c r="AB70" s="40"/>
      <c r="AC70" s="40"/>
      <c r="AD70" s="40"/>
      <c r="AE70" s="40"/>
    </row>
    <row r="71" s="2" customFormat="1" ht="6.96" customHeight="1">
      <c r="A71" s="40"/>
      <c r="B71" s="41"/>
      <c r="C71" s="42"/>
      <c r="D71" s="42"/>
      <c r="E71" s="42"/>
      <c r="F71" s="42"/>
      <c r="G71" s="42"/>
      <c r="H71" s="42"/>
      <c r="I71" s="42"/>
      <c r="J71" s="42"/>
      <c r="K71" s="42"/>
      <c r="L71" s="147"/>
      <c r="S71" s="40"/>
      <c r="T71" s="40"/>
      <c r="U71" s="40"/>
      <c r="V71" s="40"/>
      <c r="W71" s="40"/>
      <c r="X71" s="40"/>
      <c r="Y71" s="40"/>
      <c r="Z71" s="40"/>
      <c r="AA71" s="40"/>
      <c r="AB71" s="40"/>
      <c r="AC71" s="40"/>
      <c r="AD71" s="40"/>
      <c r="AE71" s="40"/>
    </row>
    <row r="72" s="2" customFormat="1" ht="12" customHeight="1">
      <c r="A72" s="40"/>
      <c r="B72" s="41"/>
      <c r="C72" s="34" t="s">
        <v>16</v>
      </c>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16.5" customHeight="1">
      <c r="A73" s="40"/>
      <c r="B73" s="41"/>
      <c r="C73" s="42"/>
      <c r="D73" s="42"/>
      <c r="E73" s="172" t="str">
        <f>E7</f>
        <v>Oprava trati v úseku 1. TK Velké Březno - Boletice n.L. a 1. SK v žst. Boletice_OPRAVA č.1</v>
      </c>
      <c r="F73" s="34"/>
      <c r="G73" s="34"/>
      <c r="H73" s="34"/>
      <c r="I73" s="42"/>
      <c r="J73" s="42"/>
      <c r="K73" s="42"/>
      <c r="L73" s="147"/>
      <c r="S73" s="40"/>
      <c r="T73" s="40"/>
      <c r="U73" s="40"/>
      <c r="V73" s="40"/>
      <c r="W73" s="40"/>
      <c r="X73" s="40"/>
      <c r="Y73" s="40"/>
      <c r="Z73" s="40"/>
      <c r="AA73" s="40"/>
      <c r="AB73" s="40"/>
      <c r="AC73" s="40"/>
      <c r="AD73" s="40"/>
      <c r="AE73" s="40"/>
    </row>
    <row r="74" s="1" customFormat="1" ht="12" customHeight="1">
      <c r="B74" s="23"/>
      <c r="C74" s="34" t="s">
        <v>162</v>
      </c>
      <c r="D74" s="24"/>
      <c r="E74" s="24"/>
      <c r="F74" s="24"/>
      <c r="G74" s="24"/>
      <c r="H74" s="24"/>
      <c r="I74" s="24"/>
      <c r="J74" s="24"/>
      <c r="K74" s="24"/>
      <c r="L74" s="22"/>
    </row>
    <row r="75" s="2" customFormat="1" ht="16.5" customHeight="1">
      <c r="A75" s="40"/>
      <c r="B75" s="41"/>
      <c r="C75" s="42"/>
      <c r="D75" s="42"/>
      <c r="E75" s="172" t="s">
        <v>163</v>
      </c>
      <c r="F75" s="42"/>
      <c r="G75" s="42"/>
      <c r="H75" s="42"/>
      <c r="I75" s="42"/>
      <c r="J75" s="42"/>
      <c r="K75" s="42"/>
      <c r="L75" s="147"/>
      <c r="S75" s="40"/>
      <c r="T75" s="40"/>
      <c r="U75" s="40"/>
      <c r="V75" s="40"/>
      <c r="W75" s="40"/>
      <c r="X75" s="40"/>
      <c r="Y75" s="40"/>
      <c r="Z75" s="40"/>
      <c r="AA75" s="40"/>
      <c r="AB75" s="40"/>
      <c r="AC75" s="40"/>
      <c r="AD75" s="40"/>
      <c r="AE75" s="40"/>
    </row>
    <row r="76" s="2" customFormat="1" ht="12" customHeight="1">
      <c r="A76" s="40"/>
      <c r="B76" s="41"/>
      <c r="C76" s="34" t="s">
        <v>164</v>
      </c>
      <c r="D76" s="42"/>
      <c r="E76" s="42"/>
      <c r="F76" s="42"/>
      <c r="G76" s="42"/>
      <c r="H76" s="42"/>
      <c r="I76" s="42"/>
      <c r="J76" s="42"/>
      <c r="K76" s="42"/>
      <c r="L76" s="147"/>
      <c r="S76" s="40"/>
      <c r="T76" s="40"/>
      <c r="U76" s="40"/>
      <c r="V76" s="40"/>
      <c r="W76" s="40"/>
      <c r="X76" s="40"/>
      <c r="Y76" s="40"/>
      <c r="Z76" s="40"/>
      <c r="AA76" s="40"/>
      <c r="AB76" s="40"/>
      <c r="AC76" s="40"/>
      <c r="AD76" s="40"/>
      <c r="AE76" s="40"/>
    </row>
    <row r="77" s="2" customFormat="1" ht="16.5" customHeight="1">
      <c r="A77" s="40"/>
      <c r="B77" s="41"/>
      <c r="C77" s="42"/>
      <c r="D77" s="42"/>
      <c r="E77" s="71" t="str">
        <f>E11</f>
        <v>03 - Následné propracování</v>
      </c>
      <c r="F77" s="42"/>
      <c r="G77" s="42"/>
      <c r="H77" s="42"/>
      <c r="I77" s="42"/>
      <c r="J77" s="42"/>
      <c r="K77" s="42"/>
      <c r="L77" s="147"/>
      <c r="S77" s="40"/>
      <c r="T77" s="40"/>
      <c r="U77" s="40"/>
      <c r="V77" s="40"/>
      <c r="W77" s="40"/>
      <c r="X77" s="40"/>
      <c r="Y77" s="40"/>
      <c r="Z77" s="40"/>
      <c r="AA77" s="40"/>
      <c r="AB77" s="40"/>
      <c r="AC77" s="40"/>
      <c r="AD77" s="40"/>
      <c r="AE77" s="40"/>
    </row>
    <row r="78" s="2" customFormat="1" ht="6.96" customHeight="1">
      <c r="A78" s="40"/>
      <c r="B78" s="41"/>
      <c r="C78" s="42"/>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2" customHeight="1">
      <c r="A79" s="40"/>
      <c r="B79" s="41"/>
      <c r="C79" s="34" t="s">
        <v>21</v>
      </c>
      <c r="D79" s="42"/>
      <c r="E79" s="42"/>
      <c r="F79" s="29" t="str">
        <f>F14</f>
        <v>trať 073</v>
      </c>
      <c r="G79" s="42"/>
      <c r="H79" s="42"/>
      <c r="I79" s="34" t="s">
        <v>23</v>
      </c>
      <c r="J79" s="74" t="str">
        <f>IF(J14="","",J14)</f>
        <v>15. 3. 2021</v>
      </c>
      <c r="K79" s="42"/>
      <c r="L79" s="147"/>
      <c r="S79" s="40"/>
      <c r="T79" s="40"/>
      <c r="U79" s="40"/>
      <c r="V79" s="40"/>
      <c r="W79" s="40"/>
      <c r="X79" s="40"/>
      <c r="Y79" s="40"/>
      <c r="Z79" s="40"/>
      <c r="AA79" s="40"/>
      <c r="AB79" s="40"/>
      <c r="AC79" s="40"/>
      <c r="AD79" s="40"/>
      <c r="AE79" s="40"/>
    </row>
    <row r="80" s="2" customFormat="1" ht="6.96" customHeight="1">
      <c r="A80" s="40"/>
      <c r="B80" s="41"/>
      <c r="C80" s="42"/>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5.15" customHeight="1">
      <c r="A81" s="40"/>
      <c r="B81" s="41"/>
      <c r="C81" s="34" t="s">
        <v>25</v>
      </c>
      <c r="D81" s="42"/>
      <c r="E81" s="42"/>
      <c r="F81" s="29" t="str">
        <f>E17</f>
        <v>Správa železnic, OŘ ÚNL</v>
      </c>
      <c r="G81" s="42"/>
      <c r="H81" s="42"/>
      <c r="I81" s="34" t="s">
        <v>30</v>
      </c>
      <c r="J81" s="38" t="str">
        <f>E23</f>
        <v xml:space="preserve"> </v>
      </c>
      <c r="K81" s="42"/>
      <c r="L81" s="147"/>
      <c r="S81" s="40"/>
      <c r="T81" s="40"/>
      <c r="U81" s="40"/>
      <c r="V81" s="40"/>
      <c r="W81" s="40"/>
      <c r="X81" s="40"/>
      <c r="Y81" s="40"/>
      <c r="Z81" s="40"/>
      <c r="AA81" s="40"/>
      <c r="AB81" s="40"/>
      <c r="AC81" s="40"/>
      <c r="AD81" s="40"/>
      <c r="AE81" s="40"/>
    </row>
    <row r="82" s="2" customFormat="1" ht="15.15" customHeight="1">
      <c r="A82" s="40"/>
      <c r="B82" s="41"/>
      <c r="C82" s="34" t="s">
        <v>28</v>
      </c>
      <c r="D82" s="42"/>
      <c r="E82" s="42"/>
      <c r="F82" s="29" t="str">
        <f>IF(E20="","",E20)</f>
        <v>Vyplň údaj</v>
      </c>
      <c r="G82" s="42"/>
      <c r="H82" s="42"/>
      <c r="I82" s="34" t="s">
        <v>32</v>
      </c>
      <c r="J82" s="38" t="str">
        <f>E26</f>
        <v>Věra Trnková</v>
      </c>
      <c r="K82" s="42"/>
      <c r="L82" s="147"/>
      <c r="S82" s="40"/>
      <c r="T82" s="40"/>
      <c r="U82" s="40"/>
      <c r="V82" s="40"/>
      <c r="W82" s="40"/>
      <c r="X82" s="40"/>
      <c r="Y82" s="40"/>
      <c r="Z82" s="40"/>
      <c r="AA82" s="40"/>
      <c r="AB82" s="40"/>
      <c r="AC82" s="40"/>
      <c r="AD82" s="40"/>
      <c r="AE82" s="40"/>
    </row>
    <row r="83" s="2" customFormat="1" ht="10.32" customHeight="1">
      <c r="A83" s="40"/>
      <c r="B83" s="41"/>
      <c r="C83" s="42"/>
      <c r="D83" s="42"/>
      <c r="E83" s="42"/>
      <c r="F83" s="42"/>
      <c r="G83" s="42"/>
      <c r="H83" s="42"/>
      <c r="I83" s="42"/>
      <c r="J83" s="42"/>
      <c r="K83" s="42"/>
      <c r="L83" s="147"/>
      <c r="S83" s="40"/>
      <c r="T83" s="40"/>
      <c r="U83" s="40"/>
      <c r="V83" s="40"/>
      <c r="W83" s="40"/>
      <c r="X83" s="40"/>
      <c r="Y83" s="40"/>
      <c r="Z83" s="40"/>
      <c r="AA83" s="40"/>
      <c r="AB83" s="40"/>
      <c r="AC83" s="40"/>
      <c r="AD83" s="40"/>
      <c r="AE83" s="40"/>
    </row>
    <row r="84" s="11" customFormat="1" ht="29.28" customHeight="1">
      <c r="A84" s="188"/>
      <c r="B84" s="189"/>
      <c r="C84" s="190" t="s">
        <v>177</v>
      </c>
      <c r="D84" s="191" t="s">
        <v>55</v>
      </c>
      <c r="E84" s="191" t="s">
        <v>51</v>
      </c>
      <c r="F84" s="191" t="s">
        <v>52</v>
      </c>
      <c r="G84" s="191" t="s">
        <v>178</v>
      </c>
      <c r="H84" s="191" t="s">
        <v>179</v>
      </c>
      <c r="I84" s="191" t="s">
        <v>180</v>
      </c>
      <c r="J84" s="191" t="s">
        <v>172</v>
      </c>
      <c r="K84" s="192" t="s">
        <v>181</v>
      </c>
      <c r="L84" s="193"/>
      <c r="M84" s="94" t="s">
        <v>19</v>
      </c>
      <c r="N84" s="95" t="s">
        <v>40</v>
      </c>
      <c r="O84" s="95" t="s">
        <v>182</v>
      </c>
      <c r="P84" s="95" t="s">
        <v>183</v>
      </c>
      <c r="Q84" s="95" t="s">
        <v>184</v>
      </c>
      <c r="R84" s="95" t="s">
        <v>185</v>
      </c>
      <c r="S84" s="95" t="s">
        <v>186</v>
      </c>
      <c r="T84" s="96" t="s">
        <v>187</v>
      </c>
      <c r="U84" s="188"/>
      <c r="V84" s="188"/>
      <c r="W84" s="188"/>
      <c r="X84" s="188"/>
      <c r="Y84" s="188"/>
      <c r="Z84" s="188"/>
      <c r="AA84" s="188"/>
      <c r="AB84" s="188"/>
      <c r="AC84" s="188"/>
      <c r="AD84" s="188"/>
      <c r="AE84" s="188"/>
    </row>
    <row r="85" s="2" customFormat="1" ht="22.8" customHeight="1">
      <c r="A85" s="40"/>
      <c r="B85" s="41"/>
      <c r="C85" s="101" t="s">
        <v>188</v>
      </c>
      <c r="D85" s="42"/>
      <c r="E85" s="42"/>
      <c r="F85" s="42"/>
      <c r="G85" s="42"/>
      <c r="H85" s="42"/>
      <c r="I85" s="42"/>
      <c r="J85" s="194">
        <f>BK85</f>
        <v>0</v>
      </c>
      <c r="K85" s="42"/>
      <c r="L85" s="46"/>
      <c r="M85" s="97"/>
      <c r="N85" s="195"/>
      <c r="O85" s="98"/>
      <c r="P85" s="196">
        <f>SUM(P86:P111)</f>
        <v>0</v>
      </c>
      <c r="Q85" s="98"/>
      <c r="R85" s="196">
        <f>SUM(R86:R111)</f>
        <v>420</v>
      </c>
      <c r="S85" s="98"/>
      <c r="T85" s="197">
        <f>SUM(T86:T111)</f>
        <v>0</v>
      </c>
      <c r="U85" s="40"/>
      <c r="V85" s="40"/>
      <c r="W85" s="40"/>
      <c r="X85" s="40"/>
      <c r="Y85" s="40"/>
      <c r="Z85" s="40"/>
      <c r="AA85" s="40"/>
      <c r="AB85" s="40"/>
      <c r="AC85" s="40"/>
      <c r="AD85" s="40"/>
      <c r="AE85" s="40"/>
      <c r="AT85" s="19" t="s">
        <v>69</v>
      </c>
      <c r="AU85" s="19" t="s">
        <v>173</v>
      </c>
      <c r="BK85" s="198">
        <f>SUM(BK86:BK111)</f>
        <v>0</v>
      </c>
    </row>
    <row r="86" s="2" customFormat="1" ht="66.75" customHeight="1">
      <c r="A86" s="40"/>
      <c r="B86" s="41"/>
      <c r="C86" s="215" t="s">
        <v>77</v>
      </c>
      <c r="D86" s="215" t="s">
        <v>194</v>
      </c>
      <c r="E86" s="216" t="s">
        <v>221</v>
      </c>
      <c r="F86" s="217" t="s">
        <v>222</v>
      </c>
      <c r="G86" s="218" t="s">
        <v>217</v>
      </c>
      <c r="H86" s="219">
        <v>2.3250000000000002</v>
      </c>
      <c r="I86" s="220"/>
      <c r="J86" s="221">
        <f>ROUND(I86*H86,2)</f>
        <v>0</v>
      </c>
      <c r="K86" s="217" t="s">
        <v>198</v>
      </c>
      <c r="L86" s="46"/>
      <c r="M86" s="222" t="s">
        <v>19</v>
      </c>
      <c r="N86" s="223" t="s">
        <v>41</v>
      </c>
      <c r="O86" s="86"/>
      <c r="P86" s="224">
        <f>O86*H86</f>
        <v>0</v>
      </c>
      <c r="Q86" s="224">
        <v>0</v>
      </c>
      <c r="R86" s="224">
        <f>Q86*H86</f>
        <v>0</v>
      </c>
      <c r="S86" s="224">
        <v>0</v>
      </c>
      <c r="T86" s="225">
        <f>S86*H86</f>
        <v>0</v>
      </c>
      <c r="U86" s="40"/>
      <c r="V86" s="40"/>
      <c r="W86" s="40"/>
      <c r="X86" s="40"/>
      <c r="Y86" s="40"/>
      <c r="Z86" s="40"/>
      <c r="AA86" s="40"/>
      <c r="AB86" s="40"/>
      <c r="AC86" s="40"/>
      <c r="AD86" s="40"/>
      <c r="AE86" s="40"/>
      <c r="AR86" s="226" t="s">
        <v>119</v>
      </c>
      <c r="AT86" s="226" t="s">
        <v>194</v>
      </c>
      <c r="AU86" s="226" t="s">
        <v>70</v>
      </c>
      <c r="AY86" s="19" t="s">
        <v>191</v>
      </c>
      <c r="BE86" s="227">
        <f>IF(N86="základní",J86,0)</f>
        <v>0</v>
      </c>
      <c r="BF86" s="227">
        <f>IF(N86="snížená",J86,0)</f>
        <v>0</v>
      </c>
      <c r="BG86" s="227">
        <f>IF(N86="zákl. přenesená",J86,0)</f>
        <v>0</v>
      </c>
      <c r="BH86" s="227">
        <f>IF(N86="sníž. přenesená",J86,0)</f>
        <v>0</v>
      </c>
      <c r="BI86" s="227">
        <f>IF(N86="nulová",J86,0)</f>
        <v>0</v>
      </c>
      <c r="BJ86" s="19" t="s">
        <v>77</v>
      </c>
      <c r="BK86" s="227">
        <f>ROUND(I86*H86,2)</f>
        <v>0</v>
      </c>
      <c r="BL86" s="19" t="s">
        <v>119</v>
      </c>
      <c r="BM86" s="226" t="s">
        <v>851</v>
      </c>
    </row>
    <row r="87" s="2" customFormat="1">
      <c r="A87" s="40"/>
      <c r="B87" s="41"/>
      <c r="C87" s="42"/>
      <c r="D87" s="230" t="s">
        <v>231</v>
      </c>
      <c r="E87" s="42"/>
      <c r="F87" s="271" t="s">
        <v>232</v>
      </c>
      <c r="G87" s="42"/>
      <c r="H87" s="42"/>
      <c r="I87" s="272"/>
      <c r="J87" s="42"/>
      <c r="K87" s="42"/>
      <c r="L87" s="46"/>
      <c r="M87" s="273"/>
      <c r="N87" s="274"/>
      <c r="O87" s="86"/>
      <c r="P87" s="86"/>
      <c r="Q87" s="86"/>
      <c r="R87" s="86"/>
      <c r="S87" s="86"/>
      <c r="T87" s="87"/>
      <c r="U87" s="40"/>
      <c r="V87" s="40"/>
      <c r="W87" s="40"/>
      <c r="X87" s="40"/>
      <c r="Y87" s="40"/>
      <c r="Z87" s="40"/>
      <c r="AA87" s="40"/>
      <c r="AB87" s="40"/>
      <c r="AC87" s="40"/>
      <c r="AD87" s="40"/>
      <c r="AE87" s="40"/>
      <c r="AT87" s="19" t="s">
        <v>231</v>
      </c>
      <c r="AU87" s="19" t="s">
        <v>70</v>
      </c>
    </row>
    <row r="88" s="2" customFormat="1">
      <c r="A88" s="40"/>
      <c r="B88" s="41"/>
      <c r="C88" s="215" t="s">
        <v>79</v>
      </c>
      <c r="D88" s="215" t="s">
        <v>194</v>
      </c>
      <c r="E88" s="216" t="s">
        <v>228</v>
      </c>
      <c r="F88" s="217" t="s">
        <v>229</v>
      </c>
      <c r="G88" s="218" t="s">
        <v>217</v>
      </c>
      <c r="H88" s="219">
        <v>2.3250000000000002</v>
      </c>
      <c r="I88" s="220"/>
      <c r="J88" s="221">
        <f>ROUND(I88*H88,2)</f>
        <v>0</v>
      </c>
      <c r="K88" s="217" t="s">
        <v>198</v>
      </c>
      <c r="L88" s="46"/>
      <c r="M88" s="222" t="s">
        <v>19</v>
      </c>
      <c r="N88" s="223" t="s">
        <v>41</v>
      </c>
      <c r="O88" s="86"/>
      <c r="P88" s="224">
        <f>O88*H88</f>
        <v>0</v>
      </c>
      <c r="Q88" s="224">
        <v>0</v>
      </c>
      <c r="R88" s="224">
        <f>Q88*H88</f>
        <v>0</v>
      </c>
      <c r="S88" s="224">
        <v>0</v>
      </c>
      <c r="T88" s="225">
        <f>S88*H88</f>
        <v>0</v>
      </c>
      <c r="U88" s="40"/>
      <c r="V88" s="40"/>
      <c r="W88" s="40"/>
      <c r="X88" s="40"/>
      <c r="Y88" s="40"/>
      <c r="Z88" s="40"/>
      <c r="AA88" s="40"/>
      <c r="AB88" s="40"/>
      <c r="AC88" s="40"/>
      <c r="AD88" s="40"/>
      <c r="AE88" s="40"/>
      <c r="AR88" s="226" t="s">
        <v>119</v>
      </c>
      <c r="AT88" s="226" t="s">
        <v>194</v>
      </c>
      <c r="AU88" s="226" t="s">
        <v>70</v>
      </c>
      <c r="AY88" s="19" t="s">
        <v>191</v>
      </c>
      <c r="BE88" s="227">
        <f>IF(N88="základní",J88,0)</f>
        <v>0</v>
      </c>
      <c r="BF88" s="227">
        <f>IF(N88="snížená",J88,0)</f>
        <v>0</v>
      </c>
      <c r="BG88" s="227">
        <f>IF(N88="zákl. přenesená",J88,0)</f>
        <v>0</v>
      </c>
      <c r="BH88" s="227">
        <f>IF(N88="sníž. přenesená",J88,0)</f>
        <v>0</v>
      </c>
      <c r="BI88" s="227">
        <f>IF(N88="nulová",J88,0)</f>
        <v>0</v>
      </c>
      <c r="BJ88" s="19" t="s">
        <v>77</v>
      </c>
      <c r="BK88" s="227">
        <f>ROUND(I88*H88,2)</f>
        <v>0</v>
      </c>
      <c r="BL88" s="19" t="s">
        <v>119</v>
      </c>
      <c r="BM88" s="226" t="s">
        <v>852</v>
      </c>
    </row>
    <row r="89" s="2" customFormat="1">
      <c r="A89" s="40"/>
      <c r="B89" s="41"/>
      <c r="C89" s="42"/>
      <c r="D89" s="230" t="s">
        <v>231</v>
      </c>
      <c r="E89" s="42"/>
      <c r="F89" s="271" t="s">
        <v>232</v>
      </c>
      <c r="G89" s="42"/>
      <c r="H89" s="42"/>
      <c r="I89" s="272"/>
      <c r="J89" s="42"/>
      <c r="K89" s="42"/>
      <c r="L89" s="46"/>
      <c r="M89" s="273"/>
      <c r="N89" s="274"/>
      <c r="O89" s="86"/>
      <c r="P89" s="86"/>
      <c r="Q89" s="86"/>
      <c r="R89" s="86"/>
      <c r="S89" s="86"/>
      <c r="T89" s="87"/>
      <c r="U89" s="40"/>
      <c r="V89" s="40"/>
      <c r="W89" s="40"/>
      <c r="X89" s="40"/>
      <c r="Y89" s="40"/>
      <c r="Z89" s="40"/>
      <c r="AA89" s="40"/>
      <c r="AB89" s="40"/>
      <c r="AC89" s="40"/>
      <c r="AD89" s="40"/>
      <c r="AE89" s="40"/>
      <c r="AT89" s="19" t="s">
        <v>231</v>
      </c>
      <c r="AU89" s="19" t="s">
        <v>70</v>
      </c>
    </row>
    <row r="90" s="2" customFormat="1">
      <c r="A90" s="40"/>
      <c r="B90" s="41"/>
      <c r="C90" s="215" t="s">
        <v>90</v>
      </c>
      <c r="D90" s="215" t="s">
        <v>194</v>
      </c>
      <c r="E90" s="216" t="s">
        <v>234</v>
      </c>
      <c r="F90" s="217" t="s">
        <v>235</v>
      </c>
      <c r="G90" s="218" t="s">
        <v>236</v>
      </c>
      <c r="H90" s="219">
        <v>280</v>
      </c>
      <c r="I90" s="220"/>
      <c r="J90" s="221">
        <f>ROUND(I90*H90,2)</f>
        <v>0</v>
      </c>
      <c r="K90" s="217" t="s">
        <v>198</v>
      </c>
      <c r="L90" s="46"/>
      <c r="M90" s="222" t="s">
        <v>19</v>
      </c>
      <c r="N90" s="223" t="s">
        <v>41</v>
      </c>
      <c r="O90" s="86"/>
      <c r="P90" s="224">
        <f>O90*H90</f>
        <v>0</v>
      </c>
      <c r="Q90" s="224">
        <v>0</v>
      </c>
      <c r="R90" s="224">
        <f>Q90*H90</f>
        <v>0</v>
      </c>
      <c r="S90" s="224">
        <v>0</v>
      </c>
      <c r="T90" s="225">
        <f>S90*H90</f>
        <v>0</v>
      </c>
      <c r="U90" s="40"/>
      <c r="V90" s="40"/>
      <c r="W90" s="40"/>
      <c r="X90" s="40"/>
      <c r="Y90" s="40"/>
      <c r="Z90" s="40"/>
      <c r="AA90" s="40"/>
      <c r="AB90" s="40"/>
      <c r="AC90" s="40"/>
      <c r="AD90" s="40"/>
      <c r="AE90" s="40"/>
      <c r="AR90" s="226" t="s">
        <v>119</v>
      </c>
      <c r="AT90" s="226" t="s">
        <v>194</v>
      </c>
      <c r="AU90" s="226" t="s">
        <v>70</v>
      </c>
      <c r="AY90" s="19" t="s">
        <v>191</v>
      </c>
      <c r="BE90" s="227">
        <f>IF(N90="základní",J90,0)</f>
        <v>0</v>
      </c>
      <c r="BF90" s="227">
        <f>IF(N90="snížená",J90,0)</f>
        <v>0</v>
      </c>
      <c r="BG90" s="227">
        <f>IF(N90="zákl. přenesená",J90,0)</f>
        <v>0</v>
      </c>
      <c r="BH90" s="227">
        <f>IF(N90="sníž. přenesená",J90,0)</f>
        <v>0</v>
      </c>
      <c r="BI90" s="227">
        <f>IF(N90="nulová",J90,0)</f>
        <v>0</v>
      </c>
      <c r="BJ90" s="19" t="s">
        <v>77</v>
      </c>
      <c r="BK90" s="227">
        <f>ROUND(I90*H90,2)</f>
        <v>0</v>
      </c>
      <c r="BL90" s="19" t="s">
        <v>119</v>
      </c>
      <c r="BM90" s="226" t="s">
        <v>853</v>
      </c>
    </row>
    <row r="91" s="2" customFormat="1" ht="16.5" customHeight="1">
      <c r="A91" s="40"/>
      <c r="B91" s="41"/>
      <c r="C91" s="261" t="s">
        <v>119</v>
      </c>
      <c r="D91" s="261" t="s">
        <v>210</v>
      </c>
      <c r="E91" s="262" t="s">
        <v>242</v>
      </c>
      <c r="F91" s="263" t="s">
        <v>243</v>
      </c>
      <c r="G91" s="264" t="s">
        <v>244</v>
      </c>
      <c r="H91" s="265">
        <v>420</v>
      </c>
      <c r="I91" s="266"/>
      <c r="J91" s="267">
        <f>ROUND(I91*H91,2)</f>
        <v>0</v>
      </c>
      <c r="K91" s="263" t="s">
        <v>245</v>
      </c>
      <c r="L91" s="268"/>
      <c r="M91" s="269" t="s">
        <v>19</v>
      </c>
      <c r="N91" s="270" t="s">
        <v>41</v>
      </c>
      <c r="O91" s="86"/>
      <c r="P91" s="224">
        <f>O91*H91</f>
        <v>0</v>
      </c>
      <c r="Q91" s="224">
        <v>1</v>
      </c>
      <c r="R91" s="224">
        <f>Q91*H91</f>
        <v>420</v>
      </c>
      <c r="S91" s="224">
        <v>0</v>
      </c>
      <c r="T91" s="225">
        <f>S91*H91</f>
        <v>0</v>
      </c>
      <c r="U91" s="40"/>
      <c r="V91" s="40"/>
      <c r="W91" s="40"/>
      <c r="X91" s="40"/>
      <c r="Y91" s="40"/>
      <c r="Z91" s="40"/>
      <c r="AA91" s="40"/>
      <c r="AB91" s="40"/>
      <c r="AC91" s="40"/>
      <c r="AD91" s="40"/>
      <c r="AE91" s="40"/>
      <c r="AR91" s="226" t="s">
        <v>213</v>
      </c>
      <c r="AT91" s="226" t="s">
        <v>210</v>
      </c>
      <c r="AU91" s="226" t="s">
        <v>70</v>
      </c>
      <c r="AY91" s="19" t="s">
        <v>191</v>
      </c>
      <c r="BE91" s="227">
        <f>IF(N91="základní",J91,0)</f>
        <v>0</v>
      </c>
      <c r="BF91" s="227">
        <f>IF(N91="snížená",J91,0)</f>
        <v>0</v>
      </c>
      <c r="BG91" s="227">
        <f>IF(N91="zákl. přenesená",J91,0)</f>
        <v>0</v>
      </c>
      <c r="BH91" s="227">
        <f>IF(N91="sníž. přenesená",J91,0)</f>
        <v>0</v>
      </c>
      <c r="BI91" s="227">
        <f>IF(N91="nulová",J91,0)</f>
        <v>0</v>
      </c>
      <c r="BJ91" s="19" t="s">
        <v>77</v>
      </c>
      <c r="BK91" s="227">
        <f>ROUND(I91*H91,2)</f>
        <v>0</v>
      </c>
      <c r="BL91" s="19" t="s">
        <v>119</v>
      </c>
      <c r="BM91" s="226" t="s">
        <v>854</v>
      </c>
    </row>
    <row r="92" s="14" customFormat="1">
      <c r="A92" s="14"/>
      <c r="B92" s="239"/>
      <c r="C92" s="240"/>
      <c r="D92" s="230" t="s">
        <v>200</v>
      </c>
      <c r="E92" s="241" t="s">
        <v>19</v>
      </c>
      <c r="F92" s="242" t="s">
        <v>855</v>
      </c>
      <c r="G92" s="240"/>
      <c r="H92" s="243">
        <v>420</v>
      </c>
      <c r="I92" s="244"/>
      <c r="J92" s="240"/>
      <c r="K92" s="240"/>
      <c r="L92" s="245"/>
      <c r="M92" s="246"/>
      <c r="N92" s="247"/>
      <c r="O92" s="247"/>
      <c r="P92" s="247"/>
      <c r="Q92" s="247"/>
      <c r="R92" s="247"/>
      <c r="S92" s="247"/>
      <c r="T92" s="248"/>
      <c r="U92" s="14"/>
      <c r="V92" s="14"/>
      <c r="W92" s="14"/>
      <c r="X92" s="14"/>
      <c r="Y92" s="14"/>
      <c r="Z92" s="14"/>
      <c r="AA92" s="14"/>
      <c r="AB92" s="14"/>
      <c r="AC92" s="14"/>
      <c r="AD92" s="14"/>
      <c r="AE92" s="14"/>
      <c r="AT92" s="249" t="s">
        <v>200</v>
      </c>
      <c r="AU92" s="249" t="s">
        <v>70</v>
      </c>
      <c r="AV92" s="14" t="s">
        <v>79</v>
      </c>
      <c r="AW92" s="14" t="s">
        <v>31</v>
      </c>
      <c r="AX92" s="14" t="s">
        <v>77</v>
      </c>
      <c r="AY92" s="249" t="s">
        <v>191</v>
      </c>
    </row>
    <row r="93" s="2" customFormat="1" ht="101.25" customHeight="1">
      <c r="A93" s="40"/>
      <c r="B93" s="41"/>
      <c r="C93" s="215" t="s">
        <v>192</v>
      </c>
      <c r="D93" s="215" t="s">
        <v>194</v>
      </c>
      <c r="E93" s="216" t="s">
        <v>249</v>
      </c>
      <c r="F93" s="217" t="s">
        <v>250</v>
      </c>
      <c r="G93" s="218" t="s">
        <v>244</v>
      </c>
      <c r="H93" s="219">
        <v>420</v>
      </c>
      <c r="I93" s="220"/>
      <c r="J93" s="221">
        <f>ROUND(I93*H93,2)</f>
        <v>0</v>
      </c>
      <c r="K93" s="217" t="s">
        <v>198</v>
      </c>
      <c r="L93" s="46"/>
      <c r="M93" s="222" t="s">
        <v>19</v>
      </c>
      <c r="N93" s="223" t="s">
        <v>41</v>
      </c>
      <c r="O93" s="86"/>
      <c r="P93" s="224">
        <f>O93*H93</f>
        <v>0</v>
      </c>
      <c r="Q93" s="224">
        <v>0</v>
      </c>
      <c r="R93" s="224">
        <f>Q93*H93</f>
        <v>0</v>
      </c>
      <c r="S93" s="224">
        <v>0</v>
      </c>
      <c r="T93" s="225">
        <f>S93*H93</f>
        <v>0</v>
      </c>
      <c r="U93" s="40"/>
      <c r="V93" s="40"/>
      <c r="W93" s="40"/>
      <c r="X93" s="40"/>
      <c r="Y93" s="40"/>
      <c r="Z93" s="40"/>
      <c r="AA93" s="40"/>
      <c r="AB93" s="40"/>
      <c r="AC93" s="40"/>
      <c r="AD93" s="40"/>
      <c r="AE93" s="40"/>
      <c r="AR93" s="226" t="s">
        <v>119</v>
      </c>
      <c r="AT93" s="226" t="s">
        <v>194</v>
      </c>
      <c r="AU93" s="226" t="s">
        <v>70</v>
      </c>
      <c r="AY93" s="19" t="s">
        <v>191</v>
      </c>
      <c r="BE93" s="227">
        <f>IF(N93="základní",J93,0)</f>
        <v>0</v>
      </c>
      <c r="BF93" s="227">
        <f>IF(N93="snížená",J93,0)</f>
        <v>0</v>
      </c>
      <c r="BG93" s="227">
        <f>IF(N93="zákl. přenesená",J93,0)</f>
        <v>0</v>
      </c>
      <c r="BH93" s="227">
        <f>IF(N93="sníž. přenesená",J93,0)</f>
        <v>0</v>
      </c>
      <c r="BI93" s="227">
        <f>IF(N93="nulová",J93,0)</f>
        <v>0</v>
      </c>
      <c r="BJ93" s="19" t="s">
        <v>77</v>
      </c>
      <c r="BK93" s="227">
        <f>ROUND(I93*H93,2)</f>
        <v>0</v>
      </c>
      <c r="BL93" s="19" t="s">
        <v>119</v>
      </c>
      <c r="BM93" s="226" t="s">
        <v>856</v>
      </c>
    </row>
    <row r="94" s="2" customFormat="1">
      <c r="A94" s="40"/>
      <c r="B94" s="41"/>
      <c r="C94" s="42"/>
      <c r="D94" s="230" t="s">
        <v>231</v>
      </c>
      <c r="E94" s="42"/>
      <c r="F94" s="271" t="s">
        <v>252</v>
      </c>
      <c r="G94" s="42"/>
      <c r="H94" s="42"/>
      <c r="I94" s="272"/>
      <c r="J94" s="42"/>
      <c r="K94" s="42"/>
      <c r="L94" s="46"/>
      <c r="M94" s="273"/>
      <c r="N94" s="274"/>
      <c r="O94" s="86"/>
      <c r="P94" s="86"/>
      <c r="Q94" s="86"/>
      <c r="R94" s="86"/>
      <c r="S94" s="86"/>
      <c r="T94" s="87"/>
      <c r="U94" s="40"/>
      <c r="V94" s="40"/>
      <c r="W94" s="40"/>
      <c r="X94" s="40"/>
      <c r="Y94" s="40"/>
      <c r="Z94" s="40"/>
      <c r="AA94" s="40"/>
      <c r="AB94" s="40"/>
      <c r="AC94" s="40"/>
      <c r="AD94" s="40"/>
      <c r="AE94" s="40"/>
      <c r="AT94" s="19" t="s">
        <v>231</v>
      </c>
      <c r="AU94" s="19" t="s">
        <v>70</v>
      </c>
    </row>
    <row r="95" s="2" customFormat="1" ht="33" customHeight="1">
      <c r="A95" s="40"/>
      <c r="B95" s="41"/>
      <c r="C95" s="215" t="s">
        <v>227</v>
      </c>
      <c r="D95" s="215" t="s">
        <v>194</v>
      </c>
      <c r="E95" s="216" t="s">
        <v>642</v>
      </c>
      <c r="F95" s="217" t="s">
        <v>643</v>
      </c>
      <c r="G95" s="218" t="s">
        <v>197</v>
      </c>
      <c r="H95" s="219">
        <v>10.800000000000001</v>
      </c>
      <c r="I95" s="220"/>
      <c r="J95" s="221">
        <f>ROUND(I95*H95,2)</f>
        <v>0</v>
      </c>
      <c r="K95" s="217" t="s">
        <v>198</v>
      </c>
      <c r="L95" s="46"/>
      <c r="M95" s="222" t="s">
        <v>19</v>
      </c>
      <c r="N95" s="223" t="s">
        <v>41</v>
      </c>
      <c r="O95" s="86"/>
      <c r="P95" s="224">
        <f>O95*H95</f>
        <v>0</v>
      </c>
      <c r="Q95" s="224">
        <v>0</v>
      </c>
      <c r="R95" s="224">
        <f>Q95*H95</f>
        <v>0</v>
      </c>
      <c r="S95" s="224">
        <v>0</v>
      </c>
      <c r="T95" s="225">
        <f>S95*H95</f>
        <v>0</v>
      </c>
      <c r="U95" s="40"/>
      <c r="V95" s="40"/>
      <c r="W95" s="40"/>
      <c r="X95" s="40"/>
      <c r="Y95" s="40"/>
      <c r="Z95" s="40"/>
      <c r="AA95" s="40"/>
      <c r="AB95" s="40"/>
      <c r="AC95" s="40"/>
      <c r="AD95" s="40"/>
      <c r="AE95" s="40"/>
      <c r="AR95" s="226" t="s">
        <v>119</v>
      </c>
      <c r="AT95" s="226" t="s">
        <v>194</v>
      </c>
      <c r="AU95" s="226" t="s">
        <v>70</v>
      </c>
      <c r="AY95" s="19" t="s">
        <v>191</v>
      </c>
      <c r="BE95" s="227">
        <f>IF(N95="základní",J95,0)</f>
        <v>0</v>
      </c>
      <c r="BF95" s="227">
        <f>IF(N95="snížená",J95,0)</f>
        <v>0</v>
      </c>
      <c r="BG95" s="227">
        <f>IF(N95="zákl. přenesená",J95,0)</f>
        <v>0</v>
      </c>
      <c r="BH95" s="227">
        <f>IF(N95="sníž. přenesená",J95,0)</f>
        <v>0</v>
      </c>
      <c r="BI95" s="227">
        <f>IF(N95="nulová",J95,0)</f>
        <v>0</v>
      </c>
      <c r="BJ95" s="19" t="s">
        <v>77</v>
      </c>
      <c r="BK95" s="227">
        <f>ROUND(I95*H95,2)</f>
        <v>0</v>
      </c>
      <c r="BL95" s="19" t="s">
        <v>119</v>
      </c>
      <c r="BM95" s="226" t="s">
        <v>857</v>
      </c>
    </row>
    <row r="96" s="14" customFormat="1">
      <c r="A96" s="14"/>
      <c r="B96" s="239"/>
      <c r="C96" s="240"/>
      <c r="D96" s="230" t="s">
        <v>200</v>
      </c>
      <c r="E96" s="241" t="s">
        <v>19</v>
      </c>
      <c r="F96" s="242" t="s">
        <v>858</v>
      </c>
      <c r="G96" s="240"/>
      <c r="H96" s="243">
        <v>10.800000000000001</v>
      </c>
      <c r="I96" s="244"/>
      <c r="J96" s="240"/>
      <c r="K96" s="240"/>
      <c r="L96" s="245"/>
      <c r="M96" s="246"/>
      <c r="N96" s="247"/>
      <c r="O96" s="247"/>
      <c r="P96" s="247"/>
      <c r="Q96" s="247"/>
      <c r="R96" s="247"/>
      <c r="S96" s="247"/>
      <c r="T96" s="248"/>
      <c r="U96" s="14"/>
      <c r="V96" s="14"/>
      <c r="W96" s="14"/>
      <c r="X96" s="14"/>
      <c r="Y96" s="14"/>
      <c r="Z96" s="14"/>
      <c r="AA96" s="14"/>
      <c r="AB96" s="14"/>
      <c r="AC96" s="14"/>
      <c r="AD96" s="14"/>
      <c r="AE96" s="14"/>
      <c r="AT96" s="249" t="s">
        <v>200</v>
      </c>
      <c r="AU96" s="249" t="s">
        <v>70</v>
      </c>
      <c r="AV96" s="14" t="s">
        <v>79</v>
      </c>
      <c r="AW96" s="14" t="s">
        <v>31</v>
      </c>
      <c r="AX96" s="14" t="s">
        <v>77</v>
      </c>
      <c r="AY96" s="249" t="s">
        <v>191</v>
      </c>
    </row>
    <row r="97" s="2" customFormat="1">
      <c r="A97" s="40"/>
      <c r="B97" s="41"/>
      <c r="C97" s="215" t="s">
        <v>233</v>
      </c>
      <c r="D97" s="215" t="s">
        <v>194</v>
      </c>
      <c r="E97" s="216" t="s">
        <v>667</v>
      </c>
      <c r="F97" s="217" t="s">
        <v>668</v>
      </c>
      <c r="G97" s="218" t="s">
        <v>197</v>
      </c>
      <c r="H97" s="219">
        <v>10.800000000000001</v>
      </c>
      <c r="I97" s="220"/>
      <c r="J97" s="221">
        <f>ROUND(I97*H97,2)</f>
        <v>0</v>
      </c>
      <c r="K97" s="217" t="s">
        <v>198</v>
      </c>
      <c r="L97" s="46"/>
      <c r="M97" s="222" t="s">
        <v>19</v>
      </c>
      <c r="N97" s="223" t="s">
        <v>41</v>
      </c>
      <c r="O97" s="86"/>
      <c r="P97" s="224">
        <f>O97*H97</f>
        <v>0</v>
      </c>
      <c r="Q97" s="224">
        <v>0</v>
      </c>
      <c r="R97" s="224">
        <f>Q97*H97</f>
        <v>0</v>
      </c>
      <c r="S97" s="224">
        <v>0</v>
      </c>
      <c r="T97" s="225">
        <f>S97*H97</f>
        <v>0</v>
      </c>
      <c r="U97" s="40"/>
      <c r="V97" s="40"/>
      <c r="W97" s="40"/>
      <c r="X97" s="40"/>
      <c r="Y97" s="40"/>
      <c r="Z97" s="40"/>
      <c r="AA97" s="40"/>
      <c r="AB97" s="40"/>
      <c r="AC97" s="40"/>
      <c r="AD97" s="40"/>
      <c r="AE97" s="40"/>
      <c r="AR97" s="226" t="s">
        <v>119</v>
      </c>
      <c r="AT97" s="226" t="s">
        <v>194</v>
      </c>
      <c r="AU97" s="226" t="s">
        <v>70</v>
      </c>
      <c r="AY97" s="19" t="s">
        <v>191</v>
      </c>
      <c r="BE97" s="227">
        <f>IF(N97="základní",J97,0)</f>
        <v>0</v>
      </c>
      <c r="BF97" s="227">
        <f>IF(N97="snížená",J97,0)</f>
        <v>0</v>
      </c>
      <c r="BG97" s="227">
        <f>IF(N97="zákl. přenesená",J97,0)</f>
        <v>0</v>
      </c>
      <c r="BH97" s="227">
        <f>IF(N97="sníž. přenesená",J97,0)</f>
        <v>0</v>
      </c>
      <c r="BI97" s="227">
        <f>IF(N97="nulová",J97,0)</f>
        <v>0</v>
      </c>
      <c r="BJ97" s="19" t="s">
        <v>77</v>
      </c>
      <c r="BK97" s="227">
        <f>ROUND(I97*H97,2)</f>
        <v>0</v>
      </c>
      <c r="BL97" s="19" t="s">
        <v>119</v>
      </c>
      <c r="BM97" s="226" t="s">
        <v>859</v>
      </c>
    </row>
    <row r="98" s="14" customFormat="1">
      <c r="A98" s="14"/>
      <c r="B98" s="239"/>
      <c r="C98" s="240"/>
      <c r="D98" s="230" t="s">
        <v>200</v>
      </c>
      <c r="E98" s="241" t="s">
        <v>19</v>
      </c>
      <c r="F98" s="242" t="s">
        <v>858</v>
      </c>
      <c r="G98" s="240"/>
      <c r="H98" s="243">
        <v>10.800000000000001</v>
      </c>
      <c r="I98" s="244"/>
      <c r="J98" s="240"/>
      <c r="K98" s="240"/>
      <c r="L98" s="245"/>
      <c r="M98" s="246"/>
      <c r="N98" s="247"/>
      <c r="O98" s="247"/>
      <c r="P98" s="247"/>
      <c r="Q98" s="247"/>
      <c r="R98" s="247"/>
      <c r="S98" s="247"/>
      <c r="T98" s="248"/>
      <c r="U98" s="14"/>
      <c r="V98" s="14"/>
      <c r="W98" s="14"/>
      <c r="X98" s="14"/>
      <c r="Y98" s="14"/>
      <c r="Z98" s="14"/>
      <c r="AA98" s="14"/>
      <c r="AB98" s="14"/>
      <c r="AC98" s="14"/>
      <c r="AD98" s="14"/>
      <c r="AE98" s="14"/>
      <c r="AT98" s="249" t="s">
        <v>200</v>
      </c>
      <c r="AU98" s="249" t="s">
        <v>70</v>
      </c>
      <c r="AV98" s="14" t="s">
        <v>79</v>
      </c>
      <c r="AW98" s="14" t="s">
        <v>31</v>
      </c>
      <c r="AX98" s="14" t="s">
        <v>77</v>
      </c>
      <c r="AY98" s="249" t="s">
        <v>191</v>
      </c>
    </row>
    <row r="99" s="2" customFormat="1">
      <c r="A99" s="40"/>
      <c r="B99" s="41"/>
      <c r="C99" s="215" t="s">
        <v>213</v>
      </c>
      <c r="D99" s="215" t="s">
        <v>194</v>
      </c>
      <c r="E99" s="216" t="s">
        <v>652</v>
      </c>
      <c r="F99" s="217" t="s">
        <v>653</v>
      </c>
      <c r="G99" s="218" t="s">
        <v>197</v>
      </c>
      <c r="H99" s="219">
        <v>12</v>
      </c>
      <c r="I99" s="220"/>
      <c r="J99" s="221">
        <f>ROUND(I99*H99,2)</f>
        <v>0</v>
      </c>
      <c r="K99" s="217" t="s">
        <v>198</v>
      </c>
      <c r="L99" s="46"/>
      <c r="M99" s="222" t="s">
        <v>19</v>
      </c>
      <c r="N99" s="223" t="s">
        <v>41</v>
      </c>
      <c r="O99" s="86"/>
      <c r="P99" s="224">
        <f>O99*H99</f>
        <v>0</v>
      </c>
      <c r="Q99" s="224">
        <v>0</v>
      </c>
      <c r="R99" s="224">
        <f>Q99*H99</f>
        <v>0</v>
      </c>
      <c r="S99" s="224">
        <v>0</v>
      </c>
      <c r="T99" s="225">
        <f>S99*H99</f>
        <v>0</v>
      </c>
      <c r="U99" s="40"/>
      <c r="V99" s="40"/>
      <c r="W99" s="40"/>
      <c r="X99" s="40"/>
      <c r="Y99" s="40"/>
      <c r="Z99" s="40"/>
      <c r="AA99" s="40"/>
      <c r="AB99" s="40"/>
      <c r="AC99" s="40"/>
      <c r="AD99" s="40"/>
      <c r="AE99" s="40"/>
      <c r="AR99" s="226" t="s">
        <v>119</v>
      </c>
      <c r="AT99" s="226" t="s">
        <v>194</v>
      </c>
      <c r="AU99" s="226" t="s">
        <v>70</v>
      </c>
      <c r="AY99" s="19" t="s">
        <v>191</v>
      </c>
      <c r="BE99" s="227">
        <f>IF(N99="základní",J99,0)</f>
        <v>0</v>
      </c>
      <c r="BF99" s="227">
        <f>IF(N99="snížená",J99,0)</f>
        <v>0</v>
      </c>
      <c r="BG99" s="227">
        <f>IF(N99="zákl. přenesená",J99,0)</f>
        <v>0</v>
      </c>
      <c r="BH99" s="227">
        <f>IF(N99="sníž. přenesená",J99,0)</f>
        <v>0</v>
      </c>
      <c r="BI99" s="227">
        <f>IF(N99="nulová",J99,0)</f>
        <v>0</v>
      </c>
      <c r="BJ99" s="19" t="s">
        <v>77</v>
      </c>
      <c r="BK99" s="227">
        <f>ROUND(I99*H99,2)</f>
        <v>0</v>
      </c>
      <c r="BL99" s="19" t="s">
        <v>119</v>
      </c>
      <c r="BM99" s="226" t="s">
        <v>860</v>
      </c>
    </row>
    <row r="100" s="14" customFormat="1">
      <c r="A100" s="14"/>
      <c r="B100" s="239"/>
      <c r="C100" s="240"/>
      <c r="D100" s="230" t="s">
        <v>200</v>
      </c>
      <c r="E100" s="241" t="s">
        <v>19</v>
      </c>
      <c r="F100" s="242" t="s">
        <v>861</v>
      </c>
      <c r="G100" s="240"/>
      <c r="H100" s="243">
        <v>6</v>
      </c>
      <c r="I100" s="244"/>
      <c r="J100" s="240"/>
      <c r="K100" s="240"/>
      <c r="L100" s="245"/>
      <c r="M100" s="246"/>
      <c r="N100" s="247"/>
      <c r="O100" s="247"/>
      <c r="P100" s="247"/>
      <c r="Q100" s="247"/>
      <c r="R100" s="247"/>
      <c r="S100" s="247"/>
      <c r="T100" s="248"/>
      <c r="U100" s="14"/>
      <c r="V100" s="14"/>
      <c r="W100" s="14"/>
      <c r="X100" s="14"/>
      <c r="Y100" s="14"/>
      <c r="Z100" s="14"/>
      <c r="AA100" s="14"/>
      <c r="AB100" s="14"/>
      <c r="AC100" s="14"/>
      <c r="AD100" s="14"/>
      <c r="AE100" s="14"/>
      <c r="AT100" s="249" t="s">
        <v>200</v>
      </c>
      <c r="AU100" s="249" t="s">
        <v>70</v>
      </c>
      <c r="AV100" s="14" t="s">
        <v>79</v>
      </c>
      <c r="AW100" s="14" t="s">
        <v>31</v>
      </c>
      <c r="AX100" s="14" t="s">
        <v>70</v>
      </c>
      <c r="AY100" s="249" t="s">
        <v>191</v>
      </c>
    </row>
    <row r="101" s="14" customFormat="1">
      <c r="A101" s="14"/>
      <c r="B101" s="239"/>
      <c r="C101" s="240"/>
      <c r="D101" s="230" t="s">
        <v>200</v>
      </c>
      <c r="E101" s="241" t="s">
        <v>19</v>
      </c>
      <c r="F101" s="242" t="s">
        <v>862</v>
      </c>
      <c r="G101" s="240"/>
      <c r="H101" s="243">
        <v>6</v>
      </c>
      <c r="I101" s="244"/>
      <c r="J101" s="240"/>
      <c r="K101" s="240"/>
      <c r="L101" s="245"/>
      <c r="M101" s="246"/>
      <c r="N101" s="247"/>
      <c r="O101" s="247"/>
      <c r="P101" s="247"/>
      <c r="Q101" s="247"/>
      <c r="R101" s="247"/>
      <c r="S101" s="247"/>
      <c r="T101" s="248"/>
      <c r="U101" s="14"/>
      <c r="V101" s="14"/>
      <c r="W101" s="14"/>
      <c r="X101" s="14"/>
      <c r="Y101" s="14"/>
      <c r="Z101" s="14"/>
      <c r="AA101" s="14"/>
      <c r="AB101" s="14"/>
      <c r="AC101" s="14"/>
      <c r="AD101" s="14"/>
      <c r="AE101" s="14"/>
      <c r="AT101" s="249" t="s">
        <v>200</v>
      </c>
      <c r="AU101" s="249" t="s">
        <v>70</v>
      </c>
      <c r="AV101" s="14" t="s">
        <v>79</v>
      </c>
      <c r="AW101" s="14" t="s">
        <v>31</v>
      </c>
      <c r="AX101" s="14" t="s">
        <v>70</v>
      </c>
      <c r="AY101" s="249" t="s">
        <v>191</v>
      </c>
    </row>
    <row r="102" s="15" customFormat="1">
      <c r="A102" s="15"/>
      <c r="B102" s="250"/>
      <c r="C102" s="251"/>
      <c r="D102" s="230" t="s">
        <v>200</v>
      </c>
      <c r="E102" s="252" t="s">
        <v>19</v>
      </c>
      <c r="F102" s="253" t="s">
        <v>209</v>
      </c>
      <c r="G102" s="251"/>
      <c r="H102" s="254">
        <v>12</v>
      </c>
      <c r="I102" s="255"/>
      <c r="J102" s="251"/>
      <c r="K102" s="251"/>
      <c r="L102" s="256"/>
      <c r="M102" s="257"/>
      <c r="N102" s="258"/>
      <c r="O102" s="258"/>
      <c r="P102" s="258"/>
      <c r="Q102" s="258"/>
      <c r="R102" s="258"/>
      <c r="S102" s="258"/>
      <c r="T102" s="259"/>
      <c r="U102" s="15"/>
      <c r="V102" s="15"/>
      <c r="W102" s="15"/>
      <c r="X102" s="15"/>
      <c r="Y102" s="15"/>
      <c r="Z102" s="15"/>
      <c r="AA102" s="15"/>
      <c r="AB102" s="15"/>
      <c r="AC102" s="15"/>
      <c r="AD102" s="15"/>
      <c r="AE102" s="15"/>
      <c r="AT102" s="260" t="s">
        <v>200</v>
      </c>
      <c r="AU102" s="260" t="s">
        <v>70</v>
      </c>
      <c r="AV102" s="15" t="s">
        <v>119</v>
      </c>
      <c r="AW102" s="15" t="s">
        <v>31</v>
      </c>
      <c r="AX102" s="15" t="s">
        <v>77</v>
      </c>
      <c r="AY102" s="260" t="s">
        <v>191</v>
      </c>
    </row>
    <row r="103" s="2" customFormat="1" ht="33" customHeight="1">
      <c r="A103" s="40"/>
      <c r="B103" s="41"/>
      <c r="C103" s="215" t="s">
        <v>248</v>
      </c>
      <c r="D103" s="215" t="s">
        <v>194</v>
      </c>
      <c r="E103" s="216" t="s">
        <v>673</v>
      </c>
      <c r="F103" s="217" t="s">
        <v>674</v>
      </c>
      <c r="G103" s="218" t="s">
        <v>197</v>
      </c>
      <c r="H103" s="219">
        <v>12</v>
      </c>
      <c r="I103" s="220"/>
      <c r="J103" s="221">
        <f>ROUND(I103*H103,2)</f>
        <v>0</v>
      </c>
      <c r="K103" s="217" t="s">
        <v>198</v>
      </c>
      <c r="L103" s="46"/>
      <c r="M103" s="222" t="s">
        <v>19</v>
      </c>
      <c r="N103" s="223" t="s">
        <v>41</v>
      </c>
      <c r="O103" s="86"/>
      <c r="P103" s="224">
        <f>O103*H103</f>
        <v>0</v>
      </c>
      <c r="Q103" s="224">
        <v>0</v>
      </c>
      <c r="R103" s="224">
        <f>Q103*H103</f>
        <v>0</v>
      </c>
      <c r="S103" s="224">
        <v>0</v>
      </c>
      <c r="T103" s="225">
        <f>S103*H103</f>
        <v>0</v>
      </c>
      <c r="U103" s="40"/>
      <c r="V103" s="40"/>
      <c r="W103" s="40"/>
      <c r="X103" s="40"/>
      <c r="Y103" s="40"/>
      <c r="Z103" s="40"/>
      <c r="AA103" s="40"/>
      <c r="AB103" s="40"/>
      <c r="AC103" s="40"/>
      <c r="AD103" s="40"/>
      <c r="AE103" s="40"/>
      <c r="AR103" s="226" t="s">
        <v>119</v>
      </c>
      <c r="AT103" s="226" t="s">
        <v>194</v>
      </c>
      <c r="AU103" s="226" t="s">
        <v>70</v>
      </c>
      <c r="AY103" s="19" t="s">
        <v>191</v>
      </c>
      <c r="BE103" s="227">
        <f>IF(N103="základní",J103,0)</f>
        <v>0</v>
      </c>
      <c r="BF103" s="227">
        <f>IF(N103="snížená",J103,0)</f>
        <v>0</v>
      </c>
      <c r="BG103" s="227">
        <f>IF(N103="zákl. přenesená",J103,0)</f>
        <v>0</v>
      </c>
      <c r="BH103" s="227">
        <f>IF(N103="sníž. přenesená",J103,0)</f>
        <v>0</v>
      </c>
      <c r="BI103" s="227">
        <f>IF(N103="nulová",J103,0)</f>
        <v>0</v>
      </c>
      <c r="BJ103" s="19" t="s">
        <v>77</v>
      </c>
      <c r="BK103" s="227">
        <f>ROUND(I103*H103,2)</f>
        <v>0</v>
      </c>
      <c r="BL103" s="19" t="s">
        <v>119</v>
      </c>
      <c r="BM103" s="226" t="s">
        <v>863</v>
      </c>
    </row>
    <row r="104" s="14" customFormat="1">
      <c r="A104" s="14"/>
      <c r="B104" s="239"/>
      <c r="C104" s="240"/>
      <c r="D104" s="230" t="s">
        <v>200</v>
      </c>
      <c r="E104" s="241" t="s">
        <v>19</v>
      </c>
      <c r="F104" s="242" t="s">
        <v>861</v>
      </c>
      <c r="G104" s="240"/>
      <c r="H104" s="243">
        <v>6</v>
      </c>
      <c r="I104" s="244"/>
      <c r="J104" s="240"/>
      <c r="K104" s="240"/>
      <c r="L104" s="245"/>
      <c r="M104" s="246"/>
      <c r="N104" s="247"/>
      <c r="O104" s="247"/>
      <c r="P104" s="247"/>
      <c r="Q104" s="247"/>
      <c r="R104" s="247"/>
      <c r="S104" s="247"/>
      <c r="T104" s="248"/>
      <c r="U104" s="14"/>
      <c r="V104" s="14"/>
      <c r="W104" s="14"/>
      <c r="X104" s="14"/>
      <c r="Y104" s="14"/>
      <c r="Z104" s="14"/>
      <c r="AA104" s="14"/>
      <c r="AB104" s="14"/>
      <c r="AC104" s="14"/>
      <c r="AD104" s="14"/>
      <c r="AE104" s="14"/>
      <c r="AT104" s="249" t="s">
        <v>200</v>
      </c>
      <c r="AU104" s="249" t="s">
        <v>70</v>
      </c>
      <c r="AV104" s="14" t="s">
        <v>79</v>
      </c>
      <c r="AW104" s="14" t="s">
        <v>31</v>
      </c>
      <c r="AX104" s="14" t="s">
        <v>70</v>
      </c>
      <c r="AY104" s="249" t="s">
        <v>191</v>
      </c>
    </row>
    <row r="105" s="14" customFormat="1">
      <c r="A105" s="14"/>
      <c r="B105" s="239"/>
      <c r="C105" s="240"/>
      <c r="D105" s="230" t="s">
        <v>200</v>
      </c>
      <c r="E105" s="241" t="s">
        <v>19</v>
      </c>
      <c r="F105" s="242" t="s">
        <v>862</v>
      </c>
      <c r="G105" s="240"/>
      <c r="H105" s="243">
        <v>6</v>
      </c>
      <c r="I105" s="244"/>
      <c r="J105" s="240"/>
      <c r="K105" s="240"/>
      <c r="L105" s="245"/>
      <c r="M105" s="246"/>
      <c r="N105" s="247"/>
      <c r="O105" s="247"/>
      <c r="P105" s="247"/>
      <c r="Q105" s="247"/>
      <c r="R105" s="247"/>
      <c r="S105" s="247"/>
      <c r="T105" s="248"/>
      <c r="U105" s="14"/>
      <c r="V105" s="14"/>
      <c r="W105" s="14"/>
      <c r="X105" s="14"/>
      <c r="Y105" s="14"/>
      <c r="Z105" s="14"/>
      <c r="AA105" s="14"/>
      <c r="AB105" s="14"/>
      <c r="AC105" s="14"/>
      <c r="AD105" s="14"/>
      <c r="AE105" s="14"/>
      <c r="AT105" s="249" t="s">
        <v>200</v>
      </c>
      <c r="AU105" s="249" t="s">
        <v>70</v>
      </c>
      <c r="AV105" s="14" t="s">
        <v>79</v>
      </c>
      <c r="AW105" s="14" t="s">
        <v>31</v>
      </c>
      <c r="AX105" s="14" t="s">
        <v>70</v>
      </c>
      <c r="AY105" s="249" t="s">
        <v>191</v>
      </c>
    </row>
    <row r="106" s="15" customFormat="1">
      <c r="A106" s="15"/>
      <c r="B106" s="250"/>
      <c r="C106" s="251"/>
      <c r="D106" s="230" t="s">
        <v>200</v>
      </c>
      <c r="E106" s="252" t="s">
        <v>19</v>
      </c>
      <c r="F106" s="253" t="s">
        <v>209</v>
      </c>
      <c r="G106" s="251"/>
      <c r="H106" s="254">
        <v>12</v>
      </c>
      <c r="I106" s="255"/>
      <c r="J106" s="251"/>
      <c r="K106" s="251"/>
      <c r="L106" s="256"/>
      <c r="M106" s="257"/>
      <c r="N106" s="258"/>
      <c r="O106" s="258"/>
      <c r="P106" s="258"/>
      <c r="Q106" s="258"/>
      <c r="R106" s="258"/>
      <c r="S106" s="258"/>
      <c r="T106" s="259"/>
      <c r="U106" s="15"/>
      <c r="V106" s="15"/>
      <c r="W106" s="15"/>
      <c r="X106" s="15"/>
      <c r="Y106" s="15"/>
      <c r="Z106" s="15"/>
      <c r="AA106" s="15"/>
      <c r="AB106" s="15"/>
      <c r="AC106" s="15"/>
      <c r="AD106" s="15"/>
      <c r="AE106" s="15"/>
      <c r="AT106" s="260" t="s">
        <v>200</v>
      </c>
      <c r="AU106" s="260" t="s">
        <v>70</v>
      </c>
      <c r="AV106" s="15" t="s">
        <v>119</v>
      </c>
      <c r="AW106" s="15" t="s">
        <v>31</v>
      </c>
      <c r="AX106" s="15" t="s">
        <v>77</v>
      </c>
      <c r="AY106" s="260" t="s">
        <v>191</v>
      </c>
    </row>
    <row r="107" s="2" customFormat="1" ht="33" customHeight="1">
      <c r="A107" s="40"/>
      <c r="B107" s="41"/>
      <c r="C107" s="215" t="s">
        <v>258</v>
      </c>
      <c r="D107" s="215" t="s">
        <v>194</v>
      </c>
      <c r="E107" s="216" t="s">
        <v>371</v>
      </c>
      <c r="F107" s="217" t="s">
        <v>372</v>
      </c>
      <c r="G107" s="218" t="s">
        <v>205</v>
      </c>
      <c r="H107" s="219">
        <v>193</v>
      </c>
      <c r="I107" s="220"/>
      <c r="J107" s="221">
        <f>ROUND(I107*H107,2)</f>
        <v>0</v>
      </c>
      <c r="K107" s="217" t="s">
        <v>198</v>
      </c>
      <c r="L107" s="46"/>
      <c r="M107" s="222" t="s">
        <v>19</v>
      </c>
      <c r="N107" s="223" t="s">
        <v>41</v>
      </c>
      <c r="O107" s="86"/>
      <c r="P107" s="224">
        <f>O107*H107</f>
        <v>0</v>
      </c>
      <c r="Q107" s="224">
        <v>0</v>
      </c>
      <c r="R107" s="224">
        <f>Q107*H107</f>
        <v>0</v>
      </c>
      <c r="S107" s="224">
        <v>0</v>
      </c>
      <c r="T107" s="225">
        <f>S107*H107</f>
        <v>0</v>
      </c>
      <c r="U107" s="40"/>
      <c r="V107" s="40"/>
      <c r="W107" s="40"/>
      <c r="X107" s="40"/>
      <c r="Y107" s="40"/>
      <c r="Z107" s="40"/>
      <c r="AA107" s="40"/>
      <c r="AB107" s="40"/>
      <c r="AC107" s="40"/>
      <c r="AD107" s="40"/>
      <c r="AE107" s="40"/>
      <c r="AR107" s="226" t="s">
        <v>119</v>
      </c>
      <c r="AT107" s="226" t="s">
        <v>194</v>
      </c>
      <c r="AU107" s="226" t="s">
        <v>70</v>
      </c>
      <c r="AY107" s="19" t="s">
        <v>191</v>
      </c>
      <c r="BE107" s="227">
        <f>IF(N107="základní",J107,0)</f>
        <v>0</v>
      </c>
      <c r="BF107" s="227">
        <f>IF(N107="snížená",J107,0)</f>
        <v>0</v>
      </c>
      <c r="BG107" s="227">
        <f>IF(N107="zákl. přenesená",J107,0)</f>
        <v>0</v>
      </c>
      <c r="BH107" s="227">
        <f>IF(N107="sníž. přenesená",J107,0)</f>
        <v>0</v>
      </c>
      <c r="BI107" s="227">
        <f>IF(N107="nulová",J107,0)</f>
        <v>0</v>
      </c>
      <c r="BJ107" s="19" t="s">
        <v>77</v>
      </c>
      <c r="BK107" s="227">
        <f>ROUND(I107*H107,2)</f>
        <v>0</v>
      </c>
      <c r="BL107" s="19" t="s">
        <v>119</v>
      </c>
      <c r="BM107" s="226" t="s">
        <v>864</v>
      </c>
    </row>
    <row r="108" s="2" customFormat="1" ht="16.5" customHeight="1">
      <c r="A108" s="40"/>
      <c r="B108" s="41"/>
      <c r="C108" s="215" t="s">
        <v>262</v>
      </c>
      <c r="D108" s="215" t="s">
        <v>194</v>
      </c>
      <c r="E108" s="216" t="s">
        <v>375</v>
      </c>
      <c r="F108" s="217" t="s">
        <v>376</v>
      </c>
      <c r="G108" s="218" t="s">
        <v>205</v>
      </c>
      <c r="H108" s="219">
        <v>193</v>
      </c>
      <c r="I108" s="220"/>
      <c r="J108" s="221">
        <f>ROUND(I108*H108,2)</f>
        <v>0</v>
      </c>
      <c r="K108" s="217" t="s">
        <v>198</v>
      </c>
      <c r="L108" s="46"/>
      <c r="M108" s="222" t="s">
        <v>19</v>
      </c>
      <c r="N108" s="223" t="s">
        <v>41</v>
      </c>
      <c r="O108" s="86"/>
      <c r="P108" s="224">
        <f>O108*H108</f>
        <v>0</v>
      </c>
      <c r="Q108" s="224">
        <v>0</v>
      </c>
      <c r="R108" s="224">
        <f>Q108*H108</f>
        <v>0</v>
      </c>
      <c r="S108" s="224">
        <v>0</v>
      </c>
      <c r="T108" s="225">
        <f>S108*H108</f>
        <v>0</v>
      </c>
      <c r="U108" s="40"/>
      <c r="V108" s="40"/>
      <c r="W108" s="40"/>
      <c r="X108" s="40"/>
      <c r="Y108" s="40"/>
      <c r="Z108" s="40"/>
      <c r="AA108" s="40"/>
      <c r="AB108" s="40"/>
      <c r="AC108" s="40"/>
      <c r="AD108" s="40"/>
      <c r="AE108" s="40"/>
      <c r="AR108" s="226" t="s">
        <v>119</v>
      </c>
      <c r="AT108" s="226" t="s">
        <v>194</v>
      </c>
      <c r="AU108" s="226" t="s">
        <v>70</v>
      </c>
      <c r="AY108" s="19" t="s">
        <v>191</v>
      </c>
      <c r="BE108" s="227">
        <f>IF(N108="základní",J108,0)</f>
        <v>0</v>
      </c>
      <c r="BF108" s="227">
        <f>IF(N108="snížená",J108,0)</f>
        <v>0</v>
      </c>
      <c r="BG108" s="227">
        <f>IF(N108="zákl. přenesená",J108,0)</f>
        <v>0</v>
      </c>
      <c r="BH108" s="227">
        <f>IF(N108="sníž. přenesená",J108,0)</f>
        <v>0</v>
      </c>
      <c r="BI108" s="227">
        <f>IF(N108="nulová",J108,0)</f>
        <v>0</v>
      </c>
      <c r="BJ108" s="19" t="s">
        <v>77</v>
      </c>
      <c r="BK108" s="227">
        <f>ROUND(I108*H108,2)</f>
        <v>0</v>
      </c>
      <c r="BL108" s="19" t="s">
        <v>119</v>
      </c>
      <c r="BM108" s="226" t="s">
        <v>865</v>
      </c>
    </row>
    <row r="109" s="2" customFormat="1" ht="44.25" customHeight="1">
      <c r="A109" s="40"/>
      <c r="B109" s="41"/>
      <c r="C109" s="215" t="s">
        <v>254</v>
      </c>
      <c r="D109" s="215" t="s">
        <v>194</v>
      </c>
      <c r="E109" s="216" t="s">
        <v>466</v>
      </c>
      <c r="F109" s="217" t="s">
        <v>467</v>
      </c>
      <c r="G109" s="218" t="s">
        <v>205</v>
      </c>
      <c r="H109" s="219">
        <v>3</v>
      </c>
      <c r="I109" s="220"/>
      <c r="J109" s="221">
        <f>ROUND(I109*H109,2)</f>
        <v>0</v>
      </c>
      <c r="K109" s="217" t="s">
        <v>198</v>
      </c>
      <c r="L109" s="46"/>
      <c r="M109" s="222" t="s">
        <v>19</v>
      </c>
      <c r="N109" s="223" t="s">
        <v>41</v>
      </c>
      <c r="O109" s="86"/>
      <c r="P109" s="224">
        <f>O109*H109</f>
        <v>0</v>
      </c>
      <c r="Q109" s="224">
        <v>0</v>
      </c>
      <c r="R109" s="224">
        <f>Q109*H109</f>
        <v>0</v>
      </c>
      <c r="S109" s="224">
        <v>0</v>
      </c>
      <c r="T109" s="225">
        <f>S109*H109</f>
        <v>0</v>
      </c>
      <c r="U109" s="40"/>
      <c r="V109" s="40"/>
      <c r="W109" s="40"/>
      <c r="X109" s="40"/>
      <c r="Y109" s="40"/>
      <c r="Z109" s="40"/>
      <c r="AA109" s="40"/>
      <c r="AB109" s="40"/>
      <c r="AC109" s="40"/>
      <c r="AD109" s="40"/>
      <c r="AE109" s="40"/>
      <c r="AR109" s="226" t="s">
        <v>119</v>
      </c>
      <c r="AT109" s="226" t="s">
        <v>194</v>
      </c>
      <c r="AU109" s="226" t="s">
        <v>70</v>
      </c>
      <c r="AY109" s="19" t="s">
        <v>191</v>
      </c>
      <c r="BE109" s="227">
        <f>IF(N109="základní",J109,0)</f>
        <v>0</v>
      </c>
      <c r="BF109" s="227">
        <f>IF(N109="snížená",J109,0)</f>
        <v>0</v>
      </c>
      <c r="BG109" s="227">
        <f>IF(N109="zákl. přenesená",J109,0)</f>
        <v>0</v>
      </c>
      <c r="BH109" s="227">
        <f>IF(N109="sníž. přenesená",J109,0)</f>
        <v>0</v>
      </c>
      <c r="BI109" s="227">
        <f>IF(N109="nulová",J109,0)</f>
        <v>0</v>
      </c>
      <c r="BJ109" s="19" t="s">
        <v>77</v>
      </c>
      <c r="BK109" s="227">
        <f>ROUND(I109*H109,2)</f>
        <v>0</v>
      </c>
      <c r="BL109" s="19" t="s">
        <v>119</v>
      </c>
      <c r="BM109" s="226" t="s">
        <v>866</v>
      </c>
    </row>
    <row r="110" s="13" customFormat="1">
      <c r="A110" s="13"/>
      <c r="B110" s="228"/>
      <c r="C110" s="229"/>
      <c r="D110" s="230" t="s">
        <v>200</v>
      </c>
      <c r="E110" s="231" t="s">
        <v>19</v>
      </c>
      <c r="F110" s="232" t="s">
        <v>867</v>
      </c>
      <c r="G110" s="229"/>
      <c r="H110" s="231" t="s">
        <v>19</v>
      </c>
      <c r="I110" s="233"/>
      <c r="J110" s="229"/>
      <c r="K110" s="229"/>
      <c r="L110" s="234"/>
      <c r="M110" s="235"/>
      <c r="N110" s="236"/>
      <c r="O110" s="236"/>
      <c r="P110" s="236"/>
      <c r="Q110" s="236"/>
      <c r="R110" s="236"/>
      <c r="S110" s="236"/>
      <c r="T110" s="237"/>
      <c r="U110" s="13"/>
      <c r="V110" s="13"/>
      <c r="W110" s="13"/>
      <c r="X110" s="13"/>
      <c r="Y110" s="13"/>
      <c r="Z110" s="13"/>
      <c r="AA110" s="13"/>
      <c r="AB110" s="13"/>
      <c r="AC110" s="13"/>
      <c r="AD110" s="13"/>
      <c r="AE110" s="13"/>
      <c r="AT110" s="238" t="s">
        <v>200</v>
      </c>
      <c r="AU110" s="238" t="s">
        <v>70</v>
      </c>
      <c r="AV110" s="13" t="s">
        <v>77</v>
      </c>
      <c r="AW110" s="13" t="s">
        <v>31</v>
      </c>
      <c r="AX110" s="13" t="s">
        <v>70</v>
      </c>
      <c r="AY110" s="238" t="s">
        <v>191</v>
      </c>
    </row>
    <row r="111" s="14" customFormat="1">
      <c r="A111" s="14"/>
      <c r="B111" s="239"/>
      <c r="C111" s="240"/>
      <c r="D111" s="230" t="s">
        <v>200</v>
      </c>
      <c r="E111" s="241" t="s">
        <v>19</v>
      </c>
      <c r="F111" s="242" t="s">
        <v>90</v>
      </c>
      <c r="G111" s="240"/>
      <c r="H111" s="243">
        <v>3</v>
      </c>
      <c r="I111" s="244"/>
      <c r="J111" s="240"/>
      <c r="K111" s="240"/>
      <c r="L111" s="245"/>
      <c r="M111" s="275"/>
      <c r="N111" s="276"/>
      <c r="O111" s="276"/>
      <c r="P111" s="276"/>
      <c r="Q111" s="276"/>
      <c r="R111" s="276"/>
      <c r="S111" s="276"/>
      <c r="T111" s="277"/>
      <c r="U111" s="14"/>
      <c r="V111" s="14"/>
      <c r="W111" s="14"/>
      <c r="X111" s="14"/>
      <c r="Y111" s="14"/>
      <c r="Z111" s="14"/>
      <c r="AA111" s="14"/>
      <c r="AB111" s="14"/>
      <c r="AC111" s="14"/>
      <c r="AD111" s="14"/>
      <c r="AE111" s="14"/>
      <c r="AT111" s="249" t="s">
        <v>200</v>
      </c>
      <c r="AU111" s="249" t="s">
        <v>70</v>
      </c>
      <c r="AV111" s="14" t="s">
        <v>79</v>
      </c>
      <c r="AW111" s="14" t="s">
        <v>31</v>
      </c>
      <c r="AX111" s="14" t="s">
        <v>77</v>
      </c>
      <c r="AY111" s="249" t="s">
        <v>191</v>
      </c>
    </row>
    <row r="112" s="2" customFormat="1" ht="6.96" customHeight="1">
      <c r="A112" s="40"/>
      <c r="B112" s="61"/>
      <c r="C112" s="62"/>
      <c r="D112" s="62"/>
      <c r="E112" s="62"/>
      <c r="F112" s="62"/>
      <c r="G112" s="62"/>
      <c r="H112" s="62"/>
      <c r="I112" s="62"/>
      <c r="J112" s="62"/>
      <c r="K112" s="62"/>
      <c r="L112" s="46"/>
      <c r="M112" s="40"/>
      <c r="O112" s="40"/>
      <c r="P112" s="40"/>
      <c r="Q112" s="40"/>
      <c r="R112" s="40"/>
      <c r="S112" s="40"/>
      <c r="T112" s="40"/>
      <c r="U112" s="40"/>
      <c r="V112" s="40"/>
      <c r="W112" s="40"/>
      <c r="X112" s="40"/>
      <c r="Y112" s="40"/>
      <c r="Z112" s="40"/>
      <c r="AA112" s="40"/>
      <c r="AB112" s="40"/>
      <c r="AC112" s="40"/>
      <c r="AD112" s="40"/>
      <c r="AE112" s="40"/>
    </row>
  </sheetData>
  <sheetProtection sheet="1" autoFilter="0" formatColumns="0" formatRows="0" objects="1" scenarios="1" spinCount="100000" saltValue="ZwendwTKHzzC8SZpaB+hcvqSxc49+z2qaqkU1aLqn3E5cUoO0ARCzPMse57zJEIz02qQt5fd6KioVv04tUnhPA==" hashValue="f0nQyqrGvlxWeGCsVi+N2g86MIrJItQfC4LJc9FmoFChJMeI1xoZtU90uqp1DLoczUMk59U1GprTobLl2R9ilw==" algorithmName="SHA-512" password="CC35"/>
  <autoFilter ref="C84:K111"/>
  <mergeCells count="12">
    <mergeCell ref="E7:H7"/>
    <mergeCell ref="E9:H9"/>
    <mergeCell ref="E11:H11"/>
    <mergeCell ref="E20:H20"/>
    <mergeCell ref="E29:H29"/>
    <mergeCell ref="E50:H50"/>
    <mergeCell ref="E52:H52"/>
    <mergeCell ref="E54:H54"/>
    <mergeCell ref="E73:H73"/>
    <mergeCell ref="E75:H75"/>
    <mergeCell ref="E77:H77"/>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106</v>
      </c>
    </row>
    <row r="3" s="1" customFormat="1" ht="6.96" customHeight="1">
      <c r="B3" s="141"/>
      <c r="C3" s="142"/>
      <c r="D3" s="142"/>
      <c r="E3" s="142"/>
      <c r="F3" s="142"/>
      <c r="G3" s="142"/>
      <c r="H3" s="142"/>
      <c r="I3" s="142"/>
      <c r="J3" s="142"/>
      <c r="K3" s="142"/>
      <c r="L3" s="22"/>
      <c r="AT3" s="19" t="s">
        <v>79</v>
      </c>
    </row>
    <row r="4" s="1" customFormat="1" ht="24.96" customHeight="1">
      <c r="B4" s="22"/>
      <c r="D4" s="143" t="s">
        <v>161</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1. TK Velké Březno - Boletice n.L. a 1. SK v žst. Boletice_OPRAVA č.1</v>
      </c>
      <c r="F7" s="145"/>
      <c r="G7" s="145"/>
      <c r="H7" s="145"/>
      <c r="L7" s="22"/>
    </row>
    <row r="8" s="1" customFormat="1" ht="12" customHeight="1">
      <c r="B8" s="22"/>
      <c r="D8" s="145" t="s">
        <v>162</v>
      </c>
      <c r="L8" s="22"/>
    </row>
    <row r="9" s="2" customFormat="1" ht="16.5" customHeight="1">
      <c r="A9" s="40"/>
      <c r="B9" s="46"/>
      <c r="C9" s="40"/>
      <c r="D9" s="40"/>
      <c r="E9" s="146" t="s">
        <v>163</v>
      </c>
      <c r="F9" s="40"/>
      <c r="G9" s="40"/>
      <c r="H9" s="40"/>
      <c r="I9" s="40"/>
      <c r="J9" s="40"/>
      <c r="K9" s="40"/>
      <c r="L9" s="147"/>
      <c r="S9" s="40"/>
      <c r="T9" s="40"/>
      <c r="U9" s="40"/>
      <c r="V9" s="40"/>
      <c r="W9" s="40"/>
      <c r="X9" s="40"/>
      <c r="Y9" s="40"/>
      <c r="Z9" s="40"/>
      <c r="AA9" s="40"/>
      <c r="AB9" s="40"/>
      <c r="AC9" s="40"/>
      <c r="AD9" s="40"/>
      <c r="AE9" s="40"/>
    </row>
    <row r="10" s="2" customFormat="1" ht="12" customHeight="1">
      <c r="A10" s="40"/>
      <c r="B10" s="46"/>
      <c r="C10" s="40"/>
      <c r="D10" s="145" t="s">
        <v>164</v>
      </c>
      <c r="E10" s="40"/>
      <c r="F10" s="40"/>
      <c r="G10" s="40"/>
      <c r="H10" s="40"/>
      <c r="I10" s="40"/>
      <c r="J10" s="40"/>
      <c r="K10" s="40"/>
      <c r="L10" s="147"/>
      <c r="S10" s="40"/>
      <c r="T10" s="40"/>
      <c r="U10" s="40"/>
      <c r="V10" s="40"/>
      <c r="W10" s="40"/>
      <c r="X10" s="40"/>
      <c r="Y10" s="40"/>
      <c r="Z10" s="40"/>
      <c r="AA10" s="40"/>
      <c r="AB10" s="40"/>
      <c r="AC10" s="40"/>
      <c r="AD10" s="40"/>
      <c r="AE10" s="40"/>
    </row>
    <row r="11" s="2" customFormat="1" ht="16.5" customHeight="1">
      <c r="A11" s="40"/>
      <c r="B11" s="46"/>
      <c r="C11" s="40"/>
      <c r="D11" s="40"/>
      <c r="E11" s="148" t="s">
        <v>868</v>
      </c>
      <c r="F11" s="40"/>
      <c r="G11" s="40"/>
      <c r="H11" s="40"/>
      <c r="I11" s="40"/>
      <c r="J11" s="40"/>
      <c r="K11" s="40"/>
      <c r="L11" s="147"/>
      <c r="S11" s="40"/>
      <c r="T11" s="40"/>
      <c r="U11" s="40"/>
      <c r="V11" s="40"/>
      <c r="W11" s="40"/>
      <c r="X11" s="40"/>
      <c r="Y11" s="40"/>
      <c r="Z11" s="40"/>
      <c r="AA11" s="40"/>
      <c r="AB11" s="40"/>
      <c r="AC11" s="40"/>
      <c r="AD11" s="40"/>
      <c r="AE11" s="40"/>
    </row>
    <row r="12" s="2" customFormat="1">
      <c r="A12" s="40"/>
      <c r="B12" s="46"/>
      <c r="C12" s="40"/>
      <c r="D12" s="40"/>
      <c r="E12" s="40"/>
      <c r="F12" s="40"/>
      <c r="G12" s="40"/>
      <c r="H12" s="40"/>
      <c r="I12" s="40"/>
      <c r="J12" s="40"/>
      <c r="K12" s="40"/>
      <c r="L12" s="147"/>
      <c r="S12" s="40"/>
      <c r="T12" s="40"/>
      <c r="U12" s="40"/>
      <c r="V12" s="40"/>
      <c r="W12" s="40"/>
      <c r="X12" s="40"/>
      <c r="Y12" s="40"/>
      <c r="Z12" s="40"/>
      <c r="AA12" s="40"/>
      <c r="AB12" s="40"/>
      <c r="AC12" s="40"/>
      <c r="AD12" s="40"/>
      <c r="AE12" s="40"/>
    </row>
    <row r="13" s="2" customFormat="1" ht="12" customHeight="1">
      <c r="A13" s="40"/>
      <c r="B13" s="46"/>
      <c r="C13" s="40"/>
      <c r="D13" s="145" t="s">
        <v>18</v>
      </c>
      <c r="E13" s="40"/>
      <c r="F13" s="135" t="s">
        <v>19</v>
      </c>
      <c r="G13" s="40"/>
      <c r="H13" s="40"/>
      <c r="I13" s="145" t="s">
        <v>20</v>
      </c>
      <c r="J13" s="135" t="s">
        <v>19</v>
      </c>
      <c r="K13" s="40"/>
      <c r="L13" s="147"/>
      <c r="S13" s="40"/>
      <c r="T13" s="40"/>
      <c r="U13" s="40"/>
      <c r="V13" s="40"/>
      <c r="W13" s="40"/>
      <c r="X13" s="40"/>
      <c r="Y13" s="40"/>
      <c r="Z13" s="40"/>
      <c r="AA13" s="40"/>
      <c r="AB13" s="40"/>
      <c r="AC13" s="40"/>
      <c r="AD13" s="40"/>
      <c r="AE13" s="40"/>
    </row>
    <row r="14" s="2" customFormat="1" ht="12" customHeight="1">
      <c r="A14" s="40"/>
      <c r="B14" s="46"/>
      <c r="C14" s="40"/>
      <c r="D14" s="145" t="s">
        <v>21</v>
      </c>
      <c r="E14" s="40"/>
      <c r="F14" s="135" t="s">
        <v>473</v>
      </c>
      <c r="G14" s="40"/>
      <c r="H14" s="40"/>
      <c r="I14" s="145" t="s">
        <v>23</v>
      </c>
      <c r="J14" s="149" t="str">
        <f>'Rekapitulace stavby'!AN8</f>
        <v>15. 3. 2021</v>
      </c>
      <c r="K14" s="40"/>
      <c r="L14" s="147"/>
      <c r="S14" s="40"/>
      <c r="T14" s="40"/>
      <c r="U14" s="40"/>
      <c r="V14" s="40"/>
      <c r="W14" s="40"/>
      <c r="X14" s="40"/>
      <c r="Y14" s="40"/>
      <c r="Z14" s="40"/>
      <c r="AA14" s="40"/>
      <c r="AB14" s="40"/>
      <c r="AC14" s="40"/>
      <c r="AD14" s="40"/>
      <c r="AE14" s="40"/>
    </row>
    <row r="15" s="2" customFormat="1" ht="10.8" customHeight="1">
      <c r="A15" s="40"/>
      <c r="B15" s="46"/>
      <c r="C15" s="40"/>
      <c r="D15" s="40"/>
      <c r="E15" s="40"/>
      <c r="F15" s="40"/>
      <c r="G15" s="40"/>
      <c r="H15" s="40"/>
      <c r="I15" s="40"/>
      <c r="J15" s="40"/>
      <c r="K15" s="40"/>
      <c r="L15" s="147"/>
      <c r="S15" s="40"/>
      <c r="T15" s="40"/>
      <c r="U15" s="40"/>
      <c r="V15" s="40"/>
      <c r="W15" s="40"/>
      <c r="X15" s="40"/>
      <c r="Y15" s="40"/>
      <c r="Z15" s="40"/>
      <c r="AA15" s="40"/>
      <c r="AB15" s="40"/>
      <c r="AC15" s="40"/>
      <c r="AD15" s="40"/>
      <c r="AE15" s="40"/>
    </row>
    <row r="16" s="2" customFormat="1" ht="12" customHeight="1">
      <c r="A16" s="40"/>
      <c r="B16" s="46"/>
      <c r="C16" s="40"/>
      <c r="D16" s="145" t="s">
        <v>25</v>
      </c>
      <c r="E16" s="40"/>
      <c r="F16" s="40"/>
      <c r="G16" s="40"/>
      <c r="H16" s="40"/>
      <c r="I16" s="145" t="s">
        <v>26</v>
      </c>
      <c r="J16" s="135" t="s">
        <v>166</v>
      </c>
      <c r="K16" s="40"/>
      <c r="L16" s="147"/>
      <c r="S16" s="40"/>
      <c r="T16" s="40"/>
      <c r="U16" s="40"/>
      <c r="V16" s="40"/>
      <c r="W16" s="40"/>
      <c r="X16" s="40"/>
      <c r="Y16" s="40"/>
      <c r="Z16" s="40"/>
      <c r="AA16" s="40"/>
      <c r="AB16" s="40"/>
      <c r="AC16" s="40"/>
      <c r="AD16" s="40"/>
      <c r="AE16" s="40"/>
    </row>
    <row r="17" s="2" customFormat="1" ht="18" customHeight="1">
      <c r="A17" s="40"/>
      <c r="B17" s="46"/>
      <c r="C17" s="40"/>
      <c r="D17" s="40"/>
      <c r="E17" s="135" t="s">
        <v>167</v>
      </c>
      <c r="F17" s="40"/>
      <c r="G17" s="40"/>
      <c r="H17" s="40"/>
      <c r="I17" s="145" t="s">
        <v>27</v>
      </c>
      <c r="J17" s="135" t="s">
        <v>168</v>
      </c>
      <c r="K17" s="40"/>
      <c r="L17" s="147"/>
      <c r="S17" s="40"/>
      <c r="T17" s="40"/>
      <c r="U17" s="40"/>
      <c r="V17" s="40"/>
      <c r="W17" s="40"/>
      <c r="X17" s="40"/>
      <c r="Y17" s="40"/>
      <c r="Z17" s="40"/>
      <c r="AA17" s="40"/>
      <c r="AB17" s="40"/>
      <c r="AC17" s="40"/>
      <c r="AD17" s="40"/>
      <c r="AE17" s="40"/>
    </row>
    <row r="18" s="2" customFormat="1" ht="6.96" customHeight="1">
      <c r="A18" s="40"/>
      <c r="B18" s="46"/>
      <c r="C18" s="40"/>
      <c r="D18" s="40"/>
      <c r="E18" s="40"/>
      <c r="F18" s="40"/>
      <c r="G18" s="40"/>
      <c r="H18" s="40"/>
      <c r="I18" s="40"/>
      <c r="J18" s="40"/>
      <c r="K18" s="40"/>
      <c r="L18" s="147"/>
      <c r="S18" s="40"/>
      <c r="T18" s="40"/>
      <c r="U18" s="40"/>
      <c r="V18" s="40"/>
      <c r="W18" s="40"/>
      <c r="X18" s="40"/>
      <c r="Y18" s="40"/>
      <c r="Z18" s="40"/>
      <c r="AA18" s="40"/>
      <c r="AB18" s="40"/>
      <c r="AC18" s="40"/>
      <c r="AD18" s="40"/>
      <c r="AE18" s="40"/>
    </row>
    <row r="19" s="2" customFormat="1" ht="12" customHeight="1">
      <c r="A19" s="40"/>
      <c r="B19" s="46"/>
      <c r="C19" s="40"/>
      <c r="D19" s="145" t="s">
        <v>28</v>
      </c>
      <c r="E19" s="40"/>
      <c r="F19" s="40"/>
      <c r="G19" s="40"/>
      <c r="H19" s="40"/>
      <c r="I19" s="145" t="s">
        <v>26</v>
      </c>
      <c r="J19" s="35" t="str">
        <f>'Rekapitulace stavby'!AN13</f>
        <v>Vyplň údaj</v>
      </c>
      <c r="K19" s="40"/>
      <c r="L19" s="147"/>
      <c r="S19" s="40"/>
      <c r="T19" s="40"/>
      <c r="U19" s="40"/>
      <c r="V19" s="40"/>
      <c r="W19" s="40"/>
      <c r="X19" s="40"/>
      <c r="Y19" s="40"/>
      <c r="Z19" s="40"/>
      <c r="AA19" s="40"/>
      <c r="AB19" s="40"/>
      <c r="AC19" s="40"/>
      <c r="AD19" s="40"/>
      <c r="AE19" s="40"/>
    </row>
    <row r="20" s="2" customFormat="1" ht="18" customHeight="1">
      <c r="A20" s="40"/>
      <c r="B20" s="46"/>
      <c r="C20" s="40"/>
      <c r="D20" s="40"/>
      <c r="E20" s="35" t="str">
        <f>'Rekapitulace stavby'!E14</f>
        <v>Vyplň údaj</v>
      </c>
      <c r="F20" s="135"/>
      <c r="G20" s="135"/>
      <c r="H20" s="135"/>
      <c r="I20" s="145" t="s">
        <v>27</v>
      </c>
      <c r="J20" s="35" t="str">
        <f>'Rekapitulace stavby'!AN14</f>
        <v>Vyplň údaj</v>
      </c>
      <c r="K20" s="40"/>
      <c r="L20" s="147"/>
      <c r="S20" s="40"/>
      <c r="T20" s="40"/>
      <c r="U20" s="40"/>
      <c r="V20" s="40"/>
      <c r="W20" s="40"/>
      <c r="X20" s="40"/>
      <c r="Y20" s="40"/>
      <c r="Z20" s="40"/>
      <c r="AA20" s="40"/>
      <c r="AB20" s="40"/>
      <c r="AC20" s="40"/>
      <c r="AD20" s="40"/>
      <c r="AE20" s="40"/>
    </row>
    <row r="21" s="2" customFormat="1" ht="6.96" customHeight="1">
      <c r="A21" s="40"/>
      <c r="B21" s="46"/>
      <c r="C21" s="40"/>
      <c r="D21" s="40"/>
      <c r="E21" s="40"/>
      <c r="F21" s="40"/>
      <c r="G21" s="40"/>
      <c r="H21" s="40"/>
      <c r="I21" s="40"/>
      <c r="J21" s="40"/>
      <c r="K21" s="40"/>
      <c r="L21" s="147"/>
      <c r="S21" s="40"/>
      <c r="T21" s="40"/>
      <c r="U21" s="40"/>
      <c r="V21" s="40"/>
      <c r="W21" s="40"/>
      <c r="X21" s="40"/>
      <c r="Y21" s="40"/>
      <c r="Z21" s="40"/>
      <c r="AA21" s="40"/>
      <c r="AB21" s="40"/>
      <c r="AC21" s="40"/>
      <c r="AD21" s="40"/>
      <c r="AE21" s="40"/>
    </row>
    <row r="22" s="2" customFormat="1" ht="12" customHeight="1">
      <c r="A22" s="40"/>
      <c r="B22" s="46"/>
      <c r="C22" s="40"/>
      <c r="D22" s="145" t="s">
        <v>30</v>
      </c>
      <c r="E22" s="40"/>
      <c r="F22" s="40"/>
      <c r="G22" s="40"/>
      <c r="H22" s="40"/>
      <c r="I22" s="145" t="s">
        <v>26</v>
      </c>
      <c r="J22" s="135" t="str">
        <f>IF('Rekapitulace stavby'!AN16="","",'Rekapitulace stavby'!AN16)</f>
        <v/>
      </c>
      <c r="K22" s="40"/>
      <c r="L22" s="147"/>
      <c r="S22" s="40"/>
      <c r="T22" s="40"/>
      <c r="U22" s="40"/>
      <c r="V22" s="40"/>
      <c r="W22" s="40"/>
      <c r="X22" s="40"/>
      <c r="Y22" s="40"/>
      <c r="Z22" s="40"/>
      <c r="AA22" s="40"/>
      <c r="AB22" s="40"/>
      <c r="AC22" s="40"/>
      <c r="AD22" s="40"/>
      <c r="AE22" s="40"/>
    </row>
    <row r="23" s="2" customFormat="1" ht="18" customHeight="1">
      <c r="A23" s="40"/>
      <c r="B23" s="46"/>
      <c r="C23" s="40"/>
      <c r="D23" s="40"/>
      <c r="E23" s="135" t="str">
        <f>IF('Rekapitulace stavby'!E17="","",'Rekapitulace stavby'!E17)</f>
        <v xml:space="preserve"> </v>
      </c>
      <c r="F23" s="40"/>
      <c r="G23" s="40"/>
      <c r="H23" s="40"/>
      <c r="I23" s="145" t="s">
        <v>27</v>
      </c>
      <c r="J23" s="135" t="str">
        <f>IF('Rekapitulace stavby'!AN17="","",'Rekapitulace stavby'!AN17)</f>
        <v/>
      </c>
      <c r="K23" s="40"/>
      <c r="L23" s="147"/>
      <c r="S23" s="40"/>
      <c r="T23" s="40"/>
      <c r="U23" s="40"/>
      <c r="V23" s="40"/>
      <c r="W23" s="40"/>
      <c r="X23" s="40"/>
      <c r="Y23" s="40"/>
      <c r="Z23" s="40"/>
      <c r="AA23" s="40"/>
      <c r="AB23" s="40"/>
      <c r="AC23" s="40"/>
      <c r="AD23" s="40"/>
      <c r="AE23" s="40"/>
    </row>
    <row r="24" s="2" customFormat="1" ht="6.96" customHeight="1">
      <c r="A24" s="40"/>
      <c r="B24" s="46"/>
      <c r="C24" s="40"/>
      <c r="D24" s="40"/>
      <c r="E24" s="40"/>
      <c r="F24" s="40"/>
      <c r="G24" s="40"/>
      <c r="H24" s="40"/>
      <c r="I24" s="40"/>
      <c r="J24" s="40"/>
      <c r="K24" s="40"/>
      <c r="L24" s="147"/>
      <c r="S24" s="40"/>
      <c r="T24" s="40"/>
      <c r="U24" s="40"/>
      <c r="V24" s="40"/>
      <c r="W24" s="40"/>
      <c r="X24" s="40"/>
      <c r="Y24" s="40"/>
      <c r="Z24" s="40"/>
      <c r="AA24" s="40"/>
      <c r="AB24" s="40"/>
      <c r="AC24" s="40"/>
      <c r="AD24" s="40"/>
      <c r="AE24" s="40"/>
    </row>
    <row r="25" s="2" customFormat="1" ht="12" customHeight="1">
      <c r="A25" s="40"/>
      <c r="B25" s="46"/>
      <c r="C25" s="40"/>
      <c r="D25" s="145" t="s">
        <v>32</v>
      </c>
      <c r="E25" s="40"/>
      <c r="F25" s="40"/>
      <c r="G25" s="40"/>
      <c r="H25" s="40"/>
      <c r="I25" s="145" t="s">
        <v>26</v>
      </c>
      <c r="J25" s="135" t="s">
        <v>19</v>
      </c>
      <c r="K25" s="40"/>
      <c r="L25" s="147"/>
      <c r="S25" s="40"/>
      <c r="T25" s="40"/>
      <c r="U25" s="40"/>
      <c r="V25" s="40"/>
      <c r="W25" s="40"/>
      <c r="X25" s="40"/>
      <c r="Y25" s="40"/>
      <c r="Z25" s="40"/>
      <c r="AA25" s="40"/>
      <c r="AB25" s="40"/>
      <c r="AC25" s="40"/>
      <c r="AD25" s="40"/>
      <c r="AE25" s="40"/>
    </row>
    <row r="26" s="2" customFormat="1" ht="18" customHeight="1">
      <c r="A26" s="40"/>
      <c r="B26" s="46"/>
      <c r="C26" s="40"/>
      <c r="D26" s="40"/>
      <c r="E26" s="135" t="s">
        <v>33</v>
      </c>
      <c r="F26" s="40"/>
      <c r="G26" s="40"/>
      <c r="H26" s="40"/>
      <c r="I26" s="145" t="s">
        <v>27</v>
      </c>
      <c r="J26" s="135" t="s">
        <v>19</v>
      </c>
      <c r="K26" s="40"/>
      <c r="L26" s="147"/>
      <c r="S26" s="40"/>
      <c r="T26" s="40"/>
      <c r="U26" s="40"/>
      <c r="V26" s="40"/>
      <c r="W26" s="40"/>
      <c r="X26" s="40"/>
      <c r="Y26" s="40"/>
      <c r="Z26" s="40"/>
      <c r="AA26" s="40"/>
      <c r="AB26" s="40"/>
      <c r="AC26" s="40"/>
      <c r="AD26" s="40"/>
      <c r="AE26" s="40"/>
    </row>
    <row r="27" s="2" customFormat="1" ht="6.96" customHeight="1">
      <c r="A27" s="40"/>
      <c r="B27" s="46"/>
      <c r="C27" s="40"/>
      <c r="D27" s="40"/>
      <c r="E27" s="40"/>
      <c r="F27" s="40"/>
      <c r="G27" s="40"/>
      <c r="H27" s="40"/>
      <c r="I27" s="40"/>
      <c r="J27" s="40"/>
      <c r="K27" s="40"/>
      <c r="L27" s="147"/>
      <c r="S27" s="40"/>
      <c r="T27" s="40"/>
      <c r="U27" s="40"/>
      <c r="V27" s="40"/>
      <c r="W27" s="40"/>
      <c r="X27" s="40"/>
      <c r="Y27" s="40"/>
      <c r="Z27" s="40"/>
      <c r="AA27" s="40"/>
      <c r="AB27" s="40"/>
      <c r="AC27" s="40"/>
      <c r="AD27" s="40"/>
      <c r="AE27" s="40"/>
    </row>
    <row r="28" s="2" customFormat="1" ht="12" customHeight="1">
      <c r="A28" s="40"/>
      <c r="B28" s="46"/>
      <c r="C28" s="40"/>
      <c r="D28" s="145" t="s">
        <v>34</v>
      </c>
      <c r="E28" s="40"/>
      <c r="F28" s="40"/>
      <c r="G28" s="40"/>
      <c r="H28" s="40"/>
      <c r="I28" s="40"/>
      <c r="J28" s="40"/>
      <c r="K28" s="40"/>
      <c r="L28" s="147"/>
      <c r="S28" s="40"/>
      <c r="T28" s="40"/>
      <c r="U28" s="40"/>
      <c r="V28" s="40"/>
      <c r="W28" s="40"/>
      <c r="X28" s="40"/>
      <c r="Y28" s="40"/>
      <c r="Z28" s="40"/>
      <c r="AA28" s="40"/>
      <c r="AB28" s="40"/>
      <c r="AC28" s="40"/>
      <c r="AD28" s="40"/>
      <c r="AE28" s="40"/>
    </row>
    <row r="29" s="8" customFormat="1" ht="47.25" customHeight="1">
      <c r="A29" s="150"/>
      <c r="B29" s="151"/>
      <c r="C29" s="150"/>
      <c r="D29" s="150"/>
      <c r="E29" s="152" t="s">
        <v>169</v>
      </c>
      <c r="F29" s="152"/>
      <c r="G29" s="152"/>
      <c r="H29" s="152"/>
      <c r="I29" s="150"/>
      <c r="J29" s="150"/>
      <c r="K29" s="150"/>
      <c r="L29" s="153"/>
      <c r="S29" s="150"/>
      <c r="T29" s="150"/>
      <c r="U29" s="150"/>
      <c r="V29" s="150"/>
      <c r="W29" s="150"/>
      <c r="X29" s="150"/>
      <c r="Y29" s="150"/>
      <c r="Z29" s="150"/>
      <c r="AA29" s="150"/>
      <c r="AB29" s="150"/>
      <c r="AC29" s="150"/>
      <c r="AD29" s="150"/>
      <c r="AE29" s="150"/>
    </row>
    <row r="30" s="2" customFormat="1" ht="6.96" customHeight="1">
      <c r="A30" s="40"/>
      <c r="B30" s="46"/>
      <c r="C30" s="40"/>
      <c r="D30" s="40"/>
      <c r="E30" s="40"/>
      <c r="F30" s="40"/>
      <c r="G30" s="40"/>
      <c r="H30" s="40"/>
      <c r="I30" s="40"/>
      <c r="J30" s="40"/>
      <c r="K30" s="40"/>
      <c r="L30" s="147"/>
      <c r="S30" s="40"/>
      <c r="T30" s="40"/>
      <c r="U30" s="40"/>
      <c r="V30" s="40"/>
      <c r="W30" s="40"/>
      <c r="X30" s="40"/>
      <c r="Y30" s="40"/>
      <c r="Z30" s="40"/>
      <c r="AA30" s="40"/>
      <c r="AB30" s="40"/>
      <c r="AC30" s="40"/>
      <c r="AD30" s="40"/>
      <c r="AE30" s="40"/>
    </row>
    <row r="31" s="2" customFormat="1" ht="6.96" customHeight="1">
      <c r="A31" s="40"/>
      <c r="B31" s="46"/>
      <c r="C31" s="40"/>
      <c r="D31" s="154"/>
      <c r="E31" s="154"/>
      <c r="F31" s="154"/>
      <c r="G31" s="154"/>
      <c r="H31" s="154"/>
      <c r="I31" s="154"/>
      <c r="J31" s="154"/>
      <c r="K31" s="154"/>
      <c r="L31" s="147"/>
      <c r="S31" s="40"/>
      <c r="T31" s="40"/>
      <c r="U31" s="40"/>
      <c r="V31" s="40"/>
      <c r="W31" s="40"/>
      <c r="X31" s="40"/>
      <c r="Y31" s="40"/>
      <c r="Z31" s="40"/>
      <c r="AA31" s="40"/>
      <c r="AB31" s="40"/>
      <c r="AC31" s="40"/>
      <c r="AD31" s="40"/>
      <c r="AE31" s="40"/>
    </row>
    <row r="32" s="2" customFormat="1" ht="25.44" customHeight="1">
      <c r="A32" s="40"/>
      <c r="B32" s="46"/>
      <c r="C32" s="40"/>
      <c r="D32" s="155" t="s">
        <v>36</v>
      </c>
      <c r="E32" s="40"/>
      <c r="F32" s="40"/>
      <c r="G32" s="40"/>
      <c r="H32" s="40"/>
      <c r="I32" s="40"/>
      <c r="J32" s="156">
        <f>ROUND(J85, 2)</f>
        <v>0</v>
      </c>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14.4" customHeight="1">
      <c r="A34" s="40"/>
      <c r="B34" s="46"/>
      <c r="C34" s="40"/>
      <c r="D34" s="40"/>
      <c r="E34" s="40"/>
      <c r="F34" s="157" t="s">
        <v>38</v>
      </c>
      <c r="G34" s="40"/>
      <c r="H34" s="40"/>
      <c r="I34" s="157" t="s">
        <v>37</v>
      </c>
      <c r="J34" s="157" t="s">
        <v>39</v>
      </c>
      <c r="K34" s="40"/>
      <c r="L34" s="147"/>
      <c r="S34" s="40"/>
      <c r="T34" s="40"/>
      <c r="U34" s="40"/>
      <c r="V34" s="40"/>
      <c r="W34" s="40"/>
      <c r="X34" s="40"/>
      <c r="Y34" s="40"/>
      <c r="Z34" s="40"/>
      <c r="AA34" s="40"/>
      <c r="AB34" s="40"/>
      <c r="AC34" s="40"/>
      <c r="AD34" s="40"/>
      <c r="AE34" s="40"/>
    </row>
    <row r="35" s="2" customFormat="1" ht="14.4" customHeight="1">
      <c r="A35" s="40"/>
      <c r="B35" s="46"/>
      <c r="C35" s="40"/>
      <c r="D35" s="158" t="s">
        <v>40</v>
      </c>
      <c r="E35" s="145" t="s">
        <v>41</v>
      </c>
      <c r="F35" s="159">
        <f>ROUND((SUM(BE85:BE89)),  2)</f>
        <v>0</v>
      </c>
      <c r="G35" s="40"/>
      <c r="H35" s="40"/>
      <c r="I35" s="160">
        <v>0.20999999999999999</v>
      </c>
      <c r="J35" s="159">
        <f>ROUND(((SUM(BE85:BE89))*I35),  2)</f>
        <v>0</v>
      </c>
      <c r="K35" s="40"/>
      <c r="L35" s="147"/>
      <c r="S35" s="40"/>
      <c r="T35" s="40"/>
      <c r="U35" s="40"/>
      <c r="V35" s="40"/>
      <c r="W35" s="40"/>
      <c r="X35" s="40"/>
      <c r="Y35" s="40"/>
      <c r="Z35" s="40"/>
      <c r="AA35" s="40"/>
      <c r="AB35" s="40"/>
      <c r="AC35" s="40"/>
      <c r="AD35" s="40"/>
      <c r="AE35" s="40"/>
    </row>
    <row r="36" s="2" customFormat="1" ht="14.4" customHeight="1">
      <c r="A36" s="40"/>
      <c r="B36" s="46"/>
      <c r="C36" s="40"/>
      <c r="D36" s="40"/>
      <c r="E36" s="145" t="s">
        <v>42</v>
      </c>
      <c r="F36" s="159">
        <f>ROUND((SUM(BF85:BF89)),  2)</f>
        <v>0</v>
      </c>
      <c r="G36" s="40"/>
      <c r="H36" s="40"/>
      <c r="I36" s="160">
        <v>0.14999999999999999</v>
      </c>
      <c r="J36" s="159">
        <f>ROUND(((SUM(BF85:BF89))*I36),  2)</f>
        <v>0</v>
      </c>
      <c r="K36" s="40"/>
      <c r="L36" s="147"/>
      <c r="S36" s="40"/>
      <c r="T36" s="40"/>
      <c r="U36" s="40"/>
      <c r="V36" s="40"/>
      <c r="W36" s="40"/>
      <c r="X36" s="40"/>
      <c r="Y36" s="40"/>
      <c r="Z36" s="40"/>
      <c r="AA36" s="40"/>
      <c r="AB36" s="40"/>
      <c r="AC36" s="40"/>
      <c r="AD36" s="40"/>
      <c r="AE36" s="40"/>
    </row>
    <row r="37" hidden="1" s="2" customFormat="1" ht="14.4" customHeight="1">
      <c r="A37" s="40"/>
      <c r="B37" s="46"/>
      <c r="C37" s="40"/>
      <c r="D37" s="40"/>
      <c r="E37" s="145" t="s">
        <v>43</v>
      </c>
      <c r="F37" s="159">
        <f>ROUND((SUM(BG85:BG89)),  2)</f>
        <v>0</v>
      </c>
      <c r="G37" s="40"/>
      <c r="H37" s="40"/>
      <c r="I37" s="160">
        <v>0.20999999999999999</v>
      </c>
      <c r="J37" s="159">
        <f>0</f>
        <v>0</v>
      </c>
      <c r="K37" s="40"/>
      <c r="L37" s="147"/>
      <c r="S37" s="40"/>
      <c r="T37" s="40"/>
      <c r="U37" s="40"/>
      <c r="V37" s="40"/>
      <c r="W37" s="40"/>
      <c r="X37" s="40"/>
      <c r="Y37" s="40"/>
      <c r="Z37" s="40"/>
      <c r="AA37" s="40"/>
      <c r="AB37" s="40"/>
      <c r="AC37" s="40"/>
      <c r="AD37" s="40"/>
      <c r="AE37" s="40"/>
    </row>
    <row r="38" hidden="1" s="2" customFormat="1" ht="14.4" customHeight="1">
      <c r="A38" s="40"/>
      <c r="B38" s="46"/>
      <c r="C38" s="40"/>
      <c r="D38" s="40"/>
      <c r="E38" s="145" t="s">
        <v>44</v>
      </c>
      <c r="F38" s="159">
        <f>ROUND((SUM(BH85:BH89)),  2)</f>
        <v>0</v>
      </c>
      <c r="G38" s="40"/>
      <c r="H38" s="40"/>
      <c r="I38" s="160">
        <v>0.14999999999999999</v>
      </c>
      <c r="J38" s="159">
        <f>0</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45</v>
      </c>
      <c r="F39" s="159">
        <f>ROUND((SUM(BI85:BI89)),  2)</f>
        <v>0</v>
      </c>
      <c r="G39" s="40"/>
      <c r="H39" s="40"/>
      <c r="I39" s="160">
        <v>0</v>
      </c>
      <c r="J39" s="159">
        <f>0</f>
        <v>0</v>
      </c>
      <c r="K39" s="40"/>
      <c r="L39" s="147"/>
      <c r="S39" s="40"/>
      <c r="T39" s="40"/>
      <c r="U39" s="40"/>
      <c r="V39" s="40"/>
      <c r="W39" s="40"/>
      <c r="X39" s="40"/>
      <c r="Y39" s="40"/>
      <c r="Z39" s="40"/>
      <c r="AA39" s="40"/>
      <c r="AB39" s="40"/>
      <c r="AC39" s="40"/>
      <c r="AD39" s="40"/>
      <c r="AE39" s="40"/>
    </row>
    <row r="40" s="2" customFormat="1" ht="6.96" customHeight="1">
      <c r="A40" s="40"/>
      <c r="B40" s="46"/>
      <c r="C40" s="40"/>
      <c r="D40" s="40"/>
      <c r="E40" s="40"/>
      <c r="F40" s="40"/>
      <c r="G40" s="40"/>
      <c r="H40" s="40"/>
      <c r="I40" s="40"/>
      <c r="J40" s="40"/>
      <c r="K40" s="40"/>
      <c r="L40" s="147"/>
      <c r="S40" s="40"/>
      <c r="T40" s="40"/>
      <c r="U40" s="40"/>
      <c r="V40" s="40"/>
      <c r="W40" s="40"/>
      <c r="X40" s="40"/>
      <c r="Y40" s="40"/>
      <c r="Z40" s="40"/>
      <c r="AA40" s="40"/>
      <c r="AB40" s="40"/>
      <c r="AC40" s="40"/>
      <c r="AD40" s="40"/>
      <c r="AE40" s="40"/>
    </row>
    <row r="41" s="2" customFormat="1" ht="25.44" customHeight="1">
      <c r="A41" s="40"/>
      <c r="B41" s="46"/>
      <c r="C41" s="161"/>
      <c r="D41" s="162" t="s">
        <v>46</v>
      </c>
      <c r="E41" s="163"/>
      <c r="F41" s="163"/>
      <c r="G41" s="164" t="s">
        <v>47</v>
      </c>
      <c r="H41" s="165" t="s">
        <v>48</v>
      </c>
      <c r="I41" s="163"/>
      <c r="J41" s="166">
        <f>SUM(J32:J39)</f>
        <v>0</v>
      </c>
      <c r="K41" s="167"/>
      <c r="L41" s="147"/>
      <c r="S41" s="40"/>
      <c r="T41" s="40"/>
      <c r="U41" s="40"/>
      <c r="V41" s="40"/>
      <c r="W41" s="40"/>
      <c r="X41" s="40"/>
      <c r="Y41" s="40"/>
      <c r="Z41" s="40"/>
      <c r="AA41" s="40"/>
      <c r="AB41" s="40"/>
      <c r="AC41" s="40"/>
      <c r="AD41" s="40"/>
      <c r="AE41" s="40"/>
    </row>
    <row r="42" s="2" customFormat="1" ht="14.4" customHeight="1">
      <c r="A42" s="40"/>
      <c r="B42" s="168"/>
      <c r="C42" s="169"/>
      <c r="D42" s="169"/>
      <c r="E42" s="169"/>
      <c r="F42" s="169"/>
      <c r="G42" s="169"/>
      <c r="H42" s="169"/>
      <c r="I42" s="169"/>
      <c r="J42" s="169"/>
      <c r="K42" s="169"/>
      <c r="L42" s="147"/>
      <c r="S42" s="40"/>
      <c r="T42" s="40"/>
      <c r="U42" s="40"/>
      <c r="V42" s="40"/>
      <c r="W42" s="40"/>
      <c r="X42" s="40"/>
      <c r="Y42" s="40"/>
      <c r="Z42" s="40"/>
      <c r="AA42" s="40"/>
      <c r="AB42" s="40"/>
      <c r="AC42" s="40"/>
      <c r="AD42" s="40"/>
      <c r="AE42" s="40"/>
    </row>
    <row r="46" s="2" customFormat="1" ht="6.96" customHeight="1">
      <c r="A46" s="40"/>
      <c r="B46" s="170"/>
      <c r="C46" s="171"/>
      <c r="D46" s="171"/>
      <c r="E46" s="171"/>
      <c r="F46" s="171"/>
      <c r="G46" s="171"/>
      <c r="H46" s="171"/>
      <c r="I46" s="171"/>
      <c r="J46" s="171"/>
      <c r="K46" s="171"/>
      <c r="L46" s="147"/>
      <c r="S46" s="40"/>
      <c r="T46" s="40"/>
      <c r="U46" s="40"/>
      <c r="V46" s="40"/>
      <c r="W46" s="40"/>
      <c r="X46" s="40"/>
      <c r="Y46" s="40"/>
      <c r="Z46" s="40"/>
      <c r="AA46" s="40"/>
      <c r="AB46" s="40"/>
      <c r="AC46" s="40"/>
      <c r="AD46" s="40"/>
      <c r="AE46" s="40"/>
    </row>
    <row r="47" s="2" customFormat="1" ht="24.96" customHeight="1">
      <c r="A47" s="40"/>
      <c r="B47" s="41"/>
      <c r="C47" s="25" t="s">
        <v>170</v>
      </c>
      <c r="D47" s="42"/>
      <c r="E47" s="42"/>
      <c r="F47" s="42"/>
      <c r="G47" s="42"/>
      <c r="H47" s="42"/>
      <c r="I47" s="42"/>
      <c r="J47" s="42"/>
      <c r="K47" s="42"/>
      <c r="L47" s="147"/>
      <c r="S47" s="40"/>
      <c r="T47" s="40"/>
      <c r="U47" s="40"/>
      <c r="V47" s="40"/>
      <c r="W47" s="40"/>
      <c r="X47" s="40"/>
      <c r="Y47" s="40"/>
      <c r="Z47" s="40"/>
      <c r="AA47" s="40"/>
      <c r="AB47" s="40"/>
      <c r="AC47" s="40"/>
      <c r="AD47" s="40"/>
      <c r="AE47" s="40"/>
    </row>
    <row r="48" s="2" customFormat="1" ht="6.96" customHeight="1">
      <c r="A48" s="40"/>
      <c r="B48" s="41"/>
      <c r="C48" s="42"/>
      <c r="D48" s="42"/>
      <c r="E48" s="42"/>
      <c r="F48" s="42"/>
      <c r="G48" s="42"/>
      <c r="H48" s="42"/>
      <c r="I48" s="42"/>
      <c r="J48" s="42"/>
      <c r="K48" s="42"/>
      <c r="L48" s="147"/>
      <c r="S48" s="40"/>
      <c r="T48" s="40"/>
      <c r="U48" s="40"/>
      <c r="V48" s="40"/>
      <c r="W48" s="40"/>
      <c r="X48" s="40"/>
      <c r="Y48" s="40"/>
      <c r="Z48" s="40"/>
      <c r="AA48" s="40"/>
      <c r="AB48" s="40"/>
      <c r="AC48" s="40"/>
      <c r="AD48" s="40"/>
      <c r="AE48" s="40"/>
    </row>
    <row r="49" s="2" customFormat="1" ht="12" customHeight="1">
      <c r="A49" s="40"/>
      <c r="B49" s="41"/>
      <c r="C49" s="34" t="s">
        <v>16</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16.5" customHeight="1">
      <c r="A50" s="40"/>
      <c r="B50" s="41"/>
      <c r="C50" s="42"/>
      <c r="D50" s="42"/>
      <c r="E50" s="172" t="str">
        <f>E7</f>
        <v>Oprava trati v úseku 1. TK Velké Březno - Boletice n.L. a 1. SK v žst. Boletice_OPRAVA č.1</v>
      </c>
      <c r="F50" s="34"/>
      <c r="G50" s="34"/>
      <c r="H50" s="34"/>
      <c r="I50" s="42"/>
      <c r="J50" s="42"/>
      <c r="K50" s="42"/>
      <c r="L50" s="147"/>
      <c r="S50" s="40"/>
      <c r="T50" s="40"/>
      <c r="U50" s="40"/>
      <c r="V50" s="40"/>
      <c r="W50" s="40"/>
      <c r="X50" s="40"/>
      <c r="Y50" s="40"/>
      <c r="Z50" s="40"/>
      <c r="AA50" s="40"/>
      <c r="AB50" s="40"/>
      <c r="AC50" s="40"/>
      <c r="AD50" s="40"/>
      <c r="AE50" s="40"/>
    </row>
    <row r="51" s="1" customFormat="1" ht="12" customHeight="1">
      <c r="B51" s="23"/>
      <c r="C51" s="34" t="s">
        <v>162</v>
      </c>
      <c r="D51" s="24"/>
      <c r="E51" s="24"/>
      <c r="F51" s="24"/>
      <c r="G51" s="24"/>
      <c r="H51" s="24"/>
      <c r="I51" s="24"/>
      <c r="J51" s="24"/>
      <c r="K51" s="24"/>
      <c r="L51" s="22"/>
    </row>
    <row r="52" s="2" customFormat="1" ht="16.5" customHeight="1">
      <c r="A52" s="40"/>
      <c r="B52" s="41"/>
      <c r="C52" s="42"/>
      <c r="D52" s="42"/>
      <c r="E52" s="172" t="s">
        <v>163</v>
      </c>
      <c r="F52" s="42"/>
      <c r="G52" s="42"/>
      <c r="H52" s="42"/>
      <c r="I52" s="42"/>
      <c r="J52" s="42"/>
      <c r="K52" s="42"/>
      <c r="L52" s="147"/>
      <c r="S52" s="40"/>
      <c r="T52" s="40"/>
      <c r="U52" s="40"/>
      <c r="V52" s="40"/>
      <c r="W52" s="40"/>
      <c r="X52" s="40"/>
      <c r="Y52" s="40"/>
      <c r="Z52" s="40"/>
      <c r="AA52" s="40"/>
      <c r="AB52" s="40"/>
      <c r="AC52" s="40"/>
      <c r="AD52" s="40"/>
      <c r="AE52" s="40"/>
    </row>
    <row r="53" s="2" customFormat="1" ht="12" customHeight="1">
      <c r="A53" s="40"/>
      <c r="B53" s="41"/>
      <c r="C53" s="34" t="s">
        <v>164</v>
      </c>
      <c r="D53" s="42"/>
      <c r="E53" s="42"/>
      <c r="F53" s="42"/>
      <c r="G53" s="42"/>
      <c r="H53" s="42"/>
      <c r="I53" s="42"/>
      <c r="J53" s="42"/>
      <c r="K53" s="42"/>
      <c r="L53" s="147"/>
      <c r="S53" s="40"/>
      <c r="T53" s="40"/>
      <c r="U53" s="40"/>
      <c r="V53" s="40"/>
      <c r="W53" s="40"/>
      <c r="X53" s="40"/>
      <c r="Y53" s="40"/>
      <c r="Z53" s="40"/>
      <c r="AA53" s="40"/>
      <c r="AB53" s="40"/>
      <c r="AC53" s="40"/>
      <c r="AD53" s="40"/>
      <c r="AE53" s="40"/>
    </row>
    <row r="54" s="2" customFormat="1" ht="16.5" customHeight="1">
      <c r="A54" s="40"/>
      <c r="B54" s="41"/>
      <c r="C54" s="42"/>
      <c r="D54" s="42"/>
      <c r="E54" s="71" t="str">
        <f>E11</f>
        <v>04 - Materiál dodávaný objednatelem - NEOCEŇOVAT</v>
      </c>
      <c r="F54" s="42"/>
      <c r="G54" s="42"/>
      <c r="H54" s="42"/>
      <c r="I54" s="42"/>
      <c r="J54" s="42"/>
      <c r="K54" s="42"/>
      <c r="L54" s="147"/>
      <c r="S54" s="40"/>
      <c r="T54" s="40"/>
      <c r="U54" s="40"/>
      <c r="V54" s="40"/>
      <c r="W54" s="40"/>
      <c r="X54" s="40"/>
      <c r="Y54" s="40"/>
      <c r="Z54" s="40"/>
      <c r="AA54" s="40"/>
      <c r="AB54" s="40"/>
      <c r="AC54" s="40"/>
      <c r="AD54" s="40"/>
      <c r="AE54" s="40"/>
    </row>
    <row r="55" s="2" customFormat="1" ht="6.96" customHeight="1">
      <c r="A55" s="40"/>
      <c r="B55" s="41"/>
      <c r="C55" s="42"/>
      <c r="D55" s="42"/>
      <c r="E55" s="42"/>
      <c r="F55" s="42"/>
      <c r="G55" s="42"/>
      <c r="H55" s="42"/>
      <c r="I55" s="42"/>
      <c r="J55" s="42"/>
      <c r="K55" s="42"/>
      <c r="L55" s="147"/>
      <c r="S55" s="40"/>
      <c r="T55" s="40"/>
      <c r="U55" s="40"/>
      <c r="V55" s="40"/>
      <c r="W55" s="40"/>
      <c r="X55" s="40"/>
      <c r="Y55" s="40"/>
      <c r="Z55" s="40"/>
      <c r="AA55" s="40"/>
      <c r="AB55" s="40"/>
      <c r="AC55" s="40"/>
      <c r="AD55" s="40"/>
      <c r="AE55" s="40"/>
    </row>
    <row r="56" s="2" customFormat="1" ht="12" customHeight="1">
      <c r="A56" s="40"/>
      <c r="B56" s="41"/>
      <c r="C56" s="34" t="s">
        <v>21</v>
      </c>
      <c r="D56" s="42"/>
      <c r="E56" s="42"/>
      <c r="F56" s="29" t="str">
        <f>F14</f>
        <v>trať 073</v>
      </c>
      <c r="G56" s="42"/>
      <c r="H56" s="42"/>
      <c r="I56" s="34" t="s">
        <v>23</v>
      </c>
      <c r="J56" s="74" t="str">
        <f>IF(J14="","",J14)</f>
        <v>15. 3. 2021</v>
      </c>
      <c r="K56" s="42"/>
      <c r="L56" s="147"/>
      <c r="S56" s="40"/>
      <c r="T56" s="40"/>
      <c r="U56" s="40"/>
      <c r="V56" s="40"/>
      <c r="W56" s="40"/>
      <c r="X56" s="40"/>
      <c r="Y56" s="40"/>
      <c r="Z56" s="40"/>
      <c r="AA56" s="40"/>
      <c r="AB56" s="40"/>
      <c r="AC56" s="40"/>
      <c r="AD56" s="40"/>
      <c r="AE56" s="40"/>
    </row>
    <row r="57" s="2" customFormat="1" ht="6.96" customHeight="1">
      <c r="A57" s="40"/>
      <c r="B57" s="41"/>
      <c r="C57" s="42"/>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5.15" customHeight="1">
      <c r="A58" s="40"/>
      <c r="B58" s="41"/>
      <c r="C58" s="34" t="s">
        <v>25</v>
      </c>
      <c r="D58" s="42"/>
      <c r="E58" s="42"/>
      <c r="F58" s="29" t="str">
        <f>E17</f>
        <v>Správa železnic, OŘ ÚNL</v>
      </c>
      <c r="G58" s="42"/>
      <c r="H58" s="42"/>
      <c r="I58" s="34" t="s">
        <v>30</v>
      </c>
      <c r="J58" s="38" t="str">
        <f>E23</f>
        <v xml:space="preserve"> </v>
      </c>
      <c r="K58" s="42"/>
      <c r="L58" s="147"/>
      <c r="S58" s="40"/>
      <c r="T58" s="40"/>
      <c r="U58" s="40"/>
      <c r="V58" s="40"/>
      <c r="W58" s="40"/>
      <c r="X58" s="40"/>
      <c r="Y58" s="40"/>
      <c r="Z58" s="40"/>
      <c r="AA58" s="40"/>
      <c r="AB58" s="40"/>
      <c r="AC58" s="40"/>
      <c r="AD58" s="40"/>
      <c r="AE58" s="40"/>
    </row>
    <row r="59" s="2" customFormat="1" ht="15.15" customHeight="1">
      <c r="A59" s="40"/>
      <c r="B59" s="41"/>
      <c r="C59" s="34" t="s">
        <v>28</v>
      </c>
      <c r="D59" s="42"/>
      <c r="E59" s="42"/>
      <c r="F59" s="29" t="str">
        <f>IF(E20="","",E20)</f>
        <v>Vyplň údaj</v>
      </c>
      <c r="G59" s="42"/>
      <c r="H59" s="42"/>
      <c r="I59" s="34" t="s">
        <v>32</v>
      </c>
      <c r="J59" s="38" t="str">
        <f>E26</f>
        <v>Věra Trnková</v>
      </c>
      <c r="K59" s="42"/>
      <c r="L59" s="147"/>
      <c r="S59" s="40"/>
      <c r="T59" s="40"/>
      <c r="U59" s="40"/>
      <c r="V59" s="40"/>
      <c r="W59" s="40"/>
      <c r="X59" s="40"/>
      <c r="Y59" s="40"/>
      <c r="Z59" s="40"/>
      <c r="AA59" s="40"/>
      <c r="AB59" s="40"/>
      <c r="AC59" s="40"/>
      <c r="AD59" s="40"/>
      <c r="AE59" s="40"/>
    </row>
    <row r="60" s="2" customFormat="1" ht="10.32" customHeight="1">
      <c r="A60" s="40"/>
      <c r="B60" s="41"/>
      <c r="C60" s="42"/>
      <c r="D60" s="42"/>
      <c r="E60" s="42"/>
      <c r="F60" s="42"/>
      <c r="G60" s="42"/>
      <c r="H60" s="42"/>
      <c r="I60" s="42"/>
      <c r="J60" s="42"/>
      <c r="K60" s="42"/>
      <c r="L60" s="147"/>
      <c r="S60" s="40"/>
      <c r="T60" s="40"/>
      <c r="U60" s="40"/>
      <c r="V60" s="40"/>
      <c r="W60" s="40"/>
      <c r="X60" s="40"/>
      <c r="Y60" s="40"/>
      <c r="Z60" s="40"/>
      <c r="AA60" s="40"/>
      <c r="AB60" s="40"/>
      <c r="AC60" s="40"/>
      <c r="AD60" s="40"/>
      <c r="AE60" s="40"/>
    </row>
    <row r="61" s="2" customFormat="1" ht="29.28" customHeight="1">
      <c r="A61" s="40"/>
      <c r="B61" s="41"/>
      <c r="C61" s="173" t="s">
        <v>171</v>
      </c>
      <c r="D61" s="174"/>
      <c r="E61" s="174"/>
      <c r="F61" s="174"/>
      <c r="G61" s="174"/>
      <c r="H61" s="174"/>
      <c r="I61" s="174"/>
      <c r="J61" s="175" t="s">
        <v>172</v>
      </c>
      <c r="K61" s="174"/>
      <c r="L61" s="147"/>
      <c r="S61" s="40"/>
      <c r="T61" s="40"/>
      <c r="U61" s="40"/>
      <c r="V61" s="40"/>
      <c r="W61" s="40"/>
      <c r="X61" s="40"/>
      <c r="Y61" s="40"/>
      <c r="Z61" s="40"/>
      <c r="AA61" s="40"/>
      <c r="AB61" s="40"/>
      <c r="AC61" s="40"/>
      <c r="AD61" s="40"/>
      <c r="AE61" s="40"/>
    </row>
    <row r="62" s="2" customFormat="1" ht="10.32" customHeight="1">
      <c r="A62" s="40"/>
      <c r="B62" s="41"/>
      <c r="C62" s="42"/>
      <c r="D62" s="42"/>
      <c r="E62" s="42"/>
      <c r="F62" s="42"/>
      <c r="G62" s="42"/>
      <c r="H62" s="42"/>
      <c r="I62" s="42"/>
      <c r="J62" s="42"/>
      <c r="K62" s="42"/>
      <c r="L62" s="147"/>
      <c r="S62" s="40"/>
      <c r="T62" s="40"/>
      <c r="U62" s="40"/>
      <c r="V62" s="40"/>
      <c r="W62" s="40"/>
      <c r="X62" s="40"/>
      <c r="Y62" s="40"/>
      <c r="Z62" s="40"/>
      <c r="AA62" s="40"/>
      <c r="AB62" s="40"/>
      <c r="AC62" s="40"/>
      <c r="AD62" s="40"/>
      <c r="AE62" s="40"/>
    </row>
    <row r="63" s="2" customFormat="1" ht="22.8" customHeight="1">
      <c r="A63" s="40"/>
      <c r="B63" s="41"/>
      <c r="C63" s="176" t="s">
        <v>68</v>
      </c>
      <c r="D63" s="42"/>
      <c r="E63" s="42"/>
      <c r="F63" s="42"/>
      <c r="G63" s="42"/>
      <c r="H63" s="42"/>
      <c r="I63" s="42"/>
      <c r="J63" s="104">
        <f>J85</f>
        <v>0</v>
      </c>
      <c r="K63" s="42"/>
      <c r="L63" s="147"/>
      <c r="S63" s="40"/>
      <c r="T63" s="40"/>
      <c r="U63" s="40"/>
      <c r="V63" s="40"/>
      <c r="W63" s="40"/>
      <c r="X63" s="40"/>
      <c r="Y63" s="40"/>
      <c r="Z63" s="40"/>
      <c r="AA63" s="40"/>
      <c r="AB63" s="40"/>
      <c r="AC63" s="40"/>
      <c r="AD63" s="40"/>
      <c r="AE63" s="40"/>
      <c r="AU63" s="19" t="s">
        <v>173</v>
      </c>
    </row>
    <row r="64" s="2" customFormat="1" ht="21.84"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6.96" customHeight="1">
      <c r="A65" s="40"/>
      <c r="B65" s="61"/>
      <c r="C65" s="62"/>
      <c r="D65" s="62"/>
      <c r="E65" s="62"/>
      <c r="F65" s="62"/>
      <c r="G65" s="62"/>
      <c r="H65" s="62"/>
      <c r="I65" s="62"/>
      <c r="J65" s="62"/>
      <c r="K65" s="62"/>
      <c r="L65" s="147"/>
      <c r="S65" s="40"/>
      <c r="T65" s="40"/>
      <c r="U65" s="40"/>
      <c r="V65" s="40"/>
      <c r="W65" s="40"/>
      <c r="X65" s="40"/>
      <c r="Y65" s="40"/>
      <c r="Z65" s="40"/>
      <c r="AA65" s="40"/>
      <c r="AB65" s="40"/>
      <c r="AC65" s="40"/>
      <c r="AD65" s="40"/>
      <c r="AE65" s="40"/>
    </row>
    <row r="69" s="2" customFormat="1" ht="6.96" customHeight="1">
      <c r="A69" s="40"/>
      <c r="B69" s="63"/>
      <c r="C69" s="64"/>
      <c r="D69" s="64"/>
      <c r="E69" s="64"/>
      <c r="F69" s="64"/>
      <c r="G69" s="64"/>
      <c r="H69" s="64"/>
      <c r="I69" s="64"/>
      <c r="J69" s="64"/>
      <c r="K69" s="64"/>
      <c r="L69" s="147"/>
      <c r="S69" s="40"/>
      <c r="T69" s="40"/>
      <c r="U69" s="40"/>
      <c r="V69" s="40"/>
      <c r="W69" s="40"/>
      <c r="X69" s="40"/>
      <c r="Y69" s="40"/>
      <c r="Z69" s="40"/>
      <c r="AA69" s="40"/>
      <c r="AB69" s="40"/>
      <c r="AC69" s="40"/>
      <c r="AD69" s="40"/>
      <c r="AE69" s="40"/>
    </row>
    <row r="70" s="2" customFormat="1" ht="24.96" customHeight="1">
      <c r="A70" s="40"/>
      <c r="B70" s="41"/>
      <c r="C70" s="25" t="s">
        <v>176</v>
      </c>
      <c r="D70" s="42"/>
      <c r="E70" s="42"/>
      <c r="F70" s="42"/>
      <c r="G70" s="42"/>
      <c r="H70" s="42"/>
      <c r="I70" s="42"/>
      <c r="J70" s="42"/>
      <c r="K70" s="42"/>
      <c r="L70" s="147"/>
      <c r="S70" s="40"/>
      <c r="T70" s="40"/>
      <c r="U70" s="40"/>
      <c r="V70" s="40"/>
      <c r="W70" s="40"/>
      <c r="X70" s="40"/>
      <c r="Y70" s="40"/>
      <c r="Z70" s="40"/>
      <c r="AA70" s="40"/>
      <c r="AB70" s="40"/>
      <c r="AC70" s="40"/>
      <c r="AD70" s="40"/>
      <c r="AE70" s="40"/>
    </row>
    <row r="71" s="2" customFormat="1" ht="6.96" customHeight="1">
      <c r="A71" s="40"/>
      <c r="B71" s="41"/>
      <c r="C71" s="42"/>
      <c r="D71" s="42"/>
      <c r="E71" s="42"/>
      <c r="F71" s="42"/>
      <c r="G71" s="42"/>
      <c r="H71" s="42"/>
      <c r="I71" s="42"/>
      <c r="J71" s="42"/>
      <c r="K71" s="42"/>
      <c r="L71" s="147"/>
      <c r="S71" s="40"/>
      <c r="T71" s="40"/>
      <c r="U71" s="40"/>
      <c r="V71" s="40"/>
      <c r="W71" s="40"/>
      <c r="X71" s="40"/>
      <c r="Y71" s="40"/>
      <c r="Z71" s="40"/>
      <c r="AA71" s="40"/>
      <c r="AB71" s="40"/>
      <c r="AC71" s="40"/>
      <c r="AD71" s="40"/>
      <c r="AE71" s="40"/>
    </row>
    <row r="72" s="2" customFormat="1" ht="12" customHeight="1">
      <c r="A72" s="40"/>
      <c r="B72" s="41"/>
      <c r="C72" s="34" t="s">
        <v>16</v>
      </c>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16.5" customHeight="1">
      <c r="A73" s="40"/>
      <c r="B73" s="41"/>
      <c r="C73" s="42"/>
      <c r="D73" s="42"/>
      <c r="E73" s="172" t="str">
        <f>E7</f>
        <v>Oprava trati v úseku 1. TK Velké Březno - Boletice n.L. a 1. SK v žst. Boletice_OPRAVA č.1</v>
      </c>
      <c r="F73" s="34"/>
      <c r="G73" s="34"/>
      <c r="H73" s="34"/>
      <c r="I73" s="42"/>
      <c r="J73" s="42"/>
      <c r="K73" s="42"/>
      <c r="L73" s="147"/>
      <c r="S73" s="40"/>
      <c r="T73" s="40"/>
      <c r="U73" s="40"/>
      <c r="V73" s="40"/>
      <c r="W73" s="40"/>
      <c r="X73" s="40"/>
      <c r="Y73" s="40"/>
      <c r="Z73" s="40"/>
      <c r="AA73" s="40"/>
      <c r="AB73" s="40"/>
      <c r="AC73" s="40"/>
      <c r="AD73" s="40"/>
      <c r="AE73" s="40"/>
    </row>
    <row r="74" s="1" customFormat="1" ht="12" customHeight="1">
      <c r="B74" s="23"/>
      <c r="C74" s="34" t="s">
        <v>162</v>
      </c>
      <c r="D74" s="24"/>
      <c r="E74" s="24"/>
      <c r="F74" s="24"/>
      <c r="G74" s="24"/>
      <c r="H74" s="24"/>
      <c r="I74" s="24"/>
      <c r="J74" s="24"/>
      <c r="K74" s="24"/>
      <c r="L74" s="22"/>
    </row>
    <row r="75" s="2" customFormat="1" ht="16.5" customHeight="1">
      <c r="A75" s="40"/>
      <c r="B75" s="41"/>
      <c r="C75" s="42"/>
      <c r="D75" s="42"/>
      <c r="E75" s="172" t="s">
        <v>163</v>
      </c>
      <c r="F75" s="42"/>
      <c r="G75" s="42"/>
      <c r="H75" s="42"/>
      <c r="I75" s="42"/>
      <c r="J75" s="42"/>
      <c r="K75" s="42"/>
      <c r="L75" s="147"/>
      <c r="S75" s="40"/>
      <c r="T75" s="40"/>
      <c r="U75" s="40"/>
      <c r="V75" s="40"/>
      <c r="W75" s="40"/>
      <c r="X75" s="40"/>
      <c r="Y75" s="40"/>
      <c r="Z75" s="40"/>
      <c r="AA75" s="40"/>
      <c r="AB75" s="40"/>
      <c r="AC75" s="40"/>
      <c r="AD75" s="40"/>
      <c r="AE75" s="40"/>
    </row>
    <row r="76" s="2" customFormat="1" ht="12" customHeight="1">
      <c r="A76" s="40"/>
      <c r="B76" s="41"/>
      <c r="C76" s="34" t="s">
        <v>164</v>
      </c>
      <c r="D76" s="42"/>
      <c r="E76" s="42"/>
      <c r="F76" s="42"/>
      <c r="G76" s="42"/>
      <c r="H76" s="42"/>
      <c r="I76" s="42"/>
      <c r="J76" s="42"/>
      <c r="K76" s="42"/>
      <c r="L76" s="147"/>
      <c r="S76" s="40"/>
      <c r="T76" s="40"/>
      <c r="U76" s="40"/>
      <c r="V76" s="40"/>
      <c r="W76" s="40"/>
      <c r="X76" s="40"/>
      <c r="Y76" s="40"/>
      <c r="Z76" s="40"/>
      <c r="AA76" s="40"/>
      <c r="AB76" s="40"/>
      <c r="AC76" s="40"/>
      <c r="AD76" s="40"/>
      <c r="AE76" s="40"/>
    </row>
    <row r="77" s="2" customFormat="1" ht="16.5" customHeight="1">
      <c r="A77" s="40"/>
      <c r="B77" s="41"/>
      <c r="C77" s="42"/>
      <c r="D77" s="42"/>
      <c r="E77" s="71" t="str">
        <f>E11</f>
        <v>04 - Materiál dodávaný objednatelem - NEOCEŇOVAT</v>
      </c>
      <c r="F77" s="42"/>
      <c r="G77" s="42"/>
      <c r="H77" s="42"/>
      <c r="I77" s="42"/>
      <c r="J77" s="42"/>
      <c r="K77" s="42"/>
      <c r="L77" s="147"/>
      <c r="S77" s="40"/>
      <c r="T77" s="40"/>
      <c r="U77" s="40"/>
      <c r="V77" s="40"/>
      <c r="W77" s="40"/>
      <c r="X77" s="40"/>
      <c r="Y77" s="40"/>
      <c r="Z77" s="40"/>
      <c r="AA77" s="40"/>
      <c r="AB77" s="40"/>
      <c r="AC77" s="40"/>
      <c r="AD77" s="40"/>
      <c r="AE77" s="40"/>
    </row>
    <row r="78" s="2" customFormat="1" ht="6.96" customHeight="1">
      <c r="A78" s="40"/>
      <c r="B78" s="41"/>
      <c r="C78" s="42"/>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2" customHeight="1">
      <c r="A79" s="40"/>
      <c r="B79" s="41"/>
      <c r="C79" s="34" t="s">
        <v>21</v>
      </c>
      <c r="D79" s="42"/>
      <c r="E79" s="42"/>
      <c r="F79" s="29" t="str">
        <f>F14</f>
        <v>trať 073</v>
      </c>
      <c r="G79" s="42"/>
      <c r="H79" s="42"/>
      <c r="I79" s="34" t="s">
        <v>23</v>
      </c>
      <c r="J79" s="74" t="str">
        <f>IF(J14="","",J14)</f>
        <v>15. 3. 2021</v>
      </c>
      <c r="K79" s="42"/>
      <c r="L79" s="147"/>
      <c r="S79" s="40"/>
      <c r="T79" s="40"/>
      <c r="U79" s="40"/>
      <c r="V79" s="40"/>
      <c r="W79" s="40"/>
      <c r="X79" s="40"/>
      <c r="Y79" s="40"/>
      <c r="Z79" s="40"/>
      <c r="AA79" s="40"/>
      <c r="AB79" s="40"/>
      <c r="AC79" s="40"/>
      <c r="AD79" s="40"/>
      <c r="AE79" s="40"/>
    </row>
    <row r="80" s="2" customFormat="1" ht="6.96" customHeight="1">
      <c r="A80" s="40"/>
      <c r="B80" s="41"/>
      <c r="C80" s="42"/>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5.15" customHeight="1">
      <c r="A81" s="40"/>
      <c r="B81" s="41"/>
      <c r="C81" s="34" t="s">
        <v>25</v>
      </c>
      <c r="D81" s="42"/>
      <c r="E81" s="42"/>
      <c r="F81" s="29" t="str">
        <f>E17</f>
        <v>Správa železnic, OŘ ÚNL</v>
      </c>
      <c r="G81" s="42"/>
      <c r="H81" s="42"/>
      <c r="I81" s="34" t="s">
        <v>30</v>
      </c>
      <c r="J81" s="38" t="str">
        <f>E23</f>
        <v xml:space="preserve"> </v>
      </c>
      <c r="K81" s="42"/>
      <c r="L81" s="147"/>
      <c r="S81" s="40"/>
      <c r="T81" s="40"/>
      <c r="U81" s="40"/>
      <c r="V81" s="40"/>
      <c r="W81" s="40"/>
      <c r="X81" s="40"/>
      <c r="Y81" s="40"/>
      <c r="Z81" s="40"/>
      <c r="AA81" s="40"/>
      <c r="AB81" s="40"/>
      <c r="AC81" s="40"/>
      <c r="AD81" s="40"/>
      <c r="AE81" s="40"/>
    </row>
    <row r="82" s="2" customFormat="1" ht="15.15" customHeight="1">
      <c r="A82" s="40"/>
      <c r="B82" s="41"/>
      <c r="C82" s="34" t="s">
        <v>28</v>
      </c>
      <c r="D82" s="42"/>
      <c r="E82" s="42"/>
      <c r="F82" s="29" t="str">
        <f>IF(E20="","",E20)</f>
        <v>Vyplň údaj</v>
      </c>
      <c r="G82" s="42"/>
      <c r="H82" s="42"/>
      <c r="I82" s="34" t="s">
        <v>32</v>
      </c>
      <c r="J82" s="38" t="str">
        <f>E26</f>
        <v>Věra Trnková</v>
      </c>
      <c r="K82" s="42"/>
      <c r="L82" s="147"/>
      <c r="S82" s="40"/>
      <c r="T82" s="40"/>
      <c r="U82" s="40"/>
      <c r="V82" s="40"/>
      <c r="W82" s="40"/>
      <c r="X82" s="40"/>
      <c r="Y82" s="40"/>
      <c r="Z82" s="40"/>
      <c r="AA82" s="40"/>
      <c r="AB82" s="40"/>
      <c r="AC82" s="40"/>
      <c r="AD82" s="40"/>
      <c r="AE82" s="40"/>
    </row>
    <row r="83" s="2" customFormat="1" ht="10.32" customHeight="1">
      <c r="A83" s="40"/>
      <c r="B83" s="41"/>
      <c r="C83" s="42"/>
      <c r="D83" s="42"/>
      <c r="E83" s="42"/>
      <c r="F83" s="42"/>
      <c r="G83" s="42"/>
      <c r="H83" s="42"/>
      <c r="I83" s="42"/>
      <c r="J83" s="42"/>
      <c r="K83" s="42"/>
      <c r="L83" s="147"/>
      <c r="S83" s="40"/>
      <c r="T83" s="40"/>
      <c r="U83" s="40"/>
      <c r="V83" s="40"/>
      <c r="W83" s="40"/>
      <c r="X83" s="40"/>
      <c r="Y83" s="40"/>
      <c r="Z83" s="40"/>
      <c r="AA83" s="40"/>
      <c r="AB83" s="40"/>
      <c r="AC83" s="40"/>
      <c r="AD83" s="40"/>
      <c r="AE83" s="40"/>
    </row>
    <row r="84" s="11" customFormat="1" ht="29.28" customHeight="1">
      <c r="A84" s="188"/>
      <c r="B84" s="189"/>
      <c r="C84" s="190" t="s">
        <v>177</v>
      </c>
      <c r="D84" s="191" t="s">
        <v>55</v>
      </c>
      <c r="E84" s="191" t="s">
        <v>51</v>
      </c>
      <c r="F84" s="191" t="s">
        <v>52</v>
      </c>
      <c r="G84" s="191" t="s">
        <v>178</v>
      </c>
      <c r="H84" s="191" t="s">
        <v>179</v>
      </c>
      <c r="I84" s="191" t="s">
        <v>180</v>
      </c>
      <c r="J84" s="191" t="s">
        <v>172</v>
      </c>
      <c r="K84" s="192" t="s">
        <v>181</v>
      </c>
      <c r="L84" s="193"/>
      <c r="M84" s="94" t="s">
        <v>19</v>
      </c>
      <c r="N84" s="95" t="s">
        <v>40</v>
      </c>
      <c r="O84" s="95" t="s">
        <v>182</v>
      </c>
      <c r="P84" s="95" t="s">
        <v>183</v>
      </c>
      <c r="Q84" s="95" t="s">
        <v>184</v>
      </c>
      <c r="R84" s="95" t="s">
        <v>185</v>
      </c>
      <c r="S84" s="95" t="s">
        <v>186</v>
      </c>
      <c r="T84" s="96" t="s">
        <v>187</v>
      </c>
      <c r="U84" s="188"/>
      <c r="V84" s="188"/>
      <c r="W84" s="188"/>
      <c r="X84" s="188"/>
      <c r="Y84" s="188"/>
      <c r="Z84" s="188"/>
      <c r="AA84" s="188"/>
      <c r="AB84" s="188"/>
      <c r="AC84" s="188"/>
      <c r="AD84" s="188"/>
      <c r="AE84" s="188"/>
    </row>
    <row r="85" s="2" customFormat="1" ht="22.8" customHeight="1">
      <c r="A85" s="40"/>
      <c r="B85" s="41"/>
      <c r="C85" s="101" t="s">
        <v>188</v>
      </c>
      <c r="D85" s="42"/>
      <c r="E85" s="42"/>
      <c r="F85" s="42"/>
      <c r="G85" s="42"/>
      <c r="H85" s="42"/>
      <c r="I85" s="42"/>
      <c r="J85" s="194">
        <f>BK85</f>
        <v>0</v>
      </c>
      <c r="K85" s="42"/>
      <c r="L85" s="46"/>
      <c r="M85" s="97"/>
      <c r="N85" s="195"/>
      <c r="O85" s="98"/>
      <c r="P85" s="196">
        <f>SUM(P86:P89)</f>
        <v>0</v>
      </c>
      <c r="Q85" s="98"/>
      <c r="R85" s="196">
        <f>SUM(R86:R89)</f>
        <v>912.80950000000007</v>
      </c>
      <c r="S85" s="98"/>
      <c r="T85" s="197">
        <f>SUM(T86:T89)</f>
        <v>0</v>
      </c>
      <c r="U85" s="40"/>
      <c r="V85" s="40"/>
      <c r="W85" s="40"/>
      <c r="X85" s="40"/>
      <c r="Y85" s="40"/>
      <c r="Z85" s="40"/>
      <c r="AA85" s="40"/>
      <c r="AB85" s="40"/>
      <c r="AC85" s="40"/>
      <c r="AD85" s="40"/>
      <c r="AE85" s="40"/>
      <c r="AT85" s="19" t="s">
        <v>69</v>
      </c>
      <c r="AU85" s="19" t="s">
        <v>173</v>
      </c>
      <c r="BK85" s="198">
        <f>SUM(BK86:BK89)</f>
        <v>0</v>
      </c>
    </row>
    <row r="86" s="2" customFormat="1" ht="16.5" customHeight="1">
      <c r="A86" s="40"/>
      <c r="B86" s="41"/>
      <c r="C86" s="261" t="s">
        <v>77</v>
      </c>
      <c r="D86" s="261" t="s">
        <v>210</v>
      </c>
      <c r="E86" s="262" t="s">
        <v>869</v>
      </c>
      <c r="F86" s="263" t="s">
        <v>870</v>
      </c>
      <c r="G86" s="264" t="s">
        <v>205</v>
      </c>
      <c r="H86" s="265">
        <v>1910</v>
      </c>
      <c r="I86" s="266"/>
      <c r="J86" s="267">
        <f>ROUND(I86*H86,2)</f>
        <v>0</v>
      </c>
      <c r="K86" s="263" t="s">
        <v>245</v>
      </c>
      <c r="L86" s="268"/>
      <c r="M86" s="269" t="s">
        <v>19</v>
      </c>
      <c r="N86" s="270" t="s">
        <v>41</v>
      </c>
      <c r="O86" s="86"/>
      <c r="P86" s="224">
        <f>O86*H86</f>
        <v>0</v>
      </c>
      <c r="Q86" s="224">
        <v>0.32705000000000001</v>
      </c>
      <c r="R86" s="224">
        <f>Q86*H86</f>
        <v>624.66550000000007</v>
      </c>
      <c r="S86" s="224">
        <v>0</v>
      </c>
      <c r="T86" s="225">
        <f>S86*H86</f>
        <v>0</v>
      </c>
      <c r="U86" s="40"/>
      <c r="V86" s="40"/>
      <c r="W86" s="40"/>
      <c r="X86" s="40"/>
      <c r="Y86" s="40"/>
      <c r="Z86" s="40"/>
      <c r="AA86" s="40"/>
      <c r="AB86" s="40"/>
      <c r="AC86" s="40"/>
      <c r="AD86" s="40"/>
      <c r="AE86" s="40"/>
      <c r="AR86" s="226" t="s">
        <v>213</v>
      </c>
      <c r="AT86" s="226" t="s">
        <v>210</v>
      </c>
      <c r="AU86" s="226" t="s">
        <v>70</v>
      </c>
      <c r="AY86" s="19" t="s">
        <v>191</v>
      </c>
      <c r="BE86" s="227">
        <f>IF(N86="základní",J86,0)</f>
        <v>0</v>
      </c>
      <c r="BF86" s="227">
        <f>IF(N86="snížená",J86,0)</f>
        <v>0</v>
      </c>
      <c r="BG86" s="227">
        <f>IF(N86="zákl. přenesená",J86,0)</f>
        <v>0</v>
      </c>
      <c r="BH86" s="227">
        <f>IF(N86="sníž. přenesená",J86,0)</f>
        <v>0</v>
      </c>
      <c r="BI86" s="227">
        <f>IF(N86="nulová",J86,0)</f>
        <v>0</v>
      </c>
      <c r="BJ86" s="19" t="s">
        <v>77</v>
      </c>
      <c r="BK86" s="227">
        <f>ROUND(I86*H86,2)</f>
        <v>0</v>
      </c>
      <c r="BL86" s="19" t="s">
        <v>119</v>
      </c>
      <c r="BM86" s="226" t="s">
        <v>871</v>
      </c>
    </row>
    <row r="87" s="2" customFormat="1" ht="16.5" customHeight="1">
      <c r="A87" s="40"/>
      <c r="B87" s="41"/>
      <c r="C87" s="261" t="s">
        <v>79</v>
      </c>
      <c r="D87" s="261" t="s">
        <v>210</v>
      </c>
      <c r="E87" s="262" t="s">
        <v>872</v>
      </c>
      <c r="F87" s="263" t="s">
        <v>873</v>
      </c>
      <c r="G87" s="264" t="s">
        <v>205</v>
      </c>
      <c r="H87" s="265">
        <v>40</v>
      </c>
      <c r="I87" s="266"/>
      <c r="J87" s="267">
        <f>ROUND(I87*H87,2)</f>
        <v>0</v>
      </c>
      <c r="K87" s="263" t="s">
        <v>245</v>
      </c>
      <c r="L87" s="268"/>
      <c r="M87" s="269" t="s">
        <v>19</v>
      </c>
      <c r="N87" s="270" t="s">
        <v>41</v>
      </c>
      <c r="O87" s="86"/>
      <c r="P87" s="224">
        <f>O87*H87</f>
        <v>0</v>
      </c>
      <c r="Q87" s="224">
        <v>7.2035999999999998</v>
      </c>
      <c r="R87" s="224">
        <f>Q87*H87</f>
        <v>288.14400000000001</v>
      </c>
      <c r="S87" s="224">
        <v>0</v>
      </c>
      <c r="T87" s="225">
        <f>S87*H87</f>
        <v>0</v>
      </c>
      <c r="U87" s="40"/>
      <c r="V87" s="40"/>
      <c r="W87" s="40"/>
      <c r="X87" s="40"/>
      <c r="Y87" s="40"/>
      <c r="Z87" s="40"/>
      <c r="AA87" s="40"/>
      <c r="AB87" s="40"/>
      <c r="AC87" s="40"/>
      <c r="AD87" s="40"/>
      <c r="AE87" s="40"/>
      <c r="AR87" s="226" t="s">
        <v>213</v>
      </c>
      <c r="AT87" s="226" t="s">
        <v>210</v>
      </c>
      <c r="AU87" s="226" t="s">
        <v>70</v>
      </c>
      <c r="AY87" s="19" t="s">
        <v>191</v>
      </c>
      <c r="BE87" s="227">
        <f>IF(N87="základní",J87,0)</f>
        <v>0</v>
      </c>
      <c r="BF87" s="227">
        <f>IF(N87="snížená",J87,0)</f>
        <v>0</v>
      </c>
      <c r="BG87" s="227">
        <f>IF(N87="zákl. přenesená",J87,0)</f>
        <v>0</v>
      </c>
      <c r="BH87" s="227">
        <f>IF(N87="sníž. přenesená",J87,0)</f>
        <v>0</v>
      </c>
      <c r="BI87" s="227">
        <f>IF(N87="nulová",J87,0)</f>
        <v>0</v>
      </c>
      <c r="BJ87" s="19" t="s">
        <v>77</v>
      </c>
      <c r="BK87" s="227">
        <f>ROUND(I87*H87,2)</f>
        <v>0</v>
      </c>
      <c r="BL87" s="19" t="s">
        <v>119</v>
      </c>
      <c r="BM87" s="226" t="s">
        <v>874</v>
      </c>
    </row>
    <row r="88" s="2" customFormat="1" ht="16.5" customHeight="1">
      <c r="A88" s="40"/>
      <c r="B88" s="41"/>
      <c r="C88" s="261" t="s">
        <v>90</v>
      </c>
      <c r="D88" s="261" t="s">
        <v>210</v>
      </c>
      <c r="E88" s="262" t="s">
        <v>875</v>
      </c>
      <c r="F88" s="263" t="s">
        <v>876</v>
      </c>
      <c r="G88" s="264" t="s">
        <v>205</v>
      </c>
      <c r="H88" s="265">
        <v>60</v>
      </c>
      <c r="I88" s="266"/>
      <c r="J88" s="267">
        <f>ROUND(I88*H88,2)</f>
        <v>0</v>
      </c>
      <c r="K88" s="263" t="s">
        <v>245</v>
      </c>
      <c r="L88" s="268"/>
      <c r="M88" s="269" t="s">
        <v>19</v>
      </c>
      <c r="N88" s="270" t="s">
        <v>41</v>
      </c>
      <c r="O88" s="86"/>
      <c r="P88" s="224">
        <f>O88*H88</f>
        <v>0</v>
      </c>
      <c r="Q88" s="224">
        <v>0</v>
      </c>
      <c r="R88" s="224">
        <f>Q88*H88</f>
        <v>0</v>
      </c>
      <c r="S88" s="224">
        <v>0</v>
      </c>
      <c r="T88" s="225">
        <f>S88*H88</f>
        <v>0</v>
      </c>
      <c r="U88" s="40"/>
      <c r="V88" s="40"/>
      <c r="W88" s="40"/>
      <c r="X88" s="40"/>
      <c r="Y88" s="40"/>
      <c r="Z88" s="40"/>
      <c r="AA88" s="40"/>
      <c r="AB88" s="40"/>
      <c r="AC88" s="40"/>
      <c r="AD88" s="40"/>
      <c r="AE88" s="40"/>
      <c r="AR88" s="226" t="s">
        <v>213</v>
      </c>
      <c r="AT88" s="226" t="s">
        <v>210</v>
      </c>
      <c r="AU88" s="226" t="s">
        <v>70</v>
      </c>
      <c r="AY88" s="19" t="s">
        <v>191</v>
      </c>
      <c r="BE88" s="227">
        <f>IF(N88="základní",J88,0)</f>
        <v>0</v>
      </c>
      <c r="BF88" s="227">
        <f>IF(N88="snížená",J88,0)</f>
        <v>0</v>
      </c>
      <c r="BG88" s="227">
        <f>IF(N88="zákl. přenesená",J88,0)</f>
        <v>0</v>
      </c>
      <c r="BH88" s="227">
        <f>IF(N88="sníž. přenesená",J88,0)</f>
        <v>0</v>
      </c>
      <c r="BI88" s="227">
        <f>IF(N88="nulová",J88,0)</f>
        <v>0</v>
      </c>
      <c r="BJ88" s="19" t="s">
        <v>77</v>
      </c>
      <c r="BK88" s="227">
        <f>ROUND(I88*H88,2)</f>
        <v>0</v>
      </c>
      <c r="BL88" s="19" t="s">
        <v>119</v>
      </c>
      <c r="BM88" s="226" t="s">
        <v>877</v>
      </c>
    </row>
    <row r="89" s="2" customFormat="1" ht="16.5" customHeight="1">
      <c r="A89" s="40"/>
      <c r="B89" s="41"/>
      <c r="C89" s="261" t="s">
        <v>119</v>
      </c>
      <c r="D89" s="261" t="s">
        <v>210</v>
      </c>
      <c r="E89" s="262" t="s">
        <v>878</v>
      </c>
      <c r="F89" s="263" t="s">
        <v>879</v>
      </c>
      <c r="G89" s="264" t="s">
        <v>205</v>
      </c>
      <c r="H89" s="265">
        <v>120</v>
      </c>
      <c r="I89" s="266"/>
      <c r="J89" s="267">
        <f>ROUND(I89*H89,2)</f>
        <v>0</v>
      </c>
      <c r="K89" s="263" t="s">
        <v>245</v>
      </c>
      <c r="L89" s="268"/>
      <c r="M89" s="299" t="s">
        <v>19</v>
      </c>
      <c r="N89" s="300" t="s">
        <v>41</v>
      </c>
      <c r="O89" s="281"/>
      <c r="P89" s="282">
        <f>O89*H89</f>
        <v>0</v>
      </c>
      <c r="Q89" s="282">
        <v>0</v>
      </c>
      <c r="R89" s="282">
        <f>Q89*H89</f>
        <v>0</v>
      </c>
      <c r="S89" s="282">
        <v>0</v>
      </c>
      <c r="T89" s="283">
        <f>S89*H89</f>
        <v>0</v>
      </c>
      <c r="U89" s="40"/>
      <c r="V89" s="40"/>
      <c r="W89" s="40"/>
      <c r="X89" s="40"/>
      <c r="Y89" s="40"/>
      <c r="Z89" s="40"/>
      <c r="AA89" s="40"/>
      <c r="AB89" s="40"/>
      <c r="AC89" s="40"/>
      <c r="AD89" s="40"/>
      <c r="AE89" s="40"/>
      <c r="AR89" s="226" t="s">
        <v>213</v>
      </c>
      <c r="AT89" s="226" t="s">
        <v>210</v>
      </c>
      <c r="AU89" s="226" t="s">
        <v>70</v>
      </c>
      <c r="AY89" s="19" t="s">
        <v>191</v>
      </c>
      <c r="BE89" s="227">
        <f>IF(N89="základní",J89,0)</f>
        <v>0</v>
      </c>
      <c r="BF89" s="227">
        <f>IF(N89="snížená",J89,0)</f>
        <v>0</v>
      </c>
      <c r="BG89" s="227">
        <f>IF(N89="zákl. přenesená",J89,0)</f>
        <v>0</v>
      </c>
      <c r="BH89" s="227">
        <f>IF(N89="sníž. přenesená",J89,0)</f>
        <v>0</v>
      </c>
      <c r="BI89" s="227">
        <f>IF(N89="nulová",J89,0)</f>
        <v>0</v>
      </c>
      <c r="BJ89" s="19" t="s">
        <v>77</v>
      </c>
      <c r="BK89" s="227">
        <f>ROUND(I89*H89,2)</f>
        <v>0</v>
      </c>
      <c r="BL89" s="19" t="s">
        <v>119</v>
      </c>
      <c r="BM89" s="226" t="s">
        <v>880</v>
      </c>
    </row>
    <row r="90" s="2" customFormat="1" ht="6.96" customHeight="1">
      <c r="A90" s="40"/>
      <c r="B90" s="61"/>
      <c r="C90" s="62"/>
      <c r="D90" s="62"/>
      <c r="E90" s="62"/>
      <c r="F90" s="62"/>
      <c r="G90" s="62"/>
      <c r="H90" s="62"/>
      <c r="I90" s="62"/>
      <c r="J90" s="62"/>
      <c r="K90" s="62"/>
      <c r="L90" s="46"/>
      <c r="M90" s="40"/>
      <c r="O90" s="40"/>
      <c r="P90" s="40"/>
      <c r="Q90" s="40"/>
      <c r="R90" s="40"/>
      <c r="S90" s="40"/>
      <c r="T90" s="40"/>
      <c r="U90" s="40"/>
      <c r="V90" s="40"/>
      <c r="W90" s="40"/>
      <c r="X90" s="40"/>
      <c r="Y90" s="40"/>
      <c r="Z90" s="40"/>
      <c r="AA90" s="40"/>
      <c r="AB90" s="40"/>
      <c r="AC90" s="40"/>
      <c r="AD90" s="40"/>
      <c r="AE90" s="40"/>
    </row>
  </sheetData>
  <sheetProtection sheet="1" autoFilter="0" formatColumns="0" formatRows="0" objects="1" scenarios="1" spinCount="100000" saltValue="eCp37TO9iYqpbTtX2aqlJgNDEbLVp16VE2gGMQ9B2+ciP8ODlyqYIdPWn909DqaTVt1T2od4oJ9Rl8pMvtElIg==" hashValue="3OMI9YW27cNk3l1UPYpTPsYPu7kT7HmmbEE//F984CDZDb75VyLf0XNeTX8gsB1mGt9PIkOARrT8yWq8CSNj8A==" algorithmName="SHA-512" password="CC35"/>
  <autoFilter ref="C84:K89"/>
  <mergeCells count="12">
    <mergeCell ref="E7:H7"/>
    <mergeCell ref="E9:H9"/>
    <mergeCell ref="E11:H11"/>
    <mergeCell ref="E20:H20"/>
    <mergeCell ref="E29:H29"/>
    <mergeCell ref="E50:H50"/>
    <mergeCell ref="E52:H52"/>
    <mergeCell ref="E54:H54"/>
    <mergeCell ref="E73:H73"/>
    <mergeCell ref="E75:H75"/>
    <mergeCell ref="E77:H77"/>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109</v>
      </c>
    </row>
    <row r="3" s="1" customFormat="1" ht="6.96" customHeight="1">
      <c r="B3" s="141"/>
      <c r="C3" s="142"/>
      <c r="D3" s="142"/>
      <c r="E3" s="142"/>
      <c r="F3" s="142"/>
      <c r="G3" s="142"/>
      <c r="H3" s="142"/>
      <c r="I3" s="142"/>
      <c r="J3" s="142"/>
      <c r="K3" s="142"/>
      <c r="L3" s="22"/>
      <c r="AT3" s="19" t="s">
        <v>79</v>
      </c>
    </row>
    <row r="4" s="1" customFormat="1" ht="24.96" customHeight="1">
      <c r="B4" s="22"/>
      <c r="D4" s="143" t="s">
        <v>161</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1. TK Velké Březno - Boletice n.L. a 1. SK v žst. Boletice_OPRAVA č.1</v>
      </c>
      <c r="F7" s="145"/>
      <c r="G7" s="145"/>
      <c r="H7" s="145"/>
      <c r="L7" s="22"/>
    </row>
    <row r="8" s="1" customFormat="1" ht="12" customHeight="1">
      <c r="B8" s="22"/>
      <c r="D8" s="145" t="s">
        <v>162</v>
      </c>
      <c r="L8" s="22"/>
    </row>
    <row r="9" s="2" customFormat="1" ht="16.5" customHeight="1">
      <c r="A9" s="40"/>
      <c r="B9" s="46"/>
      <c r="C9" s="40"/>
      <c r="D9" s="40"/>
      <c r="E9" s="146" t="s">
        <v>163</v>
      </c>
      <c r="F9" s="40"/>
      <c r="G9" s="40"/>
      <c r="H9" s="40"/>
      <c r="I9" s="40"/>
      <c r="J9" s="40"/>
      <c r="K9" s="40"/>
      <c r="L9" s="147"/>
      <c r="S9" s="40"/>
      <c r="T9" s="40"/>
      <c r="U9" s="40"/>
      <c r="V9" s="40"/>
      <c r="W9" s="40"/>
      <c r="X9" s="40"/>
      <c r="Y9" s="40"/>
      <c r="Z9" s="40"/>
      <c r="AA9" s="40"/>
      <c r="AB9" s="40"/>
      <c r="AC9" s="40"/>
      <c r="AD9" s="40"/>
      <c r="AE9" s="40"/>
    </row>
    <row r="10" s="2" customFormat="1" ht="12" customHeight="1">
      <c r="A10" s="40"/>
      <c r="B10" s="46"/>
      <c r="C10" s="40"/>
      <c r="D10" s="145" t="s">
        <v>164</v>
      </c>
      <c r="E10" s="40"/>
      <c r="F10" s="40"/>
      <c r="G10" s="40"/>
      <c r="H10" s="40"/>
      <c r="I10" s="40"/>
      <c r="J10" s="40"/>
      <c r="K10" s="40"/>
      <c r="L10" s="147"/>
      <c r="S10" s="40"/>
      <c r="T10" s="40"/>
      <c r="U10" s="40"/>
      <c r="V10" s="40"/>
      <c r="W10" s="40"/>
      <c r="X10" s="40"/>
      <c r="Y10" s="40"/>
      <c r="Z10" s="40"/>
      <c r="AA10" s="40"/>
      <c r="AB10" s="40"/>
      <c r="AC10" s="40"/>
      <c r="AD10" s="40"/>
      <c r="AE10" s="40"/>
    </row>
    <row r="11" s="2" customFormat="1" ht="16.5" customHeight="1">
      <c r="A11" s="40"/>
      <c r="B11" s="46"/>
      <c r="C11" s="40"/>
      <c r="D11" s="40"/>
      <c r="E11" s="148" t="s">
        <v>881</v>
      </c>
      <c r="F11" s="40"/>
      <c r="G11" s="40"/>
      <c r="H11" s="40"/>
      <c r="I11" s="40"/>
      <c r="J11" s="40"/>
      <c r="K11" s="40"/>
      <c r="L11" s="147"/>
      <c r="S11" s="40"/>
      <c r="T11" s="40"/>
      <c r="U11" s="40"/>
      <c r="V11" s="40"/>
      <c r="W11" s="40"/>
      <c r="X11" s="40"/>
      <c r="Y11" s="40"/>
      <c r="Z11" s="40"/>
      <c r="AA11" s="40"/>
      <c r="AB11" s="40"/>
      <c r="AC11" s="40"/>
      <c r="AD11" s="40"/>
      <c r="AE11" s="40"/>
    </row>
    <row r="12" s="2" customFormat="1">
      <c r="A12" s="40"/>
      <c r="B12" s="46"/>
      <c r="C12" s="40"/>
      <c r="D12" s="40"/>
      <c r="E12" s="40"/>
      <c r="F12" s="40"/>
      <c r="G12" s="40"/>
      <c r="H12" s="40"/>
      <c r="I12" s="40"/>
      <c r="J12" s="40"/>
      <c r="K12" s="40"/>
      <c r="L12" s="147"/>
      <c r="S12" s="40"/>
      <c r="T12" s="40"/>
      <c r="U12" s="40"/>
      <c r="V12" s="40"/>
      <c r="W12" s="40"/>
      <c r="X12" s="40"/>
      <c r="Y12" s="40"/>
      <c r="Z12" s="40"/>
      <c r="AA12" s="40"/>
      <c r="AB12" s="40"/>
      <c r="AC12" s="40"/>
      <c r="AD12" s="40"/>
      <c r="AE12" s="40"/>
    </row>
    <row r="13" s="2" customFormat="1" ht="12" customHeight="1">
      <c r="A13" s="40"/>
      <c r="B13" s="46"/>
      <c r="C13" s="40"/>
      <c r="D13" s="145" t="s">
        <v>18</v>
      </c>
      <c r="E13" s="40"/>
      <c r="F13" s="135" t="s">
        <v>19</v>
      </c>
      <c r="G13" s="40"/>
      <c r="H13" s="40"/>
      <c r="I13" s="145" t="s">
        <v>20</v>
      </c>
      <c r="J13" s="135" t="s">
        <v>19</v>
      </c>
      <c r="K13" s="40"/>
      <c r="L13" s="147"/>
      <c r="S13" s="40"/>
      <c r="T13" s="40"/>
      <c r="U13" s="40"/>
      <c r="V13" s="40"/>
      <c r="W13" s="40"/>
      <c r="X13" s="40"/>
      <c r="Y13" s="40"/>
      <c r="Z13" s="40"/>
      <c r="AA13" s="40"/>
      <c r="AB13" s="40"/>
      <c r="AC13" s="40"/>
      <c r="AD13" s="40"/>
      <c r="AE13" s="40"/>
    </row>
    <row r="14" s="2" customFormat="1" ht="12" customHeight="1">
      <c r="A14" s="40"/>
      <c r="B14" s="46"/>
      <c r="C14" s="40"/>
      <c r="D14" s="145" t="s">
        <v>21</v>
      </c>
      <c r="E14" s="40"/>
      <c r="F14" s="135" t="s">
        <v>473</v>
      </c>
      <c r="G14" s="40"/>
      <c r="H14" s="40"/>
      <c r="I14" s="145" t="s">
        <v>23</v>
      </c>
      <c r="J14" s="149" t="str">
        <f>'Rekapitulace stavby'!AN8</f>
        <v>15. 3. 2021</v>
      </c>
      <c r="K14" s="40"/>
      <c r="L14" s="147"/>
      <c r="S14" s="40"/>
      <c r="T14" s="40"/>
      <c r="U14" s="40"/>
      <c r="V14" s="40"/>
      <c r="W14" s="40"/>
      <c r="X14" s="40"/>
      <c r="Y14" s="40"/>
      <c r="Z14" s="40"/>
      <c r="AA14" s="40"/>
      <c r="AB14" s="40"/>
      <c r="AC14" s="40"/>
      <c r="AD14" s="40"/>
      <c r="AE14" s="40"/>
    </row>
    <row r="15" s="2" customFormat="1" ht="10.8" customHeight="1">
      <c r="A15" s="40"/>
      <c r="B15" s="46"/>
      <c r="C15" s="40"/>
      <c r="D15" s="40"/>
      <c r="E15" s="40"/>
      <c r="F15" s="40"/>
      <c r="G15" s="40"/>
      <c r="H15" s="40"/>
      <c r="I15" s="40"/>
      <c r="J15" s="40"/>
      <c r="K15" s="40"/>
      <c r="L15" s="147"/>
      <c r="S15" s="40"/>
      <c r="T15" s="40"/>
      <c r="U15" s="40"/>
      <c r="V15" s="40"/>
      <c r="W15" s="40"/>
      <c r="X15" s="40"/>
      <c r="Y15" s="40"/>
      <c r="Z15" s="40"/>
      <c r="AA15" s="40"/>
      <c r="AB15" s="40"/>
      <c r="AC15" s="40"/>
      <c r="AD15" s="40"/>
      <c r="AE15" s="40"/>
    </row>
    <row r="16" s="2" customFormat="1" ht="12" customHeight="1">
      <c r="A16" s="40"/>
      <c r="B16" s="46"/>
      <c r="C16" s="40"/>
      <c r="D16" s="145" t="s">
        <v>25</v>
      </c>
      <c r="E16" s="40"/>
      <c r="F16" s="40"/>
      <c r="G16" s="40"/>
      <c r="H16" s="40"/>
      <c r="I16" s="145" t="s">
        <v>26</v>
      </c>
      <c r="J16" s="135" t="s">
        <v>166</v>
      </c>
      <c r="K16" s="40"/>
      <c r="L16" s="147"/>
      <c r="S16" s="40"/>
      <c r="T16" s="40"/>
      <c r="U16" s="40"/>
      <c r="V16" s="40"/>
      <c r="W16" s="40"/>
      <c r="X16" s="40"/>
      <c r="Y16" s="40"/>
      <c r="Z16" s="40"/>
      <c r="AA16" s="40"/>
      <c r="AB16" s="40"/>
      <c r="AC16" s="40"/>
      <c r="AD16" s="40"/>
      <c r="AE16" s="40"/>
    </row>
    <row r="17" s="2" customFormat="1" ht="18" customHeight="1">
      <c r="A17" s="40"/>
      <c r="B17" s="46"/>
      <c r="C17" s="40"/>
      <c r="D17" s="40"/>
      <c r="E17" s="135" t="s">
        <v>167</v>
      </c>
      <c r="F17" s="40"/>
      <c r="G17" s="40"/>
      <c r="H17" s="40"/>
      <c r="I17" s="145" t="s">
        <v>27</v>
      </c>
      <c r="J17" s="135" t="s">
        <v>168</v>
      </c>
      <c r="K17" s="40"/>
      <c r="L17" s="147"/>
      <c r="S17" s="40"/>
      <c r="T17" s="40"/>
      <c r="U17" s="40"/>
      <c r="V17" s="40"/>
      <c r="W17" s="40"/>
      <c r="X17" s="40"/>
      <c r="Y17" s="40"/>
      <c r="Z17" s="40"/>
      <c r="AA17" s="40"/>
      <c r="AB17" s="40"/>
      <c r="AC17" s="40"/>
      <c r="AD17" s="40"/>
      <c r="AE17" s="40"/>
    </row>
    <row r="18" s="2" customFormat="1" ht="6.96" customHeight="1">
      <c r="A18" s="40"/>
      <c r="B18" s="46"/>
      <c r="C18" s="40"/>
      <c r="D18" s="40"/>
      <c r="E18" s="40"/>
      <c r="F18" s="40"/>
      <c r="G18" s="40"/>
      <c r="H18" s="40"/>
      <c r="I18" s="40"/>
      <c r="J18" s="40"/>
      <c r="K18" s="40"/>
      <c r="L18" s="147"/>
      <c r="S18" s="40"/>
      <c r="T18" s="40"/>
      <c r="U18" s="40"/>
      <c r="V18" s="40"/>
      <c r="W18" s="40"/>
      <c r="X18" s="40"/>
      <c r="Y18" s="40"/>
      <c r="Z18" s="40"/>
      <c r="AA18" s="40"/>
      <c r="AB18" s="40"/>
      <c r="AC18" s="40"/>
      <c r="AD18" s="40"/>
      <c r="AE18" s="40"/>
    </row>
    <row r="19" s="2" customFormat="1" ht="12" customHeight="1">
      <c r="A19" s="40"/>
      <c r="B19" s="46"/>
      <c r="C19" s="40"/>
      <c r="D19" s="145" t="s">
        <v>28</v>
      </c>
      <c r="E19" s="40"/>
      <c r="F19" s="40"/>
      <c r="G19" s="40"/>
      <c r="H19" s="40"/>
      <c r="I19" s="145" t="s">
        <v>26</v>
      </c>
      <c r="J19" s="35" t="str">
        <f>'Rekapitulace stavby'!AN13</f>
        <v>Vyplň údaj</v>
      </c>
      <c r="K19" s="40"/>
      <c r="L19" s="147"/>
      <c r="S19" s="40"/>
      <c r="T19" s="40"/>
      <c r="U19" s="40"/>
      <c r="V19" s="40"/>
      <c r="W19" s="40"/>
      <c r="X19" s="40"/>
      <c r="Y19" s="40"/>
      <c r="Z19" s="40"/>
      <c r="AA19" s="40"/>
      <c r="AB19" s="40"/>
      <c r="AC19" s="40"/>
      <c r="AD19" s="40"/>
      <c r="AE19" s="40"/>
    </row>
    <row r="20" s="2" customFormat="1" ht="18" customHeight="1">
      <c r="A20" s="40"/>
      <c r="B20" s="46"/>
      <c r="C20" s="40"/>
      <c r="D20" s="40"/>
      <c r="E20" s="35" t="str">
        <f>'Rekapitulace stavby'!E14</f>
        <v>Vyplň údaj</v>
      </c>
      <c r="F20" s="135"/>
      <c r="G20" s="135"/>
      <c r="H20" s="135"/>
      <c r="I20" s="145" t="s">
        <v>27</v>
      </c>
      <c r="J20" s="35" t="str">
        <f>'Rekapitulace stavby'!AN14</f>
        <v>Vyplň údaj</v>
      </c>
      <c r="K20" s="40"/>
      <c r="L20" s="147"/>
      <c r="S20" s="40"/>
      <c r="T20" s="40"/>
      <c r="U20" s="40"/>
      <c r="V20" s="40"/>
      <c r="W20" s="40"/>
      <c r="X20" s="40"/>
      <c r="Y20" s="40"/>
      <c r="Z20" s="40"/>
      <c r="AA20" s="40"/>
      <c r="AB20" s="40"/>
      <c r="AC20" s="40"/>
      <c r="AD20" s="40"/>
      <c r="AE20" s="40"/>
    </row>
    <row r="21" s="2" customFormat="1" ht="6.96" customHeight="1">
      <c r="A21" s="40"/>
      <c r="B21" s="46"/>
      <c r="C21" s="40"/>
      <c r="D21" s="40"/>
      <c r="E21" s="40"/>
      <c r="F21" s="40"/>
      <c r="G21" s="40"/>
      <c r="H21" s="40"/>
      <c r="I21" s="40"/>
      <c r="J21" s="40"/>
      <c r="K21" s="40"/>
      <c r="L21" s="147"/>
      <c r="S21" s="40"/>
      <c r="T21" s="40"/>
      <c r="U21" s="40"/>
      <c r="V21" s="40"/>
      <c r="W21" s="40"/>
      <c r="X21" s="40"/>
      <c r="Y21" s="40"/>
      <c r="Z21" s="40"/>
      <c r="AA21" s="40"/>
      <c r="AB21" s="40"/>
      <c r="AC21" s="40"/>
      <c r="AD21" s="40"/>
      <c r="AE21" s="40"/>
    </row>
    <row r="22" s="2" customFormat="1" ht="12" customHeight="1">
      <c r="A22" s="40"/>
      <c r="B22" s="46"/>
      <c r="C22" s="40"/>
      <c r="D22" s="145" t="s">
        <v>30</v>
      </c>
      <c r="E22" s="40"/>
      <c r="F22" s="40"/>
      <c r="G22" s="40"/>
      <c r="H22" s="40"/>
      <c r="I22" s="145" t="s">
        <v>26</v>
      </c>
      <c r="J22" s="135" t="str">
        <f>IF('Rekapitulace stavby'!AN16="","",'Rekapitulace stavby'!AN16)</f>
        <v/>
      </c>
      <c r="K22" s="40"/>
      <c r="L22" s="147"/>
      <c r="S22" s="40"/>
      <c r="T22" s="40"/>
      <c r="U22" s="40"/>
      <c r="V22" s="40"/>
      <c r="W22" s="40"/>
      <c r="X22" s="40"/>
      <c r="Y22" s="40"/>
      <c r="Z22" s="40"/>
      <c r="AA22" s="40"/>
      <c r="AB22" s="40"/>
      <c r="AC22" s="40"/>
      <c r="AD22" s="40"/>
      <c r="AE22" s="40"/>
    </row>
    <row r="23" s="2" customFormat="1" ht="18" customHeight="1">
      <c r="A23" s="40"/>
      <c r="B23" s="46"/>
      <c r="C23" s="40"/>
      <c r="D23" s="40"/>
      <c r="E23" s="135" t="str">
        <f>IF('Rekapitulace stavby'!E17="","",'Rekapitulace stavby'!E17)</f>
        <v xml:space="preserve"> </v>
      </c>
      <c r="F23" s="40"/>
      <c r="G23" s="40"/>
      <c r="H23" s="40"/>
      <c r="I23" s="145" t="s">
        <v>27</v>
      </c>
      <c r="J23" s="135" t="str">
        <f>IF('Rekapitulace stavby'!AN17="","",'Rekapitulace stavby'!AN17)</f>
        <v/>
      </c>
      <c r="K23" s="40"/>
      <c r="L23" s="147"/>
      <c r="S23" s="40"/>
      <c r="T23" s="40"/>
      <c r="U23" s="40"/>
      <c r="V23" s="40"/>
      <c r="W23" s="40"/>
      <c r="X23" s="40"/>
      <c r="Y23" s="40"/>
      <c r="Z23" s="40"/>
      <c r="AA23" s="40"/>
      <c r="AB23" s="40"/>
      <c r="AC23" s="40"/>
      <c r="AD23" s="40"/>
      <c r="AE23" s="40"/>
    </row>
    <row r="24" s="2" customFormat="1" ht="6.96" customHeight="1">
      <c r="A24" s="40"/>
      <c r="B24" s="46"/>
      <c r="C24" s="40"/>
      <c r="D24" s="40"/>
      <c r="E24" s="40"/>
      <c r="F24" s="40"/>
      <c r="G24" s="40"/>
      <c r="H24" s="40"/>
      <c r="I24" s="40"/>
      <c r="J24" s="40"/>
      <c r="K24" s="40"/>
      <c r="L24" s="147"/>
      <c r="S24" s="40"/>
      <c r="T24" s="40"/>
      <c r="U24" s="40"/>
      <c r="V24" s="40"/>
      <c r="W24" s="40"/>
      <c r="X24" s="40"/>
      <c r="Y24" s="40"/>
      <c r="Z24" s="40"/>
      <c r="AA24" s="40"/>
      <c r="AB24" s="40"/>
      <c r="AC24" s="40"/>
      <c r="AD24" s="40"/>
      <c r="AE24" s="40"/>
    </row>
    <row r="25" s="2" customFormat="1" ht="12" customHeight="1">
      <c r="A25" s="40"/>
      <c r="B25" s="46"/>
      <c r="C25" s="40"/>
      <c r="D25" s="145" t="s">
        <v>32</v>
      </c>
      <c r="E25" s="40"/>
      <c r="F25" s="40"/>
      <c r="G25" s="40"/>
      <c r="H25" s="40"/>
      <c r="I25" s="145" t="s">
        <v>26</v>
      </c>
      <c r="J25" s="135" t="s">
        <v>19</v>
      </c>
      <c r="K25" s="40"/>
      <c r="L25" s="147"/>
      <c r="S25" s="40"/>
      <c r="T25" s="40"/>
      <c r="U25" s="40"/>
      <c r="V25" s="40"/>
      <c r="W25" s="40"/>
      <c r="X25" s="40"/>
      <c r="Y25" s="40"/>
      <c r="Z25" s="40"/>
      <c r="AA25" s="40"/>
      <c r="AB25" s="40"/>
      <c r="AC25" s="40"/>
      <c r="AD25" s="40"/>
      <c r="AE25" s="40"/>
    </row>
    <row r="26" s="2" customFormat="1" ht="18" customHeight="1">
      <c r="A26" s="40"/>
      <c r="B26" s="46"/>
      <c r="C26" s="40"/>
      <c r="D26" s="40"/>
      <c r="E26" s="135" t="s">
        <v>33</v>
      </c>
      <c r="F26" s="40"/>
      <c r="G26" s="40"/>
      <c r="H26" s="40"/>
      <c r="I26" s="145" t="s">
        <v>27</v>
      </c>
      <c r="J26" s="135" t="s">
        <v>19</v>
      </c>
      <c r="K26" s="40"/>
      <c r="L26" s="147"/>
      <c r="S26" s="40"/>
      <c r="T26" s="40"/>
      <c r="U26" s="40"/>
      <c r="V26" s="40"/>
      <c r="W26" s="40"/>
      <c r="X26" s="40"/>
      <c r="Y26" s="40"/>
      <c r="Z26" s="40"/>
      <c r="AA26" s="40"/>
      <c r="AB26" s="40"/>
      <c r="AC26" s="40"/>
      <c r="AD26" s="40"/>
      <c r="AE26" s="40"/>
    </row>
    <row r="27" s="2" customFormat="1" ht="6.96" customHeight="1">
      <c r="A27" s="40"/>
      <c r="B27" s="46"/>
      <c r="C27" s="40"/>
      <c r="D27" s="40"/>
      <c r="E27" s="40"/>
      <c r="F27" s="40"/>
      <c r="G27" s="40"/>
      <c r="H27" s="40"/>
      <c r="I27" s="40"/>
      <c r="J27" s="40"/>
      <c r="K27" s="40"/>
      <c r="L27" s="147"/>
      <c r="S27" s="40"/>
      <c r="T27" s="40"/>
      <c r="U27" s="40"/>
      <c r="V27" s="40"/>
      <c r="W27" s="40"/>
      <c r="X27" s="40"/>
      <c r="Y27" s="40"/>
      <c r="Z27" s="40"/>
      <c r="AA27" s="40"/>
      <c r="AB27" s="40"/>
      <c r="AC27" s="40"/>
      <c r="AD27" s="40"/>
      <c r="AE27" s="40"/>
    </row>
    <row r="28" s="2" customFormat="1" ht="12" customHeight="1">
      <c r="A28" s="40"/>
      <c r="B28" s="46"/>
      <c r="C28" s="40"/>
      <c r="D28" s="145" t="s">
        <v>34</v>
      </c>
      <c r="E28" s="40"/>
      <c r="F28" s="40"/>
      <c r="G28" s="40"/>
      <c r="H28" s="40"/>
      <c r="I28" s="40"/>
      <c r="J28" s="40"/>
      <c r="K28" s="40"/>
      <c r="L28" s="147"/>
      <c r="S28" s="40"/>
      <c r="T28" s="40"/>
      <c r="U28" s="40"/>
      <c r="V28" s="40"/>
      <c r="W28" s="40"/>
      <c r="X28" s="40"/>
      <c r="Y28" s="40"/>
      <c r="Z28" s="40"/>
      <c r="AA28" s="40"/>
      <c r="AB28" s="40"/>
      <c r="AC28" s="40"/>
      <c r="AD28" s="40"/>
      <c r="AE28" s="40"/>
    </row>
    <row r="29" s="8" customFormat="1" ht="47.25" customHeight="1">
      <c r="A29" s="150"/>
      <c r="B29" s="151"/>
      <c r="C29" s="150"/>
      <c r="D29" s="150"/>
      <c r="E29" s="152" t="s">
        <v>169</v>
      </c>
      <c r="F29" s="152"/>
      <c r="G29" s="152"/>
      <c r="H29" s="152"/>
      <c r="I29" s="150"/>
      <c r="J29" s="150"/>
      <c r="K29" s="150"/>
      <c r="L29" s="153"/>
      <c r="S29" s="150"/>
      <c r="T29" s="150"/>
      <c r="U29" s="150"/>
      <c r="V29" s="150"/>
      <c r="W29" s="150"/>
      <c r="X29" s="150"/>
      <c r="Y29" s="150"/>
      <c r="Z29" s="150"/>
      <c r="AA29" s="150"/>
      <c r="AB29" s="150"/>
      <c r="AC29" s="150"/>
      <c r="AD29" s="150"/>
      <c r="AE29" s="150"/>
    </row>
    <row r="30" s="2" customFormat="1" ht="6.96" customHeight="1">
      <c r="A30" s="40"/>
      <c r="B30" s="46"/>
      <c r="C30" s="40"/>
      <c r="D30" s="40"/>
      <c r="E30" s="40"/>
      <c r="F30" s="40"/>
      <c r="G30" s="40"/>
      <c r="H30" s="40"/>
      <c r="I30" s="40"/>
      <c r="J30" s="40"/>
      <c r="K30" s="40"/>
      <c r="L30" s="147"/>
      <c r="S30" s="40"/>
      <c r="T30" s="40"/>
      <c r="U30" s="40"/>
      <c r="V30" s="40"/>
      <c r="W30" s="40"/>
      <c r="X30" s="40"/>
      <c r="Y30" s="40"/>
      <c r="Z30" s="40"/>
      <c r="AA30" s="40"/>
      <c r="AB30" s="40"/>
      <c r="AC30" s="40"/>
      <c r="AD30" s="40"/>
      <c r="AE30" s="40"/>
    </row>
    <row r="31" s="2" customFormat="1" ht="6.96" customHeight="1">
      <c r="A31" s="40"/>
      <c r="B31" s="46"/>
      <c r="C31" s="40"/>
      <c r="D31" s="154"/>
      <c r="E31" s="154"/>
      <c r="F31" s="154"/>
      <c r="G31" s="154"/>
      <c r="H31" s="154"/>
      <c r="I31" s="154"/>
      <c r="J31" s="154"/>
      <c r="K31" s="154"/>
      <c r="L31" s="147"/>
      <c r="S31" s="40"/>
      <c r="T31" s="40"/>
      <c r="U31" s="40"/>
      <c r="V31" s="40"/>
      <c r="W31" s="40"/>
      <c r="X31" s="40"/>
      <c r="Y31" s="40"/>
      <c r="Z31" s="40"/>
      <c r="AA31" s="40"/>
      <c r="AB31" s="40"/>
      <c r="AC31" s="40"/>
      <c r="AD31" s="40"/>
      <c r="AE31" s="40"/>
    </row>
    <row r="32" s="2" customFormat="1" ht="25.44" customHeight="1">
      <c r="A32" s="40"/>
      <c r="B32" s="46"/>
      <c r="C32" s="40"/>
      <c r="D32" s="155" t="s">
        <v>36</v>
      </c>
      <c r="E32" s="40"/>
      <c r="F32" s="40"/>
      <c r="G32" s="40"/>
      <c r="H32" s="40"/>
      <c r="I32" s="40"/>
      <c r="J32" s="156">
        <f>ROUND(J86, 2)</f>
        <v>0</v>
      </c>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14.4" customHeight="1">
      <c r="A34" s="40"/>
      <c r="B34" s="46"/>
      <c r="C34" s="40"/>
      <c r="D34" s="40"/>
      <c r="E34" s="40"/>
      <c r="F34" s="157" t="s">
        <v>38</v>
      </c>
      <c r="G34" s="40"/>
      <c r="H34" s="40"/>
      <c r="I34" s="157" t="s">
        <v>37</v>
      </c>
      <c r="J34" s="157" t="s">
        <v>39</v>
      </c>
      <c r="K34" s="40"/>
      <c r="L34" s="147"/>
      <c r="S34" s="40"/>
      <c r="T34" s="40"/>
      <c r="U34" s="40"/>
      <c r="V34" s="40"/>
      <c r="W34" s="40"/>
      <c r="X34" s="40"/>
      <c r="Y34" s="40"/>
      <c r="Z34" s="40"/>
      <c r="AA34" s="40"/>
      <c r="AB34" s="40"/>
      <c r="AC34" s="40"/>
      <c r="AD34" s="40"/>
      <c r="AE34" s="40"/>
    </row>
    <row r="35" s="2" customFormat="1" ht="14.4" customHeight="1">
      <c r="A35" s="40"/>
      <c r="B35" s="46"/>
      <c r="C35" s="40"/>
      <c r="D35" s="158" t="s">
        <v>40</v>
      </c>
      <c r="E35" s="145" t="s">
        <v>41</v>
      </c>
      <c r="F35" s="159">
        <f>ROUND((SUM(BE86:BE108)),  2)</f>
        <v>0</v>
      </c>
      <c r="G35" s="40"/>
      <c r="H35" s="40"/>
      <c r="I35" s="160">
        <v>0.20999999999999999</v>
      </c>
      <c r="J35" s="159">
        <f>ROUND(((SUM(BE86:BE108))*I35),  2)</f>
        <v>0</v>
      </c>
      <c r="K35" s="40"/>
      <c r="L35" s="147"/>
      <c r="S35" s="40"/>
      <c r="T35" s="40"/>
      <c r="U35" s="40"/>
      <c r="V35" s="40"/>
      <c r="W35" s="40"/>
      <c r="X35" s="40"/>
      <c r="Y35" s="40"/>
      <c r="Z35" s="40"/>
      <c r="AA35" s="40"/>
      <c r="AB35" s="40"/>
      <c r="AC35" s="40"/>
      <c r="AD35" s="40"/>
      <c r="AE35" s="40"/>
    </row>
    <row r="36" s="2" customFormat="1" ht="14.4" customHeight="1">
      <c r="A36" s="40"/>
      <c r="B36" s="46"/>
      <c r="C36" s="40"/>
      <c r="D36" s="40"/>
      <c r="E36" s="145" t="s">
        <v>42</v>
      </c>
      <c r="F36" s="159">
        <f>ROUND((SUM(BF86:BF108)),  2)</f>
        <v>0</v>
      </c>
      <c r="G36" s="40"/>
      <c r="H36" s="40"/>
      <c r="I36" s="160">
        <v>0.14999999999999999</v>
      </c>
      <c r="J36" s="159">
        <f>ROUND(((SUM(BF86:BF108))*I36),  2)</f>
        <v>0</v>
      </c>
      <c r="K36" s="40"/>
      <c r="L36" s="147"/>
      <c r="S36" s="40"/>
      <c r="T36" s="40"/>
      <c r="U36" s="40"/>
      <c r="V36" s="40"/>
      <c r="W36" s="40"/>
      <c r="X36" s="40"/>
      <c r="Y36" s="40"/>
      <c r="Z36" s="40"/>
      <c r="AA36" s="40"/>
      <c r="AB36" s="40"/>
      <c r="AC36" s="40"/>
      <c r="AD36" s="40"/>
      <c r="AE36" s="40"/>
    </row>
    <row r="37" hidden="1" s="2" customFormat="1" ht="14.4" customHeight="1">
      <c r="A37" s="40"/>
      <c r="B37" s="46"/>
      <c r="C37" s="40"/>
      <c r="D37" s="40"/>
      <c r="E37" s="145" t="s">
        <v>43</v>
      </c>
      <c r="F37" s="159">
        <f>ROUND((SUM(BG86:BG108)),  2)</f>
        <v>0</v>
      </c>
      <c r="G37" s="40"/>
      <c r="H37" s="40"/>
      <c r="I37" s="160">
        <v>0.20999999999999999</v>
      </c>
      <c r="J37" s="159">
        <f>0</f>
        <v>0</v>
      </c>
      <c r="K37" s="40"/>
      <c r="L37" s="147"/>
      <c r="S37" s="40"/>
      <c r="T37" s="40"/>
      <c r="U37" s="40"/>
      <c r="V37" s="40"/>
      <c r="W37" s="40"/>
      <c r="X37" s="40"/>
      <c r="Y37" s="40"/>
      <c r="Z37" s="40"/>
      <c r="AA37" s="40"/>
      <c r="AB37" s="40"/>
      <c r="AC37" s="40"/>
      <c r="AD37" s="40"/>
      <c r="AE37" s="40"/>
    </row>
    <row r="38" hidden="1" s="2" customFormat="1" ht="14.4" customHeight="1">
      <c r="A38" s="40"/>
      <c r="B38" s="46"/>
      <c r="C38" s="40"/>
      <c r="D38" s="40"/>
      <c r="E38" s="145" t="s">
        <v>44</v>
      </c>
      <c r="F38" s="159">
        <f>ROUND((SUM(BH86:BH108)),  2)</f>
        <v>0</v>
      </c>
      <c r="G38" s="40"/>
      <c r="H38" s="40"/>
      <c r="I38" s="160">
        <v>0.14999999999999999</v>
      </c>
      <c r="J38" s="159">
        <f>0</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45</v>
      </c>
      <c r="F39" s="159">
        <f>ROUND((SUM(BI86:BI108)),  2)</f>
        <v>0</v>
      </c>
      <c r="G39" s="40"/>
      <c r="H39" s="40"/>
      <c r="I39" s="160">
        <v>0</v>
      </c>
      <c r="J39" s="159">
        <f>0</f>
        <v>0</v>
      </c>
      <c r="K39" s="40"/>
      <c r="L39" s="147"/>
      <c r="S39" s="40"/>
      <c r="T39" s="40"/>
      <c r="U39" s="40"/>
      <c r="V39" s="40"/>
      <c r="W39" s="40"/>
      <c r="X39" s="40"/>
      <c r="Y39" s="40"/>
      <c r="Z39" s="40"/>
      <c r="AA39" s="40"/>
      <c r="AB39" s="40"/>
      <c r="AC39" s="40"/>
      <c r="AD39" s="40"/>
      <c r="AE39" s="40"/>
    </row>
    <row r="40" s="2" customFormat="1" ht="6.96" customHeight="1">
      <c r="A40" s="40"/>
      <c r="B40" s="46"/>
      <c r="C40" s="40"/>
      <c r="D40" s="40"/>
      <c r="E40" s="40"/>
      <c r="F40" s="40"/>
      <c r="G40" s="40"/>
      <c r="H40" s="40"/>
      <c r="I40" s="40"/>
      <c r="J40" s="40"/>
      <c r="K40" s="40"/>
      <c r="L40" s="147"/>
      <c r="S40" s="40"/>
      <c r="T40" s="40"/>
      <c r="U40" s="40"/>
      <c r="V40" s="40"/>
      <c r="W40" s="40"/>
      <c r="X40" s="40"/>
      <c r="Y40" s="40"/>
      <c r="Z40" s="40"/>
      <c r="AA40" s="40"/>
      <c r="AB40" s="40"/>
      <c r="AC40" s="40"/>
      <c r="AD40" s="40"/>
      <c r="AE40" s="40"/>
    </row>
    <row r="41" s="2" customFormat="1" ht="25.44" customHeight="1">
      <c r="A41" s="40"/>
      <c r="B41" s="46"/>
      <c r="C41" s="161"/>
      <c r="D41" s="162" t="s">
        <v>46</v>
      </c>
      <c r="E41" s="163"/>
      <c r="F41" s="163"/>
      <c r="G41" s="164" t="s">
        <v>47</v>
      </c>
      <c r="H41" s="165" t="s">
        <v>48</v>
      </c>
      <c r="I41" s="163"/>
      <c r="J41" s="166">
        <f>SUM(J32:J39)</f>
        <v>0</v>
      </c>
      <c r="K41" s="167"/>
      <c r="L41" s="147"/>
      <c r="S41" s="40"/>
      <c r="T41" s="40"/>
      <c r="U41" s="40"/>
      <c r="V41" s="40"/>
      <c r="W41" s="40"/>
      <c r="X41" s="40"/>
      <c r="Y41" s="40"/>
      <c r="Z41" s="40"/>
      <c r="AA41" s="40"/>
      <c r="AB41" s="40"/>
      <c r="AC41" s="40"/>
      <c r="AD41" s="40"/>
      <c r="AE41" s="40"/>
    </row>
    <row r="42" s="2" customFormat="1" ht="14.4" customHeight="1">
      <c r="A42" s="40"/>
      <c r="B42" s="168"/>
      <c r="C42" s="169"/>
      <c r="D42" s="169"/>
      <c r="E42" s="169"/>
      <c r="F42" s="169"/>
      <c r="G42" s="169"/>
      <c r="H42" s="169"/>
      <c r="I42" s="169"/>
      <c r="J42" s="169"/>
      <c r="K42" s="169"/>
      <c r="L42" s="147"/>
      <c r="S42" s="40"/>
      <c r="T42" s="40"/>
      <c r="U42" s="40"/>
      <c r="V42" s="40"/>
      <c r="W42" s="40"/>
      <c r="X42" s="40"/>
      <c r="Y42" s="40"/>
      <c r="Z42" s="40"/>
      <c r="AA42" s="40"/>
      <c r="AB42" s="40"/>
      <c r="AC42" s="40"/>
      <c r="AD42" s="40"/>
      <c r="AE42" s="40"/>
    </row>
    <row r="46" s="2" customFormat="1" ht="6.96" customHeight="1">
      <c r="A46" s="40"/>
      <c r="B46" s="170"/>
      <c r="C46" s="171"/>
      <c r="D46" s="171"/>
      <c r="E46" s="171"/>
      <c r="F46" s="171"/>
      <c r="G46" s="171"/>
      <c r="H46" s="171"/>
      <c r="I46" s="171"/>
      <c r="J46" s="171"/>
      <c r="K46" s="171"/>
      <c r="L46" s="147"/>
      <c r="S46" s="40"/>
      <c r="T46" s="40"/>
      <c r="U46" s="40"/>
      <c r="V46" s="40"/>
      <c r="W46" s="40"/>
      <c r="X46" s="40"/>
      <c r="Y46" s="40"/>
      <c r="Z46" s="40"/>
      <c r="AA46" s="40"/>
      <c r="AB46" s="40"/>
      <c r="AC46" s="40"/>
      <c r="AD46" s="40"/>
      <c r="AE46" s="40"/>
    </row>
    <row r="47" s="2" customFormat="1" ht="24.96" customHeight="1">
      <c r="A47" s="40"/>
      <c r="B47" s="41"/>
      <c r="C47" s="25" t="s">
        <v>170</v>
      </c>
      <c r="D47" s="42"/>
      <c r="E47" s="42"/>
      <c r="F47" s="42"/>
      <c r="G47" s="42"/>
      <c r="H47" s="42"/>
      <c r="I47" s="42"/>
      <c r="J47" s="42"/>
      <c r="K47" s="42"/>
      <c r="L47" s="147"/>
      <c r="S47" s="40"/>
      <c r="T47" s="40"/>
      <c r="U47" s="40"/>
      <c r="V47" s="40"/>
      <c r="W47" s="40"/>
      <c r="X47" s="40"/>
      <c r="Y47" s="40"/>
      <c r="Z47" s="40"/>
      <c r="AA47" s="40"/>
      <c r="AB47" s="40"/>
      <c r="AC47" s="40"/>
      <c r="AD47" s="40"/>
      <c r="AE47" s="40"/>
    </row>
    <row r="48" s="2" customFormat="1" ht="6.96" customHeight="1">
      <c r="A48" s="40"/>
      <c r="B48" s="41"/>
      <c r="C48" s="42"/>
      <c r="D48" s="42"/>
      <c r="E48" s="42"/>
      <c r="F48" s="42"/>
      <c r="G48" s="42"/>
      <c r="H48" s="42"/>
      <c r="I48" s="42"/>
      <c r="J48" s="42"/>
      <c r="K48" s="42"/>
      <c r="L48" s="147"/>
      <c r="S48" s="40"/>
      <c r="T48" s="40"/>
      <c r="U48" s="40"/>
      <c r="V48" s="40"/>
      <c r="W48" s="40"/>
      <c r="X48" s="40"/>
      <c r="Y48" s="40"/>
      <c r="Z48" s="40"/>
      <c r="AA48" s="40"/>
      <c r="AB48" s="40"/>
      <c r="AC48" s="40"/>
      <c r="AD48" s="40"/>
      <c r="AE48" s="40"/>
    </row>
    <row r="49" s="2" customFormat="1" ht="12" customHeight="1">
      <c r="A49" s="40"/>
      <c r="B49" s="41"/>
      <c r="C49" s="34" t="s">
        <v>16</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16.5" customHeight="1">
      <c r="A50" s="40"/>
      <c r="B50" s="41"/>
      <c r="C50" s="42"/>
      <c r="D50" s="42"/>
      <c r="E50" s="172" t="str">
        <f>E7</f>
        <v>Oprava trati v úseku 1. TK Velké Březno - Boletice n.L. a 1. SK v žst. Boletice_OPRAVA č.1</v>
      </c>
      <c r="F50" s="34"/>
      <c r="G50" s="34"/>
      <c r="H50" s="34"/>
      <c r="I50" s="42"/>
      <c r="J50" s="42"/>
      <c r="K50" s="42"/>
      <c r="L50" s="147"/>
      <c r="S50" s="40"/>
      <c r="T50" s="40"/>
      <c r="U50" s="40"/>
      <c r="V50" s="40"/>
      <c r="W50" s="40"/>
      <c r="X50" s="40"/>
      <c r="Y50" s="40"/>
      <c r="Z50" s="40"/>
      <c r="AA50" s="40"/>
      <c r="AB50" s="40"/>
      <c r="AC50" s="40"/>
      <c r="AD50" s="40"/>
      <c r="AE50" s="40"/>
    </row>
    <row r="51" s="1" customFormat="1" ht="12" customHeight="1">
      <c r="B51" s="23"/>
      <c r="C51" s="34" t="s">
        <v>162</v>
      </c>
      <c r="D51" s="24"/>
      <c r="E51" s="24"/>
      <c r="F51" s="24"/>
      <c r="G51" s="24"/>
      <c r="H51" s="24"/>
      <c r="I51" s="24"/>
      <c r="J51" s="24"/>
      <c r="K51" s="24"/>
      <c r="L51" s="22"/>
    </row>
    <row r="52" s="2" customFormat="1" ht="16.5" customHeight="1">
      <c r="A52" s="40"/>
      <c r="B52" s="41"/>
      <c r="C52" s="42"/>
      <c r="D52" s="42"/>
      <c r="E52" s="172" t="s">
        <v>163</v>
      </c>
      <c r="F52" s="42"/>
      <c r="G52" s="42"/>
      <c r="H52" s="42"/>
      <c r="I52" s="42"/>
      <c r="J52" s="42"/>
      <c r="K52" s="42"/>
      <c r="L52" s="147"/>
      <c r="S52" s="40"/>
      <c r="T52" s="40"/>
      <c r="U52" s="40"/>
      <c r="V52" s="40"/>
      <c r="W52" s="40"/>
      <c r="X52" s="40"/>
      <c r="Y52" s="40"/>
      <c r="Z52" s="40"/>
      <c r="AA52" s="40"/>
      <c r="AB52" s="40"/>
      <c r="AC52" s="40"/>
      <c r="AD52" s="40"/>
      <c r="AE52" s="40"/>
    </row>
    <row r="53" s="2" customFormat="1" ht="12" customHeight="1">
      <c r="A53" s="40"/>
      <c r="B53" s="41"/>
      <c r="C53" s="34" t="s">
        <v>164</v>
      </c>
      <c r="D53" s="42"/>
      <c r="E53" s="42"/>
      <c r="F53" s="42"/>
      <c r="G53" s="42"/>
      <c r="H53" s="42"/>
      <c r="I53" s="42"/>
      <c r="J53" s="42"/>
      <c r="K53" s="42"/>
      <c r="L53" s="147"/>
      <c r="S53" s="40"/>
      <c r="T53" s="40"/>
      <c r="U53" s="40"/>
      <c r="V53" s="40"/>
      <c r="W53" s="40"/>
      <c r="X53" s="40"/>
      <c r="Y53" s="40"/>
      <c r="Z53" s="40"/>
      <c r="AA53" s="40"/>
      <c r="AB53" s="40"/>
      <c r="AC53" s="40"/>
      <c r="AD53" s="40"/>
      <c r="AE53" s="40"/>
    </row>
    <row r="54" s="2" customFormat="1" ht="16.5" customHeight="1">
      <c r="A54" s="40"/>
      <c r="B54" s="41"/>
      <c r="C54" s="42"/>
      <c r="D54" s="42"/>
      <c r="E54" s="71" t="str">
        <f>E11</f>
        <v>05 - VRN</v>
      </c>
      <c r="F54" s="42"/>
      <c r="G54" s="42"/>
      <c r="H54" s="42"/>
      <c r="I54" s="42"/>
      <c r="J54" s="42"/>
      <c r="K54" s="42"/>
      <c r="L54" s="147"/>
      <c r="S54" s="40"/>
      <c r="T54" s="40"/>
      <c r="U54" s="40"/>
      <c r="V54" s="40"/>
      <c r="W54" s="40"/>
      <c r="X54" s="40"/>
      <c r="Y54" s="40"/>
      <c r="Z54" s="40"/>
      <c r="AA54" s="40"/>
      <c r="AB54" s="40"/>
      <c r="AC54" s="40"/>
      <c r="AD54" s="40"/>
      <c r="AE54" s="40"/>
    </row>
    <row r="55" s="2" customFormat="1" ht="6.96" customHeight="1">
      <c r="A55" s="40"/>
      <c r="B55" s="41"/>
      <c r="C55" s="42"/>
      <c r="D55" s="42"/>
      <c r="E55" s="42"/>
      <c r="F55" s="42"/>
      <c r="G55" s="42"/>
      <c r="H55" s="42"/>
      <c r="I55" s="42"/>
      <c r="J55" s="42"/>
      <c r="K55" s="42"/>
      <c r="L55" s="147"/>
      <c r="S55" s="40"/>
      <c r="T55" s="40"/>
      <c r="U55" s="40"/>
      <c r="V55" s="40"/>
      <c r="W55" s="40"/>
      <c r="X55" s="40"/>
      <c r="Y55" s="40"/>
      <c r="Z55" s="40"/>
      <c r="AA55" s="40"/>
      <c r="AB55" s="40"/>
      <c r="AC55" s="40"/>
      <c r="AD55" s="40"/>
      <c r="AE55" s="40"/>
    </row>
    <row r="56" s="2" customFormat="1" ht="12" customHeight="1">
      <c r="A56" s="40"/>
      <c r="B56" s="41"/>
      <c r="C56" s="34" t="s">
        <v>21</v>
      </c>
      <c r="D56" s="42"/>
      <c r="E56" s="42"/>
      <c r="F56" s="29" t="str">
        <f>F14</f>
        <v>trať 073</v>
      </c>
      <c r="G56" s="42"/>
      <c r="H56" s="42"/>
      <c r="I56" s="34" t="s">
        <v>23</v>
      </c>
      <c r="J56" s="74" t="str">
        <f>IF(J14="","",J14)</f>
        <v>15. 3. 2021</v>
      </c>
      <c r="K56" s="42"/>
      <c r="L56" s="147"/>
      <c r="S56" s="40"/>
      <c r="T56" s="40"/>
      <c r="U56" s="40"/>
      <c r="V56" s="40"/>
      <c r="W56" s="40"/>
      <c r="X56" s="40"/>
      <c r="Y56" s="40"/>
      <c r="Z56" s="40"/>
      <c r="AA56" s="40"/>
      <c r="AB56" s="40"/>
      <c r="AC56" s="40"/>
      <c r="AD56" s="40"/>
      <c r="AE56" s="40"/>
    </row>
    <row r="57" s="2" customFormat="1" ht="6.96" customHeight="1">
      <c r="A57" s="40"/>
      <c r="B57" s="41"/>
      <c r="C57" s="42"/>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5.15" customHeight="1">
      <c r="A58" s="40"/>
      <c r="B58" s="41"/>
      <c r="C58" s="34" t="s">
        <v>25</v>
      </c>
      <c r="D58" s="42"/>
      <c r="E58" s="42"/>
      <c r="F58" s="29" t="str">
        <f>E17</f>
        <v>Správa železnic, OŘ ÚNL</v>
      </c>
      <c r="G58" s="42"/>
      <c r="H58" s="42"/>
      <c r="I58" s="34" t="s">
        <v>30</v>
      </c>
      <c r="J58" s="38" t="str">
        <f>E23</f>
        <v xml:space="preserve"> </v>
      </c>
      <c r="K58" s="42"/>
      <c r="L58" s="147"/>
      <c r="S58" s="40"/>
      <c r="T58" s="40"/>
      <c r="U58" s="40"/>
      <c r="V58" s="40"/>
      <c r="W58" s="40"/>
      <c r="X58" s="40"/>
      <c r="Y58" s="40"/>
      <c r="Z58" s="40"/>
      <c r="AA58" s="40"/>
      <c r="AB58" s="40"/>
      <c r="AC58" s="40"/>
      <c r="AD58" s="40"/>
      <c r="AE58" s="40"/>
    </row>
    <row r="59" s="2" customFormat="1" ht="15.15" customHeight="1">
      <c r="A59" s="40"/>
      <c r="B59" s="41"/>
      <c r="C59" s="34" t="s">
        <v>28</v>
      </c>
      <c r="D59" s="42"/>
      <c r="E59" s="42"/>
      <c r="F59" s="29" t="str">
        <f>IF(E20="","",E20)</f>
        <v>Vyplň údaj</v>
      </c>
      <c r="G59" s="42"/>
      <c r="H59" s="42"/>
      <c r="I59" s="34" t="s">
        <v>32</v>
      </c>
      <c r="J59" s="38" t="str">
        <f>E26</f>
        <v>Věra Trnková</v>
      </c>
      <c r="K59" s="42"/>
      <c r="L59" s="147"/>
      <c r="S59" s="40"/>
      <c r="T59" s="40"/>
      <c r="U59" s="40"/>
      <c r="V59" s="40"/>
      <c r="W59" s="40"/>
      <c r="X59" s="40"/>
      <c r="Y59" s="40"/>
      <c r="Z59" s="40"/>
      <c r="AA59" s="40"/>
      <c r="AB59" s="40"/>
      <c r="AC59" s="40"/>
      <c r="AD59" s="40"/>
      <c r="AE59" s="40"/>
    </row>
    <row r="60" s="2" customFormat="1" ht="10.32" customHeight="1">
      <c r="A60" s="40"/>
      <c r="B60" s="41"/>
      <c r="C60" s="42"/>
      <c r="D60" s="42"/>
      <c r="E60" s="42"/>
      <c r="F60" s="42"/>
      <c r="G60" s="42"/>
      <c r="H60" s="42"/>
      <c r="I60" s="42"/>
      <c r="J60" s="42"/>
      <c r="K60" s="42"/>
      <c r="L60" s="147"/>
      <c r="S60" s="40"/>
      <c r="T60" s="40"/>
      <c r="U60" s="40"/>
      <c r="V60" s="40"/>
      <c r="W60" s="40"/>
      <c r="X60" s="40"/>
      <c r="Y60" s="40"/>
      <c r="Z60" s="40"/>
      <c r="AA60" s="40"/>
      <c r="AB60" s="40"/>
      <c r="AC60" s="40"/>
      <c r="AD60" s="40"/>
      <c r="AE60" s="40"/>
    </row>
    <row r="61" s="2" customFormat="1" ht="29.28" customHeight="1">
      <c r="A61" s="40"/>
      <c r="B61" s="41"/>
      <c r="C61" s="173" t="s">
        <v>171</v>
      </c>
      <c r="D61" s="174"/>
      <c r="E61" s="174"/>
      <c r="F61" s="174"/>
      <c r="G61" s="174"/>
      <c r="H61" s="174"/>
      <c r="I61" s="174"/>
      <c r="J61" s="175" t="s">
        <v>172</v>
      </c>
      <c r="K61" s="174"/>
      <c r="L61" s="147"/>
      <c r="S61" s="40"/>
      <c r="T61" s="40"/>
      <c r="U61" s="40"/>
      <c r="V61" s="40"/>
      <c r="W61" s="40"/>
      <c r="X61" s="40"/>
      <c r="Y61" s="40"/>
      <c r="Z61" s="40"/>
      <c r="AA61" s="40"/>
      <c r="AB61" s="40"/>
      <c r="AC61" s="40"/>
      <c r="AD61" s="40"/>
      <c r="AE61" s="40"/>
    </row>
    <row r="62" s="2" customFormat="1" ht="10.32" customHeight="1">
      <c r="A62" s="40"/>
      <c r="B62" s="41"/>
      <c r="C62" s="42"/>
      <c r="D62" s="42"/>
      <c r="E62" s="42"/>
      <c r="F62" s="42"/>
      <c r="G62" s="42"/>
      <c r="H62" s="42"/>
      <c r="I62" s="42"/>
      <c r="J62" s="42"/>
      <c r="K62" s="42"/>
      <c r="L62" s="147"/>
      <c r="S62" s="40"/>
      <c r="T62" s="40"/>
      <c r="U62" s="40"/>
      <c r="V62" s="40"/>
      <c r="W62" s="40"/>
      <c r="X62" s="40"/>
      <c r="Y62" s="40"/>
      <c r="Z62" s="40"/>
      <c r="AA62" s="40"/>
      <c r="AB62" s="40"/>
      <c r="AC62" s="40"/>
      <c r="AD62" s="40"/>
      <c r="AE62" s="40"/>
    </row>
    <row r="63" s="2" customFormat="1" ht="22.8" customHeight="1">
      <c r="A63" s="40"/>
      <c r="B63" s="41"/>
      <c r="C63" s="176" t="s">
        <v>68</v>
      </c>
      <c r="D63" s="42"/>
      <c r="E63" s="42"/>
      <c r="F63" s="42"/>
      <c r="G63" s="42"/>
      <c r="H63" s="42"/>
      <c r="I63" s="42"/>
      <c r="J63" s="104">
        <f>J86</f>
        <v>0</v>
      </c>
      <c r="K63" s="42"/>
      <c r="L63" s="147"/>
      <c r="S63" s="40"/>
      <c r="T63" s="40"/>
      <c r="U63" s="40"/>
      <c r="V63" s="40"/>
      <c r="W63" s="40"/>
      <c r="X63" s="40"/>
      <c r="Y63" s="40"/>
      <c r="Z63" s="40"/>
      <c r="AA63" s="40"/>
      <c r="AB63" s="40"/>
      <c r="AC63" s="40"/>
      <c r="AD63" s="40"/>
      <c r="AE63" s="40"/>
      <c r="AU63" s="19" t="s">
        <v>173</v>
      </c>
    </row>
    <row r="64" s="9" customFormat="1" ht="24.96" customHeight="1">
      <c r="A64" s="9"/>
      <c r="B64" s="177"/>
      <c r="C64" s="178"/>
      <c r="D64" s="179" t="s">
        <v>882</v>
      </c>
      <c r="E64" s="180"/>
      <c r="F64" s="180"/>
      <c r="G64" s="180"/>
      <c r="H64" s="180"/>
      <c r="I64" s="180"/>
      <c r="J64" s="181">
        <f>J87</f>
        <v>0</v>
      </c>
      <c r="K64" s="178"/>
      <c r="L64" s="182"/>
      <c r="S64" s="9"/>
      <c r="T64" s="9"/>
      <c r="U64" s="9"/>
      <c r="V64" s="9"/>
      <c r="W64" s="9"/>
      <c r="X64" s="9"/>
      <c r="Y64" s="9"/>
      <c r="Z64" s="9"/>
      <c r="AA64" s="9"/>
      <c r="AB64" s="9"/>
      <c r="AC64" s="9"/>
      <c r="AD64" s="9"/>
      <c r="AE64" s="9"/>
    </row>
    <row r="65" s="2" customFormat="1" ht="21.84" customHeight="1">
      <c r="A65" s="40"/>
      <c r="B65" s="41"/>
      <c r="C65" s="42"/>
      <c r="D65" s="42"/>
      <c r="E65" s="42"/>
      <c r="F65" s="42"/>
      <c r="G65" s="42"/>
      <c r="H65" s="42"/>
      <c r="I65" s="42"/>
      <c r="J65" s="42"/>
      <c r="K65" s="42"/>
      <c r="L65" s="147"/>
      <c r="S65" s="40"/>
      <c r="T65" s="40"/>
      <c r="U65" s="40"/>
      <c r="V65" s="40"/>
      <c r="W65" s="40"/>
      <c r="X65" s="40"/>
      <c r="Y65" s="40"/>
      <c r="Z65" s="40"/>
      <c r="AA65" s="40"/>
      <c r="AB65" s="40"/>
      <c r="AC65" s="40"/>
      <c r="AD65" s="40"/>
      <c r="AE65" s="40"/>
    </row>
    <row r="66" s="2" customFormat="1" ht="6.96" customHeight="1">
      <c r="A66" s="40"/>
      <c r="B66" s="61"/>
      <c r="C66" s="62"/>
      <c r="D66" s="62"/>
      <c r="E66" s="62"/>
      <c r="F66" s="62"/>
      <c r="G66" s="62"/>
      <c r="H66" s="62"/>
      <c r="I66" s="62"/>
      <c r="J66" s="62"/>
      <c r="K66" s="62"/>
      <c r="L66" s="147"/>
      <c r="S66" s="40"/>
      <c r="T66" s="40"/>
      <c r="U66" s="40"/>
      <c r="V66" s="40"/>
      <c r="W66" s="40"/>
      <c r="X66" s="40"/>
      <c r="Y66" s="40"/>
      <c r="Z66" s="40"/>
      <c r="AA66" s="40"/>
      <c r="AB66" s="40"/>
      <c r="AC66" s="40"/>
      <c r="AD66" s="40"/>
      <c r="AE66" s="40"/>
    </row>
    <row r="70" s="2" customFormat="1" ht="6.96" customHeight="1">
      <c r="A70" s="40"/>
      <c r="B70" s="63"/>
      <c r="C70" s="64"/>
      <c r="D70" s="64"/>
      <c r="E70" s="64"/>
      <c r="F70" s="64"/>
      <c r="G70" s="64"/>
      <c r="H70" s="64"/>
      <c r="I70" s="64"/>
      <c r="J70" s="64"/>
      <c r="K70" s="64"/>
      <c r="L70" s="147"/>
      <c r="S70" s="40"/>
      <c r="T70" s="40"/>
      <c r="U70" s="40"/>
      <c r="V70" s="40"/>
      <c r="W70" s="40"/>
      <c r="X70" s="40"/>
      <c r="Y70" s="40"/>
      <c r="Z70" s="40"/>
      <c r="AA70" s="40"/>
      <c r="AB70" s="40"/>
      <c r="AC70" s="40"/>
      <c r="AD70" s="40"/>
      <c r="AE70" s="40"/>
    </row>
    <row r="71" s="2" customFormat="1" ht="24.96" customHeight="1">
      <c r="A71" s="40"/>
      <c r="B71" s="41"/>
      <c r="C71" s="25" t="s">
        <v>176</v>
      </c>
      <c r="D71" s="42"/>
      <c r="E71" s="42"/>
      <c r="F71" s="42"/>
      <c r="G71" s="42"/>
      <c r="H71" s="42"/>
      <c r="I71" s="42"/>
      <c r="J71" s="42"/>
      <c r="K71" s="42"/>
      <c r="L71" s="147"/>
      <c r="S71" s="40"/>
      <c r="T71" s="40"/>
      <c r="U71" s="40"/>
      <c r="V71" s="40"/>
      <c r="W71" s="40"/>
      <c r="X71" s="40"/>
      <c r="Y71" s="40"/>
      <c r="Z71" s="40"/>
      <c r="AA71" s="40"/>
      <c r="AB71" s="40"/>
      <c r="AC71" s="40"/>
      <c r="AD71" s="40"/>
      <c r="AE71" s="40"/>
    </row>
    <row r="72" s="2" customFormat="1" ht="6.96" customHeight="1">
      <c r="A72" s="40"/>
      <c r="B72" s="41"/>
      <c r="C72" s="42"/>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12" customHeight="1">
      <c r="A73" s="40"/>
      <c r="B73" s="41"/>
      <c r="C73" s="34" t="s">
        <v>16</v>
      </c>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16.5" customHeight="1">
      <c r="A74" s="40"/>
      <c r="B74" s="41"/>
      <c r="C74" s="42"/>
      <c r="D74" s="42"/>
      <c r="E74" s="172" t="str">
        <f>E7</f>
        <v>Oprava trati v úseku 1. TK Velké Březno - Boletice n.L. a 1. SK v žst. Boletice_OPRAVA č.1</v>
      </c>
      <c r="F74" s="34"/>
      <c r="G74" s="34"/>
      <c r="H74" s="34"/>
      <c r="I74" s="42"/>
      <c r="J74" s="42"/>
      <c r="K74" s="42"/>
      <c r="L74" s="147"/>
      <c r="S74" s="40"/>
      <c r="T74" s="40"/>
      <c r="U74" s="40"/>
      <c r="V74" s="40"/>
      <c r="W74" s="40"/>
      <c r="X74" s="40"/>
      <c r="Y74" s="40"/>
      <c r="Z74" s="40"/>
      <c r="AA74" s="40"/>
      <c r="AB74" s="40"/>
      <c r="AC74" s="40"/>
      <c r="AD74" s="40"/>
      <c r="AE74" s="40"/>
    </row>
    <row r="75" s="1" customFormat="1" ht="12" customHeight="1">
      <c r="B75" s="23"/>
      <c r="C75" s="34" t="s">
        <v>162</v>
      </c>
      <c r="D75" s="24"/>
      <c r="E75" s="24"/>
      <c r="F75" s="24"/>
      <c r="G75" s="24"/>
      <c r="H75" s="24"/>
      <c r="I75" s="24"/>
      <c r="J75" s="24"/>
      <c r="K75" s="24"/>
      <c r="L75" s="22"/>
    </row>
    <row r="76" s="2" customFormat="1" ht="16.5" customHeight="1">
      <c r="A76" s="40"/>
      <c r="B76" s="41"/>
      <c r="C76" s="42"/>
      <c r="D76" s="42"/>
      <c r="E76" s="172" t="s">
        <v>163</v>
      </c>
      <c r="F76" s="42"/>
      <c r="G76" s="42"/>
      <c r="H76" s="42"/>
      <c r="I76" s="42"/>
      <c r="J76" s="42"/>
      <c r="K76" s="42"/>
      <c r="L76" s="147"/>
      <c r="S76" s="40"/>
      <c r="T76" s="40"/>
      <c r="U76" s="40"/>
      <c r="V76" s="40"/>
      <c r="W76" s="40"/>
      <c r="X76" s="40"/>
      <c r="Y76" s="40"/>
      <c r="Z76" s="40"/>
      <c r="AA76" s="40"/>
      <c r="AB76" s="40"/>
      <c r="AC76" s="40"/>
      <c r="AD76" s="40"/>
      <c r="AE76" s="40"/>
    </row>
    <row r="77" s="2" customFormat="1" ht="12" customHeight="1">
      <c r="A77" s="40"/>
      <c r="B77" s="41"/>
      <c r="C77" s="34" t="s">
        <v>164</v>
      </c>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16.5" customHeight="1">
      <c r="A78" s="40"/>
      <c r="B78" s="41"/>
      <c r="C78" s="42"/>
      <c r="D78" s="42"/>
      <c r="E78" s="71" t="str">
        <f>E11</f>
        <v>05 - VRN</v>
      </c>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2" customHeight="1">
      <c r="A80" s="40"/>
      <c r="B80" s="41"/>
      <c r="C80" s="34" t="s">
        <v>21</v>
      </c>
      <c r="D80" s="42"/>
      <c r="E80" s="42"/>
      <c r="F80" s="29" t="str">
        <f>F14</f>
        <v>trať 073</v>
      </c>
      <c r="G80" s="42"/>
      <c r="H80" s="42"/>
      <c r="I80" s="34" t="s">
        <v>23</v>
      </c>
      <c r="J80" s="74" t="str">
        <f>IF(J14="","",J14)</f>
        <v>15. 3. 2021</v>
      </c>
      <c r="K80" s="42"/>
      <c r="L80" s="147"/>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42"/>
      <c r="J81" s="42"/>
      <c r="K81" s="42"/>
      <c r="L81" s="147"/>
      <c r="S81" s="40"/>
      <c r="T81" s="40"/>
      <c r="U81" s="40"/>
      <c r="V81" s="40"/>
      <c r="W81" s="40"/>
      <c r="X81" s="40"/>
      <c r="Y81" s="40"/>
      <c r="Z81" s="40"/>
      <c r="AA81" s="40"/>
      <c r="AB81" s="40"/>
      <c r="AC81" s="40"/>
      <c r="AD81" s="40"/>
      <c r="AE81" s="40"/>
    </row>
    <row r="82" s="2" customFormat="1" ht="15.15" customHeight="1">
      <c r="A82" s="40"/>
      <c r="B82" s="41"/>
      <c r="C82" s="34" t="s">
        <v>25</v>
      </c>
      <c r="D82" s="42"/>
      <c r="E82" s="42"/>
      <c r="F82" s="29" t="str">
        <f>E17</f>
        <v>Správa železnic, OŘ ÚNL</v>
      </c>
      <c r="G82" s="42"/>
      <c r="H82" s="42"/>
      <c r="I82" s="34" t="s">
        <v>30</v>
      </c>
      <c r="J82" s="38" t="str">
        <f>E23</f>
        <v xml:space="preserve"> </v>
      </c>
      <c r="K82" s="42"/>
      <c r="L82" s="147"/>
      <c r="S82" s="40"/>
      <c r="T82" s="40"/>
      <c r="U82" s="40"/>
      <c r="V82" s="40"/>
      <c r="W82" s="40"/>
      <c r="X82" s="40"/>
      <c r="Y82" s="40"/>
      <c r="Z82" s="40"/>
      <c r="AA82" s="40"/>
      <c r="AB82" s="40"/>
      <c r="AC82" s="40"/>
      <c r="AD82" s="40"/>
      <c r="AE82" s="40"/>
    </row>
    <row r="83" s="2" customFormat="1" ht="15.15" customHeight="1">
      <c r="A83" s="40"/>
      <c r="B83" s="41"/>
      <c r="C83" s="34" t="s">
        <v>28</v>
      </c>
      <c r="D83" s="42"/>
      <c r="E83" s="42"/>
      <c r="F83" s="29" t="str">
        <f>IF(E20="","",E20)</f>
        <v>Vyplň údaj</v>
      </c>
      <c r="G83" s="42"/>
      <c r="H83" s="42"/>
      <c r="I83" s="34" t="s">
        <v>32</v>
      </c>
      <c r="J83" s="38" t="str">
        <f>E26</f>
        <v>Věra Trnková</v>
      </c>
      <c r="K83" s="42"/>
      <c r="L83" s="147"/>
      <c r="S83" s="40"/>
      <c r="T83" s="40"/>
      <c r="U83" s="40"/>
      <c r="V83" s="40"/>
      <c r="W83" s="40"/>
      <c r="X83" s="40"/>
      <c r="Y83" s="40"/>
      <c r="Z83" s="40"/>
      <c r="AA83" s="40"/>
      <c r="AB83" s="40"/>
      <c r="AC83" s="40"/>
      <c r="AD83" s="40"/>
      <c r="AE83" s="40"/>
    </row>
    <row r="84" s="2" customFormat="1" ht="10.32" customHeight="1">
      <c r="A84" s="40"/>
      <c r="B84" s="41"/>
      <c r="C84" s="42"/>
      <c r="D84" s="42"/>
      <c r="E84" s="42"/>
      <c r="F84" s="42"/>
      <c r="G84" s="42"/>
      <c r="H84" s="42"/>
      <c r="I84" s="42"/>
      <c r="J84" s="42"/>
      <c r="K84" s="42"/>
      <c r="L84" s="147"/>
      <c r="S84" s="40"/>
      <c r="T84" s="40"/>
      <c r="U84" s="40"/>
      <c r="V84" s="40"/>
      <c r="W84" s="40"/>
      <c r="X84" s="40"/>
      <c r="Y84" s="40"/>
      <c r="Z84" s="40"/>
      <c r="AA84" s="40"/>
      <c r="AB84" s="40"/>
      <c r="AC84" s="40"/>
      <c r="AD84" s="40"/>
      <c r="AE84" s="40"/>
    </row>
    <row r="85" s="11" customFormat="1" ht="29.28" customHeight="1">
      <c r="A85" s="188"/>
      <c r="B85" s="189"/>
      <c r="C85" s="190" t="s">
        <v>177</v>
      </c>
      <c r="D85" s="191" t="s">
        <v>55</v>
      </c>
      <c r="E85" s="191" t="s">
        <v>51</v>
      </c>
      <c r="F85" s="191" t="s">
        <v>52</v>
      </c>
      <c r="G85" s="191" t="s">
        <v>178</v>
      </c>
      <c r="H85" s="191" t="s">
        <v>179</v>
      </c>
      <c r="I85" s="191" t="s">
        <v>180</v>
      </c>
      <c r="J85" s="191" t="s">
        <v>172</v>
      </c>
      <c r="K85" s="192" t="s">
        <v>181</v>
      </c>
      <c r="L85" s="193"/>
      <c r="M85" s="94" t="s">
        <v>19</v>
      </c>
      <c r="N85" s="95" t="s">
        <v>40</v>
      </c>
      <c r="O85" s="95" t="s">
        <v>182</v>
      </c>
      <c r="P85" s="95" t="s">
        <v>183</v>
      </c>
      <c r="Q85" s="95" t="s">
        <v>184</v>
      </c>
      <c r="R85" s="95" t="s">
        <v>185</v>
      </c>
      <c r="S85" s="95" t="s">
        <v>186</v>
      </c>
      <c r="T85" s="96" t="s">
        <v>187</v>
      </c>
      <c r="U85" s="188"/>
      <c r="V85" s="188"/>
      <c r="W85" s="188"/>
      <c r="X85" s="188"/>
      <c r="Y85" s="188"/>
      <c r="Z85" s="188"/>
      <c r="AA85" s="188"/>
      <c r="AB85" s="188"/>
      <c r="AC85" s="188"/>
      <c r="AD85" s="188"/>
      <c r="AE85" s="188"/>
    </row>
    <row r="86" s="2" customFormat="1" ht="22.8" customHeight="1">
      <c r="A86" s="40"/>
      <c r="B86" s="41"/>
      <c r="C86" s="101" t="s">
        <v>188</v>
      </c>
      <c r="D86" s="42"/>
      <c r="E86" s="42"/>
      <c r="F86" s="42"/>
      <c r="G86" s="42"/>
      <c r="H86" s="42"/>
      <c r="I86" s="42"/>
      <c r="J86" s="194">
        <f>BK86</f>
        <v>0</v>
      </c>
      <c r="K86" s="42"/>
      <c r="L86" s="46"/>
      <c r="M86" s="97"/>
      <c r="N86" s="195"/>
      <c r="O86" s="98"/>
      <c r="P86" s="196">
        <f>P87</f>
        <v>0</v>
      </c>
      <c r="Q86" s="98"/>
      <c r="R86" s="196">
        <f>R87</f>
        <v>0</v>
      </c>
      <c r="S86" s="98"/>
      <c r="T86" s="197">
        <f>T87</f>
        <v>0</v>
      </c>
      <c r="U86" s="40"/>
      <c r="V86" s="40"/>
      <c r="W86" s="40"/>
      <c r="X86" s="40"/>
      <c r="Y86" s="40"/>
      <c r="Z86" s="40"/>
      <c r="AA86" s="40"/>
      <c r="AB86" s="40"/>
      <c r="AC86" s="40"/>
      <c r="AD86" s="40"/>
      <c r="AE86" s="40"/>
      <c r="AT86" s="19" t="s">
        <v>69</v>
      </c>
      <c r="AU86" s="19" t="s">
        <v>173</v>
      </c>
      <c r="BK86" s="198">
        <f>BK87</f>
        <v>0</v>
      </c>
    </row>
    <row r="87" s="12" customFormat="1" ht="25.92" customHeight="1">
      <c r="A87" s="12"/>
      <c r="B87" s="199"/>
      <c r="C87" s="200"/>
      <c r="D87" s="201" t="s">
        <v>69</v>
      </c>
      <c r="E87" s="202" t="s">
        <v>108</v>
      </c>
      <c r="F87" s="202" t="s">
        <v>883</v>
      </c>
      <c r="G87" s="200"/>
      <c r="H87" s="200"/>
      <c r="I87" s="203"/>
      <c r="J87" s="204">
        <f>BK87</f>
        <v>0</v>
      </c>
      <c r="K87" s="200"/>
      <c r="L87" s="205"/>
      <c r="M87" s="206"/>
      <c r="N87" s="207"/>
      <c r="O87" s="207"/>
      <c r="P87" s="208">
        <f>SUM(P88:P108)</f>
        <v>0</v>
      </c>
      <c r="Q87" s="207"/>
      <c r="R87" s="208">
        <f>SUM(R88:R108)</f>
        <v>0</v>
      </c>
      <c r="S87" s="207"/>
      <c r="T87" s="209">
        <f>SUM(T88:T108)</f>
        <v>0</v>
      </c>
      <c r="U87" s="12"/>
      <c r="V87" s="12"/>
      <c r="W87" s="12"/>
      <c r="X87" s="12"/>
      <c r="Y87" s="12"/>
      <c r="Z87" s="12"/>
      <c r="AA87" s="12"/>
      <c r="AB87" s="12"/>
      <c r="AC87" s="12"/>
      <c r="AD87" s="12"/>
      <c r="AE87" s="12"/>
      <c r="AR87" s="210" t="s">
        <v>192</v>
      </c>
      <c r="AT87" s="211" t="s">
        <v>69</v>
      </c>
      <c r="AU87" s="211" t="s">
        <v>70</v>
      </c>
      <c r="AY87" s="210" t="s">
        <v>191</v>
      </c>
      <c r="BK87" s="212">
        <f>SUM(BK88:BK108)</f>
        <v>0</v>
      </c>
    </row>
    <row r="88" s="2" customFormat="1" ht="44.25" customHeight="1">
      <c r="A88" s="40"/>
      <c r="B88" s="41"/>
      <c r="C88" s="215" t="s">
        <v>77</v>
      </c>
      <c r="D88" s="215" t="s">
        <v>194</v>
      </c>
      <c r="E88" s="216" t="s">
        <v>884</v>
      </c>
      <c r="F88" s="217" t="s">
        <v>885</v>
      </c>
      <c r="G88" s="218" t="s">
        <v>886</v>
      </c>
      <c r="H88" s="219">
        <v>1</v>
      </c>
      <c r="I88" s="220"/>
      <c r="J88" s="221">
        <f>ROUND(I88*H88,2)</f>
        <v>0</v>
      </c>
      <c r="K88" s="217" t="s">
        <v>198</v>
      </c>
      <c r="L88" s="46"/>
      <c r="M88" s="222" t="s">
        <v>19</v>
      </c>
      <c r="N88" s="223" t="s">
        <v>41</v>
      </c>
      <c r="O88" s="86"/>
      <c r="P88" s="224">
        <f>O88*H88</f>
        <v>0</v>
      </c>
      <c r="Q88" s="224">
        <v>0</v>
      </c>
      <c r="R88" s="224">
        <f>Q88*H88</f>
        <v>0</v>
      </c>
      <c r="S88" s="224">
        <v>0</v>
      </c>
      <c r="T88" s="225">
        <f>S88*H88</f>
        <v>0</v>
      </c>
      <c r="U88" s="40"/>
      <c r="V88" s="40"/>
      <c r="W88" s="40"/>
      <c r="X88" s="40"/>
      <c r="Y88" s="40"/>
      <c r="Z88" s="40"/>
      <c r="AA88" s="40"/>
      <c r="AB88" s="40"/>
      <c r="AC88" s="40"/>
      <c r="AD88" s="40"/>
      <c r="AE88" s="40"/>
      <c r="AR88" s="226" t="s">
        <v>119</v>
      </c>
      <c r="AT88" s="226" t="s">
        <v>194</v>
      </c>
      <c r="AU88" s="226" t="s">
        <v>77</v>
      </c>
      <c r="AY88" s="19" t="s">
        <v>191</v>
      </c>
      <c r="BE88" s="227">
        <f>IF(N88="základní",J88,0)</f>
        <v>0</v>
      </c>
      <c r="BF88" s="227">
        <f>IF(N88="snížená",J88,0)</f>
        <v>0</v>
      </c>
      <c r="BG88" s="227">
        <f>IF(N88="zákl. přenesená",J88,0)</f>
        <v>0</v>
      </c>
      <c r="BH88" s="227">
        <f>IF(N88="sníž. přenesená",J88,0)</f>
        <v>0</v>
      </c>
      <c r="BI88" s="227">
        <f>IF(N88="nulová",J88,0)</f>
        <v>0</v>
      </c>
      <c r="BJ88" s="19" t="s">
        <v>77</v>
      </c>
      <c r="BK88" s="227">
        <f>ROUND(I88*H88,2)</f>
        <v>0</v>
      </c>
      <c r="BL88" s="19" t="s">
        <v>119</v>
      </c>
      <c r="BM88" s="226" t="s">
        <v>887</v>
      </c>
    </row>
    <row r="89" s="2" customFormat="1" ht="16.5" customHeight="1">
      <c r="A89" s="40"/>
      <c r="B89" s="41"/>
      <c r="C89" s="215" t="s">
        <v>79</v>
      </c>
      <c r="D89" s="215" t="s">
        <v>194</v>
      </c>
      <c r="E89" s="216" t="s">
        <v>888</v>
      </c>
      <c r="F89" s="217" t="s">
        <v>889</v>
      </c>
      <c r="G89" s="218" t="s">
        <v>886</v>
      </c>
      <c r="H89" s="219">
        <v>1</v>
      </c>
      <c r="I89" s="220"/>
      <c r="J89" s="221">
        <f>ROUND(I89*H89,2)</f>
        <v>0</v>
      </c>
      <c r="K89" s="217" t="s">
        <v>198</v>
      </c>
      <c r="L89" s="46"/>
      <c r="M89" s="222" t="s">
        <v>19</v>
      </c>
      <c r="N89" s="223" t="s">
        <v>41</v>
      </c>
      <c r="O89" s="86"/>
      <c r="P89" s="224">
        <f>O89*H89</f>
        <v>0</v>
      </c>
      <c r="Q89" s="224">
        <v>0</v>
      </c>
      <c r="R89" s="224">
        <f>Q89*H89</f>
        <v>0</v>
      </c>
      <c r="S89" s="224">
        <v>0</v>
      </c>
      <c r="T89" s="225">
        <f>S89*H89</f>
        <v>0</v>
      </c>
      <c r="U89" s="40"/>
      <c r="V89" s="40"/>
      <c r="W89" s="40"/>
      <c r="X89" s="40"/>
      <c r="Y89" s="40"/>
      <c r="Z89" s="40"/>
      <c r="AA89" s="40"/>
      <c r="AB89" s="40"/>
      <c r="AC89" s="40"/>
      <c r="AD89" s="40"/>
      <c r="AE89" s="40"/>
      <c r="AR89" s="226" t="s">
        <v>119</v>
      </c>
      <c r="AT89" s="226" t="s">
        <v>194</v>
      </c>
      <c r="AU89" s="226" t="s">
        <v>77</v>
      </c>
      <c r="AY89" s="19" t="s">
        <v>191</v>
      </c>
      <c r="BE89" s="227">
        <f>IF(N89="základní",J89,0)</f>
        <v>0</v>
      </c>
      <c r="BF89" s="227">
        <f>IF(N89="snížená",J89,0)</f>
        <v>0</v>
      </c>
      <c r="BG89" s="227">
        <f>IF(N89="zákl. přenesená",J89,0)</f>
        <v>0</v>
      </c>
      <c r="BH89" s="227">
        <f>IF(N89="sníž. přenesená",J89,0)</f>
        <v>0</v>
      </c>
      <c r="BI89" s="227">
        <f>IF(N89="nulová",J89,0)</f>
        <v>0</v>
      </c>
      <c r="BJ89" s="19" t="s">
        <v>77</v>
      </c>
      <c r="BK89" s="227">
        <f>ROUND(I89*H89,2)</f>
        <v>0</v>
      </c>
      <c r="BL89" s="19" t="s">
        <v>119</v>
      </c>
      <c r="BM89" s="226" t="s">
        <v>890</v>
      </c>
    </row>
    <row r="90" s="2" customFormat="1" ht="16.5" customHeight="1">
      <c r="A90" s="40"/>
      <c r="B90" s="41"/>
      <c r="C90" s="215" t="s">
        <v>90</v>
      </c>
      <c r="D90" s="215" t="s">
        <v>194</v>
      </c>
      <c r="E90" s="216" t="s">
        <v>891</v>
      </c>
      <c r="F90" s="217" t="s">
        <v>892</v>
      </c>
      <c r="G90" s="218" t="s">
        <v>886</v>
      </c>
      <c r="H90" s="219">
        <v>1</v>
      </c>
      <c r="I90" s="220"/>
      <c r="J90" s="221">
        <f>ROUND(I90*H90,2)</f>
        <v>0</v>
      </c>
      <c r="K90" s="217" t="s">
        <v>198</v>
      </c>
      <c r="L90" s="46"/>
      <c r="M90" s="222" t="s">
        <v>19</v>
      </c>
      <c r="N90" s="223" t="s">
        <v>41</v>
      </c>
      <c r="O90" s="86"/>
      <c r="P90" s="224">
        <f>O90*H90</f>
        <v>0</v>
      </c>
      <c r="Q90" s="224">
        <v>0</v>
      </c>
      <c r="R90" s="224">
        <f>Q90*H90</f>
        <v>0</v>
      </c>
      <c r="S90" s="224">
        <v>0</v>
      </c>
      <c r="T90" s="225">
        <f>S90*H90</f>
        <v>0</v>
      </c>
      <c r="U90" s="40"/>
      <c r="V90" s="40"/>
      <c r="W90" s="40"/>
      <c r="X90" s="40"/>
      <c r="Y90" s="40"/>
      <c r="Z90" s="40"/>
      <c r="AA90" s="40"/>
      <c r="AB90" s="40"/>
      <c r="AC90" s="40"/>
      <c r="AD90" s="40"/>
      <c r="AE90" s="40"/>
      <c r="AR90" s="226" t="s">
        <v>119</v>
      </c>
      <c r="AT90" s="226" t="s">
        <v>194</v>
      </c>
      <c r="AU90" s="226" t="s">
        <v>77</v>
      </c>
      <c r="AY90" s="19" t="s">
        <v>191</v>
      </c>
      <c r="BE90" s="227">
        <f>IF(N90="základní",J90,0)</f>
        <v>0</v>
      </c>
      <c r="BF90" s="227">
        <f>IF(N90="snížená",J90,0)</f>
        <v>0</v>
      </c>
      <c r="BG90" s="227">
        <f>IF(N90="zákl. přenesená",J90,0)</f>
        <v>0</v>
      </c>
      <c r="BH90" s="227">
        <f>IF(N90="sníž. přenesená",J90,0)</f>
        <v>0</v>
      </c>
      <c r="BI90" s="227">
        <f>IF(N90="nulová",J90,0)</f>
        <v>0</v>
      </c>
      <c r="BJ90" s="19" t="s">
        <v>77</v>
      </c>
      <c r="BK90" s="227">
        <f>ROUND(I90*H90,2)</f>
        <v>0</v>
      </c>
      <c r="BL90" s="19" t="s">
        <v>119</v>
      </c>
      <c r="BM90" s="226" t="s">
        <v>893</v>
      </c>
    </row>
    <row r="91" s="2" customFormat="1" ht="16.5" customHeight="1">
      <c r="A91" s="40"/>
      <c r="B91" s="41"/>
      <c r="C91" s="215" t="s">
        <v>119</v>
      </c>
      <c r="D91" s="215" t="s">
        <v>194</v>
      </c>
      <c r="E91" s="216" t="s">
        <v>894</v>
      </c>
      <c r="F91" s="217" t="s">
        <v>895</v>
      </c>
      <c r="G91" s="218" t="s">
        <v>886</v>
      </c>
      <c r="H91" s="219">
        <v>1</v>
      </c>
      <c r="I91" s="220"/>
      <c r="J91" s="221">
        <f>ROUND(I91*H91,2)</f>
        <v>0</v>
      </c>
      <c r="K91" s="217" t="s">
        <v>198</v>
      </c>
      <c r="L91" s="46"/>
      <c r="M91" s="222" t="s">
        <v>19</v>
      </c>
      <c r="N91" s="223" t="s">
        <v>41</v>
      </c>
      <c r="O91" s="86"/>
      <c r="P91" s="224">
        <f>O91*H91</f>
        <v>0</v>
      </c>
      <c r="Q91" s="224">
        <v>0</v>
      </c>
      <c r="R91" s="224">
        <f>Q91*H91</f>
        <v>0</v>
      </c>
      <c r="S91" s="224">
        <v>0</v>
      </c>
      <c r="T91" s="225">
        <f>S91*H91</f>
        <v>0</v>
      </c>
      <c r="U91" s="40"/>
      <c r="V91" s="40"/>
      <c r="W91" s="40"/>
      <c r="X91" s="40"/>
      <c r="Y91" s="40"/>
      <c r="Z91" s="40"/>
      <c r="AA91" s="40"/>
      <c r="AB91" s="40"/>
      <c r="AC91" s="40"/>
      <c r="AD91" s="40"/>
      <c r="AE91" s="40"/>
      <c r="AR91" s="226" t="s">
        <v>119</v>
      </c>
      <c r="AT91" s="226" t="s">
        <v>194</v>
      </c>
      <c r="AU91" s="226" t="s">
        <v>77</v>
      </c>
      <c r="AY91" s="19" t="s">
        <v>191</v>
      </c>
      <c r="BE91" s="227">
        <f>IF(N91="základní",J91,0)</f>
        <v>0</v>
      </c>
      <c r="BF91" s="227">
        <f>IF(N91="snížená",J91,0)</f>
        <v>0</v>
      </c>
      <c r="BG91" s="227">
        <f>IF(N91="zákl. přenesená",J91,0)</f>
        <v>0</v>
      </c>
      <c r="BH91" s="227">
        <f>IF(N91="sníž. přenesená",J91,0)</f>
        <v>0</v>
      </c>
      <c r="BI91" s="227">
        <f>IF(N91="nulová",J91,0)</f>
        <v>0</v>
      </c>
      <c r="BJ91" s="19" t="s">
        <v>77</v>
      </c>
      <c r="BK91" s="227">
        <f>ROUND(I91*H91,2)</f>
        <v>0</v>
      </c>
      <c r="BL91" s="19" t="s">
        <v>119</v>
      </c>
      <c r="BM91" s="226" t="s">
        <v>896</v>
      </c>
    </row>
    <row r="92" s="2" customFormat="1">
      <c r="A92" s="40"/>
      <c r="B92" s="41"/>
      <c r="C92" s="215" t="s">
        <v>192</v>
      </c>
      <c r="D92" s="215" t="s">
        <v>194</v>
      </c>
      <c r="E92" s="216" t="s">
        <v>897</v>
      </c>
      <c r="F92" s="217" t="s">
        <v>898</v>
      </c>
      <c r="G92" s="218" t="s">
        <v>217</v>
      </c>
      <c r="H92" s="219">
        <v>11.675000000000001</v>
      </c>
      <c r="I92" s="220"/>
      <c r="J92" s="221">
        <f>ROUND(I92*H92,2)</f>
        <v>0</v>
      </c>
      <c r="K92" s="217" t="s">
        <v>198</v>
      </c>
      <c r="L92" s="46"/>
      <c r="M92" s="222" t="s">
        <v>19</v>
      </c>
      <c r="N92" s="223" t="s">
        <v>41</v>
      </c>
      <c r="O92" s="86"/>
      <c r="P92" s="224">
        <f>O92*H92</f>
        <v>0</v>
      </c>
      <c r="Q92" s="224">
        <v>0</v>
      </c>
      <c r="R92" s="224">
        <f>Q92*H92</f>
        <v>0</v>
      </c>
      <c r="S92" s="224">
        <v>0</v>
      </c>
      <c r="T92" s="225">
        <f>S92*H92</f>
        <v>0</v>
      </c>
      <c r="U92" s="40"/>
      <c r="V92" s="40"/>
      <c r="W92" s="40"/>
      <c r="X92" s="40"/>
      <c r="Y92" s="40"/>
      <c r="Z92" s="40"/>
      <c r="AA92" s="40"/>
      <c r="AB92" s="40"/>
      <c r="AC92" s="40"/>
      <c r="AD92" s="40"/>
      <c r="AE92" s="40"/>
      <c r="AR92" s="226" t="s">
        <v>119</v>
      </c>
      <c r="AT92" s="226" t="s">
        <v>194</v>
      </c>
      <c r="AU92" s="226" t="s">
        <v>77</v>
      </c>
      <c r="AY92" s="19" t="s">
        <v>191</v>
      </c>
      <c r="BE92" s="227">
        <f>IF(N92="základní",J92,0)</f>
        <v>0</v>
      </c>
      <c r="BF92" s="227">
        <f>IF(N92="snížená",J92,0)</f>
        <v>0</v>
      </c>
      <c r="BG92" s="227">
        <f>IF(N92="zákl. přenesená",J92,0)</f>
        <v>0</v>
      </c>
      <c r="BH92" s="227">
        <f>IF(N92="sníž. přenesená",J92,0)</f>
        <v>0</v>
      </c>
      <c r="BI92" s="227">
        <f>IF(N92="nulová",J92,0)</f>
        <v>0</v>
      </c>
      <c r="BJ92" s="19" t="s">
        <v>77</v>
      </c>
      <c r="BK92" s="227">
        <f>ROUND(I92*H92,2)</f>
        <v>0</v>
      </c>
      <c r="BL92" s="19" t="s">
        <v>119</v>
      </c>
      <c r="BM92" s="226" t="s">
        <v>899</v>
      </c>
    </row>
    <row r="93" s="14" customFormat="1">
      <c r="A93" s="14"/>
      <c r="B93" s="239"/>
      <c r="C93" s="240"/>
      <c r="D93" s="230" t="s">
        <v>200</v>
      </c>
      <c r="E93" s="241" t="s">
        <v>19</v>
      </c>
      <c r="F93" s="242" t="s">
        <v>900</v>
      </c>
      <c r="G93" s="240"/>
      <c r="H93" s="243">
        <v>11.675000000000001</v>
      </c>
      <c r="I93" s="244"/>
      <c r="J93" s="240"/>
      <c r="K93" s="240"/>
      <c r="L93" s="245"/>
      <c r="M93" s="246"/>
      <c r="N93" s="247"/>
      <c r="O93" s="247"/>
      <c r="P93" s="247"/>
      <c r="Q93" s="247"/>
      <c r="R93" s="247"/>
      <c r="S93" s="247"/>
      <c r="T93" s="248"/>
      <c r="U93" s="14"/>
      <c r="V93" s="14"/>
      <c r="W93" s="14"/>
      <c r="X93" s="14"/>
      <c r="Y93" s="14"/>
      <c r="Z93" s="14"/>
      <c r="AA93" s="14"/>
      <c r="AB93" s="14"/>
      <c r="AC93" s="14"/>
      <c r="AD93" s="14"/>
      <c r="AE93" s="14"/>
      <c r="AT93" s="249" t="s">
        <v>200</v>
      </c>
      <c r="AU93" s="249" t="s">
        <v>77</v>
      </c>
      <c r="AV93" s="14" t="s">
        <v>79</v>
      </c>
      <c r="AW93" s="14" t="s">
        <v>31</v>
      </c>
      <c r="AX93" s="14" t="s">
        <v>77</v>
      </c>
      <c r="AY93" s="249" t="s">
        <v>191</v>
      </c>
    </row>
    <row r="94" s="2" customFormat="1">
      <c r="A94" s="40"/>
      <c r="B94" s="41"/>
      <c r="C94" s="215" t="s">
        <v>227</v>
      </c>
      <c r="D94" s="215" t="s">
        <v>194</v>
      </c>
      <c r="E94" s="216" t="s">
        <v>901</v>
      </c>
      <c r="F94" s="217" t="s">
        <v>902</v>
      </c>
      <c r="G94" s="218" t="s">
        <v>886</v>
      </c>
      <c r="H94" s="219">
        <v>1</v>
      </c>
      <c r="I94" s="220"/>
      <c r="J94" s="221">
        <f>ROUND(I94*H94,2)</f>
        <v>0</v>
      </c>
      <c r="K94" s="217" t="s">
        <v>198</v>
      </c>
      <c r="L94" s="46"/>
      <c r="M94" s="222" t="s">
        <v>19</v>
      </c>
      <c r="N94" s="223" t="s">
        <v>41</v>
      </c>
      <c r="O94" s="86"/>
      <c r="P94" s="224">
        <f>O94*H94</f>
        <v>0</v>
      </c>
      <c r="Q94" s="224">
        <v>0</v>
      </c>
      <c r="R94" s="224">
        <f>Q94*H94</f>
        <v>0</v>
      </c>
      <c r="S94" s="224">
        <v>0</v>
      </c>
      <c r="T94" s="225">
        <f>S94*H94</f>
        <v>0</v>
      </c>
      <c r="U94" s="40"/>
      <c r="V94" s="40"/>
      <c r="W94" s="40"/>
      <c r="X94" s="40"/>
      <c r="Y94" s="40"/>
      <c r="Z94" s="40"/>
      <c r="AA94" s="40"/>
      <c r="AB94" s="40"/>
      <c r="AC94" s="40"/>
      <c r="AD94" s="40"/>
      <c r="AE94" s="40"/>
      <c r="AR94" s="226" t="s">
        <v>119</v>
      </c>
      <c r="AT94" s="226" t="s">
        <v>194</v>
      </c>
      <c r="AU94" s="226" t="s">
        <v>77</v>
      </c>
      <c r="AY94" s="19" t="s">
        <v>191</v>
      </c>
      <c r="BE94" s="227">
        <f>IF(N94="základní",J94,0)</f>
        <v>0</v>
      </c>
      <c r="BF94" s="227">
        <f>IF(N94="snížená",J94,0)</f>
        <v>0</v>
      </c>
      <c r="BG94" s="227">
        <f>IF(N94="zákl. přenesená",J94,0)</f>
        <v>0</v>
      </c>
      <c r="BH94" s="227">
        <f>IF(N94="sníž. přenesená",J94,0)</f>
        <v>0</v>
      </c>
      <c r="BI94" s="227">
        <f>IF(N94="nulová",J94,0)</f>
        <v>0</v>
      </c>
      <c r="BJ94" s="19" t="s">
        <v>77</v>
      </c>
      <c r="BK94" s="227">
        <f>ROUND(I94*H94,2)</f>
        <v>0</v>
      </c>
      <c r="BL94" s="19" t="s">
        <v>119</v>
      </c>
      <c r="BM94" s="226" t="s">
        <v>903</v>
      </c>
    </row>
    <row r="95" s="2" customFormat="1">
      <c r="A95" s="40"/>
      <c r="B95" s="41"/>
      <c r="C95" s="42"/>
      <c r="D95" s="230" t="s">
        <v>231</v>
      </c>
      <c r="E95" s="42"/>
      <c r="F95" s="271" t="s">
        <v>904</v>
      </c>
      <c r="G95" s="42"/>
      <c r="H95" s="42"/>
      <c r="I95" s="272"/>
      <c r="J95" s="42"/>
      <c r="K95" s="42"/>
      <c r="L95" s="46"/>
      <c r="M95" s="273"/>
      <c r="N95" s="274"/>
      <c r="O95" s="86"/>
      <c r="P95" s="86"/>
      <c r="Q95" s="86"/>
      <c r="R95" s="86"/>
      <c r="S95" s="86"/>
      <c r="T95" s="87"/>
      <c r="U95" s="40"/>
      <c r="V95" s="40"/>
      <c r="W95" s="40"/>
      <c r="X95" s="40"/>
      <c r="Y95" s="40"/>
      <c r="Z95" s="40"/>
      <c r="AA95" s="40"/>
      <c r="AB95" s="40"/>
      <c r="AC95" s="40"/>
      <c r="AD95" s="40"/>
      <c r="AE95" s="40"/>
      <c r="AT95" s="19" t="s">
        <v>231</v>
      </c>
      <c r="AU95" s="19" t="s">
        <v>77</v>
      </c>
    </row>
    <row r="96" s="2" customFormat="1" ht="21.75" customHeight="1">
      <c r="A96" s="40"/>
      <c r="B96" s="41"/>
      <c r="C96" s="215" t="s">
        <v>233</v>
      </c>
      <c r="D96" s="215" t="s">
        <v>194</v>
      </c>
      <c r="E96" s="216" t="s">
        <v>905</v>
      </c>
      <c r="F96" s="217" t="s">
        <v>906</v>
      </c>
      <c r="G96" s="218" t="s">
        <v>886</v>
      </c>
      <c r="H96" s="219">
        <v>2</v>
      </c>
      <c r="I96" s="220"/>
      <c r="J96" s="221">
        <f>ROUND(I96*H96,2)</f>
        <v>0</v>
      </c>
      <c r="K96" s="217" t="s">
        <v>198</v>
      </c>
      <c r="L96" s="46"/>
      <c r="M96" s="222" t="s">
        <v>19</v>
      </c>
      <c r="N96" s="223" t="s">
        <v>41</v>
      </c>
      <c r="O96" s="86"/>
      <c r="P96" s="224">
        <f>O96*H96</f>
        <v>0</v>
      </c>
      <c r="Q96" s="224">
        <v>0</v>
      </c>
      <c r="R96" s="224">
        <f>Q96*H96</f>
        <v>0</v>
      </c>
      <c r="S96" s="224">
        <v>0</v>
      </c>
      <c r="T96" s="225">
        <f>S96*H96</f>
        <v>0</v>
      </c>
      <c r="U96" s="40"/>
      <c r="V96" s="40"/>
      <c r="W96" s="40"/>
      <c r="X96" s="40"/>
      <c r="Y96" s="40"/>
      <c r="Z96" s="40"/>
      <c r="AA96" s="40"/>
      <c r="AB96" s="40"/>
      <c r="AC96" s="40"/>
      <c r="AD96" s="40"/>
      <c r="AE96" s="40"/>
      <c r="AR96" s="226" t="s">
        <v>119</v>
      </c>
      <c r="AT96" s="226" t="s">
        <v>194</v>
      </c>
      <c r="AU96" s="226" t="s">
        <v>77</v>
      </c>
      <c r="AY96" s="19" t="s">
        <v>191</v>
      </c>
      <c r="BE96" s="227">
        <f>IF(N96="základní",J96,0)</f>
        <v>0</v>
      </c>
      <c r="BF96" s="227">
        <f>IF(N96="snížená",J96,0)</f>
        <v>0</v>
      </c>
      <c r="BG96" s="227">
        <f>IF(N96="zákl. přenesená",J96,0)</f>
        <v>0</v>
      </c>
      <c r="BH96" s="227">
        <f>IF(N96="sníž. přenesená",J96,0)</f>
        <v>0</v>
      </c>
      <c r="BI96" s="227">
        <f>IF(N96="nulová",J96,0)</f>
        <v>0</v>
      </c>
      <c r="BJ96" s="19" t="s">
        <v>77</v>
      </c>
      <c r="BK96" s="227">
        <f>ROUND(I96*H96,2)</f>
        <v>0</v>
      </c>
      <c r="BL96" s="19" t="s">
        <v>119</v>
      </c>
      <c r="BM96" s="226" t="s">
        <v>907</v>
      </c>
    </row>
    <row r="97" s="13" customFormat="1">
      <c r="A97" s="13"/>
      <c r="B97" s="228"/>
      <c r="C97" s="229"/>
      <c r="D97" s="230" t="s">
        <v>200</v>
      </c>
      <c r="E97" s="231" t="s">
        <v>19</v>
      </c>
      <c r="F97" s="232" t="s">
        <v>908</v>
      </c>
      <c r="G97" s="229"/>
      <c r="H97" s="231" t="s">
        <v>19</v>
      </c>
      <c r="I97" s="233"/>
      <c r="J97" s="229"/>
      <c r="K97" s="229"/>
      <c r="L97" s="234"/>
      <c r="M97" s="235"/>
      <c r="N97" s="236"/>
      <c r="O97" s="236"/>
      <c r="P97" s="236"/>
      <c r="Q97" s="236"/>
      <c r="R97" s="236"/>
      <c r="S97" s="236"/>
      <c r="T97" s="237"/>
      <c r="U97" s="13"/>
      <c r="V97" s="13"/>
      <c r="W97" s="13"/>
      <c r="X97" s="13"/>
      <c r="Y97" s="13"/>
      <c r="Z97" s="13"/>
      <c r="AA97" s="13"/>
      <c r="AB97" s="13"/>
      <c r="AC97" s="13"/>
      <c r="AD97" s="13"/>
      <c r="AE97" s="13"/>
      <c r="AT97" s="238" t="s">
        <v>200</v>
      </c>
      <c r="AU97" s="238" t="s">
        <v>77</v>
      </c>
      <c r="AV97" s="13" t="s">
        <v>77</v>
      </c>
      <c r="AW97" s="13" t="s">
        <v>31</v>
      </c>
      <c r="AX97" s="13" t="s">
        <v>70</v>
      </c>
      <c r="AY97" s="238" t="s">
        <v>191</v>
      </c>
    </row>
    <row r="98" s="14" customFormat="1">
      <c r="A98" s="14"/>
      <c r="B98" s="239"/>
      <c r="C98" s="240"/>
      <c r="D98" s="230" t="s">
        <v>200</v>
      </c>
      <c r="E98" s="241" t="s">
        <v>19</v>
      </c>
      <c r="F98" s="242" t="s">
        <v>79</v>
      </c>
      <c r="G98" s="240"/>
      <c r="H98" s="243">
        <v>2</v>
      </c>
      <c r="I98" s="244"/>
      <c r="J98" s="240"/>
      <c r="K98" s="240"/>
      <c r="L98" s="245"/>
      <c r="M98" s="246"/>
      <c r="N98" s="247"/>
      <c r="O98" s="247"/>
      <c r="P98" s="247"/>
      <c r="Q98" s="247"/>
      <c r="R98" s="247"/>
      <c r="S98" s="247"/>
      <c r="T98" s="248"/>
      <c r="U98" s="14"/>
      <c r="V98" s="14"/>
      <c r="W98" s="14"/>
      <c r="X98" s="14"/>
      <c r="Y98" s="14"/>
      <c r="Z98" s="14"/>
      <c r="AA98" s="14"/>
      <c r="AB98" s="14"/>
      <c r="AC98" s="14"/>
      <c r="AD98" s="14"/>
      <c r="AE98" s="14"/>
      <c r="AT98" s="249" t="s">
        <v>200</v>
      </c>
      <c r="AU98" s="249" t="s">
        <v>77</v>
      </c>
      <c r="AV98" s="14" t="s">
        <v>79</v>
      </c>
      <c r="AW98" s="14" t="s">
        <v>31</v>
      </c>
      <c r="AX98" s="14" t="s">
        <v>77</v>
      </c>
      <c r="AY98" s="249" t="s">
        <v>191</v>
      </c>
    </row>
    <row r="99" s="2" customFormat="1">
      <c r="A99" s="40"/>
      <c r="B99" s="41"/>
      <c r="C99" s="215" t="s">
        <v>213</v>
      </c>
      <c r="D99" s="215" t="s">
        <v>194</v>
      </c>
      <c r="E99" s="216" t="s">
        <v>909</v>
      </c>
      <c r="F99" s="217" t="s">
        <v>910</v>
      </c>
      <c r="G99" s="218" t="s">
        <v>217</v>
      </c>
      <c r="H99" s="219">
        <v>9.3499999999999996</v>
      </c>
      <c r="I99" s="220"/>
      <c r="J99" s="221">
        <f>ROUND(I99*H99,2)</f>
        <v>0</v>
      </c>
      <c r="K99" s="217" t="s">
        <v>198</v>
      </c>
      <c r="L99" s="46"/>
      <c r="M99" s="222" t="s">
        <v>19</v>
      </c>
      <c r="N99" s="223" t="s">
        <v>41</v>
      </c>
      <c r="O99" s="86"/>
      <c r="P99" s="224">
        <f>O99*H99</f>
        <v>0</v>
      </c>
      <c r="Q99" s="224">
        <v>0</v>
      </c>
      <c r="R99" s="224">
        <f>Q99*H99</f>
        <v>0</v>
      </c>
      <c r="S99" s="224">
        <v>0</v>
      </c>
      <c r="T99" s="225">
        <f>S99*H99</f>
        <v>0</v>
      </c>
      <c r="U99" s="40"/>
      <c r="V99" s="40"/>
      <c r="W99" s="40"/>
      <c r="X99" s="40"/>
      <c r="Y99" s="40"/>
      <c r="Z99" s="40"/>
      <c r="AA99" s="40"/>
      <c r="AB99" s="40"/>
      <c r="AC99" s="40"/>
      <c r="AD99" s="40"/>
      <c r="AE99" s="40"/>
      <c r="AR99" s="226" t="s">
        <v>119</v>
      </c>
      <c r="AT99" s="226" t="s">
        <v>194</v>
      </c>
      <c r="AU99" s="226" t="s">
        <v>77</v>
      </c>
      <c r="AY99" s="19" t="s">
        <v>191</v>
      </c>
      <c r="BE99" s="227">
        <f>IF(N99="základní",J99,0)</f>
        <v>0</v>
      </c>
      <c r="BF99" s="227">
        <f>IF(N99="snížená",J99,0)</f>
        <v>0</v>
      </c>
      <c r="BG99" s="227">
        <f>IF(N99="zákl. přenesená",J99,0)</f>
        <v>0</v>
      </c>
      <c r="BH99" s="227">
        <f>IF(N99="sníž. přenesená",J99,0)</f>
        <v>0</v>
      </c>
      <c r="BI99" s="227">
        <f>IF(N99="nulová",J99,0)</f>
        <v>0</v>
      </c>
      <c r="BJ99" s="19" t="s">
        <v>77</v>
      </c>
      <c r="BK99" s="227">
        <f>ROUND(I99*H99,2)</f>
        <v>0</v>
      </c>
      <c r="BL99" s="19" t="s">
        <v>119</v>
      </c>
      <c r="BM99" s="226" t="s">
        <v>911</v>
      </c>
    </row>
    <row r="100" s="2" customFormat="1">
      <c r="A100" s="40"/>
      <c r="B100" s="41"/>
      <c r="C100" s="215" t="s">
        <v>248</v>
      </c>
      <c r="D100" s="215" t="s">
        <v>194</v>
      </c>
      <c r="E100" s="216" t="s">
        <v>912</v>
      </c>
      <c r="F100" s="217" t="s">
        <v>913</v>
      </c>
      <c r="G100" s="218" t="s">
        <v>886</v>
      </c>
      <c r="H100" s="219">
        <v>1</v>
      </c>
      <c r="I100" s="220"/>
      <c r="J100" s="221">
        <f>ROUND(I100*H100,2)</f>
        <v>0</v>
      </c>
      <c r="K100" s="217" t="s">
        <v>198</v>
      </c>
      <c r="L100" s="46"/>
      <c r="M100" s="222" t="s">
        <v>19</v>
      </c>
      <c r="N100" s="223" t="s">
        <v>41</v>
      </c>
      <c r="O100" s="86"/>
      <c r="P100" s="224">
        <f>O100*H100</f>
        <v>0</v>
      </c>
      <c r="Q100" s="224">
        <v>0</v>
      </c>
      <c r="R100" s="224">
        <f>Q100*H100</f>
        <v>0</v>
      </c>
      <c r="S100" s="224">
        <v>0</v>
      </c>
      <c r="T100" s="225">
        <f>S100*H100</f>
        <v>0</v>
      </c>
      <c r="U100" s="40"/>
      <c r="V100" s="40"/>
      <c r="W100" s="40"/>
      <c r="X100" s="40"/>
      <c r="Y100" s="40"/>
      <c r="Z100" s="40"/>
      <c r="AA100" s="40"/>
      <c r="AB100" s="40"/>
      <c r="AC100" s="40"/>
      <c r="AD100" s="40"/>
      <c r="AE100" s="40"/>
      <c r="AR100" s="226" t="s">
        <v>119</v>
      </c>
      <c r="AT100" s="226" t="s">
        <v>194</v>
      </c>
      <c r="AU100" s="226" t="s">
        <v>77</v>
      </c>
      <c r="AY100" s="19" t="s">
        <v>191</v>
      </c>
      <c r="BE100" s="227">
        <f>IF(N100="základní",J100,0)</f>
        <v>0</v>
      </c>
      <c r="BF100" s="227">
        <f>IF(N100="snížená",J100,0)</f>
        <v>0</v>
      </c>
      <c r="BG100" s="227">
        <f>IF(N100="zákl. přenesená",J100,0)</f>
        <v>0</v>
      </c>
      <c r="BH100" s="227">
        <f>IF(N100="sníž. přenesená",J100,0)</f>
        <v>0</v>
      </c>
      <c r="BI100" s="227">
        <f>IF(N100="nulová",J100,0)</f>
        <v>0</v>
      </c>
      <c r="BJ100" s="19" t="s">
        <v>77</v>
      </c>
      <c r="BK100" s="227">
        <f>ROUND(I100*H100,2)</f>
        <v>0</v>
      </c>
      <c r="BL100" s="19" t="s">
        <v>119</v>
      </c>
      <c r="BM100" s="226" t="s">
        <v>914</v>
      </c>
    </row>
    <row r="101" s="2" customFormat="1">
      <c r="A101" s="40"/>
      <c r="B101" s="41"/>
      <c r="C101" s="42"/>
      <c r="D101" s="230" t="s">
        <v>231</v>
      </c>
      <c r="E101" s="42"/>
      <c r="F101" s="271" t="s">
        <v>904</v>
      </c>
      <c r="G101" s="42"/>
      <c r="H101" s="42"/>
      <c r="I101" s="272"/>
      <c r="J101" s="42"/>
      <c r="K101" s="42"/>
      <c r="L101" s="46"/>
      <c r="M101" s="273"/>
      <c r="N101" s="274"/>
      <c r="O101" s="86"/>
      <c r="P101" s="86"/>
      <c r="Q101" s="86"/>
      <c r="R101" s="86"/>
      <c r="S101" s="86"/>
      <c r="T101" s="87"/>
      <c r="U101" s="40"/>
      <c r="V101" s="40"/>
      <c r="W101" s="40"/>
      <c r="X101" s="40"/>
      <c r="Y101" s="40"/>
      <c r="Z101" s="40"/>
      <c r="AA101" s="40"/>
      <c r="AB101" s="40"/>
      <c r="AC101" s="40"/>
      <c r="AD101" s="40"/>
      <c r="AE101" s="40"/>
      <c r="AT101" s="19" t="s">
        <v>231</v>
      </c>
      <c r="AU101" s="19" t="s">
        <v>77</v>
      </c>
    </row>
    <row r="102" s="2" customFormat="1">
      <c r="A102" s="40"/>
      <c r="B102" s="41"/>
      <c r="C102" s="215" t="s">
        <v>254</v>
      </c>
      <c r="D102" s="215" t="s">
        <v>194</v>
      </c>
      <c r="E102" s="216" t="s">
        <v>915</v>
      </c>
      <c r="F102" s="217" t="s">
        <v>916</v>
      </c>
      <c r="G102" s="218" t="s">
        <v>886</v>
      </c>
      <c r="H102" s="219">
        <v>1</v>
      </c>
      <c r="I102" s="220"/>
      <c r="J102" s="221">
        <f>ROUND(I102*H102,2)</f>
        <v>0</v>
      </c>
      <c r="K102" s="217" t="s">
        <v>198</v>
      </c>
      <c r="L102" s="46"/>
      <c r="M102" s="222" t="s">
        <v>19</v>
      </c>
      <c r="N102" s="223" t="s">
        <v>41</v>
      </c>
      <c r="O102" s="86"/>
      <c r="P102" s="224">
        <f>O102*H102</f>
        <v>0</v>
      </c>
      <c r="Q102" s="224">
        <v>0</v>
      </c>
      <c r="R102" s="224">
        <f>Q102*H102</f>
        <v>0</v>
      </c>
      <c r="S102" s="224">
        <v>0</v>
      </c>
      <c r="T102" s="225">
        <f>S102*H102</f>
        <v>0</v>
      </c>
      <c r="U102" s="40"/>
      <c r="V102" s="40"/>
      <c r="W102" s="40"/>
      <c r="X102" s="40"/>
      <c r="Y102" s="40"/>
      <c r="Z102" s="40"/>
      <c r="AA102" s="40"/>
      <c r="AB102" s="40"/>
      <c r="AC102" s="40"/>
      <c r="AD102" s="40"/>
      <c r="AE102" s="40"/>
      <c r="AR102" s="226" t="s">
        <v>119</v>
      </c>
      <c r="AT102" s="226" t="s">
        <v>194</v>
      </c>
      <c r="AU102" s="226" t="s">
        <v>77</v>
      </c>
      <c r="AY102" s="19" t="s">
        <v>191</v>
      </c>
      <c r="BE102" s="227">
        <f>IF(N102="základní",J102,0)</f>
        <v>0</v>
      </c>
      <c r="BF102" s="227">
        <f>IF(N102="snížená",J102,0)</f>
        <v>0</v>
      </c>
      <c r="BG102" s="227">
        <f>IF(N102="zákl. přenesená",J102,0)</f>
        <v>0</v>
      </c>
      <c r="BH102" s="227">
        <f>IF(N102="sníž. přenesená",J102,0)</f>
        <v>0</v>
      </c>
      <c r="BI102" s="227">
        <f>IF(N102="nulová",J102,0)</f>
        <v>0</v>
      </c>
      <c r="BJ102" s="19" t="s">
        <v>77</v>
      </c>
      <c r="BK102" s="227">
        <f>ROUND(I102*H102,2)</f>
        <v>0</v>
      </c>
      <c r="BL102" s="19" t="s">
        <v>119</v>
      </c>
      <c r="BM102" s="226" t="s">
        <v>917</v>
      </c>
    </row>
    <row r="103" s="2" customFormat="1">
      <c r="A103" s="40"/>
      <c r="B103" s="41"/>
      <c r="C103" s="42"/>
      <c r="D103" s="230" t="s">
        <v>231</v>
      </c>
      <c r="E103" s="42"/>
      <c r="F103" s="271" t="s">
        <v>918</v>
      </c>
      <c r="G103" s="42"/>
      <c r="H103" s="42"/>
      <c r="I103" s="272"/>
      <c r="J103" s="42"/>
      <c r="K103" s="42"/>
      <c r="L103" s="46"/>
      <c r="M103" s="273"/>
      <c r="N103" s="274"/>
      <c r="O103" s="86"/>
      <c r="P103" s="86"/>
      <c r="Q103" s="86"/>
      <c r="R103" s="86"/>
      <c r="S103" s="86"/>
      <c r="T103" s="87"/>
      <c r="U103" s="40"/>
      <c r="V103" s="40"/>
      <c r="W103" s="40"/>
      <c r="X103" s="40"/>
      <c r="Y103" s="40"/>
      <c r="Z103" s="40"/>
      <c r="AA103" s="40"/>
      <c r="AB103" s="40"/>
      <c r="AC103" s="40"/>
      <c r="AD103" s="40"/>
      <c r="AE103" s="40"/>
      <c r="AT103" s="19" t="s">
        <v>231</v>
      </c>
      <c r="AU103" s="19" t="s">
        <v>77</v>
      </c>
    </row>
    <row r="104" s="2" customFormat="1" ht="16.5" customHeight="1">
      <c r="A104" s="40"/>
      <c r="B104" s="41"/>
      <c r="C104" s="215" t="s">
        <v>258</v>
      </c>
      <c r="D104" s="215" t="s">
        <v>194</v>
      </c>
      <c r="E104" s="216" t="s">
        <v>919</v>
      </c>
      <c r="F104" s="217" t="s">
        <v>920</v>
      </c>
      <c r="G104" s="218" t="s">
        <v>886</v>
      </c>
      <c r="H104" s="219">
        <v>1</v>
      </c>
      <c r="I104" s="220"/>
      <c r="J104" s="221">
        <f>ROUND(I104*H104,2)</f>
        <v>0</v>
      </c>
      <c r="K104" s="217" t="s">
        <v>198</v>
      </c>
      <c r="L104" s="46"/>
      <c r="M104" s="222" t="s">
        <v>19</v>
      </c>
      <c r="N104" s="223" t="s">
        <v>41</v>
      </c>
      <c r="O104" s="86"/>
      <c r="P104" s="224">
        <f>O104*H104</f>
        <v>0</v>
      </c>
      <c r="Q104" s="224">
        <v>0</v>
      </c>
      <c r="R104" s="224">
        <f>Q104*H104</f>
        <v>0</v>
      </c>
      <c r="S104" s="224">
        <v>0</v>
      </c>
      <c r="T104" s="225">
        <f>S104*H104</f>
        <v>0</v>
      </c>
      <c r="U104" s="40"/>
      <c r="V104" s="40"/>
      <c r="W104" s="40"/>
      <c r="X104" s="40"/>
      <c r="Y104" s="40"/>
      <c r="Z104" s="40"/>
      <c r="AA104" s="40"/>
      <c r="AB104" s="40"/>
      <c r="AC104" s="40"/>
      <c r="AD104" s="40"/>
      <c r="AE104" s="40"/>
      <c r="AR104" s="226" t="s">
        <v>119</v>
      </c>
      <c r="AT104" s="226" t="s">
        <v>194</v>
      </c>
      <c r="AU104" s="226" t="s">
        <v>77</v>
      </c>
      <c r="AY104" s="19" t="s">
        <v>191</v>
      </c>
      <c r="BE104" s="227">
        <f>IF(N104="základní",J104,0)</f>
        <v>0</v>
      </c>
      <c r="BF104" s="227">
        <f>IF(N104="snížená",J104,0)</f>
        <v>0</v>
      </c>
      <c r="BG104" s="227">
        <f>IF(N104="zákl. přenesená",J104,0)</f>
        <v>0</v>
      </c>
      <c r="BH104" s="227">
        <f>IF(N104="sníž. přenesená",J104,0)</f>
        <v>0</v>
      </c>
      <c r="BI104" s="227">
        <f>IF(N104="nulová",J104,0)</f>
        <v>0</v>
      </c>
      <c r="BJ104" s="19" t="s">
        <v>77</v>
      </c>
      <c r="BK104" s="227">
        <f>ROUND(I104*H104,2)</f>
        <v>0</v>
      </c>
      <c r="BL104" s="19" t="s">
        <v>119</v>
      </c>
      <c r="BM104" s="226" t="s">
        <v>921</v>
      </c>
    </row>
    <row r="105" s="2" customFormat="1">
      <c r="A105" s="40"/>
      <c r="B105" s="41"/>
      <c r="C105" s="42"/>
      <c r="D105" s="230" t="s">
        <v>231</v>
      </c>
      <c r="E105" s="42"/>
      <c r="F105" s="271" t="s">
        <v>904</v>
      </c>
      <c r="G105" s="42"/>
      <c r="H105" s="42"/>
      <c r="I105" s="272"/>
      <c r="J105" s="42"/>
      <c r="K105" s="42"/>
      <c r="L105" s="46"/>
      <c r="M105" s="273"/>
      <c r="N105" s="274"/>
      <c r="O105" s="86"/>
      <c r="P105" s="86"/>
      <c r="Q105" s="86"/>
      <c r="R105" s="86"/>
      <c r="S105" s="86"/>
      <c r="T105" s="87"/>
      <c r="U105" s="40"/>
      <c r="V105" s="40"/>
      <c r="W105" s="40"/>
      <c r="X105" s="40"/>
      <c r="Y105" s="40"/>
      <c r="Z105" s="40"/>
      <c r="AA105" s="40"/>
      <c r="AB105" s="40"/>
      <c r="AC105" s="40"/>
      <c r="AD105" s="40"/>
      <c r="AE105" s="40"/>
      <c r="AT105" s="19" t="s">
        <v>231</v>
      </c>
      <c r="AU105" s="19" t="s">
        <v>77</v>
      </c>
    </row>
    <row r="106" s="13" customFormat="1">
      <c r="A106" s="13"/>
      <c r="B106" s="228"/>
      <c r="C106" s="229"/>
      <c r="D106" s="230" t="s">
        <v>200</v>
      </c>
      <c r="E106" s="231" t="s">
        <v>19</v>
      </c>
      <c r="F106" s="232" t="s">
        <v>922</v>
      </c>
      <c r="G106" s="229"/>
      <c r="H106" s="231" t="s">
        <v>19</v>
      </c>
      <c r="I106" s="233"/>
      <c r="J106" s="229"/>
      <c r="K106" s="229"/>
      <c r="L106" s="234"/>
      <c r="M106" s="235"/>
      <c r="N106" s="236"/>
      <c r="O106" s="236"/>
      <c r="P106" s="236"/>
      <c r="Q106" s="236"/>
      <c r="R106" s="236"/>
      <c r="S106" s="236"/>
      <c r="T106" s="237"/>
      <c r="U106" s="13"/>
      <c r="V106" s="13"/>
      <c r="W106" s="13"/>
      <c r="X106" s="13"/>
      <c r="Y106" s="13"/>
      <c r="Z106" s="13"/>
      <c r="AA106" s="13"/>
      <c r="AB106" s="13"/>
      <c r="AC106" s="13"/>
      <c r="AD106" s="13"/>
      <c r="AE106" s="13"/>
      <c r="AT106" s="238" t="s">
        <v>200</v>
      </c>
      <c r="AU106" s="238" t="s">
        <v>77</v>
      </c>
      <c r="AV106" s="13" t="s">
        <v>77</v>
      </c>
      <c r="AW106" s="13" t="s">
        <v>31</v>
      </c>
      <c r="AX106" s="13" t="s">
        <v>70</v>
      </c>
      <c r="AY106" s="238" t="s">
        <v>191</v>
      </c>
    </row>
    <row r="107" s="13" customFormat="1">
      <c r="A107" s="13"/>
      <c r="B107" s="228"/>
      <c r="C107" s="229"/>
      <c r="D107" s="230" t="s">
        <v>200</v>
      </c>
      <c r="E107" s="231" t="s">
        <v>19</v>
      </c>
      <c r="F107" s="232" t="s">
        <v>923</v>
      </c>
      <c r="G107" s="229"/>
      <c r="H107" s="231" t="s">
        <v>19</v>
      </c>
      <c r="I107" s="233"/>
      <c r="J107" s="229"/>
      <c r="K107" s="229"/>
      <c r="L107" s="234"/>
      <c r="M107" s="235"/>
      <c r="N107" s="236"/>
      <c r="O107" s="236"/>
      <c r="P107" s="236"/>
      <c r="Q107" s="236"/>
      <c r="R107" s="236"/>
      <c r="S107" s="236"/>
      <c r="T107" s="237"/>
      <c r="U107" s="13"/>
      <c r="V107" s="13"/>
      <c r="W107" s="13"/>
      <c r="X107" s="13"/>
      <c r="Y107" s="13"/>
      <c r="Z107" s="13"/>
      <c r="AA107" s="13"/>
      <c r="AB107" s="13"/>
      <c r="AC107" s="13"/>
      <c r="AD107" s="13"/>
      <c r="AE107" s="13"/>
      <c r="AT107" s="238" t="s">
        <v>200</v>
      </c>
      <c r="AU107" s="238" t="s">
        <v>77</v>
      </c>
      <c r="AV107" s="13" t="s">
        <v>77</v>
      </c>
      <c r="AW107" s="13" t="s">
        <v>31</v>
      </c>
      <c r="AX107" s="13" t="s">
        <v>70</v>
      </c>
      <c r="AY107" s="238" t="s">
        <v>191</v>
      </c>
    </row>
    <row r="108" s="14" customFormat="1">
      <c r="A108" s="14"/>
      <c r="B108" s="239"/>
      <c r="C108" s="240"/>
      <c r="D108" s="230" t="s">
        <v>200</v>
      </c>
      <c r="E108" s="241" t="s">
        <v>19</v>
      </c>
      <c r="F108" s="242" t="s">
        <v>77</v>
      </c>
      <c r="G108" s="240"/>
      <c r="H108" s="243">
        <v>1</v>
      </c>
      <c r="I108" s="244"/>
      <c r="J108" s="240"/>
      <c r="K108" s="240"/>
      <c r="L108" s="245"/>
      <c r="M108" s="275"/>
      <c r="N108" s="276"/>
      <c r="O108" s="276"/>
      <c r="P108" s="276"/>
      <c r="Q108" s="276"/>
      <c r="R108" s="276"/>
      <c r="S108" s="276"/>
      <c r="T108" s="277"/>
      <c r="U108" s="14"/>
      <c r="V108" s="14"/>
      <c r="W108" s="14"/>
      <c r="X108" s="14"/>
      <c r="Y108" s="14"/>
      <c r="Z108" s="14"/>
      <c r="AA108" s="14"/>
      <c r="AB108" s="14"/>
      <c r="AC108" s="14"/>
      <c r="AD108" s="14"/>
      <c r="AE108" s="14"/>
      <c r="AT108" s="249" t="s">
        <v>200</v>
      </c>
      <c r="AU108" s="249" t="s">
        <v>77</v>
      </c>
      <c r="AV108" s="14" t="s">
        <v>79</v>
      </c>
      <c r="AW108" s="14" t="s">
        <v>31</v>
      </c>
      <c r="AX108" s="14" t="s">
        <v>77</v>
      </c>
      <c r="AY108" s="249" t="s">
        <v>191</v>
      </c>
    </row>
    <row r="109" s="2" customFormat="1" ht="6.96" customHeight="1">
      <c r="A109" s="40"/>
      <c r="B109" s="61"/>
      <c r="C109" s="62"/>
      <c r="D109" s="62"/>
      <c r="E109" s="62"/>
      <c r="F109" s="62"/>
      <c r="G109" s="62"/>
      <c r="H109" s="62"/>
      <c r="I109" s="62"/>
      <c r="J109" s="62"/>
      <c r="K109" s="62"/>
      <c r="L109" s="46"/>
      <c r="M109" s="40"/>
      <c r="O109" s="40"/>
      <c r="P109" s="40"/>
      <c r="Q109" s="40"/>
      <c r="R109" s="40"/>
      <c r="S109" s="40"/>
      <c r="T109" s="40"/>
      <c r="U109" s="40"/>
      <c r="V109" s="40"/>
      <c r="W109" s="40"/>
      <c r="X109" s="40"/>
      <c r="Y109" s="40"/>
      <c r="Z109" s="40"/>
      <c r="AA109" s="40"/>
      <c r="AB109" s="40"/>
      <c r="AC109" s="40"/>
      <c r="AD109" s="40"/>
      <c r="AE109" s="40"/>
    </row>
  </sheetData>
  <sheetProtection sheet="1" autoFilter="0" formatColumns="0" formatRows="0" objects="1" scenarios="1" spinCount="100000" saltValue="tGPY1yA2OYc1dc0Bf9bZ+LtkBdzpIspJxZSfDkUqiQHDFjeu9ltaENVnnBTscwYTGDf27NQZ4qC7/qe+ciVKkg==" hashValue="dysgINAT1ukl60ewpZgG7TEfFW+iFPkkfQt/xfll4QbLJR1dsMGsT3+telL8odBzaVfsKsOp5cCBhJUJRjpMDg==" algorithmName="SHA-512" password="CC35"/>
  <autoFilter ref="C85:K108"/>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120</v>
      </c>
    </row>
    <row r="3" s="1" customFormat="1" ht="6.96" customHeight="1">
      <c r="B3" s="141"/>
      <c r="C3" s="142"/>
      <c r="D3" s="142"/>
      <c r="E3" s="142"/>
      <c r="F3" s="142"/>
      <c r="G3" s="142"/>
      <c r="H3" s="142"/>
      <c r="I3" s="142"/>
      <c r="J3" s="142"/>
      <c r="K3" s="142"/>
      <c r="L3" s="22"/>
      <c r="AT3" s="19" t="s">
        <v>79</v>
      </c>
    </row>
    <row r="4" s="1" customFormat="1" ht="24.96" customHeight="1">
      <c r="B4" s="22"/>
      <c r="D4" s="143" t="s">
        <v>161</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1. TK Velké Březno - Boletice n.L. a 1. SK v žst. Boletice_OPRAVA č.1</v>
      </c>
      <c r="F7" s="145"/>
      <c r="G7" s="145"/>
      <c r="H7" s="145"/>
      <c r="L7" s="22"/>
    </row>
    <row r="8">
      <c r="B8" s="22"/>
      <c r="D8" s="145" t="s">
        <v>162</v>
      </c>
      <c r="L8" s="22"/>
    </row>
    <row r="9" s="1" customFormat="1" ht="16.5" customHeight="1">
      <c r="B9" s="22"/>
      <c r="E9" s="146" t="s">
        <v>924</v>
      </c>
      <c r="F9" s="1"/>
      <c r="G9" s="1"/>
      <c r="H9" s="1"/>
      <c r="L9" s="22"/>
    </row>
    <row r="10" s="1" customFormat="1" ht="12" customHeight="1">
      <c r="B10" s="22"/>
      <c r="D10" s="145" t="s">
        <v>164</v>
      </c>
      <c r="L10" s="22"/>
    </row>
    <row r="11" s="2" customFormat="1" ht="16.5" customHeight="1">
      <c r="A11" s="40"/>
      <c r="B11" s="46"/>
      <c r="C11" s="40"/>
      <c r="D11" s="40"/>
      <c r="E11" s="158" t="s">
        <v>925</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926</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927</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15. 3. 2021</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stavby'!AN10="","",'Rekapitulace stavby'!AN10)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stavby'!E11="","",'Rekapitulace stavby'!E11)</f>
        <v xml:space="preserve"> </v>
      </c>
      <c r="F19" s="40"/>
      <c r="G19" s="40"/>
      <c r="H19" s="40"/>
      <c r="I19" s="145" t="s">
        <v>27</v>
      </c>
      <c r="J19" s="135" t="str">
        <f>IF('Rekapitulace stavby'!AN11="","",'Rekapitulace stavby'!AN11)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stavby'!AN16="","",'Rekapitulace stavby'!AN16)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stavby'!E17="","",'Rekapitulace stavby'!E17)</f>
        <v xml:space="preserve"> </v>
      </c>
      <c r="F25" s="40"/>
      <c r="G25" s="40"/>
      <c r="H25" s="40"/>
      <c r="I25" s="145" t="s">
        <v>27</v>
      </c>
      <c r="J25" s="135" t="str">
        <f>IF('Rekapitulace stavby'!AN17="","",'Rekapitulace stavby'!AN17)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stavby'!AN19="","",'Rekapitulace stavby'!AN19)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stavby'!E20="","",'Rekapitulace stavby'!E20)</f>
        <v>Věra Trnková</v>
      </c>
      <c r="F28" s="40"/>
      <c r="G28" s="40"/>
      <c r="H28" s="40"/>
      <c r="I28" s="145" t="s">
        <v>27</v>
      </c>
      <c r="J28" s="135" t="str">
        <f>IF('Rekapitulace stavby'!AN20="","",'Rekapitulace stavby'!AN20)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34</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36</v>
      </c>
      <c r="E34" s="40"/>
      <c r="F34" s="40"/>
      <c r="G34" s="40"/>
      <c r="H34" s="40"/>
      <c r="I34" s="40"/>
      <c r="J34" s="156">
        <f>ROUND(J103,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38</v>
      </c>
      <c r="G36" s="40"/>
      <c r="H36" s="40"/>
      <c r="I36" s="157" t="s">
        <v>37</v>
      </c>
      <c r="J36" s="157" t="s">
        <v>39</v>
      </c>
      <c r="K36" s="40"/>
      <c r="L36" s="147"/>
      <c r="S36" s="40"/>
      <c r="T36" s="40"/>
      <c r="U36" s="40"/>
      <c r="V36" s="40"/>
      <c r="W36" s="40"/>
      <c r="X36" s="40"/>
      <c r="Y36" s="40"/>
      <c r="Z36" s="40"/>
      <c r="AA36" s="40"/>
      <c r="AB36" s="40"/>
      <c r="AC36" s="40"/>
      <c r="AD36" s="40"/>
      <c r="AE36" s="40"/>
    </row>
    <row r="37" s="2" customFormat="1" ht="14.4" customHeight="1">
      <c r="A37" s="40"/>
      <c r="B37" s="46"/>
      <c r="C37" s="40"/>
      <c r="D37" s="158" t="s">
        <v>40</v>
      </c>
      <c r="E37" s="145" t="s">
        <v>41</v>
      </c>
      <c r="F37" s="159">
        <f>ROUND((SUM(BE103:BE396)),  2)</f>
        <v>0</v>
      </c>
      <c r="G37" s="40"/>
      <c r="H37" s="40"/>
      <c r="I37" s="160">
        <v>0.20999999999999999</v>
      </c>
      <c r="J37" s="159">
        <f>ROUND(((SUM(BE103:BE396))*I37),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42</v>
      </c>
      <c r="F38" s="159">
        <f>ROUND((SUM(BF103:BF396)),  2)</f>
        <v>0</v>
      </c>
      <c r="G38" s="40"/>
      <c r="H38" s="40"/>
      <c r="I38" s="160">
        <v>0.14999999999999999</v>
      </c>
      <c r="J38" s="159">
        <f>ROUND(((SUM(BF103:BF396))*I38),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43</v>
      </c>
      <c r="F39" s="159">
        <f>ROUND((SUM(BG103:BG396)),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44</v>
      </c>
      <c r="F40" s="159">
        <f>ROUND((SUM(BH103:BH396)),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45</v>
      </c>
      <c r="F41" s="159">
        <f>ROUND((SUM(BI103:BI396)),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46</v>
      </c>
      <c r="E43" s="163"/>
      <c r="F43" s="163"/>
      <c r="G43" s="164" t="s">
        <v>47</v>
      </c>
      <c r="H43" s="165" t="s">
        <v>48</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170</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1. TK Velké Březno - Boletice n.L. a 1. SK v žst. Boletice_OPRAVA č.1</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162</v>
      </c>
      <c r="D53" s="24"/>
      <c r="E53" s="24"/>
      <c r="F53" s="24"/>
      <c r="G53" s="24"/>
      <c r="H53" s="24"/>
      <c r="I53" s="24"/>
      <c r="J53" s="24"/>
      <c r="K53" s="24"/>
      <c r="L53" s="22"/>
    </row>
    <row r="54" s="1" customFormat="1" ht="16.5" customHeight="1">
      <c r="B54" s="23"/>
      <c r="C54" s="24"/>
      <c r="D54" s="24"/>
      <c r="E54" s="172" t="s">
        <v>924</v>
      </c>
      <c r="F54" s="24"/>
      <c r="G54" s="24"/>
      <c r="H54" s="24"/>
      <c r="I54" s="24"/>
      <c r="J54" s="24"/>
      <c r="K54" s="24"/>
      <c r="L54" s="22"/>
    </row>
    <row r="55" s="1" customFormat="1" ht="12" customHeight="1">
      <c r="B55" s="23"/>
      <c r="C55" s="34" t="s">
        <v>164</v>
      </c>
      <c r="D55" s="24"/>
      <c r="E55" s="24"/>
      <c r="F55" s="24"/>
      <c r="G55" s="24"/>
      <c r="H55" s="24"/>
      <c r="I55" s="24"/>
      <c r="J55" s="24"/>
      <c r="K55" s="24"/>
      <c r="L55" s="22"/>
    </row>
    <row r="56" s="2" customFormat="1" ht="16.5" customHeight="1">
      <c r="A56" s="40"/>
      <c r="B56" s="41"/>
      <c r="C56" s="42"/>
      <c r="D56" s="42"/>
      <c r="E56" s="278" t="s">
        <v>925</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926</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001 - km 440,246 - most</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15. 3. 2021</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Věra Trnková</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171</v>
      </c>
      <c r="D65" s="174"/>
      <c r="E65" s="174"/>
      <c r="F65" s="174"/>
      <c r="G65" s="174"/>
      <c r="H65" s="174"/>
      <c r="I65" s="174"/>
      <c r="J65" s="175" t="s">
        <v>172</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68</v>
      </c>
      <c r="D67" s="42"/>
      <c r="E67" s="42"/>
      <c r="F67" s="42"/>
      <c r="G67" s="42"/>
      <c r="H67" s="42"/>
      <c r="I67" s="42"/>
      <c r="J67" s="104">
        <f>J103</f>
        <v>0</v>
      </c>
      <c r="K67" s="42"/>
      <c r="L67" s="147"/>
      <c r="S67" s="40"/>
      <c r="T67" s="40"/>
      <c r="U67" s="40"/>
      <c r="V67" s="40"/>
      <c r="W67" s="40"/>
      <c r="X67" s="40"/>
      <c r="Y67" s="40"/>
      <c r="Z67" s="40"/>
      <c r="AA67" s="40"/>
      <c r="AB67" s="40"/>
      <c r="AC67" s="40"/>
      <c r="AD67" s="40"/>
      <c r="AE67" s="40"/>
      <c r="AU67" s="19" t="s">
        <v>173</v>
      </c>
    </row>
    <row r="68" s="9" customFormat="1" ht="24.96" customHeight="1">
      <c r="A68" s="9"/>
      <c r="B68" s="177"/>
      <c r="C68" s="178"/>
      <c r="D68" s="179" t="s">
        <v>174</v>
      </c>
      <c r="E68" s="180"/>
      <c r="F68" s="180"/>
      <c r="G68" s="180"/>
      <c r="H68" s="180"/>
      <c r="I68" s="180"/>
      <c r="J68" s="181">
        <f>J104</f>
        <v>0</v>
      </c>
      <c r="K68" s="178"/>
      <c r="L68" s="182"/>
      <c r="S68" s="9"/>
      <c r="T68" s="9"/>
      <c r="U68" s="9"/>
      <c r="V68" s="9"/>
      <c r="W68" s="9"/>
      <c r="X68" s="9"/>
      <c r="Y68" s="9"/>
      <c r="Z68" s="9"/>
      <c r="AA68" s="9"/>
      <c r="AB68" s="9"/>
      <c r="AC68" s="9"/>
      <c r="AD68" s="9"/>
      <c r="AE68" s="9"/>
    </row>
    <row r="69" s="10" customFormat="1" ht="19.92" customHeight="1">
      <c r="A69" s="10"/>
      <c r="B69" s="183"/>
      <c r="C69" s="127"/>
      <c r="D69" s="184" t="s">
        <v>928</v>
      </c>
      <c r="E69" s="185"/>
      <c r="F69" s="185"/>
      <c r="G69" s="185"/>
      <c r="H69" s="185"/>
      <c r="I69" s="185"/>
      <c r="J69" s="186">
        <f>J105</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929</v>
      </c>
      <c r="E70" s="185"/>
      <c r="F70" s="185"/>
      <c r="G70" s="185"/>
      <c r="H70" s="185"/>
      <c r="I70" s="185"/>
      <c r="J70" s="186">
        <f>J153</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930</v>
      </c>
      <c r="E71" s="185"/>
      <c r="F71" s="185"/>
      <c r="G71" s="185"/>
      <c r="H71" s="185"/>
      <c r="I71" s="185"/>
      <c r="J71" s="186">
        <f>J160</f>
        <v>0</v>
      </c>
      <c r="K71" s="127"/>
      <c r="L71" s="187"/>
      <c r="S71" s="10"/>
      <c r="T71" s="10"/>
      <c r="U71" s="10"/>
      <c r="V71" s="10"/>
      <c r="W71" s="10"/>
      <c r="X71" s="10"/>
      <c r="Y71" s="10"/>
      <c r="Z71" s="10"/>
      <c r="AA71" s="10"/>
      <c r="AB71" s="10"/>
      <c r="AC71" s="10"/>
      <c r="AD71" s="10"/>
      <c r="AE71" s="10"/>
    </row>
    <row r="72" s="10" customFormat="1" ht="19.92" customHeight="1">
      <c r="A72" s="10"/>
      <c r="B72" s="183"/>
      <c r="C72" s="127"/>
      <c r="D72" s="184" t="s">
        <v>931</v>
      </c>
      <c r="E72" s="185"/>
      <c r="F72" s="185"/>
      <c r="G72" s="185"/>
      <c r="H72" s="185"/>
      <c r="I72" s="185"/>
      <c r="J72" s="186">
        <f>J217</f>
        <v>0</v>
      </c>
      <c r="K72" s="127"/>
      <c r="L72" s="187"/>
      <c r="S72" s="10"/>
      <c r="T72" s="10"/>
      <c r="U72" s="10"/>
      <c r="V72" s="10"/>
      <c r="W72" s="10"/>
      <c r="X72" s="10"/>
      <c r="Y72" s="10"/>
      <c r="Z72" s="10"/>
      <c r="AA72" s="10"/>
      <c r="AB72" s="10"/>
      <c r="AC72" s="10"/>
      <c r="AD72" s="10"/>
      <c r="AE72" s="10"/>
    </row>
    <row r="73" s="10" customFormat="1" ht="19.92" customHeight="1">
      <c r="A73" s="10"/>
      <c r="B73" s="183"/>
      <c r="C73" s="127"/>
      <c r="D73" s="184" t="s">
        <v>932</v>
      </c>
      <c r="E73" s="185"/>
      <c r="F73" s="185"/>
      <c r="G73" s="185"/>
      <c r="H73" s="185"/>
      <c r="I73" s="185"/>
      <c r="J73" s="186">
        <f>J245</f>
        <v>0</v>
      </c>
      <c r="K73" s="127"/>
      <c r="L73" s="187"/>
      <c r="S73" s="10"/>
      <c r="T73" s="10"/>
      <c r="U73" s="10"/>
      <c r="V73" s="10"/>
      <c r="W73" s="10"/>
      <c r="X73" s="10"/>
      <c r="Y73" s="10"/>
      <c r="Z73" s="10"/>
      <c r="AA73" s="10"/>
      <c r="AB73" s="10"/>
      <c r="AC73" s="10"/>
      <c r="AD73" s="10"/>
      <c r="AE73" s="10"/>
    </row>
    <row r="74" s="10" customFormat="1" ht="19.92" customHeight="1">
      <c r="A74" s="10"/>
      <c r="B74" s="183"/>
      <c r="C74" s="127"/>
      <c r="D74" s="184" t="s">
        <v>933</v>
      </c>
      <c r="E74" s="185"/>
      <c r="F74" s="185"/>
      <c r="G74" s="185"/>
      <c r="H74" s="185"/>
      <c r="I74" s="185"/>
      <c r="J74" s="186">
        <f>J260</f>
        <v>0</v>
      </c>
      <c r="K74" s="127"/>
      <c r="L74" s="187"/>
      <c r="S74" s="10"/>
      <c r="T74" s="10"/>
      <c r="U74" s="10"/>
      <c r="V74" s="10"/>
      <c r="W74" s="10"/>
      <c r="X74" s="10"/>
      <c r="Y74" s="10"/>
      <c r="Z74" s="10"/>
      <c r="AA74" s="10"/>
      <c r="AB74" s="10"/>
      <c r="AC74" s="10"/>
      <c r="AD74" s="10"/>
      <c r="AE74" s="10"/>
    </row>
    <row r="75" s="10" customFormat="1" ht="19.92" customHeight="1">
      <c r="A75" s="10"/>
      <c r="B75" s="183"/>
      <c r="C75" s="127"/>
      <c r="D75" s="184" t="s">
        <v>934</v>
      </c>
      <c r="E75" s="185"/>
      <c r="F75" s="185"/>
      <c r="G75" s="185"/>
      <c r="H75" s="185"/>
      <c r="I75" s="185"/>
      <c r="J75" s="186">
        <f>J351</f>
        <v>0</v>
      </c>
      <c r="K75" s="127"/>
      <c r="L75" s="187"/>
      <c r="S75" s="10"/>
      <c r="T75" s="10"/>
      <c r="U75" s="10"/>
      <c r="V75" s="10"/>
      <c r="W75" s="10"/>
      <c r="X75" s="10"/>
      <c r="Y75" s="10"/>
      <c r="Z75" s="10"/>
      <c r="AA75" s="10"/>
      <c r="AB75" s="10"/>
      <c r="AC75" s="10"/>
      <c r="AD75" s="10"/>
      <c r="AE75" s="10"/>
    </row>
    <row r="76" s="10" customFormat="1" ht="19.92" customHeight="1">
      <c r="A76" s="10"/>
      <c r="B76" s="183"/>
      <c r="C76" s="127"/>
      <c r="D76" s="184" t="s">
        <v>935</v>
      </c>
      <c r="E76" s="185"/>
      <c r="F76" s="185"/>
      <c r="G76" s="185"/>
      <c r="H76" s="185"/>
      <c r="I76" s="185"/>
      <c r="J76" s="186">
        <f>J360</f>
        <v>0</v>
      </c>
      <c r="K76" s="127"/>
      <c r="L76" s="187"/>
      <c r="S76" s="10"/>
      <c r="T76" s="10"/>
      <c r="U76" s="10"/>
      <c r="V76" s="10"/>
      <c r="W76" s="10"/>
      <c r="X76" s="10"/>
      <c r="Y76" s="10"/>
      <c r="Z76" s="10"/>
      <c r="AA76" s="10"/>
      <c r="AB76" s="10"/>
      <c r="AC76" s="10"/>
      <c r="AD76" s="10"/>
      <c r="AE76" s="10"/>
    </row>
    <row r="77" s="9" customFormat="1" ht="24.96" customHeight="1">
      <c r="A77" s="9"/>
      <c r="B77" s="177"/>
      <c r="C77" s="178"/>
      <c r="D77" s="179" t="s">
        <v>936</v>
      </c>
      <c r="E77" s="180"/>
      <c r="F77" s="180"/>
      <c r="G77" s="180"/>
      <c r="H77" s="180"/>
      <c r="I77" s="180"/>
      <c r="J77" s="181">
        <f>J363</f>
        <v>0</v>
      </c>
      <c r="K77" s="178"/>
      <c r="L77" s="182"/>
      <c r="S77" s="9"/>
      <c r="T77" s="9"/>
      <c r="U77" s="9"/>
      <c r="V77" s="9"/>
      <c r="W77" s="9"/>
      <c r="X77" s="9"/>
      <c r="Y77" s="9"/>
      <c r="Z77" s="9"/>
      <c r="AA77" s="9"/>
      <c r="AB77" s="9"/>
      <c r="AC77" s="9"/>
      <c r="AD77" s="9"/>
      <c r="AE77" s="9"/>
    </row>
    <row r="78" s="10" customFormat="1" ht="19.92" customHeight="1">
      <c r="A78" s="10"/>
      <c r="B78" s="183"/>
      <c r="C78" s="127"/>
      <c r="D78" s="184" t="s">
        <v>937</v>
      </c>
      <c r="E78" s="185"/>
      <c r="F78" s="185"/>
      <c r="G78" s="185"/>
      <c r="H78" s="185"/>
      <c r="I78" s="185"/>
      <c r="J78" s="186">
        <f>J364</f>
        <v>0</v>
      </c>
      <c r="K78" s="127"/>
      <c r="L78" s="187"/>
      <c r="S78" s="10"/>
      <c r="T78" s="10"/>
      <c r="U78" s="10"/>
      <c r="V78" s="10"/>
      <c r="W78" s="10"/>
      <c r="X78" s="10"/>
      <c r="Y78" s="10"/>
      <c r="Z78" s="10"/>
      <c r="AA78" s="10"/>
      <c r="AB78" s="10"/>
      <c r="AC78" s="10"/>
      <c r="AD78" s="10"/>
      <c r="AE78" s="10"/>
    </row>
    <row r="79" s="10" customFormat="1" ht="19.92" customHeight="1">
      <c r="A79" s="10"/>
      <c r="B79" s="183"/>
      <c r="C79" s="127"/>
      <c r="D79" s="184" t="s">
        <v>938</v>
      </c>
      <c r="E79" s="185"/>
      <c r="F79" s="185"/>
      <c r="G79" s="185"/>
      <c r="H79" s="185"/>
      <c r="I79" s="185"/>
      <c r="J79" s="186">
        <f>J387</f>
        <v>0</v>
      </c>
      <c r="K79" s="127"/>
      <c r="L79" s="187"/>
      <c r="S79" s="10"/>
      <c r="T79" s="10"/>
      <c r="U79" s="10"/>
      <c r="V79" s="10"/>
      <c r="W79" s="10"/>
      <c r="X79" s="10"/>
      <c r="Y79" s="10"/>
      <c r="Z79" s="10"/>
      <c r="AA79" s="10"/>
      <c r="AB79" s="10"/>
      <c r="AC79" s="10"/>
      <c r="AD79" s="10"/>
      <c r="AE79" s="10"/>
    </row>
    <row r="80" s="2" customFormat="1" ht="21.84" customHeight="1">
      <c r="A80" s="40"/>
      <c r="B80" s="41"/>
      <c r="C80" s="42"/>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6.96" customHeight="1">
      <c r="A81" s="40"/>
      <c r="B81" s="61"/>
      <c r="C81" s="62"/>
      <c r="D81" s="62"/>
      <c r="E81" s="62"/>
      <c r="F81" s="62"/>
      <c r="G81" s="62"/>
      <c r="H81" s="62"/>
      <c r="I81" s="62"/>
      <c r="J81" s="62"/>
      <c r="K81" s="62"/>
      <c r="L81" s="147"/>
      <c r="S81" s="40"/>
      <c r="T81" s="40"/>
      <c r="U81" s="40"/>
      <c r="V81" s="40"/>
      <c r="W81" s="40"/>
      <c r="X81" s="40"/>
      <c r="Y81" s="40"/>
      <c r="Z81" s="40"/>
      <c r="AA81" s="40"/>
      <c r="AB81" s="40"/>
      <c r="AC81" s="40"/>
      <c r="AD81" s="40"/>
      <c r="AE81" s="40"/>
    </row>
    <row r="85" s="2" customFormat="1" ht="6.96" customHeight="1">
      <c r="A85" s="40"/>
      <c r="B85" s="63"/>
      <c r="C85" s="64"/>
      <c r="D85" s="64"/>
      <c r="E85" s="64"/>
      <c r="F85" s="64"/>
      <c r="G85" s="64"/>
      <c r="H85" s="64"/>
      <c r="I85" s="64"/>
      <c r="J85" s="64"/>
      <c r="K85" s="64"/>
      <c r="L85" s="147"/>
      <c r="S85" s="40"/>
      <c r="T85" s="40"/>
      <c r="U85" s="40"/>
      <c r="V85" s="40"/>
      <c r="W85" s="40"/>
      <c r="X85" s="40"/>
      <c r="Y85" s="40"/>
      <c r="Z85" s="40"/>
      <c r="AA85" s="40"/>
      <c r="AB85" s="40"/>
      <c r="AC85" s="40"/>
      <c r="AD85" s="40"/>
      <c r="AE85" s="40"/>
    </row>
    <row r="86" s="2" customFormat="1" ht="24.96" customHeight="1">
      <c r="A86" s="40"/>
      <c r="B86" s="41"/>
      <c r="C86" s="25" t="s">
        <v>176</v>
      </c>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6.96" customHeight="1">
      <c r="A87" s="40"/>
      <c r="B87" s="41"/>
      <c r="C87" s="42"/>
      <c r="D87" s="42"/>
      <c r="E87" s="42"/>
      <c r="F87" s="42"/>
      <c r="G87" s="42"/>
      <c r="H87" s="42"/>
      <c r="I87" s="42"/>
      <c r="J87" s="42"/>
      <c r="K87" s="42"/>
      <c r="L87" s="147"/>
      <c r="S87" s="40"/>
      <c r="T87" s="40"/>
      <c r="U87" s="40"/>
      <c r="V87" s="40"/>
      <c r="W87" s="40"/>
      <c r="X87" s="40"/>
      <c r="Y87" s="40"/>
      <c r="Z87" s="40"/>
      <c r="AA87" s="40"/>
      <c r="AB87" s="40"/>
      <c r="AC87" s="40"/>
      <c r="AD87" s="40"/>
      <c r="AE87" s="40"/>
    </row>
    <row r="88" s="2" customFormat="1" ht="12" customHeight="1">
      <c r="A88" s="40"/>
      <c r="B88" s="41"/>
      <c r="C88" s="34" t="s">
        <v>16</v>
      </c>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6.5" customHeight="1">
      <c r="A89" s="40"/>
      <c r="B89" s="41"/>
      <c r="C89" s="42"/>
      <c r="D89" s="42"/>
      <c r="E89" s="172" t="str">
        <f>E7</f>
        <v>Oprava trati v úseku 1. TK Velké Březno - Boletice n.L. a 1. SK v žst. Boletice_OPRAVA č.1</v>
      </c>
      <c r="F89" s="34"/>
      <c r="G89" s="34"/>
      <c r="H89" s="34"/>
      <c r="I89" s="42"/>
      <c r="J89" s="42"/>
      <c r="K89" s="42"/>
      <c r="L89" s="147"/>
      <c r="S89" s="40"/>
      <c r="T89" s="40"/>
      <c r="U89" s="40"/>
      <c r="V89" s="40"/>
      <c r="W89" s="40"/>
      <c r="X89" s="40"/>
      <c r="Y89" s="40"/>
      <c r="Z89" s="40"/>
      <c r="AA89" s="40"/>
      <c r="AB89" s="40"/>
      <c r="AC89" s="40"/>
      <c r="AD89" s="40"/>
      <c r="AE89" s="40"/>
    </row>
    <row r="90" s="1" customFormat="1" ht="12" customHeight="1">
      <c r="B90" s="23"/>
      <c r="C90" s="34" t="s">
        <v>162</v>
      </c>
      <c r="D90" s="24"/>
      <c r="E90" s="24"/>
      <c r="F90" s="24"/>
      <c r="G90" s="24"/>
      <c r="H90" s="24"/>
      <c r="I90" s="24"/>
      <c r="J90" s="24"/>
      <c r="K90" s="24"/>
      <c r="L90" s="22"/>
    </row>
    <row r="91" s="1" customFormat="1" ht="16.5" customHeight="1">
      <c r="B91" s="23"/>
      <c r="C91" s="24"/>
      <c r="D91" s="24"/>
      <c r="E91" s="172" t="s">
        <v>924</v>
      </c>
      <c r="F91" s="24"/>
      <c r="G91" s="24"/>
      <c r="H91" s="24"/>
      <c r="I91" s="24"/>
      <c r="J91" s="24"/>
      <c r="K91" s="24"/>
      <c r="L91" s="22"/>
    </row>
    <row r="92" s="1" customFormat="1" ht="12" customHeight="1">
      <c r="B92" s="23"/>
      <c r="C92" s="34" t="s">
        <v>164</v>
      </c>
      <c r="D92" s="24"/>
      <c r="E92" s="24"/>
      <c r="F92" s="24"/>
      <c r="G92" s="24"/>
      <c r="H92" s="24"/>
      <c r="I92" s="24"/>
      <c r="J92" s="24"/>
      <c r="K92" s="24"/>
      <c r="L92" s="22"/>
    </row>
    <row r="93" s="2" customFormat="1" ht="16.5" customHeight="1">
      <c r="A93" s="40"/>
      <c r="B93" s="41"/>
      <c r="C93" s="42"/>
      <c r="D93" s="42"/>
      <c r="E93" s="278" t="s">
        <v>925</v>
      </c>
      <c r="F93" s="42"/>
      <c r="G93" s="42"/>
      <c r="H93" s="42"/>
      <c r="I93" s="42"/>
      <c r="J93" s="42"/>
      <c r="K93" s="42"/>
      <c r="L93" s="147"/>
      <c r="S93" s="40"/>
      <c r="T93" s="40"/>
      <c r="U93" s="40"/>
      <c r="V93" s="40"/>
      <c r="W93" s="40"/>
      <c r="X93" s="40"/>
      <c r="Y93" s="40"/>
      <c r="Z93" s="40"/>
      <c r="AA93" s="40"/>
      <c r="AB93" s="40"/>
      <c r="AC93" s="40"/>
      <c r="AD93" s="40"/>
      <c r="AE93" s="40"/>
    </row>
    <row r="94" s="2" customFormat="1" ht="12" customHeight="1">
      <c r="A94" s="40"/>
      <c r="B94" s="41"/>
      <c r="C94" s="34" t="s">
        <v>926</v>
      </c>
      <c r="D94" s="42"/>
      <c r="E94" s="42"/>
      <c r="F94" s="42"/>
      <c r="G94" s="42"/>
      <c r="H94" s="42"/>
      <c r="I94" s="42"/>
      <c r="J94" s="42"/>
      <c r="K94" s="42"/>
      <c r="L94" s="147"/>
      <c r="S94" s="40"/>
      <c r="T94" s="40"/>
      <c r="U94" s="40"/>
      <c r="V94" s="40"/>
      <c r="W94" s="40"/>
      <c r="X94" s="40"/>
      <c r="Y94" s="40"/>
      <c r="Z94" s="40"/>
      <c r="AA94" s="40"/>
      <c r="AB94" s="40"/>
      <c r="AC94" s="40"/>
      <c r="AD94" s="40"/>
      <c r="AE94" s="40"/>
    </row>
    <row r="95" s="2" customFormat="1" ht="16.5" customHeight="1">
      <c r="A95" s="40"/>
      <c r="B95" s="41"/>
      <c r="C95" s="42"/>
      <c r="D95" s="42"/>
      <c r="E95" s="71" t="str">
        <f>E13</f>
        <v>001 - km 440,246 - most</v>
      </c>
      <c r="F95" s="42"/>
      <c r="G95" s="42"/>
      <c r="H95" s="42"/>
      <c r="I95" s="42"/>
      <c r="J95" s="42"/>
      <c r="K95" s="42"/>
      <c r="L95" s="147"/>
      <c r="S95" s="40"/>
      <c r="T95" s="40"/>
      <c r="U95" s="40"/>
      <c r="V95" s="40"/>
      <c r="W95" s="40"/>
      <c r="X95" s="40"/>
      <c r="Y95" s="40"/>
      <c r="Z95" s="40"/>
      <c r="AA95" s="40"/>
      <c r="AB95" s="40"/>
      <c r="AC95" s="40"/>
      <c r="AD95" s="40"/>
      <c r="AE95" s="40"/>
    </row>
    <row r="96" s="2" customFormat="1" ht="6.96" customHeight="1">
      <c r="A96" s="40"/>
      <c r="B96" s="41"/>
      <c r="C96" s="42"/>
      <c r="D96" s="42"/>
      <c r="E96" s="42"/>
      <c r="F96" s="42"/>
      <c r="G96" s="42"/>
      <c r="H96" s="42"/>
      <c r="I96" s="42"/>
      <c r="J96" s="42"/>
      <c r="K96" s="42"/>
      <c r="L96" s="147"/>
      <c r="S96" s="40"/>
      <c r="T96" s="40"/>
      <c r="U96" s="40"/>
      <c r="V96" s="40"/>
      <c r="W96" s="40"/>
      <c r="X96" s="40"/>
      <c r="Y96" s="40"/>
      <c r="Z96" s="40"/>
      <c r="AA96" s="40"/>
      <c r="AB96" s="40"/>
      <c r="AC96" s="40"/>
      <c r="AD96" s="40"/>
      <c r="AE96" s="40"/>
    </row>
    <row r="97" s="2" customFormat="1" ht="12" customHeight="1">
      <c r="A97" s="40"/>
      <c r="B97" s="41"/>
      <c r="C97" s="34" t="s">
        <v>21</v>
      </c>
      <c r="D97" s="42"/>
      <c r="E97" s="42"/>
      <c r="F97" s="29" t="str">
        <f>F16</f>
        <v xml:space="preserve"> </v>
      </c>
      <c r="G97" s="42"/>
      <c r="H97" s="42"/>
      <c r="I97" s="34" t="s">
        <v>23</v>
      </c>
      <c r="J97" s="74" t="str">
        <f>IF(J16="","",J16)</f>
        <v>15. 3. 2021</v>
      </c>
      <c r="K97" s="42"/>
      <c r="L97" s="147"/>
      <c r="S97" s="40"/>
      <c r="T97" s="40"/>
      <c r="U97" s="40"/>
      <c r="V97" s="40"/>
      <c r="W97" s="40"/>
      <c r="X97" s="40"/>
      <c r="Y97" s="40"/>
      <c r="Z97" s="40"/>
      <c r="AA97" s="40"/>
      <c r="AB97" s="40"/>
      <c r="AC97" s="40"/>
      <c r="AD97" s="40"/>
      <c r="AE97" s="40"/>
    </row>
    <row r="98" s="2" customFormat="1" ht="6.96" customHeight="1">
      <c r="A98" s="40"/>
      <c r="B98" s="41"/>
      <c r="C98" s="42"/>
      <c r="D98" s="42"/>
      <c r="E98" s="42"/>
      <c r="F98" s="42"/>
      <c r="G98" s="42"/>
      <c r="H98" s="42"/>
      <c r="I98" s="42"/>
      <c r="J98" s="42"/>
      <c r="K98" s="42"/>
      <c r="L98" s="147"/>
      <c r="S98" s="40"/>
      <c r="T98" s="40"/>
      <c r="U98" s="40"/>
      <c r="V98" s="40"/>
      <c r="W98" s="40"/>
      <c r="X98" s="40"/>
      <c r="Y98" s="40"/>
      <c r="Z98" s="40"/>
      <c r="AA98" s="40"/>
      <c r="AB98" s="40"/>
      <c r="AC98" s="40"/>
      <c r="AD98" s="40"/>
      <c r="AE98" s="40"/>
    </row>
    <row r="99" s="2" customFormat="1" ht="15.15" customHeight="1">
      <c r="A99" s="40"/>
      <c r="B99" s="41"/>
      <c r="C99" s="34" t="s">
        <v>25</v>
      </c>
      <c r="D99" s="42"/>
      <c r="E99" s="42"/>
      <c r="F99" s="29" t="str">
        <f>E19</f>
        <v xml:space="preserve"> </v>
      </c>
      <c r="G99" s="42"/>
      <c r="H99" s="42"/>
      <c r="I99" s="34" t="s">
        <v>30</v>
      </c>
      <c r="J99" s="38" t="str">
        <f>E25</f>
        <v xml:space="preserve"> </v>
      </c>
      <c r="K99" s="42"/>
      <c r="L99" s="147"/>
      <c r="S99" s="40"/>
      <c r="T99" s="40"/>
      <c r="U99" s="40"/>
      <c r="V99" s="40"/>
      <c r="W99" s="40"/>
      <c r="X99" s="40"/>
      <c r="Y99" s="40"/>
      <c r="Z99" s="40"/>
      <c r="AA99" s="40"/>
      <c r="AB99" s="40"/>
      <c r="AC99" s="40"/>
      <c r="AD99" s="40"/>
      <c r="AE99" s="40"/>
    </row>
    <row r="100" s="2" customFormat="1" ht="15.15" customHeight="1">
      <c r="A100" s="40"/>
      <c r="B100" s="41"/>
      <c r="C100" s="34" t="s">
        <v>28</v>
      </c>
      <c r="D100" s="42"/>
      <c r="E100" s="42"/>
      <c r="F100" s="29" t="str">
        <f>IF(E22="","",E22)</f>
        <v>Vyplň údaj</v>
      </c>
      <c r="G100" s="42"/>
      <c r="H100" s="42"/>
      <c r="I100" s="34" t="s">
        <v>32</v>
      </c>
      <c r="J100" s="38" t="str">
        <f>E28</f>
        <v>Věra Trnková</v>
      </c>
      <c r="K100" s="42"/>
      <c r="L100" s="147"/>
      <c r="S100" s="40"/>
      <c r="T100" s="40"/>
      <c r="U100" s="40"/>
      <c r="V100" s="40"/>
      <c r="W100" s="40"/>
      <c r="X100" s="40"/>
      <c r="Y100" s="40"/>
      <c r="Z100" s="40"/>
      <c r="AA100" s="40"/>
      <c r="AB100" s="40"/>
      <c r="AC100" s="40"/>
      <c r="AD100" s="40"/>
      <c r="AE100" s="40"/>
    </row>
    <row r="101" s="2" customFormat="1" ht="10.32" customHeight="1">
      <c r="A101" s="40"/>
      <c r="B101" s="41"/>
      <c r="C101" s="42"/>
      <c r="D101" s="42"/>
      <c r="E101" s="42"/>
      <c r="F101" s="42"/>
      <c r="G101" s="42"/>
      <c r="H101" s="42"/>
      <c r="I101" s="42"/>
      <c r="J101" s="42"/>
      <c r="K101" s="42"/>
      <c r="L101" s="147"/>
      <c r="S101" s="40"/>
      <c r="T101" s="40"/>
      <c r="U101" s="40"/>
      <c r="V101" s="40"/>
      <c r="W101" s="40"/>
      <c r="X101" s="40"/>
      <c r="Y101" s="40"/>
      <c r="Z101" s="40"/>
      <c r="AA101" s="40"/>
      <c r="AB101" s="40"/>
      <c r="AC101" s="40"/>
      <c r="AD101" s="40"/>
      <c r="AE101" s="40"/>
    </row>
    <row r="102" s="11" customFormat="1" ht="29.28" customHeight="1">
      <c r="A102" s="188"/>
      <c r="B102" s="189"/>
      <c r="C102" s="190" t="s">
        <v>177</v>
      </c>
      <c r="D102" s="191" t="s">
        <v>55</v>
      </c>
      <c r="E102" s="191" t="s">
        <v>51</v>
      </c>
      <c r="F102" s="191" t="s">
        <v>52</v>
      </c>
      <c r="G102" s="191" t="s">
        <v>178</v>
      </c>
      <c r="H102" s="191" t="s">
        <v>179</v>
      </c>
      <c r="I102" s="191" t="s">
        <v>180</v>
      </c>
      <c r="J102" s="191" t="s">
        <v>172</v>
      </c>
      <c r="K102" s="192" t="s">
        <v>181</v>
      </c>
      <c r="L102" s="193"/>
      <c r="M102" s="94" t="s">
        <v>19</v>
      </c>
      <c r="N102" s="95" t="s">
        <v>40</v>
      </c>
      <c r="O102" s="95" t="s">
        <v>182</v>
      </c>
      <c r="P102" s="95" t="s">
        <v>183</v>
      </c>
      <c r="Q102" s="95" t="s">
        <v>184</v>
      </c>
      <c r="R102" s="95" t="s">
        <v>185</v>
      </c>
      <c r="S102" s="95" t="s">
        <v>186</v>
      </c>
      <c r="T102" s="96" t="s">
        <v>187</v>
      </c>
      <c r="U102" s="188"/>
      <c r="V102" s="188"/>
      <c r="W102" s="188"/>
      <c r="X102" s="188"/>
      <c r="Y102" s="188"/>
      <c r="Z102" s="188"/>
      <c r="AA102" s="188"/>
      <c r="AB102" s="188"/>
      <c r="AC102" s="188"/>
      <c r="AD102" s="188"/>
      <c r="AE102" s="188"/>
    </row>
    <row r="103" s="2" customFormat="1" ht="22.8" customHeight="1">
      <c r="A103" s="40"/>
      <c r="B103" s="41"/>
      <c r="C103" s="101" t="s">
        <v>188</v>
      </c>
      <c r="D103" s="42"/>
      <c r="E103" s="42"/>
      <c r="F103" s="42"/>
      <c r="G103" s="42"/>
      <c r="H103" s="42"/>
      <c r="I103" s="42"/>
      <c r="J103" s="194">
        <f>BK103</f>
        <v>0</v>
      </c>
      <c r="K103" s="42"/>
      <c r="L103" s="46"/>
      <c r="M103" s="97"/>
      <c r="N103" s="195"/>
      <c r="O103" s="98"/>
      <c r="P103" s="196">
        <f>P104+P363</f>
        <v>0</v>
      </c>
      <c r="Q103" s="98"/>
      <c r="R103" s="196">
        <f>R104+R363</f>
        <v>125.130899646998</v>
      </c>
      <c r="S103" s="98"/>
      <c r="T103" s="197">
        <f>T104+T363</f>
        <v>33.625343899999997</v>
      </c>
      <c r="U103" s="40"/>
      <c r="V103" s="40"/>
      <c r="W103" s="40"/>
      <c r="X103" s="40"/>
      <c r="Y103" s="40"/>
      <c r="Z103" s="40"/>
      <c r="AA103" s="40"/>
      <c r="AB103" s="40"/>
      <c r="AC103" s="40"/>
      <c r="AD103" s="40"/>
      <c r="AE103" s="40"/>
      <c r="AT103" s="19" t="s">
        <v>69</v>
      </c>
      <c r="AU103" s="19" t="s">
        <v>173</v>
      </c>
      <c r="BK103" s="198">
        <f>BK104+BK363</f>
        <v>0</v>
      </c>
    </row>
    <row r="104" s="12" customFormat="1" ht="25.92" customHeight="1">
      <c r="A104" s="12"/>
      <c r="B104" s="199"/>
      <c r="C104" s="200"/>
      <c r="D104" s="201" t="s">
        <v>69</v>
      </c>
      <c r="E104" s="202" t="s">
        <v>189</v>
      </c>
      <c r="F104" s="202" t="s">
        <v>190</v>
      </c>
      <c r="G104" s="200"/>
      <c r="H104" s="200"/>
      <c r="I104" s="203"/>
      <c r="J104" s="204">
        <f>BK104</f>
        <v>0</v>
      </c>
      <c r="K104" s="200"/>
      <c r="L104" s="205"/>
      <c r="M104" s="206"/>
      <c r="N104" s="207"/>
      <c r="O104" s="207"/>
      <c r="P104" s="208">
        <f>P105+P153+P160+P217+P245+P260+P351+P360</f>
        <v>0</v>
      </c>
      <c r="Q104" s="207"/>
      <c r="R104" s="208">
        <f>R105+R153+R160+R217+R245+R260+R351+R360</f>
        <v>125.09254991699801</v>
      </c>
      <c r="S104" s="207"/>
      <c r="T104" s="209">
        <f>T105+T153+T160+T217+T245+T260+T351+T360</f>
        <v>33.625343899999997</v>
      </c>
      <c r="U104" s="12"/>
      <c r="V104" s="12"/>
      <c r="W104" s="12"/>
      <c r="X104" s="12"/>
      <c r="Y104" s="12"/>
      <c r="Z104" s="12"/>
      <c r="AA104" s="12"/>
      <c r="AB104" s="12"/>
      <c r="AC104" s="12"/>
      <c r="AD104" s="12"/>
      <c r="AE104" s="12"/>
      <c r="AR104" s="210" t="s">
        <v>77</v>
      </c>
      <c r="AT104" s="211" t="s">
        <v>69</v>
      </c>
      <c r="AU104" s="211" t="s">
        <v>70</v>
      </c>
      <c r="AY104" s="210" t="s">
        <v>191</v>
      </c>
      <c r="BK104" s="212">
        <f>BK105+BK153+BK160+BK217+BK245+BK260+BK351+BK360</f>
        <v>0</v>
      </c>
    </row>
    <row r="105" s="12" customFormat="1" ht="22.8" customHeight="1">
      <c r="A105" s="12"/>
      <c r="B105" s="199"/>
      <c r="C105" s="200"/>
      <c r="D105" s="201" t="s">
        <v>69</v>
      </c>
      <c r="E105" s="213" t="s">
        <v>77</v>
      </c>
      <c r="F105" s="213" t="s">
        <v>939</v>
      </c>
      <c r="G105" s="200"/>
      <c r="H105" s="200"/>
      <c r="I105" s="203"/>
      <c r="J105" s="214">
        <f>BK105</f>
        <v>0</v>
      </c>
      <c r="K105" s="200"/>
      <c r="L105" s="205"/>
      <c r="M105" s="206"/>
      <c r="N105" s="207"/>
      <c r="O105" s="207"/>
      <c r="P105" s="208">
        <f>SUM(P106:P152)</f>
        <v>0</v>
      </c>
      <c r="Q105" s="207"/>
      <c r="R105" s="208">
        <f>SUM(R106:R152)</f>
        <v>21.740316330000002</v>
      </c>
      <c r="S105" s="207"/>
      <c r="T105" s="209">
        <f>SUM(T106:T152)</f>
        <v>0</v>
      </c>
      <c r="U105" s="12"/>
      <c r="V105" s="12"/>
      <c r="W105" s="12"/>
      <c r="X105" s="12"/>
      <c r="Y105" s="12"/>
      <c r="Z105" s="12"/>
      <c r="AA105" s="12"/>
      <c r="AB105" s="12"/>
      <c r="AC105" s="12"/>
      <c r="AD105" s="12"/>
      <c r="AE105" s="12"/>
      <c r="AR105" s="210" t="s">
        <v>77</v>
      </c>
      <c r="AT105" s="211" t="s">
        <v>69</v>
      </c>
      <c r="AU105" s="211" t="s">
        <v>77</v>
      </c>
      <c r="AY105" s="210" t="s">
        <v>191</v>
      </c>
      <c r="BK105" s="212">
        <f>SUM(BK106:BK152)</f>
        <v>0</v>
      </c>
    </row>
    <row r="106" s="2" customFormat="1">
      <c r="A106" s="40"/>
      <c r="B106" s="41"/>
      <c r="C106" s="215" t="s">
        <v>77</v>
      </c>
      <c r="D106" s="215" t="s">
        <v>194</v>
      </c>
      <c r="E106" s="216" t="s">
        <v>940</v>
      </c>
      <c r="F106" s="217" t="s">
        <v>941</v>
      </c>
      <c r="G106" s="218" t="s">
        <v>367</v>
      </c>
      <c r="H106" s="219">
        <v>30</v>
      </c>
      <c r="I106" s="220"/>
      <c r="J106" s="221">
        <f>ROUND(I106*H106,2)</f>
        <v>0</v>
      </c>
      <c r="K106" s="217" t="s">
        <v>521</v>
      </c>
      <c r="L106" s="46"/>
      <c r="M106" s="222" t="s">
        <v>19</v>
      </c>
      <c r="N106" s="223" t="s">
        <v>41</v>
      </c>
      <c r="O106" s="86"/>
      <c r="P106" s="224">
        <f>O106*H106</f>
        <v>0</v>
      </c>
      <c r="Q106" s="224">
        <v>0</v>
      </c>
      <c r="R106" s="224">
        <f>Q106*H106</f>
        <v>0</v>
      </c>
      <c r="S106" s="224">
        <v>0</v>
      </c>
      <c r="T106" s="225">
        <f>S106*H106</f>
        <v>0</v>
      </c>
      <c r="U106" s="40"/>
      <c r="V106" s="40"/>
      <c r="W106" s="40"/>
      <c r="X106" s="40"/>
      <c r="Y106" s="40"/>
      <c r="Z106" s="40"/>
      <c r="AA106" s="40"/>
      <c r="AB106" s="40"/>
      <c r="AC106" s="40"/>
      <c r="AD106" s="40"/>
      <c r="AE106" s="40"/>
      <c r="AR106" s="226" t="s">
        <v>119</v>
      </c>
      <c r="AT106" s="226" t="s">
        <v>194</v>
      </c>
      <c r="AU106" s="226" t="s">
        <v>79</v>
      </c>
      <c r="AY106" s="19" t="s">
        <v>191</v>
      </c>
      <c r="BE106" s="227">
        <f>IF(N106="základní",J106,0)</f>
        <v>0</v>
      </c>
      <c r="BF106" s="227">
        <f>IF(N106="snížená",J106,0)</f>
        <v>0</v>
      </c>
      <c r="BG106" s="227">
        <f>IF(N106="zákl. přenesená",J106,0)</f>
        <v>0</v>
      </c>
      <c r="BH106" s="227">
        <f>IF(N106="sníž. přenesená",J106,0)</f>
        <v>0</v>
      </c>
      <c r="BI106" s="227">
        <f>IF(N106="nulová",J106,0)</f>
        <v>0</v>
      </c>
      <c r="BJ106" s="19" t="s">
        <v>77</v>
      </c>
      <c r="BK106" s="227">
        <f>ROUND(I106*H106,2)</f>
        <v>0</v>
      </c>
      <c r="BL106" s="19" t="s">
        <v>119</v>
      </c>
      <c r="BM106" s="226" t="s">
        <v>942</v>
      </c>
    </row>
    <row r="107" s="13" customFormat="1">
      <c r="A107" s="13"/>
      <c r="B107" s="228"/>
      <c r="C107" s="229"/>
      <c r="D107" s="230" t="s">
        <v>200</v>
      </c>
      <c r="E107" s="231" t="s">
        <v>19</v>
      </c>
      <c r="F107" s="232" t="s">
        <v>943</v>
      </c>
      <c r="G107" s="229"/>
      <c r="H107" s="231" t="s">
        <v>19</v>
      </c>
      <c r="I107" s="233"/>
      <c r="J107" s="229"/>
      <c r="K107" s="229"/>
      <c r="L107" s="234"/>
      <c r="M107" s="235"/>
      <c r="N107" s="236"/>
      <c r="O107" s="236"/>
      <c r="P107" s="236"/>
      <c r="Q107" s="236"/>
      <c r="R107" s="236"/>
      <c r="S107" s="236"/>
      <c r="T107" s="237"/>
      <c r="U107" s="13"/>
      <c r="V107" s="13"/>
      <c r="W107" s="13"/>
      <c r="X107" s="13"/>
      <c r="Y107" s="13"/>
      <c r="Z107" s="13"/>
      <c r="AA107" s="13"/>
      <c r="AB107" s="13"/>
      <c r="AC107" s="13"/>
      <c r="AD107" s="13"/>
      <c r="AE107" s="13"/>
      <c r="AT107" s="238" t="s">
        <v>200</v>
      </c>
      <c r="AU107" s="238" t="s">
        <v>79</v>
      </c>
      <c r="AV107" s="13" t="s">
        <v>77</v>
      </c>
      <c r="AW107" s="13" t="s">
        <v>31</v>
      </c>
      <c r="AX107" s="13" t="s">
        <v>70</v>
      </c>
      <c r="AY107" s="238" t="s">
        <v>191</v>
      </c>
    </row>
    <row r="108" s="14" customFormat="1">
      <c r="A108" s="14"/>
      <c r="B108" s="239"/>
      <c r="C108" s="240"/>
      <c r="D108" s="230" t="s">
        <v>200</v>
      </c>
      <c r="E108" s="241" t="s">
        <v>19</v>
      </c>
      <c r="F108" s="242" t="s">
        <v>944</v>
      </c>
      <c r="G108" s="240"/>
      <c r="H108" s="243">
        <v>30</v>
      </c>
      <c r="I108" s="244"/>
      <c r="J108" s="240"/>
      <c r="K108" s="240"/>
      <c r="L108" s="245"/>
      <c r="M108" s="246"/>
      <c r="N108" s="247"/>
      <c r="O108" s="247"/>
      <c r="P108" s="247"/>
      <c r="Q108" s="247"/>
      <c r="R108" s="247"/>
      <c r="S108" s="247"/>
      <c r="T108" s="248"/>
      <c r="U108" s="14"/>
      <c r="V108" s="14"/>
      <c r="W108" s="14"/>
      <c r="X108" s="14"/>
      <c r="Y108" s="14"/>
      <c r="Z108" s="14"/>
      <c r="AA108" s="14"/>
      <c r="AB108" s="14"/>
      <c r="AC108" s="14"/>
      <c r="AD108" s="14"/>
      <c r="AE108" s="14"/>
      <c r="AT108" s="249" t="s">
        <v>200</v>
      </c>
      <c r="AU108" s="249" t="s">
        <v>79</v>
      </c>
      <c r="AV108" s="14" t="s">
        <v>79</v>
      </c>
      <c r="AW108" s="14" t="s">
        <v>31</v>
      </c>
      <c r="AX108" s="14" t="s">
        <v>70</v>
      </c>
      <c r="AY108" s="249" t="s">
        <v>191</v>
      </c>
    </row>
    <row r="109" s="15" customFormat="1">
      <c r="A109" s="15"/>
      <c r="B109" s="250"/>
      <c r="C109" s="251"/>
      <c r="D109" s="230" t="s">
        <v>200</v>
      </c>
      <c r="E109" s="252" t="s">
        <v>19</v>
      </c>
      <c r="F109" s="253" t="s">
        <v>209</v>
      </c>
      <c r="G109" s="251"/>
      <c r="H109" s="254">
        <v>30</v>
      </c>
      <c r="I109" s="255"/>
      <c r="J109" s="251"/>
      <c r="K109" s="251"/>
      <c r="L109" s="256"/>
      <c r="M109" s="257"/>
      <c r="N109" s="258"/>
      <c r="O109" s="258"/>
      <c r="P109" s="258"/>
      <c r="Q109" s="258"/>
      <c r="R109" s="258"/>
      <c r="S109" s="258"/>
      <c r="T109" s="259"/>
      <c r="U109" s="15"/>
      <c r="V109" s="15"/>
      <c r="W109" s="15"/>
      <c r="X109" s="15"/>
      <c r="Y109" s="15"/>
      <c r="Z109" s="15"/>
      <c r="AA109" s="15"/>
      <c r="AB109" s="15"/>
      <c r="AC109" s="15"/>
      <c r="AD109" s="15"/>
      <c r="AE109" s="15"/>
      <c r="AT109" s="260" t="s">
        <v>200</v>
      </c>
      <c r="AU109" s="260" t="s">
        <v>79</v>
      </c>
      <c r="AV109" s="15" t="s">
        <v>119</v>
      </c>
      <c r="AW109" s="15" t="s">
        <v>31</v>
      </c>
      <c r="AX109" s="15" t="s">
        <v>77</v>
      </c>
      <c r="AY109" s="260" t="s">
        <v>191</v>
      </c>
    </row>
    <row r="110" s="2" customFormat="1">
      <c r="A110" s="40"/>
      <c r="B110" s="41"/>
      <c r="C110" s="215" t="s">
        <v>79</v>
      </c>
      <c r="D110" s="215" t="s">
        <v>194</v>
      </c>
      <c r="E110" s="216" t="s">
        <v>945</v>
      </c>
      <c r="F110" s="217" t="s">
        <v>946</v>
      </c>
      <c r="G110" s="218" t="s">
        <v>236</v>
      </c>
      <c r="H110" s="219">
        <v>0.40000000000000002</v>
      </c>
      <c r="I110" s="220"/>
      <c r="J110" s="221">
        <f>ROUND(I110*H110,2)</f>
        <v>0</v>
      </c>
      <c r="K110" s="217" t="s">
        <v>521</v>
      </c>
      <c r="L110" s="46"/>
      <c r="M110" s="222" t="s">
        <v>19</v>
      </c>
      <c r="N110" s="223" t="s">
        <v>41</v>
      </c>
      <c r="O110" s="86"/>
      <c r="P110" s="224">
        <f>O110*H110</f>
        <v>0</v>
      </c>
      <c r="Q110" s="224">
        <v>0</v>
      </c>
      <c r="R110" s="224">
        <f>Q110*H110</f>
        <v>0</v>
      </c>
      <c r="S110" s="224">
        <v>0</v>
      </c>
      <c r="T110" s="225">
        <f>S110*H110</f>
        <v>0</v>
      </c>
      <c r="U110" s="40"/>
      <c r="V110" s="40"/>
      <c r="W110" s="40"/>
      <c r="X110" s="40"/>
      <c r="Y110" s="40"/>
      <c r="Z110" s="40"/>
      <c r="AA110" s="40"/>
      <c r="AB110" s="40"/>
      <c r="AC110" s="40"/>
      <c r="AD110" s="40"/>
      <c r="AE110" s="40"/>
      <c r="AR110" s="226" t="s">
        <v>119</v>
      </c>
      <c r="AT110" s="226" t="s">
        <v>194</v>
      </c>
      <c r="AU110" s="226" t="s">
        <v>79</v>
      </c>
      <c r="AY110" s="19" t="s">
        <v>191</v>
      </c>
      <c r="BE110" s="227">
        <f>IF(N110="základní",J110,0)</f>
        <v>0</v>
      </c>
      <c r="BF110" s="227">
        <f>IF(N110="snížená",J110,0)</f>
        <v>0</v>
      </c>
      <c r="BG110" s="227">
        <f>IF(N110="zákl. přenesená",J110,0)</f>
        <v>0</v>
      </c>
      <c r="BH110" s="227">
        <f>IF(N110="sníž. přenesená",J110,0)</f>
        <v>0</v>
      </c>
      <c r="BI110" s="227">
        <f>IF(N110="nulová",J110,0)</f>
        <v>0</v>
      </c>
      <c r="BJ110" s="19" t="s">
        <v>77</v>
      </c>
      <c r="BK110" s="227">
        <f>ROUND(I110*H110,2)</f>
        <v>0</v>
      </c>
      <c r="BL110" s="19" t="s">
        <v>119</v>
      </c>
      <c r="BM110" s="226" t="s">
        <v>947</v>
      </c>
    </row>
    <row r="111" s="14" customFormat="1">
      <c r="A111" s="14"/>
      <c r="B111" s="239"/>
      <c r="C111" s="240"/>
      <c r="D111" s="230" t="s">
        <v>200</v>
      </c>
      <c r="E111" s="241" t="s">
        <v>19</v>
      </c>
      <c r="F111" s="242" t="s">
        <v>948</v>
      </c>
      <c r="G111" s="240"/>
      <c r="H111" s="243">
        <v>0.40000000000000002</v>
      </c>
      <c r="I111" s="244"/>
      <c r="J111" s="240"/>
      <c r="K111" s="240"/>
      <c r="L111" s="245"/>
      <c r="M111" s="246"/>
      <c r="N111" s="247"/>
      <c r="O111" s="247"/>
      <c r="P111" s="247"/>
      <c r="Q111" s="247"/>
      <c r="R111" s="247"/>
      <c r="S111" s="247"/>
      <c r="T111" s="248"/>
      <c r="U111" s="14"/>
      <c r="V111" s="14"/>
      <c r="W111" s="14"/>
      <c r="X111" s="14"/>
      <c r="Y111" s="14"/>
      <c r="Z111" s="14"/>
      <c r="AA111" s="14"/>
      <c r="AB111" s="14"/>
      <c r="AC111" s="14"/>
      <c r="AD111" s="14"/>
      <c r="AE111" s="14"/>
      <c r="AT111" s="249" t="s">
        <v>200</v>
      </c>
      <c r="AU111" s="249" t="s">
        <v>79</v>
      </c>
      <c r="AV111" s="14" t="s">
        <v>79</v>
      </c>
      <c r="AW111" s="14" t="s">
        <v>31</v>
      </c>
      <c r="AX111" s="14" t="s">
        <v>77</v>
      </c>
      <c r="AY111" s="249" t="s">
        <v>191</v>
      </c>
    </row>
    <row r="112" s="2" customFormat="1">
      <c r="A112" s="40"/>
      <c r="B112" s="41"/>
      <c r="C112" s="215" t="s">
        <v>90</v>
      </c>
      <c r="D112" s="215" t="s">
        <v>194</v>
      </c>
      <c r="E112" s="216" t="s">
        <v>949</v>
      </c>
      <c r="F112" s="217" t="s">
        <v>950</v>
      </c>
      <c r="G112" s="218" t="s">
        <v>197</v>
      </c>
      <c r="H112" s="219">
        <v>15</v>
      </c>
      <c r="I112" s="220"/>
      <c r="J112" s="221">
        <f>ROUND(I112*H112,2)</f>
        <v>0</v>
      </c>
      <c r="K112" s="217" t="s">
        <v>521</v>
      </c>
      <c r="L112" s="46"/>
      <c r="M112" s="222" t="s">
        <v>19</v>
      </c>
      <c r="N112" s="223" t="s">
        <v>41</v>
      </c>
      <c r="O112" s="86"/>
      <c r="P112" s="224">
        <f>O112*H112</f>
        <v>0</v>
      </c>
      <c r="Q112" s="224">
        <v>0.036904300000000001</v>
      </c>
      <c r="R112" s="224">
        <f>Q112*H112</f>
        <v>0.55356450000000001</v>
      </c>
      <c r="S112" s="224">
        <v>0</v>
      </c>
      <c r="T112" s="225">
        <f>S112*H112</f>
        <v>0</v>
      </c>
      <c r="U112" s="40"/>
      <c r="V112" s="40"/>
      <c r="W112" s="40"/>
      <c r="X112" s="40"/>
      <c r="Y112" s="40"/>
      <c r="Z112" s="40"/>
      <c r="AA112" s="40"/>
      <c r="AB112" s="40"/>
      <c r="AC112" s="40"/>
      <c r="AD112" s="40"/>
      <c r="AE112" s="40"/>
      <c r="AR112" s="226" t="s">
        <v>119</v>
      </c>
      <c r="AT112" s="226" t="s">
        <v>194</v>
      </c>
      <c r="AU112" s="226" t="s">
        <v>79</v>
      </c>
      <c r="AY112" s="19" t="s">
        <v>191</v>
      </c>
      <c r="BE112" s="227">
        <f>IF(N112="základní",J112,0)</f>
        <v>0</v>
      </c>
      <c r="BF112" s="227">
        <f>IF(N112="snížená",J112,0)</f>
        <v>0</v>
      </c>
      <c r="BG112" s="227">
        <f>IF(N112="zákl. přenesená",J112,0)</f>
        <v>0</v>
      </c>
      <c r="BH112" s="227">
        <f>IF(N112="sníž. přenesená",J112,0)</f>
        <v>0</v>
      </c>
      <c r="BI112" s="227">
        <f>IF(N112="nulová",J112,0)</f>
        <v>0</v>
      </c>
      <c r="BJ112" s="19" t="s">
        <v>77</v>
      </c>
      <c r="BK112" s="227">
        <f>ROUND(I112*H112,2)</f>
        <v>0</v>
      </c>
      <c r="BL112" s="19" t="s">
        <v>119</v>
      </c>
      <c r="BM112" s="226" t="s">
        <v>951</v>
      </c>
    </row>
    <row r="113" s="2" customFormat="1">
      <c r="A113" s="40"/>
      <c r="B113" s="41"/>
      <c r="C113" s="42"/>
      <c r="D113" s="230" t="s">
        <v>231</v>
      </c>
      <c r="E113" s="42"/>
      <c r="F113" s="271" t="s">
        <v>952</v>
      </c>
      <c r="G113" s="42"/>
      <c r="H113" s="42"/>
      <c r="I113" s="272"/>
      <c r="J113" s="42"/>
      <c r="K113" s="42"/>
      <c r="L113" s="46"/>
      <c r="M113" s="273"/>
      <c r="N113" s="274"/>
      <c r="O113" s="86"/>
      <c r="P113" s="86"/>
      <c r="Q113" s="86"/>
      <c r="R113" s="86"/>
      <c r="S113" s="86"/>
      <c r="T113" s="87"/>
      <c r="U113" s="40"/>
      <c r="V113" s="40"/>
      <c r="W113" s="40"/>
      <c r="X113" s="40"/>
      <c r="Y113" s="40"/>
      <c r="Z113" s="40"/>
      <c r="AA113" s="40"/>
      <c r="AB113" s="40"/>
      <c r="AC113" s="40"/>
      <c r="AD113" s="40"/>
      <c r="AE113" s="40"/>
      <c r="AT113" s="19" t="s">
        <v>231</v>
      </c>
      <c r="AU113" s="19" t="s">
        <v>79</v>
      </c>
    </row>
    <row r="114" s="2" customFormat="1" ht="16.5" customHeight="1">
      <c r="A114" s="40"/>
      <c r="B114" s="41"/>
      <c r="C114" s="215" t="s">
        <v>119</v>
      </c>
      <c r="D114" s="215" t="s">
        <v>194</v>
      </c>
      <c r="E114" s="216" t="s">
        <v>953</v>
      </c>
      <c r="F114" s="217" t="s">
        <v>954</v>
      </c>
      <c r="G114" s="218" t="s">
        <v>367</v>
      </c>
      <c r="H114" s="219">
        <v>30</v>
      </c>
      <c r="I114" s="220"/>
      <c r="J114" s="221">
        <f>ROUND(I114*H114,2)</f>
        <v>0</v>
      </c>
      <c r="K114" s="217" t="s">
        <v>521</v>
      </c>
      <c r="L114" s="46"/>
      <c r="M114" s="222" t="s">
        <v>19</v>
      </c>
      <c r="N114" s="223" t="s">
        <v>41</v>
      </c>
      <c r="O114" s="86"/>
      <c r="P114" s="224">
        <f>O114*H114</f>
        <v>0</v>
      </c>
      <c r="Q114" s="224">
        <v>0</v>
      </c>
      <c r="R114" s="224">
        <f>Q114*H114</f>
        <v>0</v>
      </c>
      <c r="S114" s="224">
        <v>0</v>
      </c>
      <c r="T114" s="225">
        <f>S114*H114</f>
        <v>0</v>
      </c>
      <c r="U114" s="40"/>
      <c r="V114" s="40"/>
      <c r="W114" s="40"/>
      <c r="X114" s="40"/>
      <c r="Y114" s="40"/>
      <c r="Z114" s="40"/>
      <c r="AA114" s="40"/>
      <c r="AB114" s="40"/>
      <c r="AC114" s="40"/>
      <c r="AD114" s="40"/>
      <c r="AE114" s="40"/>
      <c r="AR114" s="226" t="s">
        <v>119</v>
      </c>
      <c r="AT114" s="226" t="s">
        <v>194</v>
      </c>
      <c r="AU114" s="226" t="s">
        <v>79</v>
      </c>
      <c r="AY114" s="19" t="s">
        <v>191</v>
      </c>
      <c r="BE114" s="227">
        <f>IF(N114="základní",J114,0)</f>
        <v>0</v>
      </c>
      <c r="BF114" s="227">
        <f>IF(N114="snížená",J114,0)</f>
        <v>0</v>
      </c>
      <c r="BG114" s="227">
        <f>IF(N114="zákl. přenesená",J114,0)</f>
        <v>0</v>
      </c>
      <c r="BH114" s="227">
        <f>IF(N114="sníž. přenesená",J114,0)</f>
        <v>0</v>
      </c>
      <c r="BI114" s="227">
        <f>IF(N114="nulová",J114,0)</f>
        <v>0</v>
      </c>
      <c r="BJ114" s="19" t="s">
        <v>77</v>
      </c>
      <c r="BK114" s="227">
        <f>ROUND(I114*H114,2)</f>
        <v>0</v>
      </c>
      <c r="BL114" s="19" t="s">
        <v>119</v>
      </c>
      <c r="BM114" s="226" t="s">
        <v>955</v>
      </c>
    </row>
    <row r="115" s="13" customFormat="1">
      <c r="A115" s="13"/>
      <c r="B115" s="228"/>
      <c r="C115" s="229"/>
      <c r="D115" s="230" t="s">
        <v>200</v>
      </c>
      <c r="E115" s="231" t="s">
        <v>19</v>
      </c>
      <c r="F115" s="232" t="s">
        <v>956</v>
      </c>
      <c r="G115" s="229"/>
      <c r="H115" s="231" t="s">
        <v>19</v>
      </c>
      <c r="I115" s="233"/>
      <c r="J115" s="229"/>
      <c r="K115" s="229"/>
      <c r="L115" s="234"/>
      <c r="M115" s="235"/>
      <c r="N115" s="236"/>
      <c r="O115" s="236"/>
      <c r="P115" s="236"/>
      <c r="Q115" s="236"/>
      <c r="R115" s="236"/>
      <c r="S115" s="236"/>
      <c r="T115" s="237"/>
      <c r="U115" s="13"/>
      <c r="V115" s="13"/>
      <c r="W115" s="13"/>
      <c r="X115" s="13"/>
      <c r="Y115" s="13"/>
      <c r="Z115" s="13"/>
      <c r="AA115" s="13"/>
      <c r="AB115" s="13"/>
      <c r="AC115" s="13"/>
      <c r="AD115" s="13"/>
      <c r="AE115" s="13"/>
      <c r="AT115" s="238" t="s">
        <v>200</v>
      </c>
      <c r="AU115" s="238" t="s">
        <v>79</v>
      </c>
      <c r="AV115" s="13" t="s">
        <v>77</v>
      </c>
      <c r="AW115" s="13" t="s">
        <v>31</v>
      </c>
      <c r="AX115" s="13" t="s">
        <v>70</v>
      </c>
      <c r="AY115" s="238" t="s">
        <v>191</v>
      </c>
    </row>
    <row r="116" s="14" customFormat="1">
      <c r="A116" s="14"/>
      <c r="B116" s="239"/>
      <c r="C116" s="240"/>
      <c r="D116" s="230" t="s">
        <v>200</v>
      </c>
      <c r="E116" s="241" t="s">
        <v>19</v>
      </c>
      <c r="F116" s="242" t="s">
        <v>354</v>
      </c>
      <c r="G116" s="240"/>
      <c r="H116" s="243">
        <v>30</v>
      </c>
      <c r="I116" s="244"/>
      <c r="J116" s="240"/>
      <c r="K116" s="240"/>
      <c r="L116" s="245"/>
      <c r="M116" s="246"/>
      <c r="N116" s="247"/>
      <c r="O116" s="247"/>
      <c r="P116" s="247"/>
      <c r="Q116" s="247"/>
      <c r="R116" s="247"/>
      <c r="S116" s="247"/>
      <c r="T116" s="248"/>
      <c r="U116" s="14"/>
      <c r="V116" s="14"/>
      <c r="W116" s="14"/>
      <c r="X116" s="14"/>
      <c r="Y116" s="14"/>
      <c r="Z116" s="14"/>
      <c r="AA116" s="14"/>
      <c r="AB116" s="14"/>
      <c r="AC116" s="14"/>
      <c r="AD116" s="14"/>
      <c r="AE116" s="14"/>
      <c r="AT116" s="249" t="s">
        <v>200</v>
      </c>
      <c r="AU116" s="249" t="s">
        <v>79</v>
      </c>
      <c r="AV116" s="14" t="s">
        <v>79</v>
      </c>
      <c r="AW116" s="14" t="s">
        <v>31</v>
      </c>
      <c r="AX116" s="14" t="s">
        <v>77</v>
      </c>
      <c r="AY116" s="249" t="s">
        <v>191</v>
      </c>
    </row>
    <row r="117" s="2" customFormat="1">
      <c r="A117" s="40"/>
      <c r="B117" s="41"/>
      <c r="C117" s="215" t="s">
        <v>192</v>
      </c>
      <c r="D117" s="215" t="s">
        <v>194</v>
      </c>
      <c r="E117" s="216" t="s">
        <v>957</v>
      </c>
      <c r="F117" s="217" t="s">
        <v>958</v>
      </c>
      <c r="G117" s="218" t="s">
        <v>236</v>
      </c>
      <c r="H117" s="219">
        <v>94.707999999999998</v>
      </c>
      <c r="I117" s="220"/>
      <c r="J117" s="221">
        <f>ROUND(I117*H117,2)</f>
        <v>0</v>
      </c>
      <c r="K117" s="217" t="s">
        <v>521</v>
      </c>
      <c r="L117" s="46"/>
      <c r="M117" s="222" t="s">
        <v>19</v>
      </c>
      <c r="N117" s="223" t="s">
        <v>41</v>
      </c>
      <c r="O117" s="86"/>
      <c r="P117" s="224">
        <f>O117*H117</f>
        <v>0</v>
      </c>
      <c r="Q117" s="224">
        <v>0</v>
      </c>
      <c r="R117" s="224">
        <f>Q117*H117</f>
        <v>0</v>
      </c>
      <c r="S117" s="224">
        <v>0</v>
      </c>
      <c r="T117" s="225">
        <f>S117*H117</f>
        <v>0</v>
      </c>
      <c r="U117" s="40"/>
      <c r="V117" s="40"/>
      <c r="W117" s="40"/>
      <c r="X117" s="40"/>
      <c r="Y117" s="40"/>
      <c r="Z117" s="40"/>
      <c r="AA117" s="40"/>
      <c r="AB117" s="40"/>
      <c r="AC117" s="40"/>
      <c r="AD117" s="40"/>
      <c r="AE117" s="40"/>
      <c r="AR117" s="226" t="s">
        <v>119</v>
      </c>
      <c r="AT117" s="226" t="s">
        <v>194</v>
      </c>
      <c r="AU117" s="226" t="s">
        <v>79</v>
      </c>
      <c r="AY117" s="19" t="s">
        <v>191</v>
      </c>
      <c r="BE117" s="227">
        <f>IF(N117="základní",J117,0)</f>
        <v>0</v>
      </c>
      <c r="BF117" s="227">
        <f>IF(N117="snížená",J117,0)</f>
        <v>0</v>
      </c>
      <c r="BG117" s="227">
        <f>IF(N117="zákl. přenesená",J117,0)</f>
        <v>0</v>
      </c>
      <c r="BH117" s="227">
        <f>IF(N117="sníž. přenesená",J117,0)</f>
        <v>0</v>
      </c>
      <c r="BI117" s="227">
        <f>IF(N117="nulová",J117,0)</f>
        <v>0</v>
      </c>
      <c r="BJ117" s="19" t="s">
        <v>77</v>
      </c>
      <c r="BK117" s="227">
        <f>ROUND(I117*H117,2)</f>
        <v>0</v>
      </c>
      <c r="BL117" s="19" t="s">
        <v>119</v>
      </c>
      <c r="BM117" s="226" t="s">
        <v>959</v>
      </c>
    </row>
    <row r="118" s="14" customFormat="1">
      <c r="A118" s="14"/>
      <c r="B118" s="239"/>
      <c r="C118" s="240"/>
      <c r="D118" s="230" t="s">
        <v>200</v>
      </c>
      <c r="E118" s="241" t="s">
        <v>19</v>
      </c>
      <c r="F118" s="242" t="s">
        <v>960</v>
      </c>
      <c r="G118" s="240"/>
      <c r="H118" s="243">
        <v>23.760000000000002</v>
      </c>
      <c r="I118" s="244"/>
      <c r="J118" s="240"/>
      <c r="K118" s="240"/>
      <c r="L118" s="245"/>
      <c r="M118" s="246"/>
      <c r="N118" s="247"/>
      <c r="O118" s="247"/>
      <c r="P118" s="247"/>
      <c r="Q118" s="247"/>
      <c r="R118" s="247"/>
      <c r="S118" s="247"/>
      <c r="T118" s="248"/>
      <c r="U118" s="14"/>
      <c r="V118" s="14"/>
      <c r="W118" s="14"/>
      <c r="X118" s="14"/>
      <c r="Y118" s="14"/>
      <c r="Z118" s="14"/>
      <c r="AA118" s="14"/>
      <c r="AB118" s="14"/>
      <c r="AC118" s="14"/>
      <c r="AD118" s="14"/>
      <c r="AE118" s="14"/>
      <c r="AT118" s="249" t="s">
        <v>200</v>
      </c>
      <c r="AU118" s="249" t="s">
        <v>79</v>
      </c>
      <c r="AV118" s="14" t="s">
        <v>79</v>
      </c>
      <c r="AW118" s="14" t="s">
        <v>31</v>
      </c>
      <c r="AX118" s="14" t="s">
        <v>70</v>
      </c>
      <c r="AY118" s="249" t="s">
        <v>191</v>
      </c>
    </row>
    <row r="119" s="14" customFormat="1">
      <c r="A119" s="14"/>
      <c r="B119" s="239"/>
      <c r="C119" s="240"/>
      <c r="D119" s="230" t="s">
        <v>200</v>
      </c>
      <c r="E119" s="241" t="s">
        <v>19</v>
      </c>
      <c r="F119" s="242" t="s">
        <v>961</v>
      </c>
      <c r="G119" s="240"/>
      <c r="H119" s="243">
        <v>33</v>
      </c>
      <c r="I119" s="244"/>
      <c r="J119" s="240"/>
      <c r="K119" s="240"/>
      <c r="L119" s="245"/>
      <c r="M119" s="246"/>
      <c r="N119" s="247"/>
      <c r="O119" s="247"/>
      <c r="P119" s="247"/>
      <c r="Q119" s="247"/>
      <c r="R119" s="247"/>
      <c r="S119" s="247"/>
      <c r="T119" s="248"/>
      <c r="U119" s="14"/>
      <c r="V119" s="14"/>
      <c r="W119" s="14"/>
      <c r="X119" s="14"/>
      <c r="Y119" s="14"/>
      <c r="Z119" s="14"/>
      <c r="AA119" s="14"/>
      <c r="AB119" s="14"/>
      <c r="AC119" s="14"/>
      <c r="AD119" s="14"/>
      <c r="AE119" s="14"/>
      <c r="AT119" s="249" t="s">
        <v>200</v>
      </c>
      <c r="AU119" s="249" t="s">
        <v>79</v>
      </c>
      <c r="AV119" s="14" t="s">
        <v>79</v>
      </c>
      <c r="AW119" s="14" t="s">
        <v>31</v>
      </c>
      <c r="AX119" s="14" t="s">
        <v>70</v>
      </c>
      <c r="AY119" s="249" t="s">
        <v>191</v>
      </c>
    </row>
    <row r="120" s="14" customFormat="1">
      <c r="A120" s="14"/>
      <c r="B120" s="239"/>
      <c r="C120" s="240"/>
      <c r="D120" s="230" t="s">
        <v>200</v>
      </c>
      <c r="E120" s="241" t="s">
        <v>19</v>
      </c>
      <c r="F120" s="242" t="s">
        <v>962</v>
      </c>
      <c r="G120" s="240"/>
      <c r="H120" s="243">
        <v>11</v>
      </c>
      <c r="I120" s="244"/>
      <c r="J120" s="240"/>
      <c r="K120" s="240"/>
      <c r="L120" s="245"/>
      <c r="M120" s="246"/>
      <c r="N120" s="247"/>
      <c r="O120" s="247"/>
      <c r="P120" s="247"/>
      <c r="Q120" s="247"/>
      <c r="R120" s="247"/>
      <c r="S120" s="247"/>
      <c r="T120" s="248"/>
      <c r="U120" s="14"/>
      <c r="V120" s="14"/>
      <c r="W120" s="14"/>
      <c r="X120" s="14"/>
      <c r="Y120" s="14"/>
      <c r="Z120" s="14"/>
      <c r="AA120" s="14"/>
      <c r="AB120" s="14"/>
      <c r="AC120" s="14"/>
      <c r="AD120" s="14"/>
      <c r="AE120" s="14"/>
      <c r="AT120" s="249" t="s">
        <v>200</v>
      </c>
      <c r="AU120" s="249" t="s">
        <v>79</v>
      </c>
      <c r="AV120" s="14" t="s">
        <v>79</v>
      </c>
      <c r="AW120" s="14" t="s">
        <v>31</v>
      </c>
      <c r="AX120" s="14" t="s">
        <v>70</v>
      </c>
      <c r="AY120" s="249" t="s">
        <v>191</v>
      </c>
    </row>
    <row r="121" s="14" customFormat="1">
      <c r="A121" s="14"/>
      <c r="B121" s="239"/>
      <c r="C121" s="240"/>
      <c r="D121" s="230" t="s">
        <v>200</v>
      </c>
      <c r="E121" s="241" t="s">
        <v>19</v>
      </c>
      <c r="F121" s="242" t="s">
        <v>963</v>
      </c>
      <c r="G121" s="240"/>
      <c r="H121" s="243">
        <v>4.5</v>
      </c>
      <c r="I121" s="244"/>
      <c r="J121" s="240"/>
      <c r="K121" s="240"/>
      <c r="L121" s="245"/>
      <c r="M121" s="246"/>
      <c r="N121" s="247"/>
      <c r="O121" s="247"/>
      <c r="P121" s="247"/>
      <c r="Q121" s="247"/>
      <c r="R121" s="247"/>
      <c r="S121" s="247"/>
      <c r="T121" s="248"/>
      <c r="U121" s="14"/>
      <c r="V121" s="14"/>
      <c r="W121" s="14"/>
      <c r="X121" s="14"/>
      <c r="Y121" s="14"/>
      <c r="Z121" s="14"/>
      <c r="AA121" s="14"/>
      <c r="AB121" s="14"/>
      <c r="AC121" s="14"/>
      <c r="AD121" s="14"/>
      <c r="AE121" s="14"/>
      <c r="AT121" s="249" t="s">
        <v>200</v>
      </c>
      <c r="AU121" s="249" t="s">
        <v>79</v>
      </c>
      <c r="AV121" s="14" t="s">
        <v>79</v>
      </c>
      <c r="AW121" s="14" t="s">
        <v>31</v>
      </c>
      <c r="AX121" s="14" t="s">
        <v>70</v>
      </c>
      <c r="AY121" s="249" t="s">
        <v>191</v>
      </c>
    </row>
    <row r="122" s="14" customFormat="1">
      <c r="A122" s="14"/>
      <c r="B122" s="239"/>
      <c r="C122" s="240"/>
      <c r="D122" s="230" t="s">
        <v>200</v>
      </c>
      <c r="E122" s="241" t="s">
        <v>19</v>
      </c>
      <c r="F122" s="242" t="s">
        <v>964</v>
      </c>
      <c r="G122" s="240"/>
      <c r="H122" s="243">
        <v>2.1280000000000001</v>
      </c>
      <c r="I122" s="244"/>
      <c r="J122" s="240"/>
      <c r="K122" s="240"/>
      <c r="L122" s="245"/>
      <c r="M122" s="246"/>
      <c r="N122" s="247"/>
      <c r="O122" s="247"/>
      <c r="P122" s="247"/>
      <c r="Q122" s="247"/>
      <c r="R122" s="247"/>
      <c r="S122" s="247"/>
      <c r="T122" s="248"/>
      <c r="U122" s="14"/>
      <c r="V122" s="14"/>
      <c r="W122" s="14"/>
      <c r="X122" s="14"/>
      <c r="Y122" s="14"/>
      <c r="Z122" s="14"/>
      <c r="AA122" s="14"/>
      <c r="AB122" s="14"/>
      <c r="AC122" s="14"/>
      <c r="AD122" s="14"/>
      <c r="AE122" s="14"/>
      <c r="AT122" s="249" t="s">
        <v>200</v>
      </c>
      <c r="AU122" s="249" t="s">
        <v>79</v>
      </c>
      <c r="AV122" s="14" t="s">
        <v>79</v>
      </c>
      <c r="AW122" s="14" t="s">
        <v>31</v>
      </c>
      <c r="AX122" s="14" t="s">
        <v>70</v>
      </c>
      <c r="AY122" s="249" t="s">
        <v>191</v>
      </c>
    </row>
    <row r="123" s="14" customFormat="1">
      <c r="A123" s="14"/>
      <c r="B123" s="239"/>
      <c r="C123" s="240"/>
      <c r="D123" s="230" t="s">
        <v>200</v>
      </c>
      <c r="E123" s="241" t="s">
        <v>19</v>
      </c>
      <c r="F123" s="242" t="s">
        <v>965</v>
      </c>
      <c r="G123" s="240"/>
      <c r="H123" s="243">
        <v>20.32</v>
      </c>
      <c r="I123" s="244"/>
      <c r="J123" s="240"/>
      <c r="K123" s="240"/>
      <c r="L123" s="245"/>
      <c r="M123" s="246"/>
      <c r="N123" s="247"/>
      <c r="O123" s="247"/>
      <c r="P123" s="247"/>
      <c r="Q123" s="247"/>
      <c r="R123" s="247"/>
      <c r="S123" s="247"/>
      <c r="T123" s="248"/>
      <c r="U123" s="14"/>
      <c r="V123" s="14"/>
      <c r="W123" s="14"/>
      <c r="X123" s="14"/>
      <c r="Y123" s="14"/>
      <c r="Z123" s="14"/>
      <c r="AA123" s="14"/>
      <c r="AB123" s="14"/>
      <c r="AC123" s="14"/>
      <c r="AD123" s="14"/>
      <c r="AE123" s="14"/>
      <c r="AT123" s="249" t="s">
        <v>200</v>
      </c>
      <c r="AU123" s="249" t="s">
        <v>79</v>
      </c>
      <c r="AV123" s="14" t="s">
        <v>79</v>
      </c>
      <c r="AW123" s="14" t="s">
        <v>31</v>
      </c>
      <c r="AX123" s="14" t="s">
        <v>70</v>
      </c>
      <c r="AY123" s="249" t="s">
        <v>191</v>
      </c>
    </row>
    <row r="124" s="15" customFormat="1">
      <c r="A124" s="15"/>
      <c r="B124" s="250"/>
      <c r="C124" s="251"/>
      <c r="D124" s="230" t="s">
        <v>200</v>
      </c>
      <c r="E124" s="252" t="s">
        <v>19</v>
      </c>
      <c r="F124" s="253" t="s">
        <v>209</v>
      </c>
      <c r="G124" s="251"/>
      <c r="H124" s="254">
        <v>94.707999999999998</v>
      </c>
      <c r="I124" s="255"/>
      <c r="J124" s="251"/>
      <c r="K124" s="251"/>
      <c r="L124" s="256"/>
      <c r="M124" s="257"/>
      <c r="N124" s="258"/>
      <c r="O124" s="258"/>
      <c r="P124" s="258"/>
      <c r="Q124" s="258"/>
      <c r="R124" s="258"/>
      <c r="S124" s="258"/>
      <c r="T124" s="259"/>
      <c r="U124" s="15"/>
      <c r="V124" s="15"/>
      <c r="W124" s="15"/>
      <c r="X124" s="15"/>
      <c r="Y124" s="15"/>
      <c r="Z124" s="15"/>
      <c r="AA124" s="15"/>
      <c r="AB124" s="15"/>
      <c r="AC124" s="15"/>
      <c r="AD124" s="15"/>
      <c r="AE124" s="15"/>
      <c r="AT124" s="260" t="s">
        <v>200</v>
      </c>
      <c r="AU124" s="260" t="s">
        <v>79</v>
      </c>
      <c r="AV124" s="15" t="s">
        <v>119</v>
      </c>
      <c r="AW124" s="15" t="s">
        <v>31</v>
      </c>
      <c r="AX124" s="15" t="s">
        <v>77</v>
      </c>
      <c r="AY124" s="260" t="s">
        <v>191</v>
      </c>
    </row>
    <row r="125" s="2" customFormat="1">
      <c r="A125" s="40"/>
      <c r="B125" s="41"/>
      <c r="C125" s="215" t="s">
        <v>227</v>
      </c>
      <c r="D125" s="215" t="s">
        <v>194</v>
      </c>
      <c r="E125" s="216" t="s">
        <v>966</v>
      </c>
      <c r="F125" s="217" t="s">
        <v>967</v>
      </c>
      <c r="G125" s="218" t="s">
        <v>367</v>
      </c>
      <c r="H125" s="219">
        <v>33</v>
      </c>
      <c r="I125" s="220"/>
      <c r="J125" s="221">
        <f>ROUND(I125*H125,2)</f>
        <v>0</v>
      </c>
      <c r="K125" s="217" t="s">
        <v>521</v>
      </c>
      <c r="L125" s="46"/>
      <c r="M125" s="222" t="s">
        <v>19</v>
      </c>
      <c r="N125" s="223" t="s">
        <v>41</v>
      </c>
      <c r="O125" s="86"/>
      <c r="P125" s="224">
        <f>O125*H125</f>
        <v>0</v>
      </c>
      <c r="Q125" s="224">
        <v>0.0019955099999999998</v>
      </c>
      <c r="R125" s="224">
        <f>Q125*H125</f>
        <v>0.06585183</v>
      </c>
      <c r="S125" s="224">
        <v>0</v>
      </c>
      <c r="T125" s="225">
        <f>S125*H125</f>
        <v>0</v>
      </c>
      <c r="U125" s="40"/>
      <c r="V125" s="40"/>
      <c r="W125" s="40"/>
      <c r="X125" s="40"/>
      <c r="Y125" s="40"/>
      <c r="Z125" s="40"/>
      <c r="AA125" s="40"/>
      <c r="AB125" s="40"/>
      <c r="AC125" s="40"/>
      <c r="AD125" s="40"/>
      <c r="AE125" s="40"/>
      <c r="AR125" s="226" t="s">
        <v>119</v>
      </c>
      <c r="AT125" s="226" t="s">
        <v>194</v>
      </c>
      <c r="AU125" s="226" t="s">
        <v>79</v>
      </c>
      <c r="AY125" s="19" t="s">
        <v>191</v>
      </c>
      <c r="BE125" s="227">
        <f>IF(N125="základní",J125,0)</f>
        <v>0</v>
      </c>
      <c r="BF125" s="227">
        <f>IF(N125="snížená",J125,0)</f>
        <v>0</v>
      </c>
      <c r="BG125" s="227">
        <f>IF(N125="zákl. přenesená",J125,0)</f>
        <v>0</v>
      </c>
      <c r="BH125" s="227">
        <f>IF(N125="sníž. přenesená",J125,0)</f>
        <v>0</v>
      </c>
      <c r="BI125" s="227">
        <f>IF(N125="nulová",J125,0)</f>
        <v>0</v>
      </c>
      <c r="BJ125" s="19" t="s">
        <v>77</v>
      </c>
      <c r="BK125" s="227">
        <f>ROUND(I125*H125,2)</f>
        <v>0</v>
      </c>
      <c r="BL125" s="19" t="s">
        <v>119</v>
      </c>
      <c r="BM125" s="226" t="s">
        <v>968</v>
      </c>
    </row>
    <row r="126" s="13" customFormat="1">
      <c r="A126" s="13"/>
      <c r="B126" s="228"/>
      <c r="C126" s="229"/>
      <c r="D126" s="230" t="s">
        <v>200</v>
      </c>
      <c r="E126" s="231" t="s">
        <v>19</v>
      </c>
      <c r="F126" s="232" t="s">
        <v>969</v>
      </c>
      <c r="G126" s="229"/>
      <c r="H126" s="231" t="s">
        <v>19</v>
      </c>
      <c r="I126" s="233"/>
      <c r="J126" s="229"/>
      <c r="K126" s="229"/>
      <c r="L126" s="234"/>
      <c r="M126" s="235"/>
      <c r="N126" s="236"/>
      <c r="O126" s="236"/>
      <c r="P126" s="236"/>
      <c r="Q126" s="236"/>
      <c r="R126" s="236"/>
      <c r="S126" s="236"/>
      <c r="T126" s="237"/>
      <c r="U126" s="13"/>
      <c r="V126" s="13"/>
      <c r="W126" s="13"/>
      <c r="X126" s="13"/>
      <c r="Y126" s="13"/>
      <c r="Z126" s="13"/>
      <c r="AA126" s="13"/>
      <c r="AB126" s="13"/>
      <c r="AC126" s="13"/>
      <c r="AD126" s="13"/>
      <c r="AE126" s="13"/>
      <c r="AT126" s="238" t="s">
        <v>200</v>
      </c>
      <c r="AU126" s="238" t="s">
        <v>79</v>
      </c>
      <c r="AV126" s="13" t="s">
        <v>77</v>
      </c>
      <c r="AW126" s="13" t="s">
        <v>31</v>
      </c>
      <c r="AX126" s="13" t="s">
        <v>70</v>
      </c>
      <c r="AY126" s="238" t="s">
        <v>191</v>
      </c>
    </row>
    <row r="127" s="14" customFormat="1">
      <c r="A127" s="14"/>
      <c r="B127" s="239"/>
      <c r="C127" s="240"/>
      <c r="D127" s="230" t="s">
        <v>200</v>
      </c>
      <c r="E127" s="241" t="s">
        <v>19</v>
      </c>
      <c r="F127" s="242" t="s">
        <v>970</v>
      </c>
      <c r="G127" s="240"/>
      <c r="H127" s="243">
        <v>18</v>
      </c>
      <c r="I127" s="244"/>
      <c r="J127" s="240"/>
      <c r="K127" s="240"/>
      <c r="L127" s="245"/>
      <c r="M127" s="246"/>
      <c r="N127" s="247"/>
      <c r="O127" s="247"/>
      <c r="P127" s="247"/>
      <c r="Q127" s="247"/>
      <c r="R127" s="247"/>
      <c r="S127" s="247"/>
      <c r="T127" s="248"/>
      <c r="U127" s="14"/>
      <c r="V127" s="14"/>
      <c r="W127" s="14"/>
      <c r="X127" s="14"/>
      <c r="Y127" s="14"/>
      <c r="Z127" s="14"/>
      <c r="AA127" s="14"/>
      <c r="AB127" s="14"/>
      <c r="AC127" s="14"/>
      <c r="AD127" s="14"/>
      <c r="AE127" s="14"/>
      <c r="AT127" s="249" t="s">
        <v>200</v>
      </c>
      <c r="AU127" s="249" t="s">
        <v>79</v>
      </c>
      <c r="AV127" s="14" t="s">
        <v>79</v>
      </c>
      <c r="AW127" s="14" t="s">
        <v>31</v>
      </c>
      <c r="AX127" s="14" t="s">
        <v>70</v>
      </c>
      <c r="AY127" s="249" t="s">
        <v>191</v>
      </c>
    </row>
    <row r="128" s="13" customFormat="1">
      <c r="A128" s="13"/>
      <c r="B128" s="228"/>
      <c r="C128" s="229"/>
      <c r="D128" s="230" t="s">
        <v>200</v>
      </c>
      <c r="E128" s="231" t="s">
        <v>19</v>
      </c>
      <c r="F128" s="232" t="s">
        <v>971</v>
      </c>
      <c r="G128" s="229"/>
      <c r="H128" s="231" t="s">
        <v>19</v>
      </c>
      <c r="I128" s="233"/>
      <c r="J128" s="229"/>
      <c r="K128" s="229"/>
      <c r="L128" s="234"/>
      <c r="M128" s="235"/>
      <c r="N128" s="236"/>
      <c r="O128" s="236"/>
      <c r="P128" s="236"/>
      <c r="Q128" s="236"/>
      <c r="R128" s="236"/>
      <c r="S128" s="236"/>
      <c r="T128" s="237"/>
      <c r="U128" s="13"/>
      <c r="V128" s="13"/>
      <c r="W128" s="13"/>
      <c r="X128" s="13"/>
      <c r="Y128" s="13"/>
      <c r="Z128" s="13"/>
      <c r="AA128" s="13"/>
      <c r="AB128" s="13"/>
      <c r="AC128" s="13"/>
      <c r="AD128" s="13"/>
      <c r="AE128" s="13"/>
      <c r="AT128" s="238" t="s">
        <v>200</v>
      </c>
      <c r="AU128" s="238" t="s">
        <v>79</v>
      </c>
      <c r="AV128" s="13" t="s">
        <v>77</v>
      </c>
      <c r="AW128" s="13" t="s">
        <v>31</v>
      </c>
      <c r="AX128" s="13" t="s">
        <v>70</v>
      </c>
      <c r="AY128" s="238" t="s">
        <v>191</v>
      </c>
    </row>
    <row r="129" s="14" customFormat="1">
      <c r="A129" s="14"/>
      <c r="B129" s="239"/>
      <c r="C129" s="240"/>
      <c r="D129" s="230" t="s">
        <v>200</v>
      </c>
      <c r="E129" s="241" t="s">
        <v>19</v>
      </c>
      <c r="F129" s="242" t="s">
        <v>972</v>
      </c>
      <c r="G129" s="240"/>
      <c r="H129" s="243">
        <v>15</v>
      </c>
      <c r="I129" s="244"/>
      <c r="J129" s="240"/>
      <c r="K129" s="240"/>
      <c r="L129" s="245"/>
      <c r="M129" s="246"/>
      <c r="N129" s="247"/>
      <c r="O129" s="247"/>
      <c r="P129" s="247"/>
      <c r="Q129" s="247"/>
      <c r="R129" s="247"/>
      <c r="S129" s="247"/>
      <c r="T129" s="248"/>
      <c r="U129" s="14"/>
      <c r="V129" s="14"/>
      <c r="W129" s="14"/>
      <c r="X129" s="14"/>
      <c r="Y129" s="14"/>
      <c r="Z129" s="14"/>
      <c r="AA129" s="14"/>
      <c r="AB129" s="14"/>
      <c r="AC129" s="14"/>
      <c r="AD129" s="14"/>
      <c r="AE129" s="14"/>
      <c r="AT129" s="249" t="s">
        <v>200</v>
      </c>
      <c r="AU129" s="249" t="s">
        <v>79</v>
      </c>
      <c r="AV129" s="14" t="s">
        <v>79</v>
      </c>
      <c r="AW129" s="14" t="s">
        <v>31</v>
      </c>
      <c r="AX129" s="14" t="s">
        <v>70</v>
      </c>
      <c r="AY129" s="249" t="s">
        <v>191</v>
      </c>
    </row>
    <row r="130" s="15" customFormat="1">
      <c r="A130" s="15"/>
      <c r="B130" s="250"/>
      <c r="C130" s="251"/>
      <c r="D130" s="230" t="s">
        <v>200</v>
      </c>
      <c r="E130" s="252" t="s">
        <v>19</v>
      </c>
      <c r="F130" s="253" t="s">
        <v>209</v>
      </c>
      <c r="G130" s="251"/>
      <c r="H130" s="254">
        <v>33</v>
      </c>
      <c r="I130" s="255"/>
      <c r="J130" s="251"/>
      <c r="K130" s="251"/>
      <c r="L130" s="256"/>
      <c r="M130" s="257"/>
      <c r="N130" s="258"/>
      <c r="O130" s="258"/>
      <c r="P130" s="258"/>
      <c r="Q130" s="258"/>
      <c r="R130" s="258"/>
      <c r="S130" s="258"/>
      <c r="T130" s="259"/>
      <c r="U130" s="15"/>
      <c r="V130" s="15"/>
      <c r="W130" s="15"/>
      <c r="X130" s="15"/>
      <c r="Y130" s="15"/>
      <c r="Z130" s="15"/>
      <c r="AA130" s="15"/>
      <c r="AB130" s="15"/>
      <c r="AC130" s="15"/>
      <c r="AD130" s="15"/>
      <c r="AE130" s="15"/>
      <c r="AT130" s="260" t="s">
        <v>200</v>
      </c>
      <c r="AU130" s="260" t="s">
        <v>79</v>
      </c>
      <c r="AV130" s="15" t="s">
        <v>119</v>
      </c>
      <c r="AW130" s="15" t="s">
        <v>31</v>
      </c>
      <c r="AX130" s="15" t="s">
        <v>77</v>
      </c>
      <c r="AY130" s="260" t="s">
        <v>191</v>
      </c>
    </row>
    <row r="131" s="2" customFormat="1">
      <c r="A131" s="40"/>
      <c r="B131" s="41"/>
      <c r="C131" s="215" t="s">
        <v>233</v>
      </c>
      <c r="D131" s="215" t="s">
        <v>194</v>
      </c>
      <c r="E131" s="216" t="s">
        <v>973</v>
      </c>
      <c r="F131" s="217" t="s">
        <v>974</v>
      </c>
      <c r="G131" s="218" t="s">
        <v>367</v>
      </c>
      <c r="H131" s="219">
        <v>33</v>
      </c>
      <c r="I131" s="220"/>
      <c r="J131" s="221">
        <f>ROUND(I131*H131,2)</f>
        <v>0</v>
      </c>
      <c r="K131" s="217" t="s">
        <v>521</v>
      </c>
      <c r="L131" s="46"/>
      <c r="M131" s="222" t="s">
        <v>19</v>
      </c>
      <c r="N131" s="223" t="s">
        <v>41</v>
      </c>
      <c r="O131" s="86"/>
      <c r="P131" s="224">
        <f>O131*H131</f>
        <v>0</v>
      </c>
      <c r="Q131" s="224">
        <v>0</v>
      </c>
      <c r="R131" s="224">
        <f>Q131*H131</f>
        <v>0</v>
      </c>
      <c r="S131" s="224">
        <v>0</v>
      </c>
      <c r="T131" s="225">
        <f>S131*H131</f>
        <v>0</v>
      </c>
      <c r="U131" s="40"/>
      <c r="V131" s="40"/>
      <c r="W131" s="40"/>
      <c r="X131" s="40"/>
      <c r="Y131" s="40"/>
      <c r="Z131" s="40"/>
      <c r="AA131" s="40"/>
      <c r="AB131" s="40"/>
      <c r="AC131" s="40"/>
      <c r="AD131" s="40"/>
      <c r="AE131" s="40"/>
      <c r="AR131" s="226" t="s">
        <v>119</v>
      </c>
      <c r="AT131" s="226" t="s">
        <v>194</v>
      </c>
      <c r="AU131" s="226" t="s">
        <v>79</v>
      </c>
      <c r="AY131" s="19" t="s">
        <v>191</v>
      </c>
      <c r="BE131" s="227">
        <f>IF(N131="základní",J131,0)</f>
        <v>0</v>
      </c>
      <c r="BF131" s="227">
        <f>IF(N131="snížená",J131,0)</f>
        <v>0</v>
      </c>
      <c r="BG131" s="227">
        <f>IF(N131="zákl. přenesená",J131,0)</f>
        <v>0</v>
      </c>
      <c r="BH131" s="227">
        <f>IF(N131="sníž. přenesená",J131,0)</f>
        <v>0</v>
      </c>
      <c r="BI131" s="227">
        <f>IF(N131="nulová",J131,0)</f>
        <v>0</v>
      </c>
      <c r="BJ131" s="19" t="s">
        <v>77</v>
      </c>
      <c r="BK131" s="227">
        <f>ROUND(I131*H131,2)</f>
        <v>0</v>
      </c>
      <c r="BL131" s="19" t="s">
        <v>119</v>
      </c>
      <c r="BM131" s="226" t="s">
        <v>975</v>
      </c>
    </row>
    <row r="132" s="2" customFormat="1">
      <c r="A132" s="40"/>
      <c r="B132" s="41"/>
      <c r="C132" s="215" t="s">
        <v>213</v>
      </c>
      <c r="D132" s="215" t="s">
        <v>194</v>
      </c>
      <c r="E132" s="216" t="s">
        <v>976</v>
      </c>
      <c r="F132" s="217" t="s">
        <v>977</v>
      </c>
      <c r="G132" s="218" t="s">
        <v>236</v>
      </c>
      <c r="H132" s="219">
        <v>94.707999999999998</v>
      </c>
      <c r="I132" s="220"/>
      <c r="J132" s="221">
        <f>ROUND(I132*H132,2)</f>
        <v>0</v>
      </c>
      <c r="K132" s="217" t="s">
        <v>521</v>
      </c>
      <c r="L132" s="46"/>
      <c r="M132" s="222" t="s">
        <v>19</v>
      </c>
      <c r="N132" s="223" t="s">
        <v>41</v>
      </c>
      <c r="O132" s="86"/>
      <c r="P132" s="224">
        <f>O132*H132</f>
        <v>0</v>
      </c>
      <c r="Q132" s="224">
        <v>0</v>
      </c>
      <c r="R132" s="224">
        <f>Q132*H132</f>
        <v>0</v>
      </c>
      <c r="S132" s="224">
        <v>0</v>
      </c>
      <c r="T132" s="225">
        <f>S132*H132</f>
        <v>0</v>
      </c>
      <c r="U132" s="40"/>
      <c r="V132" s="40"/>
      <c r="W132" s="40"/>
      <c r="X132" s="40"/>
      <c r="Y132" s="40"/>
      <c r="Z132" s="40"/>
      <c r="AA132" s="40"/>
      <c r="AB132" s="40"/>
      <c r="AC132" s="40"/>
      <c r="AD132" s="40"/>
      <c r="AE132" s="40"/>
      <c r="AR132" s="226" t="s">
        <v>119</v>
      </c>
      <c r="AT132" s="226" t="s">
        <v>194</v>
      </c>
      <c r="AU132" s="226" t="s">
        <v>79</v>
      </c>
      <c r="AY132" s="19" t="s">
        <v>191</v>
      </c>
      <c r="BE132" s="227">
        <f>IF(N132="základní",J132,0)</f>
        <v>0</v>
      </c>
      <c r="BF132" s="227">
        <f>IF(N132="snížená",J132,0)</f>
        <v>0</v>
      </c>
      <c r="BG132" s="227">
        <f>IF(N132="zákl. přenesená",J132,0)</f>
        <v>0</v>
      </c>
      <c r="BH132" s="227">
        <f>IF(N132="sníž. přenesená",J132,0)</f>
        <v>0</v>
      </c>
      <c r="BI132" s="227">
        <f>IF(N132="nulová",J132,0)</f>
        <v>0</v>
      </c>
      <c r="BJ132" s="19" t="s">
        <v>77</v>
      </c>
      <c r="BK132" s="227">
        <f>ROUND(I132*H132,2)</f>
        <v>0</v>
      </c>
      <c r="BL132" s="19" t="s">
        <v>119</v>
      </c>
      <c r="BM132" s="226" t="s">
        <v>978</v>
      </c>
    </row>
    <row r="133" s="2" customFormat="1">
      <c r="A133" s="40"/>
      <c r="B133" s="41"/>
      <c r="C133" s="215" t="s">
        <v>248</v>
      </c>
      <c r="D133" s="215" t="s">
        <v>194</v>
      </c>
      <c r="E133" s="216" t="s">
        <v>979</v>
      </c>
      <c r="F133" s="217" t="s">
        <v>980</v>
      </c>
      <c r="G133" s="218" t="s">
        <v>236</v>
      </c>
      <c r="H133" s="219">
        <v>662.95600000000002</v>
      </c>
      <c r="I133" s="220"/>
      <c r="J133" s="221">
        <f>ROUND(I133*H133,2)</f>
        <v>0</v>
      </c>
      <c r="K133" s="217" t="s">
        <v>521</v>
      </c>
      <c r="L133" s="46"/>
      <c r="M133" s="222" t="s">
        <v>19</v>
      </c>
      <c r="N133" s="223" t="s">
        <v>41</v>
      </c>
      <c r="O133" s="86"/>
      <c r="P133" s="224">
        <f>O133*H133</f>
        <v>0</v>
      </c>
      <c r="Q133" s="224">
        <v>0</v>
      </c>
      <c r="R133" s="224">
        <f>Q133*H133</f>
        <v>0</v>
      </c>
      <c r="S133" s="224">
        <v>0</v>
      </c>
      <c r="T133" s="225">
        <f>S133*H133</f>
        <v>0</v>
      </c>
      <c r="U133" s="40"/>
      <c r="V133" s="40"/>
      <c r="W133" s="40"/>
      <c r="X133" s="40"/>
      <c r="Y133" s="40"/>
      <c r="Z133" s="40"/>
      <c r="AA133" s="40"/>
      <c r="AB133" s="40"/>
      <c r="AC133" s="40"/>
      <c r="AD133" s="40"/>
      <c r="AE133" s="40"/>
      <c r="AR133" s="226" t="s">
        <v>119</v>
      </c>
      <c r="AT133" s="226" t="s">
        <v>194</v>
      </c>
      <c r="AU133" s="226" t="s">
        <v>79</v>
      </c>
      <c r="AY133" s="19" t="s">
        <v>191</v>
      </c>
      <c r="BE133" s="227">
        <f>IF(N133="základní",J133,0)</f>
        <v>0</v>
      </c>
      <c r="BF133" s="227">
        <f>IF(N133="snížená",J133,0)</f>
        <v>0</v>
      </c>
      <c r="BG133" s="227">
        <f>IF(N133="zákl. přenesená",J133,0)</f>
        <v>0</v>
      </c>
      <c r="BH133" s="227">
        <f>IF(N133="sníž. přenesená",J133,0)</f>
        <v>0</v>
      </c>
      <c r="BI133" s="227">
        <f>IF(N133="nulová",J133,0)</f>
        <v>0</v>
      </c>
      <c r="BJ133" s="19" t="s">
        <v>77</v>
      </c>
      <c r="BK133" s="227">
        <f>ROUND(I133*H133,2)</f>
        <v>0</v>
      </c>
      <c r="BL133" s="19" t="s">
        <v>119</v>
      </c>
      <c r="BM133" s="226" t="s">
        <v>981</v>
      </c>
    </row>
    <row r="134" s="2" customFormat="1">
      <c r="A134" s="40"/>
      <c r="B134" s="41"/>
      <c r="C134" s="42"/>
      <c r="D134" s="230" t="s">
        <v>231</v>
      </c>
      <c r="E134" s="42"/>
      <c r="F134" s="271" t="s">
        <v>982</v>
      </c>
      <c r="G134" s="42"/>
      <c r="H134" s="42"/>
      <c r="I134" s="272"/>
      <c r="J134" s="42"/>
      <c r="K134" s="42"/>
      <c r="L134" s="46"/>
      <c r="M134" s="273"/>
      <c r="N134" s="274"/>
      <c r="O134" s="86"/>
      <c r="P134" s="86"/>
      <c r="Q134" s="86"/>
      <c r="R134" s="86"/>
      <c r="S134" s="86"/>
      <c r="T134" s="87"/>
      <c r="U134" s="40"/>
      <c r="V134" s="40"/>
      <c r="W134" s="40"/>
      <c r="X134" s="40"/>
      <c r="Y134" s="40"/>
      <c r="Z134" s="40"/>
      <c r="AA134" s="40"/>
      <c r="AB134" s="40"/>
      <c r="AC134" s="40"/>
      <c r="AD134" s="40"/>
      <c r="AE134" s="40"/>
      <c r="AT134" s="19" t="s">
        <v>231</v>
      </c>
      <c r="AU134" s="19" t="s">
        <v>79</v>
      </c>
    </row>
    <row r="135" s="14" customFormat="1">
      <c r="A135" s="14"/>
      <c r="B135" s="239"/>
      <c r="C135" s="240"/>
      <c r="D135" s="230" t="s">
        <v>200</v>
      </c>
      <c r="E135" s="241" t="s">
        <v>19</v>
      </c>
      <c r="F135" s="242" t="s">
        <v>983</v>
      </c>
      <c r="G135" s="240"/>
      <c r="H135" s="243">
        <v>662.95600000000002</v>
      </c>
      <c r="I135" s="244"/>
      <c r="J135" s="240"/>
      <c r="K135" s="240"/>
      <c r="L135" s="245"/>
      <c r="M135" s="246"/>
      <c r="N135" s="247"/>
      <c r="O135" s="247"/>
      <c r="P135" s="247"/>
      <c r="Q135" s="247"/>
      <c r="R135" s="247"/>
      <c r="S135" s="247"/>
      <c r="T135" s="248"/>
      <c r="U135" s="14"/>
      <c r="V135" s="14"/>
      <c r="W135" s="14"/>
      <c r="X135" s="14"/>
      <c r="Y135" s="14"/>
      <c r="Z135" s="14"/>
      <c r="AA135" s="14"/>
      <c r="AB135" s="14"/>
      <c r="AC135" s="14"/>
      <c r="AD135" s="14"/>
      <c r="AE135" s="14"/>
      <c r="AT135" s="249" t="s">
        <v>200</v>
      </c>
      <c r="AU135" s="249" t="s">
        <v>79</v>
      </c>
      <c r="AV135" s="14" t="s">
        <v>79</v>
      </c>
      <c r="AW135" s="14" t="s">
        <v>31</v>
      </c>
      <c r="AX135" s="14" t="s">
        <v>77</v>
      </c>
      <c r="AY135" s="249" t="s">
        <v>191</v>
      </c>
    </row>
    <row r="136" s="2" customFormat="1">
      <c r="A136" s="40"/>
      <c r="B136" s="41"/>
      <c r="C136" s="215" t="s">
        <v>254</v>
      </c>
      <c r="D136" s="215" t="s">
        <v>194</v>
      </c>
      <c r="E136" s="216" t="s">
        <v>984</v>
      </c>
      <c r="F136" s="217" t="s">
        <v>985</v>
      </c>
      <c r="G136" s="218" t="s">
        <v>236</v>
      </c>
      <c r="H136" s="219">
        <v>4.5</v>
      </c>
      <c r="I136" s="220"/>
      <c r="J136" s="221">
        <f>ROUND(I136*H136,2)</f>
        <v>0</v>
      </c>
      <c r="K136" s="217" t="s">
        <v>521</v>
      </c>
      <c r="L136" s="46"/>
      <c r="M136" s="222" t="s">
        <v>19</v>
      </c>
      <c r="N136" s="223" t="s">
        <v>41</v>
      </c>
      <c r="O136" s="86"/>
      <c r="P136" s="224">
        <f>O136*H136</f>
        <v>0</v>
      </c>
      <c r="Q136" s="224">
        <v>0</v>
      </c>
      <c r="R136" s="224">
        <f>Q136*H136</f>
        <v>0</v>
      </c>
      <c r="S136" s="224">
        <v>0</v>
      </c>
      <c r="T136" s="225">
        <f>S136*H136</f>
        <v>0</v>
      </c>
      <c r="U136" s="40"/>
      <c r="V136" s="40"/>
      <c r="W136" s="40"/>
      <c r="X136" s="40"/>
      <c r="Y136" s="40"/>
      <c r="Z136" s="40"/>
      <c r="AA136" s="40"/>
      <c r="AB136" s="40"/>
      <c r="AC136" s="40"/>
      <c r="AD136" s="40"/>
      <c r="AE136" s="40"/>
      <c r="AR136" s="226" t="s">
        <v>119</v>
      </c>
      <c r="AT136" s="226" t="s">
        <v>194</v>
      </c>
      <c r="AU136" s="226" t="s">
        <v>79</v>
      </c>
      <c r="AY136" s="19" t="s">
        <v>191</v>
      </c>
      <c r="BE136" s="227">
        <f>IF(N136="základní",J136,0)</f>
        <v>0</v>
      </c>
      <c r="BF136" s="227">
        <f>IF(N136="snížená",J136,0)</f>
        <v>0</v>
      </c>
      <c r="BG136" s="227">
        <f>IF(N136="zákl. přenesená",J136,0)</f>
        <v>0</v>
      </c>
      <c r="BH136" s="227">
        <f>IF(N136="sníž. přenesená",J136,0)</f>
        <v>0</v>
      </c>
      <c r="BI136" s="227">
        <f>IF(N136="nulová",J136,0)</f>
        <v>0</v>
      </c>
      <c r="BJ136" s="19" t="s">
        <v>77</v>
      </c>
      <c r="BK136" s="227">
        <f>ROUND(I136*H136,2)</f>
        <v>0</v>
      </c>
      <c r="BL136" s="19" t="s">
        <v>119</v>
      </c>
      <c r="BM136" s="226" t="s">
        <v>986</v>
      </c>
    </row>
    <row r="137" s="13" customFormat="1">
      <c r="A137" s="13"/>
      <c r="B137" s="228"/>
      <c r="C137" s="229"/>
      <c r="D137" s="230" t="s">
        <v>200</v>
      </c>
      <c r="E137" s="231" t="s">
        <v>19</v>
      </c>
      <c r="F137" s="232" t="s">
        <v>987</v>
      </c>
      <c r="G137" s="229"/>
      <c r="H137" s="231" t="s">
        <v>19</v>
      </c>
      <c r="I137" s="233"/>
      <c r="J137" s="229"/>
      <c r="K137" s="229"/>
      <c r="L137" s="234"/>
      <c r="M137" s="235"/>
      <c r="N137" s="236"/>
      <c r="O137" s="236"/>
      <c r="P137" s="236"/>
      <c r="Q137" s="236"/>
      <c r="R137" s="236"/>
      <c r="S137" s="236"/>
      <c r="T137" s="237"/>
      <c r="U137" s="13"/>
      <c r="V137" s="13"/>
      <c r="W137" s="13"/>
      <c r="X137" s="13"/>
      <c r="Y137" s="13"/>
      <c r="Z137" s="13"/>
      <c r="AA137" s="13"/>
      <c r="AB137" s="13"/>
      <c r="AC137" s="13"/>
      <c r="AD137" s="13"/>
      <c r="AE137" s="13"/>
      <c r="AT137" s="238" t="s">
        <v>200</v>
      </c>
      <c r="AU137" s="238" t="s">
        <v>79</v>
      </c>
      <c r="AV137" s="13" t="s">
        <v>77</v>
      </c>
      <c r="AW137" s="13" t="s">
        <v>31</v>
      </c>
      <c r="AX137" s="13" t="s">
        <v>70</v>
      </c>
      <c r="AY137" s="238" t="s">
        <v>191</v>
      </c>
    </row>
    <row r="138" s="14" customFormat="1">
      <c r="A138" s="14"/>
      <c r="B138" s="239"/>
      <c r="C138" s="240"/>
      <c r="D138" s="230" t="s">
        <v>200</v>
      </c>
      <c r="E138" s="241" t="s">
        <v>19</v>
      </c>
      <c r="F138" s="242" t="s">
        <v>988</v>
      </c>
      <c r="G138" s="240"/>
      <c r="H138" s="243">
        <v>4.5</v>
      </c>
      <c r="I138" s="244"/>
      <c r="J138" s="240"/>
      <c r="K138" s="240"/>
      <c r="L138" s="245"/>
      <c r="M138" s="246"/>
      <c r="N138" s="247"/>
      <c r="O138" s="247"/>
      <c r="P138" s="247"/>
      <c r="Q138" s="247"/>
      <c r="R138" s="247"/>
      <c r="S138" s="247"/>
      <c r="T138" s="248"/>
      <c r="U138" s="14"/>
      <c r="V138" s="14"/>
      <c r="W138" s="14"/>
      <c r="X138" s="14"/>
      <c r="Y138" s="14"/>
      <c r="Z138" s="14"/>
      <c r="AA138" s="14"/>
      <c r="AB138" s="14"/>
      <c r="AC138" s="14"/>
      <c r="AD138" s="14"/>
      <c r="AE138" s="14"/>
      <c r="AT138" s="249" t="s">
        <v>200</v>
      </c>
      <c r="AU138" s="249" t="s">
        <v>79</v>
      </c>
      <c r="AV138" s="14" t="s">
        <v>79</v>
      </c>
      <c r="AW138" s="14" t="s">
        <v>31</v>
      </c>
      <c r="AX138" s="14" t="s">
        <v>70</v>
      </c>
      <c r="AY138" s="249" t="s">
        <v>191</v>
      </c>
    </row>
    <row r="139" s="15" customFormat="1">
      <c r="A139" s="15"/>
      <c r="B139" s="250"/>
      <c r="C139" s="251"/>
      <c r="D139" s="230" t="s">
        <v>200</v>
      </c>
      <c r="E139" s="252" t="s">
        <v>19</v>
      </c>
      <c r="F139" s="253" t="s">
        <v>209</v>
      </c>
      <c r="G139" s="251"/>
      <c r="H139" s="254">
        <v>4.5</v>
      </c>
      <c r="I139" s="255"/>
      <c r="J139" s="251"/>
      <c r="K139" s="251"/>
      <c r="L139" s="256"/>
      <c r="M139" s="257"/>
      <c r="N139" s="258"/>
      <c r="O139" s="258"/>
      <c r="P139" s="258"/>
      <c r="Q139" s="258"/>
      <c r="R139" s="258"/>
      <c r="S139" s="258"/>
      <c r="T139" s="259"/>
      <c r="U139" s="15"/>
      <c r="V139" s="15"/>
      <c r="W139" s="15"/>
      <c r="X139" s="15"/>
      <c r="Y139" s="15"/>
      <c r="Z139" s="15"/>
      <c r="AA139" s="15"/>
      <c r="AB139" s="15"/>
      <c r="AC139" s="15"/>
      <c r="AD139" s="15"/>
      <c r="AE139" s="15"/>
      <c r="AT139" s="260" t="s">
        <v>200</v>
      </c>
      <c r="AU139" s="260" t="s">
        <v>79</v>
      </c>
      <c r="AV139" s="15" t="s">
        <v>119</v>
      </c>
      <c r="AW139" s="15" t="s">
        <v>31</v>
      </c>
      <c r="AX139" s="15" t="s">
        <v>77</v>
      </c>
      <c r="AY139" s="260" t="s">
        <v>191</v>
      </c>
    </row>
    <row r="140" s="2" customFormat="1">
      <c r="A140" s="40"/>
      <c r="B140" s="41"/>
      <c r="C140" s="215" t="s">
        <v>258</v>
      </c>
      <c r="D140" s="215" t="s">
        <v>194</v>
      </c>
      <c r="E140" s="216" t="s">
        <v>989</v>
      </c>
      <c r="F140" s="217" t="s">
        <v>990</v>
      </c>
      <c r="G140" s="218" t="s">
        <v>244</v>
      </c>
      <c r="H140" s="219">
        <v>189.416</v>
      </c>
      <c r="I140" s="220"/>
      <c r="J140" s="221">
        <f>ROUND(I140*H140,2)</f>
        <v>0</v>
      </c>
      <c r="K140" s="217" t="s">
        <v>521</v>
      </c>
      <c r="L140" s="46"/>
      <c r="M140" s="222" t="s">
        <v>19</v>
      </c>
      <c r="N140" s="223" t="s">
        <v>41</v>
      </c>
      <c r="O140" s="86"/>
      <c r="P140" s="224">
        <f>O140*H140</f>
        <v>0</v>
      </c>
      <c r="Q140" s="224">
        <v>0</v>
      </c>
      <c r="R140" s="224">
        <f>Q140*H140</f>
        <v>0</v>
      </c>
      <c r="S140" s="224">
        <v>0</v>
      </c>
      <c r="T140" s="225">
        <f>S140*H140</f>
        <v>0</v>
      </c>
      <c r="U140" s="40"/>
      <c r="V140" s="40"/>
      <c r="W140" s="40"/>
      <c r="X140" s="40"/>
      <c r="Y140" s="40"/>
      <c r="Z140" s="40"/>
      <c r="AA140" s="40"/>
      <c r="AB140" s="40"/>
      <c r="AC140" s="40"/>
      <c r="AD140" s="40"/>
      <c r="AE140" s="40"/>
      <c r="AR140" s="226" t="s">
        <v>119</v>
      </c>
      <c r="AT140" s="226" t="s">
        <v>194</v>
      </c>
      <c r="AU140" s="226" t="s">
        <v>79</v>
      </c>
      <c r="AY140" s="19" t="s">
        <v>191</v>
      </c>
      <c r="BE140" s="227">
        <f>IF(N140="základní",J140,0)</f>
        <v>0</v>
      </c>
      <c r="BF140" s="227">
        <f>IF(N140="snížená",J140,0)</f>
        <v>0</v>
      </c>
      <c r="BG140" s="227">
        <f>IF(N140="zákl. přenesená",J140,0)</f>
        <v>0</v>
      </c>
      <c r="BH140" s="227">
        <f>IF(N140="sníž. přenesená",J140,0)</f>
        <v>0</v>
      </c>
      <c r="BI140" s="227">
        <f>IF(N140="nulová",J140,0)</f>
        <v>0</v>
      </c>
      <c r="BJ140" s="19" t="s">
        <v>77</v>
      </c>
      <c r="BK140" s="227">
        <f>ROUND(I140*H140,2)</f>
        <v>0</v>
      </c>
      <c r="BL140" s="19" t="s">
        <v>119</v>
      </c>
      <c r="BM140" s="226" t="s">
        <v>991</v>
      </c>
    </row>
    <row r="141" s="14" customFormat="1">
      <c r="A141" s="14"/>
      <c r="B141" s="239"/>
      <c r="C141" s="240"/>
      <c r="D141" s="230" t="s">
        <v>200</v>
      </c>
      <c r="E141" s="241" t="s">
        <v>19</v>
      </c>
      <c r="F141" s="242" t="s">
        <v>992</v>
      </c>
      <c r="G141" s="240"/>
      <c r="H141" s="243">
        <v>189.416</v>
      </c>
      <c r="I141" s="244"/>
      <c r="J141" s="240"/>
      <c r="K141" s="240"/>
      <c r="L141" s="245"/>
      <c r="M141" s="246"/>
      <c r="N141" s="247"/>
      <c r="O141" s="247"/>
      <c r="P141" s="247"/>
      <c r="Q141" s="247"/>
      <c r="R141" s="247"/>
      <c r="S141" s="247"/>
      <c r="T141" s="248"/>
      <c r="U141" s="14"/>
      <c r="V141" s="14"/>
      <c r="W141" s="14"/>
      <c r="X141" s="14"/>
      <c r="Y141" s="14"/>
      <c r="Z141" s="14"/>
      <c r="AA141" s="14"/>
      <c r="AB141" s="14"/>
      <c r="AC141" s="14"/>
      <c r="AD141" s="14"/>
      <c r="AE141" s="14"/>
      <c r="AT141" s="249" t="s">
        <v>200</v>
      </c>
      <c r="AU141" s="249" t="s">
        <v>79</v>
      </c>
      <c r="AV141" s="14" t="s">
        <v>79</v>
      </c>
      <c r="AW141" s="14" t="s">
        <v>31</v>
      </c>
      <c r="AX141" s="14" t="s">
        <v>77</v>
      </c>
      <c r="AY141" s="249" t="s">
        <v>191</v>
      </c>
    </row>
    <row r="142" s="2" customFormat="1" ht="16.5" customHeight="1">
      <c r="A142" s="40"/>
      <c r="B142" s="41"/>
      <c r="C142" s="215" t="s">
        <v>262</v>
      </c>
      <c r="D142" s="215" t="s">
        <v>194</v>
      </c>
      <c r="E142" s="216" t="s">
        <v>993</v>
      </c>
      <c r="F142" s="217" t="s">
        <v>994</v>
      </c>
      <c r="G142" s="218" t="s">
        <v>236</v>
      </c>
      <c r="H142" s="219">
        <v>13.199999999999999</v>
      </c>
      <c r="I142" s="220"/>
      <c r="J142" s="221">
        <f>ROUND(I142*H142,2)</f>
        <v>0</v>
      </c>
      <c r="K142" s="217" t="s">
        <v>521</v>
      </c>
      <c r="L142" s="46"/>
      <c r="M142" s="222" t="s">
        <v>19</v>
      </c>
      <c r="N142" s="223" t="s">
        <v>41</v>
      </c>
      <c r="O142" s="86"/>
      <c r="P142" s="224">
        <f>O142*H142</f>
        <v>0</v>
      </c>
      <c r="Q142" s="224">
        <v>0</v>
      </c>
      <c r="R142" s="224">
        <f>Q142*H142</f>
        <v>0</v>
      </c>
      <c r="S142" s="224">
        <v>0</v>
      </c>
      <c r="T142" s="225">
        <f>S142*H142</f>
        <v>0</v>
      </c>
      <c r="U142" s="40"/>
      <c r="V142" s="40"/>
      <c r="W142" s="40"/>
      <c r="X142" s="40"/>
      <c r="Y142" s="40"/>
      <c r="Z142" s="40"/>
      <c r="AA142" s="40"/>
      <c r="AB142" s="40"/>
      <c r="AC142" s="40"/>
      <c r="AD142" s="40"/>
      <c r="AE142" s="40"/>
      <c r="AR142" s="226" t="s">
        <v>119</v>
      </c>
      <c r="AT142" s="226" t="s">
        <v>194</v>
      </c>
      <c r="AU142" s="226" t="s">
        <v>79</v>
      </c>
      <c r="AY142" s="19" t="s">
        <v>191</v>
      </c>
      <c r="BE142" s="227">
        <f>IF(N142="základní",J142,0)</f>
        <v>0</v>
      </c>
      <c r="BF142" s="227">
        <f>IF(N142="snížená",J142,0)</f>
        <v>0</v>
      </c>
      <c r="BG142" s="227">
        <f>IF(N142="zákl. přenesená",J142,0)</f>
        <v>0</v>
      </c>
      <c r="BH142" s="227">
        <f>IF(N142="sníž. přenesená",J142,0)</f>
        <v>0</v>
      </c>
      <c r="BI142" s="227">
        <f>IF(N142="nulová",J142,0)</f>
        <v>0</v>
      </c>
      <c r="BJ142" s="19" t="s">
        <v>77</v>
      </c>
      <c r="BK142" s="227">
        <f>ROUND(I142*H142,2)</f>
        <v>0</v>
      </c>
      <c r="BL142" s="19" t="s">
        <v>119</v>
      </c>
      <c r="BM142" s="226" t="s">
        <v>995</v>
      </c>
    </row>
    <row r="143" s="13" customFormat="1">
      <c r="A143" s="13"/>
      <c r="B143" s="228"/>
      <c r="C143" s="229"/>
      <c r="D143" s="230" t="s">
        <v>200</v>
      </c>
      <c r="E143" s="231" t="s">
        <v>19</v>
      </c>
      <c r="F143" s="232" t="s">
        <v>996</v>
      </c>
      <c r="G143" s="229"/>
      <c r="H143" s="231" t="s">
        <v>19</v>
      </c>
      <c r="I143" s="233"/>
      <c r="J143" s="229"/>
      <c r="K143" s="229"/>
      <c r="L143" s="234"/>
      <c r="M143" s="235"/>
      <c r="N143" s="236"/>
      <c r="O143" s="236"/>
      <c r="P143" s="236"/>
      <c r="Q143" s="236"/>
      <c r="R143" s="236"/>
      <c r="S143" s="236"/>
      <c r="T143" s="237"/>
      <c r="U143" s="13"/>
      <c r="V143" s="13"/>
      <c r="W143" s="13"/>
      <c r="X143" s="13"/>
      <c r="Y143" s="13"/>
      <c r="Z143" s="13"/>
      <c r="AA143" s="13"/>
      <c r="AB143" s="13"/>
      <c r="AC143" s="13"/>
      <c r="AD143" s="13"/>
      <c r="AE143" s="13"/>
      <c r="AT143" s="238" t="s">
        <v>200</v>
      </c>
      <c r="AU143" s="238" t="s">
        <v>79</v>
      </c>
      <c r="AV143" s="13" t="s">
        <v>77</v>
      </c>
      <c r="AW143" s="13" t="s">
        <v>31</v>
      </c>
      <c r="AX143" s="13" t="s">
        <v>70</v>
      </c>
      <c r="AY143" s="238" t="s">
        <v>191</v>
      </c>
    </row>
    <row r="144" s="14" customFormat="1">
      <c r="A144" s="14"/>
      <c r="B144" s="239"/>
      <c r="C144" s="240"/>
      <c r="D144" s="230" t="s">
        <v>200</v>
      </c>
      <c r="E144" s="241" t="s">
        <v>19</v>
      </c>
      <c r="F144" s="242" t="s">
        <v>997</v>
      </c>
      <c r="G144" s="240"/>
      <c r="H144" s="243">
        <v>13.199999999999999</v>
      </c>
      <c r="I144" s="244"/>
      <c r="J144" s="240"/>
      <c r="K144" s="240"/>
      <c r="L144" s="245"/>
      <c r="M144" s="246"/>
      <c r="N144" s="247"/>
      <c r="O144" s="247"/>
      <c r="P144" s="247"/>
      <c r="Q144" s="247"/>
      <c r="R144" s="247"/>
      <c r="S144" s="247"/>
      <c r="T144" s="248"/>
      <c r="U144" s="14"/>
      <c r="V144" s="14"/>
      <c r="W144" s="14"/>
      <c r="X144" s="14"/>
      <c r="Y144" s="14"/>
      <c r="Z144" s="14"/>
      <c r="AA144" s="14"/>
      <c r="AB144" s="14"/>
      <c r="AC144" s="14"/>
      <c r="AD144" s="14"/>
      <c r="AE144" s="14"/>
      <c r="AT144" s="249" t="s">
        <v>200</v>
      </c>
      <c r="AU144" s="249" t="s">
        <v>79</v>
      </c>
      <c r="AV144" s="14" t="s">
        <v>79</v>
      </c>
      <c r="AW144" s="14" t="s">
        <v>31</v>
      </c>
      <c r="AX144" s="14" t="s">
        <v>77</v>
      </c>
      <c r="AY144" s="249" t="s">
        <v>191</v>
      </c>
    </row>
    <row r="145" s="2" customFormat="1" ht="16.5" customHeight="1">
      <c r="A145" s="40"/>
      <c r="B145" s="41"/>
      <c r="C145" s="261" t="s">
        <v>267</v>
      </c>
      <c r="D145" s="261" t="s">
        <v>210</v>
      </c>
      <c r="E145" s="262" t="s">
        <v>998</v>
      </c>
      <c r="F145" s="263" t="s">
        <v>999</v>
      </c>
      <c r="G145" s="264" t="s">
        <v>244</v>
      </c>
      <c r="H145" s="265">
        <v>21.120000000000001</v>
      </c>
      <c r="I145" s="266"/>
      <c r="J145" s="267">
        <f>ROUND(I145*H145,2)</f>
        <v>0</v>
      </c>
      <c r="K145" s="263" t="s">
        <v>521</v>
      </c>
      <c r="L145" s="268"/>
      <c r="M145" s="269" t="s">
        <v>19</v>
      </c>
      <c r="N145" s="270" t="s">
        <v>41</v>
      </c>
      <c r="O145" s="86"/>
      <c r="P145" s="224">
        <f>O145*H145</f>
        <v>0</v>
      </c>
      <c r="Q145" s="224">
        <v>1</v>
      </c>
      <c r="R145" s="224">
        <f>Q145*H145</f>
        <v>21.120000000000001</v>
      </c>
      <c r="S145" s="224">
        <v>0</v>
      </c>
      <c r="T145" s="225">
        <f>S145*H145</f>
        <v>0</v>
      </c>
      <c r="U145" s="40"/>
      <c r="V145" s="40"/>
      <c r="W145" s="40"/>
      <c r="X145" s="40"/>
      <c r="Y145" s="40"/>
      <c r="Z145" s="40"/>
      <c r="AA145" s="40"/>
      <c r="AB145" s="40"/>
      <c r="AC145" s="40"/>
      <c r="AD145" s="40"/>
      <c r="AE145" s="40"/>
      <c r="AR145" s="226" t="s">
        <v>213</v>
      </c>
      <c r="AT145" s="226" t="s">
        <v>210</v>
      </c>
      <c r="AU145" s="226" t="s">
        <v>79</v>
      </c>
      <c r="AY145" s="19" t="s">
        <v>191</v>
      </c>
      <c r="BE145" s="227">
        <f>IF(N145="základní",J145,0)</f>
        <v>0</v>
      </c>
      <c r="BF145" s="227">
        <f>IF(N145="snížená",J145,0)</f>
        <v>0</v>
      </c>
      <c r="BG145" s="227">
        <f>IF(N145="zákl. přenesená",J145,0)</f>
        <v>0</v>
      </c>
      <c r="BH145" s="227">
        <f>IF(N145="sníž. přenesená",J145,0)</f>
        <v>0</v>
      </c>
      <c r="BI145" s="227">
        <f>IF(N145="nulová",J145,0)</f>
        <v>0</v>
      </c>
      <c r="BJ145" s="19" t="s">
        <v>77</v>
      </c>
      <c r="BK145" s="227">
        <f>ROUND(I145*H145,2)</f>
        <v>0</v>
      </c>
      <c r="BL145" s="19" t="s">
        <v>119</v>
      </c>
      <c r="BM145" s="226" t="s">
        <v>1000</v>
      </c>
    </row>
    <row r="146" s="14" customFormat="1">
      <c r="A146" s="14"/>
      <c r="B146" s="239"/>
      <c r="C146" s="240"/>
      <c r="D146" s="230" t="s">
        <v>200</v>
      </c>
      <c r="E146" s="241" t="s">
        <v>19</v>
      </c>
      <c r="F146" s="242" t="s">
        <v>1001</v>
      </c>
      <c r="G146" s="240"/>
      <c r="H146" s="243">
        <v>21.120000000000001</v>
      </c>
      <c r="I146" s="244"/>
      <c r="J146" s="240"/>
      <c r="K146" s="240"/>
      <c r="L146" s="245"/>
      <c r="M146" s="246"/>
      <c r="N146" s="247"/>
      <c r="O146" s="247"/>
      <c r="P146" s="247"/>
      <c r="Q146" s="247"/>
      <c r="R146" s="247"/>
      <c r="S146" s="247"/>
      <c r="T146" s="248"/>
      <c r="U146" s="14"/>
      <c r="V146" s="14"/>
      <c r="W146" s="14"/>
      <c r="X146" s="14"/>
      <c r="Y146" s="14"/>
      <c r="Z146" s="14"/>
      <c r="AA146" s="14"/>
      <c r="AB146" s="14"/>
      <c r="AC146" s="14"/>
      <c r="AD146" s="14"/>
      <c r="AE146" s="14"/>
      <c r="AT146" s="249" t="s">
        <v>200</v>
      </c>
      <c r="AU146" s="249" t="s">
        <v>79</v>
      </c>
      <c r="AV146" s="14" t="s">
        <v>79</v>
      </c>
      <c r="AW146" s="14" t="s">
        <v>31</v>
      </c>
      <c r="AX146" s="14" t="s">
        <v>77</v>
      </c>
      <c r="AY146" s="249" t="s">
        <v>191</v>
      </c>
    </row>
    <row r="147" s="2" customFormat="1">
      <c r="A147" s="40"/>
      <c r="B147" s="41"/>
      <c r="C147" s="215" t="s">
        <v>272</v>
      </c>
      <c r="D147" s="215" t="s">
        <v>194</v>
      </c>
      <c r="E147" s="216" t="s">
        <v>1002</v>
      </c>
      <c r="F147" s="217" t="s">
        <v>1003</v>
      </c>
      <c r="G147" s="218" t="s">
        <v>367</v>
      </c>
      <c r="H147" s="219">
        <v>30</v>
      </c>
      <c r="I147" s="220"/>
      <c r="J147" s="221">
        <f>ROUND(I147*H147,2)</f>
        <v>0</v>
      </c>
      <c r="K147" s="217" t="s">
        <v>521</v>
      </c>
      <c r="L147" s="46"/>
      <c r="M147" s="222" t="s">
        <v>19</v>
      </c>
      <c r="N147" s="223" t="s">
        <v>41</v>
      </c>
      <c r="O147" s="86"/>
      <c r="P147" s="224">
        <f>O147*H147</f>
        <v>0</v>
      </c>
      <c r="Q147" s="224">
        <v>0</v>
      </c>
      <c r="R147" s="224">
        <f>Q147*H147</f>
        <v>0</v>
      </c>
      <c r="S147" s="224">
        <v>0</v>
      </c>
      <c r="T147" s="225">
        <f>S147*H147</f>
        <v>0</v>
      </c>
      <c r="U147" s="40"/>
      <c r="V147" s="40"/>
      <c r="W147" s="40"/>
      <c r="X147" s="40"/>
      <c r="Y147" s="40"/>
      <c r="Z147" s="40"/>
      <c r="AA147" s="40"/>
      <c r="AB147" s="40"/>
      <c r="AC147" s="40"/>
      <c r="AD147" s="40"/>
      <c r="AE147" s="40"/>
      <c r="AR147" s="226" t="s">
        <v>119</v>
      </c>
      <c r="AT147" s="226" t="s">
        <v>194</v>
      </c>
      <c r="AU147" s="226" t="s">
        <v>79</v>
      </c>
      <c r="AY147" s="19" t="s">
        <v>191</v>
      </c>
      <c r="BE147" s="227">
        <f>IF(N147="základní",J147,0)</f>
        <v>0</v>
      </c>
      <c r="BF147" s="227">
        <f>IF(N147="snížená",J147,0)</f>
        <v>0</v>
      </c>
      <c r="BG147" s="227">
        <f>IF(N147="zákl. přenesená",J147,0)</f>
        <v>0</v>
      </c>
      <c r="BH147" s="227">
        <f>IF(N147="sníž. přenesená",J147,0)</f>
        <v>0</v>
      </c>
      <c r="BI147" s="227">
        <f>IF(N147="nulová",J147,0)</f>
        <v>0</v>
      </c>
      <c r="BJ147" s="19" t="s">
        <v>77</v>
      </c>
      <c r="BK147" s="227">
        <f>ROUND(I147*H147,2)</f>
        <v>0</v>
      </c>
      <c r="BL147" s="19" t="s">
        <v>119</v>
      </c>
      <c r="BM147" s="226" t="s">
        <v>1004</v>
      </c>
    </row>
    <row r="148" s="2" customFormat="1" ht="16.5" customHeight="1">
      <c r="A148" s="40"/>
      <c r="B148" s="41"/>
      <c r="C148" s="261" t="s">
        <v>8</v>
      </c>
      <c r="D148" s="261" t="s">
        <v>210</v>
      </c>
      <c r="E148" s="262" t="s">
        <v>1005</v>
      </c>
      <c r="F148" s="263" t="s">
        <v>1006</v>
      </c>
      <c r="G148" s="264" t="s">
        <v>1007</v>
      </c>
      <c r="H148" s="265">
        <v>0.90000000000000002</v>
      </c>
      <c r="I148" s="266"/>
      <c r="J148" s="267">
        <f>ROUND(I148*H148,2)</f>
        <v>0</v>
      </c>
      <c r="K148" s="263" t="s">
        <v>521</v>
      </c>
      <c r="L148" s="268"/>
      <c r="M148" s="269" t="s">
        <v>19</v>
      </c>
      <c r="N148" s="270" t="s">
        <v>41</v>
      </c>
      <c r="O148" s="86"/>
      <c r="P148" s="224">
        <f>O148*H148</f>
        <v>0</v>
      </c>
      <c r="Q148" s="224">
        <v>0.001</v>
      </c>
      <c r="R148" s="224">
        <f>Q148*H148</f>
        <v>0.00090000000000000008</v>
      </c>
      <c r="S148" s="224">
        <v>0</v>
      </c>
      <c r="T148" s="225">
        <f>S148*H148</f>
        <v>0</v>
      </c>
      <c r="U148" s="40"/>
      <c r="V148" s="40"/>
      <c r="W148" s="40"/>
      <c r="X148" s="40"/>
      <c r="Y148" s="40"/>
      <c r="Z148" s="40"/>
      <c r="AA148" s="40"/>
      <c r="AB148" s="40"/>
      <c r="AC148" s="40"/>
      <c r="AD148" s="40"/>
      <c r="AE148" s="40"/>
      <c r="AR148" s="226" t="s">
        <v>213</v>
      </c>
      <c r="AT148" s="226" t="s">
        <v>210</v>
      </c>
      <c r="AU148" s="226" t="s">
        <v>79</v>
      </c>
      <c r="AY148" s="19" t="s">
        <v>191</v>
      </c>
      <c r="BE148" s="227">
        <f>IF(N148="základní",J148,0)</f>
        <v>0</v>
      </c>
      <c r="BF148" s="227">
        <f>IF(N148="snížená",J148,0)</f>
        <v>0</v>
      </c>
      <c r="BG148" s="227">
        <f>IF(N148="zákl. přenesená",J148,0)</f>
        <v>0</v>
      </c>
      <c r="BH148" s="227">
        <f>IF(N148="sníž. přenesená",J148,0)</f>
        <v>0</v>
      </c>
      <c r="BI148" s="227">
        <f>IF(N148="nulová",J148,0)</f>
        <v>0</v>
      </c>
      <c r="BJ148" s="19" t="s">
        <v>77</v>
      </c>
      <c r="BK148" s="227">
        <f>ROUND(I148*H148,2)</f>
        <v>0</v>
      </c>
      <c r="BL148" s="19" t="s">
        <v>119</v>
      </c>
      <c r="BM148" s="226" t="s">
        <v>1008</v>
      </c>
    </row>
    <row r="149" s="14" customFormat="1">
      <c r="A149" s="14"/>
      <c r="B149" s="239"/>
      <c r="C149" s="240"/>
      <c r="D149" s="230" t="s">
        <v>200</v>
      </c>
      <c r="E149" s="241" t="s">
        <v>19</v>
      </c>
      <c r="F149" s="242" t="s">
        <v>1009</v>
      </c>
      <c r="G149" s="240"/>
      <c r="H149" s="243">
        <v>0.90000000000000002</v>
      </c>
      <c r="I149" s="244"/>
      <c r="J149" s="240"/>
      <c r="K149" s="240"/>
      <c r="L149" s="245"/>
      <c r="M149" s="246"/>
      <c r="N149" s="247"/>
      <c r="O149" s="247"/>
      <c r="P149" s="247"/>
      <c r="Q149" s="247"/>
      <c r="R149" s="247"/>
      <c r="S149" s="247"/>
      <c r="T149" s="248"/>
      <c r="U149" s="14"/>
      <c r="V149" s="14"/>
      <c r="W149" s="14"/>
      <c r="X149" s="14"/>
      <c r="Y149" s="14"/>
      <c r="Z149" s="14"/>
      <c r="AA149" s="14"/>
      <c r="AB149" s="14"/>
      <c r="AC149" s="14"/>
      <c r="AD149" s="14"/>
      <c r="AE149" s="14"/>
      <c r="AT149" s="249" t="s">
        <v>200</v>
      </c>
      <c r="AU149" s="249" t="s">
        <v>79</v>
      </c>
      <c r="AV149" s="14" t="s">
        <v>79</v>
      </c>
      <c r="AW149" s="14" t="s">
        <v>31</v>
      </c>
      <c r="AX149" s="14" t="s">
        <v>77</v>
      </c>
      <c r="AY149" s="249" t="s">
        <v>191</v>
      </c>
    </row>
    <row r="150" s="2" customFormat="1">
      <c r="A150" s="40"/>
      <c r="B150" s="41"/>
      <c r="C150" s="215" t="s">
        <v>281</v>
      </c>
      <c r="D150" s="215" t="s">
        <v>194</v>
      </c>
      <c r="E150" s="216" t="s">
        <v>1010</v>
      </c>
      <c r="F150" s="217" t="s">
        <v>1011</v>
      </c>
      <c r="G150" s="218" t="s">
        <v>367</v>
      </c>
      <c r="H150" s="219">
        <v>30</v>
      </c>
      <c r="I150" s="220"/>
      <c r="J150" s="221">
        <f>ROUND(I150*H150,2)</f>
        <v>0</v>
      </c>
      <c r="K150" s="217" t="s">
        <v>521</v>
      </c>
      <c r="L150" s="46"/>
      <c r="M150" s="222" t="s">
        <v>19</v>
      </c>
      <c r="N150" s="223" t="s">
        <v>41</v>
      </c>
      <c r="O150" s="86"/>
      <c r="P150" s="224">
        <f>O150*H150</f>
        <v>0</v>
      </c>
      <c r="Q150" s="224">
        <v>0</v>
      </c>
      <c r="R150" s="224">
        <f>Q150*H150</f>
        <v>0</v>
      </c>
      <c r="S150" s="224">
        <v>0</v>
      </c>
      <c r="T150" s="225">
        <f>S150*H150</f>
        <v>0</v>
      </c>
      <c r="U150" s="40"/>
      <c r="V150" s="40"/>
      <c r="W150" s="40"/>
      <c r="X150" s="40"/>
      <c r="Y150" s="40"/>
      <c r="Z150" s="40"/>
      <c r="AA150" s="40"/>
      <c r="AB150" s="40"/>
      <c r="AC150" s="40"/>
      <c r="AD150" s="40"/>
      <c r="AE150" s="40"/>
      <c r="AR150" s="226" t="s">
        <v>119</v>
      </c>
      <c r="AT150" s="226" t="s">
        <v>194</v>
      </c>
      <c r="AU150" s="226" t="s">
        <v>79</v>
      </c>
      <c r="AY150" s="19" t="s">
        <v>191</v>
      </c>
      <c r="BE150" s="227">
        <f>IF(N150="základní",J150,0)</f>
        <v>0</v>
      </c>
      <c r="BF150" s="227">
        <f>IF(N150="snížená",J150,0)</f>
        <v>0</v>
      </c>
      <c r="BG150" s="227">
        <f>IF(N150="zákl. přenesená",J150,0)</f>
        <v>0</v>
      </c>
      <c r="BH150" s="227">
        <f>IF(N150="sníž. přenesená",J150,0)</f>
        <v>0</v>
      </c>
      <c r="BI150" s="227">
        <f>IF(N150="nulová",J150,0)</f>
        <v>0</v>
      </c>
      <c r="BJ150" s="19" t="s">
        <v>77</v>
      </c>
      <c r="BK150" s="227">
        <f>ROUND(I150*H150,2)</f>
        <v>0</v>
      </c>
      <c r="BL150" s="19" t="s">
        <v>119</v>
      </c>
      <c r="BM150" s="226" t="s">
        <v>1012</v>
      </c>
    </row>
    <row r="151" s="2" customFormat="1">
      <c r="A151" s="40"/>
      <c r="B151" s="41"/>
      <c r="C151" s="215" t="s">
        <v>287</v>
      </c>
      <c r="D151" s="215" t="s">
        <v>194</v>
      </c>
      <c r="E151" s="216" t="s">
        <v>1013</v>
      </c>
      <c r="F151" s="217" t="s">
        <v>1014</v>
      </c>
      <c r="G151" s="218" t="s">
        <v>367</v>
      </c>
      <c r="H151" s="219">
        <v>30</v>
      </c>
      <c r="I151" s="220"/>
      <c r="J151" s="221">
        <f>ROUND(I151*H151,2)</f>
        <v>0</v>
      </c>
      <c r="K151" s="217" t="s">
        <v>521</v>
      </c>
      <c r="L151" s="46"/>
      <c r="M151" s="222" t="s">
        <v>19</v>
      </c>
      <c r="N151" s="223" t="s">
        <v>41</v>
      </c>
      <c r="O151" s="86"/>
      <c r="P151" s="224">
        <f>O151*H151</f>
        <v>0</v>
      </c>
      <c r="Q151" s="224">
        <v>0</v>
      </c>
      <c r="R151" s="224">
        <f>Q151*H151</f>
        <v>0</v>
      </c>
      <c r="S151" s="224">
        <v>0</v>
      </c>
      <c r="T151" s="225">
        <f>S151*H151</f>
        <v>0</v>
      </c>
      <c r="U151" s="40"/>
      <c r="V151" s="40"/>
      <c r="W151" s="40"/>
      <c r="X151" s="40"/>
      <c r="Y151" s="40"/>
      <c r="Z151" s="40"/>
      <c r="AA151" s="40"/>
      <c r="AB151" s="40"/>
      <c r="AC151" s="40"/>
      <c r="AD151" s="40"/>
      <c r="AE151" s="40"/>
      <c r="AR151" s="226" t="s">
        <v>119</v>
      </c>
      <c r="AT151" s="226" t="s">
        <v>194</v>
      </c>
      <c r="AU151" s="226" t="s">
        <v>79</v>
      </c>
      <c r="AY151" s="19" t="s">
        <v>191</v>
      </c>
      <c r="BE151" s="227">
        <f>IF(N151="základní",J151,0)</f>
        <v>0</v>
      </c>
      <c r="BF151" s="227">
        <f>IF(N151="snížená",J151,0)</f>
        <v>0</v>
      </c>
      <c r="BG151" s="227">
        <f>IF(N151="zákl. přenesená",J151,0)</f>
        <v>0</v>
      </c>
      <c r="BH151" s="227">
        <f>IF(N151="sníž. přenesená",J151,0)</f>
        <v>0</v>
      </c>
      <c r="BI151" s="227">
        <f>IF(N151="nulová",J151,0)</f>
        <v>0</v>
      </c>
      <c r="BJ151" s="19" t="s">
        <v>77</v>
      </c>
      <c r="BK151" s="227">
        <f>ROUND(I151*H151,2)</f>
        <v>0</v>
      </c>
      <c r="BL151" s="19" t="s">
        <v>119</v>
      </c>
      <c r="BM151" s="226" t="s">
        <v>1015</v>
      </c>
    </row>
    <row r="152" s="2" customFormat="1">
      <c r="A152" s="40"/>
      <c r="B152" s="41"/>
      <c r="C152" s="42"/>
      <c r="D152" s="230" t="s">
        <v>231</v>
      </c>
      <c r="E152" s="42"/>
      <c r="F152" s="271" t="s">
        <v>1016</v>
      </c>
      <c r="G152" s="42"/>
      <c r="H152" s="42"/>
      <c r="I152" s="272"/>
      <c r="J152" s="42"/>
      <c r="K152" s="42"/>
      <c r="L152" s="46"/>
      <c r="M152" s="273"/>
      <c r="N152" s="274"/>
      <c r="O152" s="86"/>
      <c r="P152" s="86"/>
      <c r="Q152" s="86"/>
      <c r="R152" s="86"/>
      <c r="S152" s="86"/>
      <c r="T152" s="87"/>
      <c r="U152" s="40"/>
      <c r="V152" s="40"/>
      <c r="W152" s="40"/>
      <c r="X152" s="40"/>
      <c r="Y152" s="40"/>
      <c r="Z152" s="40"/>
      <c r="AA152" s="40"/>
      <c r="AB152" s="40"/>
      <c r="AC152" s="40"/>
      <c r="AD152" s="40"/>
      <c r="AE152" s="40"/>
      <c r="AT152" s="19" t="s">
        <v>231</v>
      </c>
      <c r="AU152" s="19" t="s">
        <v>79</v>
      </c>
    </row>
    <row r="153" s="12" customFormat="1" ht="22.8" customHeight="1">
      <c r="A153" s="12"/>
      <c r="B153" s="199"/>
      <c r="C153" s="200"/>
      <c r="D153" s="201" t="s">
        <v>69</v>
      </c>
      <c r="E153" s="213" t="s">
        <v>79</v>
      </c>
      <c r="F153" s="213" t="s">
        <v>1017</v>
      </c>
      <c r="G153" s="200"/>
      <c r="H153" s="200"/>
      <c r="I153" s="203"/>
      <c r="J153" s="214">
        <f>BK153</f>
        <v>0</v>
      </c>
      <c r="K153" s="200"/>
      <c r="L153" s="205"/>
      <c r="M153" s="206"/>
      <c r="N153" s="207"/>
      <c r="O153" s="207"/>
      <c r="P153" s="208">
        <f>SUM(P154:P159)</f>
        <v>0</v>
      </c>
      <c r="Q153" s="207"/>
      <c r="R153" s="208">
        <f>SUM(R154:R159)</f>
        <v>19.821958000000002</v>
      </c>
      <c r="S153" s="207"/>
      <c r="T153" s="209">
        <f>SUM(T154:T159)</f>
        <v>0</v>
      </c>
      <c r="U153" s="12"/>
      <c r="V153" s="12"/>
      <c r="W153" s="12"/>
      <c r="X153" s="12"/>
      <c r="Y153" s="12"/>
      <c r="Z153" s="12"/>
      <c r="AA153" s="12"/>
      <c r="AB153" s="12"/>
      <c r="AC153" s="12"/>
      <c r="AD153" s="12"/>
      <c r="AE153" s="12"/>
      <c r="AR153" s="210" t="s">
        <v>77</v>
      </c>
      <c r="AT153" s="211" t="s">
        <v>69</v>
      </c>
      <c r="AU153" s="211" t="s">
        <v>77</v>
      </c>
      <c r="AY153" s="210" t="s">
        <v>191</v>
      </c>
      <c r="BK153" s="212">
        <f>SUM(BK154:BK159)</f>
        <v>0</v>
      </c>
    </row>
    <row r="154" s="2" customFormat="1" ht="16.5" customHeight="1">
      <c r="A154" s="40"/>
      <c r="B154" s="41"/>
      <c r="C154" s="215" t="s">
        <v>292</v>
      </c>
      <c r="D154" s="215" t="s">
        <v>194</v>
      </c>
      <c r="E154" s="216" t="s">
        <v>1018</v>
      </c>
      <c r="F154" s="217" t="s">
        <v>1019</v>
      </c>
      <c r="G154" s="218" t="s">
        <v>197</v>
      </c>
      <c r="H154" s="219">
        <v>13</v>
      </c>
      <c r="I154" s="220"/>
      <c r="J154" s="221">
        <f>ROUND(I154*H154,2)</f>
        <v>0</v>
      </c>
      <c r="K154" s="217" t="s">
        <v>521</v>
      </c>
      <c r="L154" s="46"/>
      <c r="M154" s="222" t="s">
        <v>19</v>
      </c>
      <c r="N154" s="223" t="s">
        <v>41</v>
      </c>
      <c r="O154" s="86"/>
      <c r="P154" s="224">
        <f>O154*H154</f>
        <v>0</v>
      </c>
      <c r="Q154" s="224">
        <v>1.5247660000000001</v>
      </c>
      <c r="R154" s="224">
        <f>Q154*H154</f>
        <v>19.821958000000002</v>
      </c>
      <c r="S154" s="224">
        <v>0</v>
      </c>
      <c r="T154" s="225">
        <f>S154*H154</f>
        <v>0</v>
      </c>
      <c r="U154" s="40"/>
      <c r="V154" s="40"/>
      <c r="W154" s="40"/>
      <c r="X154" s="40"/>
      <c r="Y154" s="40"/>
      <c r="Z154" s="40"/>
      <c r="AA154" s="40"/>
      <c r="AB154" s="40"/>
      <c r="AC154" s="40"/>
      <c r="AD154" s="40"/>
      <c r="AE154" s="40"/>
      <c r="AR154" s="226" t="s">
        <v>119</v>
      </c>
      <c r="AT154" s="226" t="s">
        <v>194</v>
      </c>
      <c r="AU154" s="226" t="s">
        <v>79</v>
      </c>
      <c r="AY154" s="19" t="s">
        <v>191</v>
      </c>
      <c r="BE154" s="227">
        <f>IF(N154="základní",J154,0)</f>
        <v>0</v>
      </c>
      <c r="BF154" s="227">
        <f>IF(N154="snížená",J154,0)</f>
        <v>0</v>
      </c>
      <c r="BG154" s="227">
        <f>IF(N154="zákl. přenesená",J154,0)</f>
        <v>0</v>
      </c>
      <c r="BH154" s="227">
        <f>IF(N154="sníž. přenesená",J154,0)</f>
        <v>0</v>
      </c>
      <c r="BI154" s="227">
        <f>IF(N154="nulová",J154,0)</f>
        <v>0</v>
      </c>
      <c r="BJ154" s="19" t="s">
        <v>77</v>
      </c>
      <c r="BK154" s="227">
        <f>ROUND(I154*H154,2)</f>
        <v>0</v>
      </c>
      <c r="BL154" s="19" t="s">
        <v>119</v>
      </c>
      <c r="BM154" s="226" t="s">
        <v>1020</v>
      </c>
    </row>
    <row r="155" s="2" customFormat="1">
      <c r="A155" s="40"/>
      <c r="B155" s="41"/>
      <c r="C155" s="42"/>
      <c r="D155" s="230" t="s">
        <v>231</v>
      </c>
      <c r="E155" s="42"/>
      <c r="F155" s="271" t="s">
        <v>1021</v>
      </c>
      <c r="G155" s="42"/>
      <c r="H155" s="42"/>
      <c r="I155" s="272"/>
      <c r="J155" s="42"/>
      <c r="K155" s="42"/>
      <c r="L155" s="46"/>
      <c r="M155" s="273"/>
      <c r="N155" s="274"/>
      <c r="O155" s="86"/>
      <c r="P155" s="86"/>
      <c r="Q155" s="86"/>
      <c r="R155" s="86"/>
      <c r="S155" s="86"/>
      <c r="T155" s="87"/>
      <c r="U155" s="40"/>
      <c r="V155" s="40"/>
      <c r="W155" s="40"/>
      <c r="X155" s="40"/>
      <c r="Y155" s="40"/>
      <c r="Z155" s="40"/>
      <c r="AA155" s="40"/>
      <c r="AB155" s="40"/>
      <c r="AC155" s="40"/>
      <c r="AD155" s="40"/>
      <c r="AE155" s="40"/>
      <c r="AT155" s="19" t="s">
        <v>231</v>
      </c>
      <c r="AU155" s="19" t="s">
        <v>79</v>
      </c>
    </row>
    <row r="156" s="14" customFormat="1">
      <c r="A156" s="14"/>
      <c r="B156" s="239"/>
      <c r="C156" s="240"/>
      <c r="D156" s="230" t="s">
        <v>200</v>
      </c>
      <c r="E156" s="241" t="s">
        <v>19</v>
      </c>
      <c r="F156" s="242" t="s">
        <v>1022</v>
      </c>
      <c r="G156" s="240"/>
      <c r="H156" s="243">
        <v>13</v>
      </c>
      <c r="I156" s="244"/>
      <c r="J156" s="240"/>
      <c r="K156" s="240"/>
      <c r="L156" s="245"/>
      <c r="M156" s="246"/>
      <c r="N156" s="247"/>
      <c r="O156" s="247"/>
      <c r="P156" s="247"/>
      <c r="Q156" s="247"/>
      <c r="R156" s="247"/>
      <c r="S156" s="247"/>
      <c r="T156" s="248"/>
      <c r="U156" s="14"/>
      <c r="V156" s="14"/>
      <c r="W156" s="14"/>
      <c r="X156" s="14"/>
      <c r="Y156" s="14"/>
      <c r="Z156" s="14"/>
      <c r="AA156" s="14"/>
      <c r="AB156" s="14"/>
      <c r="AC156" s="14"/>
      <c r="AD156" s="14"/>
      <c r="AE156" s="14"/>
      <c r="AT156" s="249" t="s">
        <v>200</v>
      </c>
      <c r="AU156" s="249" t="s">
        <v>79</v>
      </c>
      <c r="AV156" s="14" t="s">
        <v>79</v>
      </c>
      <c r="AW156" s="14" t="s">
        <v>31</v>
      </c>
      <c r="AX156" s="14" t="s">
        <v>77</v>
      </c>
      <c r="AY156" s="249" t="s">
        <v>191</v>
      </c>
    </row>
    <row r="157" s="2" customFormat="1" ht="21.75" customHeight="1">
      <c r="A157" s="40"/>
      <c r="B157" s="41"/>
      <c r="C157" s="215" t="s">
        <v>298</v>
      </c>
      <c r="D157" s="215" t="s">
        <v>194</v>
      </c>
      <c r="E157" s="216" t="s">
        <v>1023</v>
      </c>
      <c r="F157" s="217" t="s">
        <v>1024</v>
      </c>
      <c r="G157" s="218" t="s">
        <v>236</v>
      </c>
      <c r="H157" s="219">
        <v>2.1280000000000001</v>
      </c>
      <c r="I157" s="220"/>
      <c r="J157" s="221">
        <f>ROUND(I157*H157,2)</f>
        <v>0</v>
      </c>
      <c r="K157" s="217" t="s">
        <v>521</v>
      </c>
      <c r="L157" s="46"/>
      <c r="M157" s="222" t="s">
        <v>19</v>
      </c>
      <c r="N157" s="223" t="s">
        <v>41</v>
      </c>
      <c r="O157" s="86"/>
      <c r="P157" s="224">
        <f>O157*H157</f>
        <v>0</v>
      </c>
      <c r="Q157" s="224">
        <v>0</v>
      </c>
      <c r="R157" s="224">
        <f>Q157*H157</f>
        <v>0</v>
      </c>
      <c r="S157" s="224">
        <v>0</v>
      </c>
      <c r="T157" s="225">
        <f>S157*H157</f>
        <v>0</v>
      </c>
      <c r="U157" s="40"/>
      <c r="V157" s="40"/>
      <c r="W157" s="40"/>
      <c r="X157" s="40"/>
      <c r="Y157" s="40"/>
      <c r="Z157" s="40"/>
      <c r="AA157" s="40"/>
      <c r="AB157" s="40"/>
      <c r="AC157" s="40"/>
      <c r="AD157" s="40"/>
      <c r="AE157" s="40"/>
      <c r="AR157" s="226" t="s">
        <v>119</v>
      </c>
      <c r="AT157" s="226" t="s">
        <v>194</v>
      </c>
      <c r="AU157" s="226" t="s">
        <v>79</v>
      </c>
      <c r="AY157" s="19" t="s">
        <v>191</v>
      </c>
      <c r="BE157" s="227">
        <f>IF(N157="základní",J157,0)</f>
        <v>0</v>
      </c>
      <c r="BF157" s="227">
        <f>IF(N157="snížená",J157,0)</f>
        <v>0</v>
      </c>
      <c r="BG157" s="227">
        <f>IF(N157="zákl. přenesená",J157,0)</f>
        <v>0</v>
      </c>
      <c r="BH157" s="227">
        <f>IF(N157="sníž. přenesená",J157,0)</f>
        <v>0</v>
      </c>
      <c r="BI157" s="227">
        <f>IF(N157="nulová",J157,0)</f>
        <v>0</v>
      </c>
      <c r="BJ157" s="19" t="s">
        <v>77</v>
      </c>
      <c r="BK157" s="227">
        <f>ROUND(I157*H157,2)</f>
        <v>0</v>
      </c>
      <c r="BL157" s="19" t="s">
        <v>119</v>
      </c>
      <c r="BM157" s="226" t="s">
        <v>1025</v>
      </c>
    </row>
    <row r="158" s="13" customFormat="1">
      <c r="A158" s="13"/>
      <c r="B158" s="228"/>
      <c r="C158" s="229"/>
      <c r="D158" s="230" t="s">
        <v>200</v>
      </c>
      <c r="E158" s="231" t="s">
        <v>19</v>
      </c>
      <c r="F158" s="232" t="s">
        <v>1026</v>
      </c>
      <c r="G158" s="229"/>
      <c r="H158" s="231" t="s">
        <v>19</v>
      </c>
      <c r="I158" s="233"/>
      <c r="J158" s="229"/>
      <c r="K158" s="229"/>
      <c r="L158" s="234"/>
      <c r="M158" s="235"/>
      <c r="N158" s="236"/>
      <c r="O158" s="236"/>
      <c r="P158" s="236"/>
      <c r="Q158" s="236"/>
      <c r="R158" s="236"/>
      <c r="S158" s="236"/>
      <c r="T158" s="237"/>
      <c r="U158" s="13"/>
      <c r="V158" s="13"/>
      <c r="W158" s="13"/>
      <c r="X158" s="13"/>
      <c r="Y158" s="13"/>
      <c r="Z158" s="13"/>
      <c r="AA158" s="13"/>
      <c r="AB158" s="13"/>
      <c r="AC158" s="13"/>
      <c r="AD158" s="13"/>
      <c r="AE158" s="13"/>
      <c r="AT158" s="238" t="s">
        <v>200</v>
      </c>
      <c r="AU158" s="238" t="s">
        <v>79</v>
      </c>
      <c r="AV158" s="13" t="s">
        <v>77</v>
      </c>
      <c r="AW158" s="13" t="s">
        <v>31</v>
      </c>
      <c r="AX158" s="13" t="s">
        <v>70</v>
      </c>
      <c r="AY158" s="238" t="s">
        <v>191</v>
      </c>
    </row>
    <row r="159" s="14" customFormat="1">
      <c r="A159" s="14"/>
      <c r="B159" s="239"/>
      <c r="C159" s="240"/>
      <c r="D159" s="230" t="s">
        <v>200</v>
      </c>
      <c r="E159" s="241" t="s">
        <v>19</v>
      </c>
      <c r="F159" s="242" t="s">
        <v>1027</v>
      </c>
      <c r="G159" s="240"/>
      <c r="H159" s="243">
        <v>2.1280000000000001</v>
      </c>
      <c r="I159" s="244"/>
      <c r="J159" s="240"/>
      <c r="K159" s="240"/>
      <c r="L159" s="245"/>
      <c r="M159" s="246"/>
      <c r="N159" s="247"/>
      <c r="O159" s="247"/>
      <c r="P159" s="247"/>
      <c r="Q159" s="247"/>
      <c r="R159" s="247"/>
      <c r="S159" s="247"/>
      <c r="T159" s="248"/>
      <c r="U159" s="14"/>
      <c r="V159" s="14"/>
      <c r="W159" s="14"/>
      <c r="X159" s="14"/>
      <c r="Y159" s="14"/>
      <c r="Z159" s="14"/>
      <c r="AA159" s="14"/>
      <c r="AB159" s="14"/>
      <c r="AC159" s="14"/>
      <c r="AD159" s="14"/>
      <c r="AE159" s="14"/>
      <c r="AT159" s="249" t="s">
        <v>200</v>
      </c>
      <c r="AU159" s="249" t="s">
        <v>79</v>
      </c>
      <c r="AV159" s="14" t="s">
        <v>79</v>
      </c>
      <c r="AW159" s="14" t="s">
        <v>31</v>
      </c>
      <c r="AX159" s="14" t="s">
        <v>77</v>
      </c>
      <c r="AY159" s="249" t="s">
        <v>191</v>
      </c>
    </row>
    <row r="160" s="12" customFormat="1" ht="22.8" customHeight="1">
      <c r="A160" s="12"/>
      <c r="B160" s="199"/>
      <c r="C160" s="200"/>
      <c r="D160" s="201" t="s">
        <v>69</v>
      </c>
      <c r="E160" s="213" t="s">
        <v>90</v>
      </c>
      <c r="F160" s="213" t="s">
        <v>1028</v>
      </c>
      <c r="G160" s="200"/>
      <c r="H160" s="200"/>
      <c r="I160" s="203"/>
      <c r="J160" s="214">
        <f>BK160</f>
        <v>0</v>
      </c>
      <c r="K160" s="200"/>
      <c r="L160" s="205"/>
      <c r="M160" s="206"/>
      <c r="N160" s="207"/>
      <c r="O160" s="207"/>
      <c r="P160" s="208">
        <f>SUM(P161:P216)</f>
        <v>0</v>
      </c>
      <c r="Q160" s="207"/>
      <c r="R160" s="208">
        <f>SUM(R161:R216)</f>
        <v>8.9562429603000009</v>
      </c>
      <c r="S160" s="207"/>
      <c r="T160" s="209">
        <f>SUM(T161:T216)</f>
        <v>0.050000000000000003</v>
      </c>
      <c r="U160" s="12"/>
      <c r="V160" s="12"/>
      <c r="W160" s="12"/>
      <c r="X160" s="12"/>
      <c r="Y160" s="12"/>
      <c r="Z160" s="12"/>
      <c r="AA160" s="12"/>
      <c r="AB160" s="12"/>
      <c r="AC160" s="12"/>
      <c r="AD160" s="12"/>
      <c r="AE160" s="12"/>
      <c r="AR160" s="210" t="s">
        <v>77</v>
      </c>
      <c r="AT160" s="211" t="s">
        <v>69</v>
      </c>
      <c r="AU160" s="211" t="s">
        <v>77</v>
      </c>
      <c r="AY160" s="210" t="s">
        <v>191</v>
      </c>
      <c r="BK160" s="212">
        <f>SUM(BK161:BK216)</f>
        <v>0</v>
      </c>
    </row>
    <row r="161" s="2" customFormat="1" ht="16.5" customHeight="1">
      <c r="A161" s="40"/>
      <c r="B161" s="41"/>
      <c r="C161" s="215" t="s">
        <v>303</v>
      </c>
      <c r="D161" s="215" t="s">
        <v>194</v>
      </c>
      <c r="E161" s="216" t="s">
        <v>1029</v>
      </c>
      <c r="F161" s="217" t="s">
        <v>1030</v>
      </c>
      <c r="G161" s="218" t="s">
        <v>236</v>
      </c>
      <c r="H161" s="219">
        <v>16.483000000000001</v>
      </c>
      <c r="I161" s="220"/>
      <c r="J161" s="221">
        <f>ROUND(I161*H161,2)</f>
        <v>0</v>
      </c>
      <c r="K161" s="217" t="s">
        <v>521</v>
      </c>
      <c r="L161" s="46"/>
      <c r="M161" s="222" t="s">
        <v>19</v>
      </c>
      <c r="N161" s="223" t="s">
        <v>41</v>
      </c>
      <c r="O161" s="86"/>
      <c r="P161" s="224">
        <f>O161*H161</f>
        <v>0</v>
      </c>
      <c r="Q161" s="224">
        <v>0</v>
      </c>
      <c r="R161" s="224">
        <f>Q161*H161</f>
        <v>0</v>
      </c>
      <c r="S161" s="224">
        <v>0</v>
      </c>
      <c r="T161" s="225">
        <f>S161*H161</f>
        <v>0</v>
      </c>
      <c r="U161" s="40"/>
      <c r="V161" s="40"/>
      <c r="W161" s="40"/>
      <c r="X161" s="40"/>
      <c r="Y161" s="40"/>
      <c r="Z161" s="40"/>
      <c r="AA161" s="40"/>
      <c r="AB161" s="40"/>
      <c r="AC161" s="40"/>
      <c r="AD161" s="40"/>
      <c r="AE161" s="40"/>
      <c r="AR161" s="226" t="s">
        <v>119</v>
      </c>
      <c r="AT161" s="226" t="s">
        <v>194</v>
      </c>
      <c r="AU161" s="226" t="s">
        <v>79</v>
      </c>
      <c r="AY161" s="19" t="s">
        <v>191</v>
      </c>
      <c r="BE161" s="227">
        <f>IF(N161="základní",J161,0)</f>
        <v>0</v>
      </c>
      <c r="BF161" s="227">
        <f>IF(N161="snížená",J161,0)</f>
        <v>0</v>
      </c>
      <c r="BG161" s="227">
        <f>IF(N161="zákl. přenesená",J161,0)</f>
        <v>0</v>
      </c>
      <c r="BH161" s="227">
        <f>IF(N161="sníž. přenesená",J161,0)</f>
        <v>0</v>
      </c>
      <c r="BI161" s="227">
        <f>IF(N161="nulová",J161,0)</f>
        <v>0</v>
      </c>
      <c r="BJ161" s="19" t="s">
        <v>77</v>
      </c>
      <c r="BK161" s="227">
        <f>ROUND(I161*H161,2)</f>
        <v>0</v>
      </c>
      <c r="BL161" s="19" t="s">
        <v>119</v>
      </c>
      <c r="BM161" s="226" t="s">
        <v>1031</v>
      </c>
    </row>
    <row r="162" s="13" customFormat="1">
      <c r="A162" s="13"/>
      <c r="B162" s="228"/>
      <c r="C162" s="229"/>
      <c r="D162" s="230" t="s">
        <v>200</v>
      </c>
      <c r="E162" s="231" t="s">
        <v>19</v>
      </c>
      <c r="F162" s="232" t="s">
        <v>1032</v>
      </c>
      <c r="G162" s="229"/>
      <c r="H162" s="231" t="s">
        <v>19</v>
      </c>
      <c r="I162" s="233"/>
      <c r="J162" s="229"/>
      <c r="K162" s="229"/>
      <c r="L162" s="234"/>
      <c r="M162" s="235"/>
      <c r="N162" s="236"/>
      <c r="O162" s="236"/>
      <c r="P162" s="236"/>
      <c r="Q162" s="236"/>
      <c r="R162" s="236"/>
      <c r="S162" s="236"/>
      <c r="T162" s="237"/>
      <c r="U162" s="13"/>
      <c r="V162" s="13"/>
      <c r="W162" s="13"/>
      <c r="X162" s="13"/>
      <c r="Y162" s="13"/>
      <c r="Z162" s="13"/>
      <c r="AA162" s="13"/>
      <c r="AB162" s="13"/>
      <c r="AC162" s="13"/>
      <c r="AD162" s="13"/>
      <c r="AE162" s="13"/>
      <c r="AT162" s="238" t="s">
        <v>200</v>
      </c>
      <c r="AU162" s="238" t="s">
        <v>79</v>
      </c>
      <c r="AV162" s="13" t="s">
        <v>77</v>
      </c>
      <c r="AW162" s="13" t="s">
        <v>31</v>
      </c>
      <c r="AX162" s="13" t="s">
        <v>70</v>
      </c>
      <c r="AY162" s="238" t="s">
        <v>191</v>
      </c>
    </row>
    <row r="163" s="14" customFormat="1">
      <c r="A163" s="14"/>
      <c r="B163" s="239"/>
      <c r="C163" s="240"/>
      <c r="D163" s="230" t="s">
        <v>200</v>
      </c>
      <c r="E163" s="241" t="s">
        <v>19</v>
      </c>
      <c r="F163" s="242" t="s">
        <v>1033</v>
      </c>
      <c r="G163" s="240"/>
      <c r="H163" s="243">
        <v>8.8000000000000007</v>
      </c>
      <c r="I163" s="244"/>
      <c r="J163" s="240"/>
      <c r="K163" s="240"/>
      <c r="L163" s="245"/>
      <c r="M163" s="246"/>
      <c r="N163" s="247"/>
      <c r="O163" s="247"/>
      <c r="P163" s="247"/>
      <c r="Q163" s="247"/>
      <c r="R163" s="247"/>
      <c r="S163" s="247"/>
      <c r="T163" s="248"/>
      <c r="U163" s="14"/>
      <c r="V163" s="14"/>
      <c r="W163" s="14"/>
      <c r="X163" s="14"/>
      <c r="Y163" s="14"/>
      <c r="Z163" s="14"/>
      <c r="AA163" s="14"/>
      <c r="AB163" s="14"/>
      <c r="AC163" s="14"/>
      <c r="AD163" s="14"/>
      <c r="AE163" s="14"/>
      <c r="AT163" s="249" t="s">
        <v>200</v>
      </c>
      <c r="AU163" s="249" t="s">
        <v>79</v>
      </c>
      <c r="AV163" s="14" t="s">
        <v>79</v>
      </c>
      <c r="AW163" s="14" t="s">
        <v>31</v>
      </c>
      <c r="AX163" s="14" t="s">
        <v>70</v>
      </c>
      <c r="AY163" s="249" t="s">
        <v>191</v>
      </c>
    </row>
    <row r="164" s="14" customFormat="1">
      <c r="A164" s="14"/>
      <c r="B164" s="239"/>
      <c r="C164" s="240"/>
      <c r="D164" s="230" t="s">
        <v>200</v>
      </c>
      <c r="E164" s="241" t="s">
        <v>19</v>
      </c>
      <c r="F164" s="242" t="s">
        <v>1034</v>
      </c>
      <c r="G164" s="240"/>
      <c r="H164" s="243">
        <v>2.4020000000000001</v>
      </c>
      <c r="I164" s="244"/>
      <c r="J164" s="240"/>
      <c r="K164" s="240"/>
      <c r="L164" s="245"/>
      <c r="M164" s="246"/>
      <c r="N164" s="247"/>
      <c r="O164" s="247"/>
      <c r="P164" s="247"/>
      <c r="Q164" s="247"/>
      <c r="R164" s="247"/>
      <c r="S164" s="247"/>
      <c r="T164" s="248"/>
      <c r="U164" s="14"/>
      <c r="V164" s="14"/>
      <c r="W164" s="14"/>
      <c r="X164" s="14"/>
      <c r="Y164" s="14"/>
      <c r="Z164" s="14"/>
      <c r="AA164" s="14"/>
      <c r="AB164" s="14"/>
      <c r="AC164" s="14"/>
      <c r="AD164" s="14"/>
      <c r="AE164" s="14"/>
      <c r="AT164" s="249" t="s">
        <v>200</v>
      </c>
      <c r="AU164" s="249" t="s">
        <v>79</v>
      </c>
      <c r="AV164" s="14" t="s">
        <v>79</v>
      </c>
      <c r="AW164" s="14" t="s">
        <v>31</v>
      </c>
      <c r="AX164" s="14" t="s">
        <v>70</v>
      </c>
      <c r="AY164" s="249" t="s">
        <v>191</v>
      </c>
    </row>
    <row r="165" s="14" customFormat="1">
      <c r="A165" s="14"/>
      <c r="B165" s="239"/>
      <c r="C165" s="240"/>
      <c r="D165" s="230" t="s">
        <v>200</v>
      </c>
      <c r="E165" s="241" t="s">
        <v>19</v>
      </c>
      <c r="F165" s="242" t="s">
        <v>1035</v>
      </c>
      <c r="G165" s="240"/>
      <c r="H165" s="243">
        <v>1.452</v>
      </c>
      <c r="I165" s="244"/>
      <c r="J165" s="240"/>
      <c r="K165" s="240"/>
      <c r="L165" s="245"/>
      <c r="M165" s="246"/>
      <c r="N165" s="247"/>
      <c r="O165" s="247"/>
      <c r="P165" s="247"/>
      <c r="Q165" s="247"/>
      <c r="R165" s="247"/>
      <c r="S165" s="247"/>
      <c r="T165" s="248"/>
      <c r="U165" s="14"/>
      <c r="V165" s="14"/>
      <c r="W165" s="14"/>
      <c r="X165" s="14"/>
      <c r="Y165" s="14"/>
      <c r="Z165" s="14"/>
      <c r="AA165" s="14"/>
      <c r="AB165" s="14"/>
      <c r="AC165" s="14"/>
      <c r="AD165" s="14"/>
      <c r="AE165" s="14"/>
      <c r="AT165" s="249" t="s">
        <v>200</v>
      </c>
      <c r="AU165" s="249" t="s">
        <v>79</v>
      </c>
      <c r="AV165" s="14" t="s">
        <v>79</v>
      </c>
      <c r="AW165" s="14" t="s">
        <v>31</v>
      </c>
      <c r="AX165" s="14" t="s">
        <v>70</v>
      </c>
      <c r="AY165" s="249" t="s">
        <v>191</v>
      </c>
    </row>
    <row r="166" s="13" customFormat="1">
      <c r="A166" s="13"/>
      <c r="B166" s="228"/>
      <c r="C166" s="229"/>
      <c r="D166" s="230" t="s">
        <v>200</v>
      </c>
      <c r="E166" s="231" t="s">
        <v>19</v>
      </c>
      <c r="F166" s="232" t="s">
        <v>1036</v>
      </c>
      <c r="G166" s="229"/>
      <c r="H166" s="231" t="s">
        <v>19</v>
      </c>
      <c r="I166" s="233"/>
      <c r="J166" s="229"/>
      <c r="K166" s="229"/>
      <c r="L166" s="234"/>
      <c r="M166" s="235"/>
      <c r="N166" s="236"/>
      <c r="O166" s="236"/>
      <c r="P166" s="236"/>
      <c r="Q166" s="236"/>
      <c r="R166" s="236"/>
      <c r="S166" s="236"/>
      <c r="T166" s="237"/>
      <c r="U166" s="13"/>
      <c r="V166" s="13"/>
      <c r="W166" s="13"/>
      <c r="X166" s="13"/>
      <c r="Y166" s="13"/>
      <c r="Z166" s="13"/>
      <c r="AA166" s="13"/>
      <c r="AB166" s="13"/>
      <c r="AC166" s="13"/>
      <c r="AD166" s="13"/>
      <c r="AE166" s="13"/>
      <c r="AT166" s="238" t="s">
        <v>200</v>
      </c>
      <c r="AU166" s="238" t="s">
        <v>79</v>
      </c>
      <c r="AV166" s="13" t="s">
        <v>77</v>
      </c>
      <c r="AW166" s="13" t="s">
        <v>31</v>
      </c>
      <c r="AX166" s="13" t="s">
        <v>70</v>
      </c>
      <c r="AY166" s="238" t="s">
        <v>191</v>
      </c>
    </row>
    <row r="167" s="14" customFormat="1">
      <c r="A167" s="14"/>
      <c r="B167" s="239"/>
      <c r="C167" s="240"/>
      <c r="D167" s="230" t="s">
        <v>200</v>
      </c>
      <c r="E167" s="241" t="s">
        <v>19</v>
      </c>
      <c r="F167" s="242" t="s">
        <v>1037</v>
      </c>
      <c r="G167" s="240"/>
      <c r="H167" s="243">
        <v>3.048</v>
      </c>
      <c r="I167" s="244"/>
      <c r="J167" s="240"/>
      <c r="K167" s="240"/>
      <c r="L167" s="245"/>
      <c r="M167" s="246"/>
      <c r="N167" s="247"/>
      <c r="O167" s="247"/>
      <c r="P167" s="247"/>
      <c r="Q167" s="247"/>
      <c r="R167" s="247"/>
      <c r="S167" s="247"/>
      <c r="T167" s="248"/>
      <c r="U167" s="14"/>
      <c r="V167" s="14"/>
      <c r="W167" s="14"/>
      <c r="X167" s="14"/>
      <c r="Y167" s="14"/>
      <c r="Z167" s="14"/>
      <c r="AA167" s="14"/>
      <c r="AB167" s="14"/>
      <c r="AC167" s="14"/>
      <c r="AD167" s="14"/>
      <c r="AE167" s="14"/>
      <c r="AT167" s="249" t="s">
        <v>200</v>
      </c>
      <c r="AU167" s="249" t="s">
        <v>79</v>
      </c>
      <c r="AV167" s="14" t="s">
        <v>79</v>
      </c>
      <c r="AW167" s="14" t="s">
        <v>31</v>
      </c>
      <c r="AX167" s="14" t="s">
        <v>70</v>
      </c>
      <c r="AY167" s="249" t="s">
        <v>191</v>
      </c>
    </row>
    <row r="168" s="13" customFormat="1">
      <c r="A168" s="13"/>
      <c r="B168" s="228"/>
      <c r="C168" s="229"/>
      <c r="D168" s="230" t="s">
        <v>200</v>
      </c>
      <c r="E168" s="231" t="s">
        <v>19</v>
      </c>
      <c r="F168" s="232" t="s">
        <v>1038</v>
      </c>
      <c r="G168" s="229"/>
      <c r="H168" s="231" t="s">
        <v>19</v>
      </c>
      <c r="I168" s="233"/>
      <c r="J168" s="229"/>
      <c r="K168" s="229"/>
      <c r="L168" s="234"/>
      <c r="M168" s="235"/>
      <c r="N168" s="236"/>
      <c r="O168" s="236"/>
      <c r="P168" s="236"/>
      <c r="Q168" s="236"/>
      <c r="R168" s="236"/>
      <c r="S168" s="236"/>
      <c r="T168" s="237"/>
      <c r="U168" s="13"/>
      <c r="V168" s="13"/>
      <c r="W168" s="13"/>
      <c r="X168" s="13"/>
      <c r="Y168" s="13"/>
      <c r="Z168" s="13"/>
      <c r="AA168" s="13"/>
      <c r="AB168" s="13"/>
      <c r="AC168" s="13"/>
      <c r="AD168" s="13"/>
      <c r="AE168" s="13"/>
      <c r="AT168" s="238" t="s">
        <v>200</v>
      </c>
      <c r="AU168" s="238" t="s">
        <v>79</v>
      </c>
      <c r="AV168" s="13" t="s">
        <v>77</v>
      </c>
      <c r="AW168" s="13" t="s">
        <v>31</v>
      </c>
      <c r="AX168" s="13" t="s">
        <v>70</v>
      </c>
      <c r="AY168" s="238" t="s">
        <v>191</v>
      </c>
    </row>
    <row r="169" s="14" customFormat="1">
      <c r="A169" s="14"/>
      <c r="B169" s="239"/>
      <c r="C169" s="240"/>
      <c r="D169" s="230" t="s">
        <v>200</v>
      </c>
      <c r="E169" s="241" t="s">
        <v>19</v>
      </c>
      <c r="F169" s="242" t="s">
        <v>1039</v>
      </c>
      <c r="G169" s="240"/>
      <c r="H169" s="243">
        <v>0.78100000000000003</v>
      </c>
      <c r="I169" s="244"/>
      <c r="J169" s="240"/>
      <c r="K169" s="240"/>
      <c r="L169" s="245"/>
      <c r="M169" s="246"/>
      <c r="N169" s="247"/>
      <c r="O169" s="247"/>
      <c r="P169" s="247"/>
      <c r="Q169" s="247"/>
      <c r="R169" s="247"/>
      <c r="S169" s="247"/>
      <c r="T169" s="248"/>
      <c r="U169" s="14"/>
      <c r="V169" s="14"/>
      <c r="W169" s="14"/>
      <c r="X169" s="14"/>
      <c r="Y169" s="14"/>
      <c r="Z169" s="14"/>
      <c r="AA169" s="14"/>
      <c r="AB169" s="14"/>
      <c r="AC169" s="14"/>
      <c r="AD169" s="14"/>
      <c r="AE169" s="14"/>
      <c r="AT169" s="249" t="s">
        <v>200</v>
      </c>
      <c r="AU169" s="249" t="s">
        <v>79</v>
      </c>
      <c r="AV169" s="14" t="s">
        <v>79</v>
      </c>
      <c r="AW169" s="14" t="s">
        <v>31</v>
      </c>
      <c r="AX169" s="14" t="s">
        <v>70</v>
      </c>
      <c r="AY169" s="249" t="s">
        <v>191</v>
      </c>
    </row>
    <row r="170" s="15" customFormat="1">
      <c r="A170" s="15"/>
      <c r="B170" s="250"/>
      <c r="C170" s="251"/>
      <c r="D170" s="230" t="s">
        <v>200</v>
      </c>
      <c r="E170" s="252" t="s">
        <v>19</v>
      </c>
      <c r="F170" s="253" t="s">
        <v>209</v>
      </c>
      <c r="G170" s="251"/>
      <c r="H170" s="254">
        <v>16.483000000000001</v>
      </c>
      <c r="I170" s="255"/>
      <c r="J170" s="251"/>
      <c r="K170" s="251"/>
      <c r="L170" s="256"/>
      <c r="M170" s="257"/>
      <c r="N170" s="258"/>
      <c r="O170" s="258"/>
      <c r="P170" s="258"/>
      <c r="Q170" s="258"/>
      <c r="R170" s="258"/>
      <c r="S170" s="258"/>
      <c r="T170" s="259"/>
      <c r="U170" s="15"/>
      <c r="V170" s="15"/>
      <c r="W170" s="15"/>
      <c r="X170" s="15"/>
      <c r="Y170" s="15"/>
      <c r="Z170" s="15"/>
      <c r="AA170" s="15"/>
      <c r="AB170" s="15"/>
      <c r="AC170" s="15"/>
      <c r="AD170" s="15"/>
      <c r="AE170" s="15"/>
      <c r="AT170" s="260" t="s">
        <v>200</v>
      </c>
      <c r="AU170" s="260" t="s">
        <v>79</v>
      </c>
      <c r="AV170" s="15" t="s">
        <v>119</v>
      </c>
      <c r="AW170" s="15" t="s">
        <v>31</v>
      </c>
      <c r="AX170" s="15" t="s">
        <v>77</v>
      </c>
      <c r="AY170" s="260" t="s">
        <v>191</v>
      </c>
    </row>
    <row r="171" s="2" customFormat="1" ht="16.5" customHeight="1">
      <c r="A171" s="40"/>
      <c r="B171" s="41"/>
      <c r="C171" s="215" t="s">
        <v>7</v>
      </c>
      <c r="D171" s="215" t="s">
        <v>194</v>
      </c>
      <c r="E171" s="216" t="s">
        <v>1040</v>
      </c>
      <c r="F171" s="217" t="s">
        <v>1041</v>
      </c>
      <c r="G171" s="218" t="s">
        <v>367</v>
      </c>
      <c r="H171" s="219">
        <v>50.603999999999999</v>
      </c>
      <c r="I171" s="220"/>
      <c r="J171" s="221">
        <f>ROUND(I171*H171,2)</f>
        <v>0</v>
      </c>
      <c r="K171" s="217" t="s">
        <v>521</v>
      </c>
      <c r="L171" s="46"/>
      <c r="M171" s="222" t="s">
        <v>19</v>
      </c>
      <c r="N171" s="223" t="s">
        <v>41</v>
      </c>
      <c r="O171" s="86"/>
      <c r="P171" s="224">
        <f>O171*H171</f>
        <v>0</v>
      </c>
      <c r="Q171" s="224">
        <v>0.041744200000000002</v>
      </c>
      <c r="R171" s="224">
        <f>Q171*H171</f>
        <v>2.1124234968</v>
      </c>
      <c r="S171" s="224">
        <v>0</v>
      </c>
      <c r="T171" s="225">
        <f>S171*H171</f>
        <v>0</v>
      </c>
      <c r="U171" s="40"/>
      <c r="V171" s="40"/>
      <c r="W171" s="40"/>
      <c r="X171" s="40"/>
      <c r="Y171" s="40"/>
      <c r="Z171" s="40"/>
      <c r="AA171" s="40"/>
      <c r="AB171" s="40"/>
      <c r="AC171" s="40"/>
      <c r="AD171" s="40"/>
      <c r="AE171" s="40"/>
      <c r="AR171" s="226" t="s">
        <v>119</v>
      </c>
      <c r="AT171" s="226" t="s">
        <v>194</v>
      </c>
      <c r="AU171" s="226" t="s">
        <v>79</v>
      </c>
      <c r="AY171" s="19" t="s">
        <v>191</v>
      </c>
      <c r="BE171" s="227">
        <f>IF(N171="základní",J171,0)</f>
        <v>0</v>
      </c>
      <c r="BF171" s="227">
        <f>IF(N171="snížená",J171,0)</f>
        <v>0</v>
      </c>
      <c r="BG171" s="227">
        <f>IF(N171="zákl. přenesená",J171,0)</f>
        <v>0</v>
      </c>
      <c r="BH171" s="227">
        <f>IF(N171="sníž. přenesená",J171,0)</f>
        <v>0</v>
      </c>
      <c r="BI171" s="227">
        <f>IF(N171="nulová",J171,0)</f>
        <v>0</v>
      </c>
      <c r="BJ171" s="19" t="s">
        <v>77</v>
      </c>
      <c r="BK171" s="227">
        <f>ROUND(I171*H171,2)</f>
        <v>0</v>
      </c>
      <c r="BL171" s="19" t="s">
        <v>119</v>
      </c>
      <c r="BM171" s="226" t="s">
        <v>1042</v>
      </c>
    </row>
    <row r="172" s="13" customFormat="1">
      <c r="A172" s="13"/>
      <c r="B172" s="228"/>
      <c r="C172" s="229"/>
      <c r="D172" s="230" t="s">
        <v>200</v>
      </c>
      <c r="E172" s="231" t="s">
        <v>19</v>
      </c>
      <c r="F172" s="232" t="s">
        <v>1043</v>
      </c>
      <c r="G172" s="229"/>
      <c r="H172" s="231" t="s">
        <v>19</v>
      </c>
      <c r="I172" s="233"/>
      <c r="J172" s="229"/>
      <c r="K172" s="229"/>
      <c r="L172" s="234"/>
      <c r="M172" s="235"/>
      <c r="N172" s="236"/>
      <c r="O172" s="236"/>
      <c r="P172" s="236"/>
      <c r="Q172" s="236"/>
      <c r="R172" s="236"/>
      <c r="S172" s="236"/>
      <c r="T172" s="237"/>
      <c r="U172" s="13"/>
      <c r="V172" s="13"/>
      <c r="W172" s="13"/>
      <c r="X172" s="13"/>
      <c r="Y172" s="13"/>
      <c r="Z172" s="13"/>
      <c r="AA172" s="13"/>
      <c r="AB172" s="13"/>
      <c r="AC172" s="13"/>
      <c r="AD172" s="13"/>
      <c r="AE172" s="13"/>
      <c r="AT172" s="238" t="s">
        <v>200</v>
      </c>
      <c r="AU172" s="238" t="s">
        <v>79</v>
      </c>
      <c r="AV172" s="13" t="s">
        <v>77</v>
      </c>
      <c r="AW172" s="13" t="s">
        <v>31</v>
      </c>
      <c r="AX172" s="13" t="s">
        <v>70</v>
      </c>
      <c r="AY172" s="238" t="s">
        <v>191</v>
      </c>
    </row>
    <row r="173" s="14" customFormat="1">
      <c r="A173" s="14"/>
      <c r="B173" s="239"/>
      <c r="C173" s="240"/>
      <c r="D173" s="230" t="s">
        <v>200</v>
      </c>
      <c r="E173" s="241" t="s">
        <v>19</v>
      </c>
      <c r="F173" s="242" t="s">
        <v>1044</v>
      </c>
      <c r="G173" s="240"/>
      <c r="H173" s="243">
        <v>17.600000000000001</v>
      </c>
      <c r="I173" s="244"/>
      <c r="J173" s="240"/>
      <c r="K173" s="240"/>
      <c r="L173" s="245"/>
      <c r="M173" s="246"/>
      <c r="N173" s="247"/>
      <c r="O173" s="247"/>
      <c r="P173" s="247"/>
      <c r="Q173" s="247"/>
      <c r="R173" s="247"/>
      <c r="S173" s="247"/>
      <c r="T173" s="248"/>
      <c r="U173" s="14"/>
      <c r="V173" s="14"/>
      <c r="W173" s="14"/>
      <c r="X173" s="14"/>
      <c r="Y173" s="14"/>
      <c r="Z173" s="14"/>
      <c r="AA173" s="14"/>
      <c r="AB173" s="14"/>
      <c r="AC173" s="14"/>
      <c r="AD173" s="14"/>
      <c r="AE173" s="14"/>
      <c r="AT173" s="249" t="s">
        <v>200</v>
      </c>
      <c r="AU173" s="249" t="s">
        <v>79</v>
      </c>
      <c r="AV173" s="14" t="s">
        <v>79</v>
      </c>
      <c r="AW173" s="14" t="s">
        <v>31</v>
      </c>
      <c r="AX173" s="14" t="s">
        <v>70</v>
      </c>
      <c r="AY173" s="249" t="s">
        <v>191</v>
      </c>
    </row>
    <row r="174" s="14" customFormat="1">
      <c r="A174" s="14"/>
      <c r="B174" s="239"/>
      <c r="C174" s="240"/>
      <c r="D174" s="230" t="s">
        <v>200</v>
      </c>
      <c r="E174" s="241" t="s">
        <v>19</v>
      </c>
      <c r="F174" s="242" t="s">
        <v>1045</v>
      </c>
      <c r="G174" s="240"/>
      <c r="H174" s="243">
        <v>3.52</v>
      </c>
      <c r="I174" s="244"/>
      <c r="J174" s="240"/>
      <c r="K174" s="240"/>
      <c r="L174" s="245"/>
      <c r="M174" s="246"/>
      <c r="N174" s="247"/>
      <c r="O174" s="247"/>
      <c r="P174" s="247"/>
      <c r="Q174" s="247"/>
      <c r="R174" s="247"/>
      <c r="S174" s="247"/>
      <c r="T174" s="248"/>
      <c r="U174" s="14"/>
      <c r="V174" s="14"/>
      <c r="W174" s="14"/>
      <c r="X174" s="14"/>
      <c r="Y174" s="14"/>
      <c r="Z174" s="14"/>
      <c r="AA174" s="14"/>
      <c r="AB174" s="14"/>
      <c r="AC174" s="14"/>
      <c r="AD174" s="14"/>
      <c r="AE174" s="14"/>
      <c r="AT174" s="249" t="s">
        <v>200</v>
      </c>
      <c r="AU174" s="249" t="s">
        <v>79</v>
      </c>
      <c r="AV174" s="14" t="s">
        <v>79</v>
      </c>
      <c r="AW174" s="14" t="s">
        <v>31</v>
      </c>
      <c r="AX174" s="14" t="s">
        <v>70</v>
      </c>
      <c r="AY174" s="249" t="s">
        <v>191</v>
      </c>
    </row>
    <row r="175" s="14" customFormat="1">
      <c r="A175" s="14"/>
      <c r="B175" s="239"/>
      <c r="C175" s="240"/>
      <c r="D175" s="230" t="s">
        <v>200</v>
      </c>
      <c r="E175" s="241" t="s">
        <v>19</v>
      </c>
      <c r="F175" s="242" t="s">
        <v>1046</v>
      </c>
      <c r="G175" s="240"/>
      <c r="H175" s="243">
        <v>12.32</v>
      </c>
      <c r="I175" s="244"/>
      <c r="J175" s="240"/>
      <c r="K175" s="240"/>
      <c r="L175" s="245"/>
      <c r="M175" s="246"/>
      <c r="N175" s="247"/>
      <c r="O175" s="247"/>
      <c r="P175" s="247"/>
      <c r="Q175" s="247"/>
      <c r="R175" s="247"/>
      <c r="S175" s="247"/>
      <c r="T175" s="248"/>
      <c r="U175" s="14"/>
      <c r="V175" s="14"/>
      <c r="W175" s="14"/>
      <c r="X175" s="14"/>
      <c r="Y175" s="14"/>
      <c r="Z175" s="14"/>
      <c r="AA175" s="14"/>
      <c r="AB175" s="14"/>
      <c r="AC175" s="14"/>
      <c r="AD175" s="14"/>
      <c r="AE175" s="14"/>
      <c r="AT175" s="249" t="s">
        <v>200</v>
      </c>
      <c r="AU175" s="249" t="s">
        <v>79</v>
      </c>
      <c r="AV175" s="14" t="s">
        <v>79</v>
      </c>
      <c r="AW175" s="14" t="s">
        <v>31</v>
      </c>
      <c r="AX175" s="14" t="s">
        <v>70</v>
      </c>
      <c r="AY175" s="249" t="s">
        <v>191</v>
      </c>
    </row>
    <row r="176" s="13" customFormat="1">
      <c r="A176" s="13"/>
      <c r="B176" s="228"/>
      <c r="C176" s="229"/>
      <c r="D176" s="230" t="s">
        <v>200</v>
      </c>
      <c r="E176" s="231" t="s">
        <v>19</v>
      </c>
      <c r="F176" s="232" t="s">
        <v>1047</v>
      </c>
      <c r="G176" s="229"/>
      <c r="H176" s="231" t="s">
        <v>19</v>
      </c>
      <c r="I176" s="233"/>
      <c r="J176" s="229"/>
      <c r="K176" s="229"/>
      <c r="L176" s="234"/>
      <c r="M176" s="235"/>
      <c r="N176" s="236"/>
      <c r="O176" s="236"/>
      <c r="P176" s="236"/>
      <c r="Q176" s="236"/>
      <c r="R176" s="236"/>
      <c r="S176" s="236"/>
      <c r="T176" s="237"/>
      <c r="U176" s="13"/>
      <c r="V176" s="13"/>
      <c r="W176" s="13"/>
      <c r="X176" s="13"/>
      <c r="Y176" s="13"/>
      <c r="Z176" s="13"/>
      <c r="AA176" s="13"/>
      <c r="AB176" s="13"/>
      <c r="AC176" s="13"/>
      <c r="AD176" s="13"/>
      <c r="AE176" s="13"/>
      <c r="AT176" s="238" t="s">
        <v>200</v>
      </c>
      <c r="AU176" s="238" t="s">
        <v>79</v>
      </c>
      <c r="AV176" s="13" t="s">
        <v>77</v>
      </c>
      <c r="AW176" s="13" t="s">
        <v>31</v>
      </c>
      <c r="AX176" s="13" t="s">
        <v>70</v>
      </c>
      <c r="AY176" s="238" t="s">
        <v>191</v>
      </c>
    </row>
    <row r="177" s="14" customFormat="1">
      <c r="A177" s="14"/>
      <c r="B177" s="239"/>
      <c r="C177" s="240"/>
      <c r="D177" s="230" t="s">
        <v>200</v>
      </c>
      <c r="E177" s="241" t="s">
        <v>19</v>
      </c>
      <c r="F177" s="242" t="s">
        <v>1048</v>
      </c>
      <c r="G177" s="240"/>
      <c r="H177" s="243">
        <v>12.699999999999999</v>
      </c>
      <c r="I177" s="244"/>
      <c r="J177" s="240"/>
      <c r="K177" s="240"/>
      <c r="L177" s="245"/>
      <c r="M177" s="246"/>
      <c r="N177" s="247"/>
      <c r="O177" s="247"/>
      <c r="P177" s="247"/>
      <c r="Q177" s="247"/>
      <c r="R177" s="247"/>
      <c r="S177" s="247"/>
      <c r="T177" s="248"/>
      <c r="U177" s="14"/>
      <c r="V177" s="14"/>
      <c r="W177" s="14"/>
      <c r="X177" s="14"/>
      <c r="Y177" s="14"/>
      <c r="Z177" s="14"/>
      <c r="AA177" s="14"/>
      <c r="AB177" s="14"/>
      <c r="AC177" s="14"/>
      <c r="AD177" s="14"/>
      <c r="AE177" s="14"/>
      <c r="AT177" s="249" t="s">
        <v>200</v>
      </c>
      <c r="AU177" s="249" t="s">
        <v>79</v>
      </c>
      <c r="AV177" s="14" t="s">
        <v>79</v>
      </c>
      <c r="AW177" s="14" t="s">
        <v>31</v>
      </c>
      <c r="AX177" s="14" t="s">
        <v>70</v>
      </c>
      <c r="AY177" s="249" t="s">
        <v>191</v>
      </c>
    </row>
    <row r="178" s="13" customFormat="1">
      <c r="A178" s="13"/>
      <c r="B178" s="228"/>
      <c r="C178" s="229"/>
      <c r="D178" s="230" t="s">
        <v>200</v>
      </c>
      <c r="E178" s="231" t="s">
        <v>19</v>
      </c>
      <c r="F178" s="232" t="s">
        <v>1049</v>
      </c>
      <c r="G178" s="229"/>
      <c r="H178" s="231" t="s">
        <v>19</v>
      </c>
      <c r="I178" s="233"/>
      <c r="J178" s="229"/>
      <c r="K178" s="229"/>
      <c r="L178" s="234"/>
      <c r="M178" s="235"/>
      <c r="N178" s="236"/>
      <c r="O178" s="236"/>
      <c r="P178" s="236"/>
      <c r="Q178" s="236"/>
      <c r="R178" s="236"/>
      <c r="S178" s="236"/>
      <c r="T178" s="237"/>
      <c r="U178" s="13"/>
      <c r="V178" s="13"/>
      <c r="W178" s="13"/>
      <c r="X178" s="13"/>
      <c r="Y178" s="13"/>
      <c r="Z178" s="13"/>
      <c r="AA178" s="13"/>
      <c r="AB178" s="13"/>
      <c r="AC178" s="13"/>
      <c r="AD178" s="13"/>
      <c r="AE178" s="13"/>
      <c r="AT178" s="238" t="s">
        <v>200</v>
      </c>
      <c r="AU178" s="238" t="s">
        <v>79</v>
      </c>
      <c r="AV178" s="13" t="s">
        <v>77</v>
      </c>
      <c r="AW178" s="13" t="s">
        <v>31</v>
      </c>
      <c r="AX178" s="13" t="s">
        <v>70</v>
      </c>
      <c r="AY178" s="238" t="s">
        <v>191</v>
      </c>
    </row>
    <row r="179" s="14" customFormat="1">
      <c r="A179" s="14"/>
      <c r="B179" s="239"/>
      <c r="C179" s="240"/>
      <c r="D179" s="230" t="s">
        <v>200</v>
      </c>
      <c r="E179" s="241" t="s">
        <v>19</v>
      </c>
      <c r="F179" s="242" t="s">
        <v>1050</v>
      </c>
      <c r="G179" s="240"/>
      <c r="H179" s="243">
        <v>4.2000000000000002</v>
      </c>
      <c r="I179" s="244"/>
      <c r="J179" s="240"/>
      <c r="K179" s="240"/>
      <c r="L179" s="245"/>
      <c r="M179" s="246"/>
      <c r="N179" s="247"/>
      <c r="O179" s="247"/>
      <c r="P179" s="247"/>
      <c r="Q179" s="247"/>
      <c r="R179" s="247"/>
      <c r="S179" s="247"/>
      <c r="T179" s="248"/>
      <c r="U179" s="14"/>
      <c r="V179" s="14"/>
      <c r="W179" s="14"/>
      <c r="X179" s="14"/>
      <c r="Y179" s="14"/>
      <c r="Z179" s="14"/>
      <c r="AA179" s="14"/>
      <c r="AB179" s="14"/>
      <c r="AC179" s="14"/>
      <c r="AD179" s="14"/>
      <c r="AE179" s="14"/>
      <c r="AT179" s="249" t="s">
        <v>200</v>
      </c>
      <c r="AU179" s="249" t="s">
        <v>79</v>
      </c>
      <c r="AV179" s="14" t="s">
        <v>79</v>
      </c>
      <c r="AW179" s="14" t="s">
        <v>31</v>
      </c>
      <c r="AX179" s="14" t="s">
        <v>70</v>
      </c>
      <c r="AY179" s="249" t="s">
        <v>191</v>
      </c>
    </row>
    <row r="180" s="14" customFormat="1">
      <c r="A180" s="14"/>
      <c r="B180" s="239"/>
      <c r="C180" s="240"/>
      <c r="D180" s="230" t="s">
        <v>200</v>
      </c>
      <c r="E180" s="241" t="s">
        <v>19</v>
      </c>
      <c r="F180" s="242" t="s">
        <v>1051</v>
      </c>
      <c r="G180" s="240"/>
      <c r="H180" s="243">
        <v>0.26400000000000001</v>
      </c>
      <c r="I180" s="244"/>
      <c r="J180" s="240"/>
      <c r="K180" s="240"/>
      <c r="L180" s="245"/>
      <c r="M180" s="246"/>
      <c r="N180" s="247"/>
      <c r="O180" s="247"/>
      <c r="P180" s="247"/>
      <c r="Q180" s="247"/>
      <c r="R180" s="247"/>
      <c r="S180" s="247"/>
      <c r="T180" s="248"/>
      <c r="U180" s="14"/>
      <c r="V180" s="14"/>
      <c r="W180" s="14"/>
      <c r="X180" s="14"/>
      <c r="Y180" s="14"/>
      <c r="Z180" s="14"/>
      <c r="AA180" s="14"/>
      <c r="AB180" s="14"/>
      <c r="AC180" s="14"/>
      <c r="AD180" s="14"/>
      <c r="AE180" s="14"/>
      <c r="AT180" s="249" t="s">
        <v>200</v>
      </c>
      <c r="AU180" s="249" t="s">
        <v>79</v>
      </c>
      <c r="AV180" s="14" t="s">
        <v>79</v>
      </c>
      <c r="AW180" s="14" t="s">
        <v>31</v>
      </c>
      <c r="AX180" s="14" t="s">
        <v>70</v>
      </c>
      <c r="AY180" s="249" t="s">
        <v>191</v>
      </c>
    </row>
    <row r="181" s="15" customFormat="1">
      <c r="A181" s="15"/>
      <c r="B181" s="250"/>
      <c r="C181" s="251"/>
      <c r="D181" s="230" t="s">
        <v>200</v>
      </c>
      <c r="E181" s="252" t="s">
        <v>19</v>
      </c>
      <c r="F181" s="253" t="s">
        <v>209</v>
      </c>
      <c r="G181" s="251"/>
      <c r="H181" s="254">
        <v>50.603999999999999</v>
      </c>
      <c r="I181" s="255"/>
      <c r="J181" s="251"/>
      <c r="K181" s="251"/>
      <c r="L181" s="256"/>
      <c r="M181" s="257"/>
      <c r="N181" s="258"/>
      <c r="O181" s="258"/>
      <c r="P181" s="258"/>
      <c r="Q181" s="258"/>
      <c r="R181" s="258"/>
      <c r="S181" s="258"/>
      <c r="T181" s="259"/>
      <c r="U181" s="15"/>
      <c r="V181" s="15"/>
      <c r="W181" s="15"/>
      <c r="X181" s="15"/>
      <c r="Y181" s="15"/>
      <c r="Z181" s="15"/>
      <c r="AA181" s="15"/>
      <c r="AB181" s="15"/>
      <c r="AC181" s="15"/>
      <c r="AD181" s="15"/>
      <c r="AE181" s="15"/>
      <c r="AT181" s="260" t="s">
        <v>200</v>
      </c>
      <c r="AU181" s="260" t="s">
        <v>79</v>
      </c>
      <c r="AV181" s="15" t="s">
        <v>119</v>
      </c>
      <c r="AW181" s="15" t="s">
        <v>31</v>
      </c>
      <c r="AX181" s="15" t="s">
        <v>77</v>
      </c>
      <c r="AY181" s="260" t="s">
        <v>191</v>
      </c>
    </row>
    <row r="182" s="2" customFormat="1" ht="16.5" customHeight="1">
      <c r="A182" s="40"/>
      <c r="B182" s="41"/>
      <c r="C182" s="215" t="s">
        <v>311</v>
      </c>
      <c r="D182" s="215" t="s">
        <v>194</v>
      </c>
      <c r="E182" s="216" t="s">
        <v>1052</v>
      </c>
      <c r="F182" s="217" t="s">
        <v>1053</v>
      </c>
      <c r="G182" s="218" t="s">
        <v>367</v>
      </c>
      <c r="H182" s="219">
        <v>50.264000000000003</v>
      </c>
      <c r="I182" s="220"/>
      <c r="J182" s="221">
        <f>ROUND(I182*H182,2)</f>
        <v>0</v>
      </c>
      <c r="K182" s="217" t="s">
        <v>521</v>
      </c>
      <c r="L182" s="46"/>
      <c r="M182" s="222" t="s">
        <v>19</v>
      </c>
      <c r="N182" s="223" t="s">
        <v>41</v>
      </c>
      <c r="O182" s="86"/>
      <c r="P182" s="224">
        <f>O182*H182</f>
        <v>0</v>
      </c>
      <c r="Q182" s="224">
        <v>1.5E-05</v>
      </c>
      <c r="R182" s="224">
        <f>Q182*H182</f>
        <v>0.00075396000000000003</v>
      </c>
      <c r="S182" s="224">
        <v>0</v>
      </c>
      <c r="T182" s="225">
        <f>S182*H182</f>
        <v>0</v>
      </c>
      <c r="U182" s="40"/>
      <c r="V182" s="40"/>
      <c r="W182" s="40"/>
      <c r="X182" s="40"/>
      <c r="Y182" s="40"/>
      <c r="Z182" s="40"/>
      <c r="AA182" s="40"/>
      <c r="AB182" s="40"/>
      <c r="AC182" s="40"/>
      <c r="AD182" s="40"/>
      <c r="AE182" s="40"/>
      <c r="AR182" s="226" t="s">
        <v>119</v>
      </c>
      <c r="AT182" s="226" t="s">
        <v>194</v>
      </c>
      <c r="AU182" s="226" t="s">
        <v>79</v>
      </c>
      <c r="AY182" s="19" t="s">
        <v>191</v>
      </c>
      <c r="BE182" s="227">
        <f>IF(N182="základní",J182,0)</f>
        <v>0</v>
      </c>
      <c r="BF182" s="227">
        <f>IF(N182="snížená",J182,0)</f>
        <v>0</v>
      </c>
      <c r="BG182" s="227">
        <f>IF(N182="zákl. přenesená",J182,0)</f>
        <v>0</v>
      </c>
      <c r="BH182" s="227">
        <f>IF(N182="sníž. přenesená",J182,0)</f>
        <v>0</v>
      </c>
      <c r="BI182" s="227">
        <f>IF(N182="nulová",J182,0)</f>
        <v>0</v>
      </c>
      <c r="BJ182" s="19" t="s">
        <v>77</v>
      </c>
      <c r="BK182" s="227">
        <f>ROUND(I182*H182,2)</f>
        <v>0</v>
      </c>
      <c r="BL182" s="19" t="s">
        <v>119</v>
      </c>
      <c r="BM182" s="226" t="s">
        <v>1054</v>
      </c>
    </row>
    <row r="183" s="2" customFormat="1" ht="16.5" customHeight="1">
      <c r="A183" s="40"/>
      <c r="B183" s="41"/>
      <c r="C183" s="215" t="s">
        <v>316</v>
      </c>
      <c r="D183" s="215" t="s">
        <v>194</v>
      </c>
      <c r="E183" s="216" t="s">
        <v>1055</v>
      </c>
      <c r="F183" s="217" t="s">
        <v>1056</v>
      </c>
      <c r="G183" s="218" t="s">
        <v>244</v>
      </c>
      <c r="H183" s="219">
        <v>1.319</v>
      </c>
      <c r="I183" s="220"/>
      <c r="J183" s="221">
        <f>ROUND(I183*H183,2)</f>
        <v>0</v>
      </c>
      <c r="K183" s="217" t="s">
        <v>521</v>
      </c>
      <c r="L183" s="46"/>
      <c r="M183" s="222" t="s">
        <v>19</v>
      </c>
      <c r="N183" s="223" t="s">
        <v>41</v>
      </c>
      <c r="O183" s="86"/>
      <c r="P183" s="224">
        <f>O183*H183</f>
        <v>0</v>
      </c>
      <c r="Q183" s="224">
        <v>1.0487652000000001</v>
      </c>
      <c r="R183" s="224">
        <f>Q183*H183</f>
        <v>1.3833212988000001</v>
      </c>
      <c r="S183" s="224">
        <v>0</v>
      </c>
      <c r="T183" s="225">
        <f>S183*H183</f>
        <v>0</v>
      </c>
      <c r="U183" s="40"/>
      <c r="V183" s="40"/>
      <c r="W183" s="40"/>
      <c r="X183" s="40"/>
      <c r="Y183" s="40"/>
      <c r="Z183" s="40"/>
      <c r="AA183" s="40"/>
      <c r="AB183" s="40"/>
      <c r="AC183" s="40"/>
      <c r="AD183" s="40"/>
      <c r="AE183" s="40"/>
      <c r="AR183" s="226" t="s">
        <v>119</v>
      </c>
      <c r="AT183" s="226" t="s">
        <v>194</v>
      </c>
      <c r="AU183" s="226" t="s">
        <v>79</v>
      </c>
      <c r="AY183" s="19" t="s">
        <v>191</v>
      </c>
      <c r="BE183" s="227">
        <f>IF(N183="základní",J183,0)</f>
        <v>0</v>
      </c>
      <c r="BF183" s="227">
        <f>IF(N183="snížená",J183,0)</f>
        <v>0</v>
      </c>
      <c r="BG183" s="227">
        <f>IF(N183="zákl. přenesená",J183,0)</f>
        <v>0</v>
      </c>
      <c r="BH183" s="227">
        <f>IF(N183="sníž. přenesená",J183,0)</f>
        <v>0</v>
      </c>
      <c r="BI183" s="227">
        <f>IF(N183="nulová",J183,0)</f>
        <v>0</v>
      </c>
      <c r="BJ183" s="19" t="s">
        <v>77</v>
      </c>
      <c r="BK183" s="227">
        <f>ROUND(I183*H183,2)</f>
        <v>0</v>
      </c>
      <c r="BL183" s="19" t="s">
        <v>119</v>
      </c>
      <c r="BM183" s="226" t="s">
        <v>1057</v>
      </c>
    </row>
    <row r="184" s="2" customFormat="1">
      <c r="A184" s="40"/>
      <c r="B184" s="41"/>
      <c r="C184" s="42"/>
      <c r="D184" s="230" t="s">
        <v>231</v>
      </c>
      <c r="E184" s="42"/>
      <c r="F184" s="271" t="s">
        <v>1058</v>
      </c>
      <c r="G184" s="42"/>
      <c r="H184" s="42"/>
      <c r="I184" s="272"/>
      <c r="J184" s="42"/>
      <c r="K184" s="42"/>
      <c r="L184" s="46"/>
      <c r="M184" s="273"/>
      <c r="N184" s="274"/>
      <c r="O184" s="86"/>
      <c r="P184" s="86"/>
      <c r="Q184" s="86"/>
      <c r="R184" s="86"/>
      <c r="S184" s="86"/>
      <c r="T184" s="87"/>
      <c r="U184" s="40"/>
      <c r="V184" s="40"/>
      <c r="W184" s="40"/>
      <c r="X184" s="40"/>
      <c r="Y184" s="40"/>
      <c r="Z184" s="40"/>
      <c r="AA184" s="40"/>
      <c r="AB184" s="40"/>
      <c r="AC184" s="40"/>
      <c r="AD184" s="40"/>
      <c r="AE184" s="40"/>
      <c r="AT184" s="19" t="s">
        <v>231</v>
      </c>
      <c r="AU184" s="19" t="s">
        <v>79</v>
      </c>
    </row>
    <row r="185" s="14" customFormat="1">
      <c r="A185" s="14"/>
      <c r="B185" s="239"/>
      <c r="C185" s="240"/>
      <c r="D185" s="230" t="s">
        <v>200</v>
      </c>
      <c r="E185" s="241" t="s">
        <v>19</v>
      </c>
      <c r="F185" s="242" t="s">
        <v>1059</v>
      </c>
      <c r="G185" s="240"/>
      <c r="H185" s="243">
        <v>1.319</v>
      </c>
      <c r="I185" s="244"/>
      <c r="J185" s="240"/>
      <c r="K185" s="240"/>
      <c r="L185" s="245"/>
      <c r="M185" s="246"/>
      <c r="N185" s="247"/>
      <c r="O185" s="247"/>
      <c r="P185" s="247"/>
      <c r="Q185" s="247"/>
      <c r="R185" s="247"/>
      <c r="S185" s="247"/>
      <c r="T185" s="248"/>
      <c r="U185" s="14"/>
      <c r="V185" s="14"/>
      <c r="W185" s="14"/>
      <c r="X185" s="14"/>
      <c r="Y185" s="14"/>
      <c r="Z185" s="14"/>
      <c r="AA185" s="14"/>
      <c r="AB185" s="14"/>
      <c r="AC185" s="14"/>
      <c r="AD185" s="14"/>
      <c r="AE185" s="14"/>
      <c r="AT185" s="249" t="s">
        <v>200</v>
      </c>
      <c r="AU185" s="249" t="s">
        <v>79</v>
      </c>
      <c r="AV185" s="14" t="s">
        <v>79</v>
      </c>
      <c r="AW185" s="14" t="s">
        <v>31</v>
      </c>
      <c r="AX185" s="14" t="s">
        <v>77</v>
      </c>
      <c r="AY185" s="249" t="s">
        <v>191</v>
      </c>
    </row>
    <row r="186" s="2" customFormat="1">
      <c r="A186" s="40"/>
      <c r="B186" s="41"/>
      <c r="C186" s="215" t="s">
        <v>320</v>
      </c>
      <c r="D186" s="215" t="s">
        <v>194</v>
      </c>
      <c r="E186" s="216" t="s">
        <v>1060</v>
      </c>
      <c r="F186" s="217" t="s">
        <v>1061</v>
      </c>
      <c r="G186" s="218" t="s">
        <v>197</v>
      </c>
      <c r="H186" s="219">
        <v>40</v>
      </c>
      <c r="I186" s="220"/>
      <c r="J186" s="221">
        <f>ROUND(I186*H186,2)</f>
        <v>0</v>
      </c>
      <c r="K186" s="217" t="s">
        <v>521</v>
      </c>
      <c r="L186" s="46"/>
      <c r="M186" s="222" t="s">
        <v>19</v>
      </c>
      <c r="N186" s="223" t="s">
        <v>41</v>
      </c>
      <c r="O186" s="86"/>
      <c r="P186" s="224">
        <f>O186*H186</f>
        <v>0</v>
      </c>
      <c r="Q186" s="224">
        <v>0.00078160000000000002</v>
      </c>
      <c r="R186" s="224">
        <f>Q186*H186</f>
        <v>0.031264</v>
      </c>
      <c r="S186" s="224">
        <v>0.001</v>
      </c>
      <c r="T186" s="225">
        <f>S186*H186</f>
        <v>0.040000000000000001</v>
      </c>
      <c r="U186" s="40"/>
      <c r="V186" s="40"/>
      <c r="W186" s="40"/>
      <c r="X186" s="40"/>
      <c r="Y186" s="40"/>
      <c r="Z186" s="40"/>
      <c r="AA186" s="40"/>
      <c r="AB186" s="40"/>
      <c r="AC186" s="40"/>
      <c r="AD186" s="40"/>
      <c r="AE186" s="40"/>
      <c r="AR186" s="226" t="s">
        <v>119</v>
      </c>
      <c r="AT186" s="226" t="s">
        <v>194</v>
      </c>
      <c r="AU186" s="226" t="s">
        <v>79</v>
      </c>
      <c r="AY186" s="19" t="s">
        <v>191</v>
      </c>
      <c r="BE186" s="227">
        <f>IF(N186="základní",J186,0)</f>
        <v>0</v>
      </c>
      <c r="BF186" s="227">
        <f>IF(N186="snížená",J186,0)</f>
        <v>0</v>
      </c>
      <c r="BG186" s="227">
        <f>IF(N186="zákl. přenesená",J186,0)</f>
        <v>0</v>
      </c>
      <c r="BH186" s="227">
        <f>IF(N186="sníž. přenesená",J186,0)</f>
        <v>0</v>
      </c>
      <c r="BI186" s="227">
        <f>IF(N186="nulová",J186,0)</f>
        <v>0</v>
      </c>
      <c r="BJ186" s="19" t="s">
        <v>77</v>
      </c>
      <c r="BK186" s="227">
        <f>ROUND(I186*H186,2)</f>
        <v>0</v>
      </c>
      <c r="BL186" s="19" t="s">
        <v>119</v>
      </c>
      <c r="BM186" s="226" t="s">
        <v>1062</v>
      </c>
    </row>
    <row r="187" s="13" customFormat="1">
      <c r="A187" s="13"/>
      <c r="B187" s="228"/>
      <c r="C187" s="229"/>
      <c r="D187" s="230" t="s">
        <v>200</v>
      </c>
      <c r="E187" s="231" t="s">
        <v>19</v>
      </c>
      <c r="F187" s="232" t="s">
        <v>1063</v>
      </c>
      <c r="G187" s="229"/>
      <c r="H187" s="231" t="s">
        <v>19</v>
      </c>
      <c r="I187" s="233"/>
      <c r="J187" s="229"/>
      <c r="K187" s="229"/>
      <c r="L187" s="234"/>
      <c r="M187" s="235"/>
      <c r="N187" s="236"/>
      <c r="O187" s="236"/>
      <c r="P187" s="236"/>
      <c r="Q187" s="236"/>
      <c r="R187" s="236"/>
      <c r="S187" s="236"/>
      <c r="T187" s="237"/>
      <c r="U187" s="13"/>
      <c r="V187" s="13"/>
      <c r="W187" s="13"/>
      <c r="X187" s="13"/>
      <c r="Y187" s="13"/>
      <c r="Z187" s="13"/>
      <c r="AA187" s="13"/>
      <c r="AB187" s="13"/>
      <c r="AC187" s="13"/>
      <c r="AD187" s="13"/>
      <c r="AE187" s="13"/>
      <c r="AT187" s="238" t="s">
        <v>200</v>
      </c>
      <c r="AU187" s="238" t="s">
        <v>79</v>
      </c>
      <c r="AV187" s="13" t="s">
        <v>77</v>
      </c>
      <c r="AW187" s="13" t="s">
        <v>31</v>
      </c>
      <c r="AX187" s="13" t="s">
        <v>70</v>
      </c>
      <c r="AY187" s="238" t="s">
        <v>191</v>
      </c>
    </row>
    <row r="188" s="14" customFormat="1">
      <c r="A188" s="14"/>
      <c r="B188" s="239"/>
      <c r="C188" s="240"/>
      <c r="D188" s="230" t="s">
        <v>200</v>
      </c>
      <c r="E188" s="241" t="s">
        <v>19</v>
      </c>
      <c r="F188" s="242" t="s">
        <v>1064</v>
      </c>
      <c r="G188" s="240"/>
      <c r="H188" s="243">
        <v>16</v>
      </c>
      <c r="I188" s="244"/>
      <c r="J188" s="240"/>
      <c r="K188" s="240"/>
      <c r="L188" s="245"/>
      <c r="M188" s="246"/>
      <c r="N188" s="247"/>
      <c r="O188" s="247"/>
      <c r="P188" s="247"/>
      <c r="Q188" s="247"/>
      <c r="R188" s="247"/>
      <c r="S188" s="247"/>
      <c r="T188" s="248"/>
      <c r="U188" s="14"/>
      <c r="V188" s="14"/>
      <c r="W188" s="14"/>
      <c r="X188" s="14"/>
      <c r="Y188" s="14"/>
      <c r="Z188" s="14"/>
      <c r="AA188" s="14"/>
      <c r="AB188" s="14"/>
      <c r="AC188" s="14"/>
      <c r="AD188" s="14"/>
      <c r="AE188" s="14"/>
      <c r="AT188" s="249" t="s">
        <v>200</v>
      </c>
      <c r="AU188" s="249" t="s">
        <v>79</v>
      </c>
      <c r="AV188" s="14" t="s">
        <v>79</v>
      </c>
      <c r="AW188" s="14" t="s">
        <v>31</v>
      </c>
      <c r="AX188" s="14" t="s">
        <v>70</v>
      </c>
      <c r="AY188" s="249" t="s">
        <v>191</v>
      </c>
    </row>
    <row r="189" s="13" customFormat="1">
      <c r="A189" s="13"/>
      <c r="B189" s="228"/>
      <c r="C189" s="229"/>
      <c r="D189" s="230" t="s">
        <v>200</v>
      </c>
      <c r="E189" s="231" t="s">
        <v>19</v>
      </c>
      <c r="F189" s="232" t="s">
        <v>1065</v>
      </c>
      <c r="G189" s="229"/>
      <c r="H189" s="231" t="s">
        <v>19</v>
      </c>
      <c r="I189" s="233"/>
      <c r="J189" s="229"/>
      <c r="K189" s="229"/>
      <c r="L189" s="234"/>
      <c r="M189" s="235"/>
      <c r="N189" s="236"/>
      <c r="O189" s="236"/>
      <c r="P189" s="236"/>
      <c r="Q189" s="236"/>
      <c r="R189" s="236"/>
      <c r="S189" s="236"/>
      <c r="T189" s="237"/>
      <c r="U189" s="13"/>
      <c r="V189" s="13"/>
      <c r="W189" s="13"/>
      <c r="X189" s="13"/>
      <c r="Y189" s="13"/>
      <c r="Z189" s="13"/>
      <c r="AA189" s="13"/>
      <c r="AB189" s="13"/>
      <c r="AC189" s="13"/>
      <c r="AD189" s="13"/>
      <c r="AE189" s="13"/>
      <c r="AT189" s="238" t="s">
        <v>200</v>
      </c>
      <c r="AU189" s="238" t="s">
        <v>79</v>
      </c>
      <c r="AV189" s="13" t="s">
        <v>77</v>
      </c>
      <c r="AW189" s="13" t="s">
        <v>31</v>
      </c>
      <c r="AX189" s="13" t="s">
        <v>70</v>
      </c>
      <c r="AY189" s="238" t="s">
        <v>191</v>
      </c>
    </row>
    <row r="190" s="14" customFormat="1">
      <c r="A190" s="14"/>
      <c r="B190" s="239"/>
      <c r="C190" s="240"/>
      <c r="D190" s="230" t="s">
        <v>200</v>
      </c>
      <c r="E190" s="241" t="s">
        <v>19</v>
      </c>
      <c r="F190" s="242" t="s">
        <v>1066</v>
      </c>
      <c r="G190" s="240"/>
      <c r="H190" s="243">
        <v>24</v>
      </c>
      <c r="I190" s="244"/>
      <c r="J190" s="240"/>
      <c r="K190" s="240"/>
      <c r="L190" s="245"/>
      <c r="M190" s="246"/>
      <c r="N190" s="247"/>
      <c r="O190" s="247"/>
      <c r="P190" s="247"/>
      <c r="Q190" s="247"/>
      <c r="R190" s="247"/>
      <c r="S190" s="247"/>
      <c r="T190" s="248"/>
      <c r="U190" s="14"/>
      <c r="V190" s="14"/>
      <c r="W190" s="14"/>
      <c r="X190" s="14"/>
      <c r="Y190" s="14"/>
      <c r="Z190" s="14"/>
      <c r="AA190" s="14"/>
      <c r="AB190" s="14"/>
      <c r="AC190" s="14"/>
      <c r="AD190" s="14"/>
      <c r="AE190" s="14"/>
      <c r="AT190" s="249" t="s">
        <v>200</v>
      </c>
      <c r="AU190" s="249" t="s">
        <v>79</v>
      </c>
      <c r="AV190" s="14" t="s">
        <v>79</v>
      </c>
      <c r="AW190" s="14" t="s">
        <v>31</v>
      </c>
      <c r="AX190" s="14" t="s">
        <v>70</v>
      </c>
      <c r="AY190" s="249" t="s">
        <v>191</v>
      </c>
    </row>
    <row r="191" s="15" customFormat="1">
      <c r="A191" s="15"/>
      <c r="B191" s="250"/>
      <c r="C191" s="251"/>
      <c r="D191" s="230" t="s">
        <v>200</v>
      </c>
      <c r="E191" s="252" t="s">
        <v>19</v>
      </c>
      <c r="F191" s="253" t="s">
        <v>209</v>
      </c>
      <c r="G191" s="251"/>
      <c r="H191" s="254">
        <v>40</v>
      </c>
      <c r="I191" s="255"/>
      <c r="J191" s="251"/>
      <c r="K191" s="251"/>
      <c r="L191" s="256"/>
      <c r="M191" s="257"/>
      <c r="N191" s="258"/>
      <c r="O191" s="258"/>
      <c r="P191" s="258"/>
      <c r="Q191" s="258"/>
      <c r="R191" s="258"/>
      <c r="S191" s="258"/>
      <c r="T191" s="259"/>
      <c r="U191" s="15"/>
      <c r="V191" s="15"/>
      <c r="W191" s="15"/>
      <c r="X191" s="15"/>
      <c r="Y191" s="15"/>
      <c r="Z191" s="15"/>
      <c r="AA191" s="15"/>
      <c r="AB191" s="15"/>
      <c r="AC191" s="15"/>
      <c r="AD191" s="15"/>
      <c r="AE191" s="15"/>
      <c r="AT191" s="260" t="s">
        <v>200</v>
      </c>
      <c r="AU191" s="260" t="s">
        <v>79</v>
      </c>
      <c r="AV191" s="15" t="s">
        <v>119</v>
      </c>
      <c r="AW191" s="15" t="s">
        <v>31</v>
      </c>
      <c r="AX191" s="15" t="s">
        <v>77</v>
      </c>
      <c r="AY191" s="260" t="s">
        <v>191</v>
      </c>
    </row>
    <row r="192" s="2" customFormat="1" ht="33" customHeight="1">
      <c r="A192" s="40"/>
      <c r="B192" s="41"/>
      <c r="C192" s="215" t="s">
        <v>324</v>
      </c>
      <c r="D192" s="215" t="s">
        <v>194</v>
      </c>
      <c r="E192" s="216" t="s">
        <v>1067</v>
      </c>
      <c r="F192" s="217" t="s">
        <v>1068</v>
      </c>
      <c r="G192" s="218" t="s">
        <v>205</v>
      </c>
      <c r="H192" s="219">
        <v>2</v>
      </c>
      <c r="I192" s="220"/>
      <c r="J192" s="221">
        <f>ROUND(I192*H192,2)</f>
        <v>0</v>
      </c>
      <c r="K192" s="217" t="s">
        <v>521</v>
      </c>
      <c r="L192" s="46"/>
      <c r="M192" s="222" t="s">
        <v>19</v>
      </c>
      <c r="N192" s="223" t="s">
        <v>41</v>
      </c>
      <c r="O192" s="86"/>
      <c r="P192" s="224">
        <f>O192*H192</f>
        <v>0</v>
      </c>
      <c r="Q192" s="224">
        <v>0</v>
      </c>
      <c r="R192" s="224">
        <f>Q192*H192</f>
        <v>0</v>
      </c>
      <c r="S192" s="224">
        <v>0</v>
      </c>
      <c r="T192" s="225">
        <f>S192*H192</f>
        <v>0</v>
      </c>
      <c r="U192" s="40"/>
      <c r="V192" s="40"/>
      <c r="W192" s="40"/>
      <c r="X192" s="40"/>
      <c r="Y192" s="40"/>
      <c r="Z192" s="40"/>
      <c r="AA192" s="40"/>
      <c r="AB192" s="40"/>
      <c r="AC192" s="40"/>
      <c r="AD192" s="40"/>
      <c r="AE192" s="40"/>
      <c r="AR192" s="226" t="s">
        <v>119</v>
      </c>
      <c r="AT192" s="226" t="s">
        <v>194</v>
      </c>
      <c r="AU192" s="226" t="s">
        <v>79</v>
      </c>
      <c r="AY192" s="19" t="s">
        <v>191</v>
      </c>
      <c r="BE192" s="227">
        <f>IF(N192="základní",J192,0)</f>
        <v>0</v>
      </c>
      <c r="BF192" s="227">
        <f>IF(N192="snížená",J192,0)</f>
        <v>0</v>
      </c>
      <c r="BG192" s="227">
        <f>IF(N192="zákl. přenesená",J192,0)</f>
        <v>0</v>
      </c>
      <c r="BH192" s="227">
        <f>IF(N192="sníž. přenesená",J192,0)</f>
        <v>0</v>
      </c>
      <c r="BI192" s="227">
        <f>IF(N192="nulová",J192,0)</f>
        <v>0</v>
      </c>
      <c r="BJ192" s="19" t="s">
        <v>77</v>
      </c>
      <c r="BK192" s="227">
        <f>ROUND(I192*H192,2)</f>
        <v>0</v>
      </c>
      <c r="BL192" s="19" t="s">
        <v>119</v>
      </c>
      <c r="BM192" s="226" t="s">
        <v>1069</v>
      </c>
    </row>
    <row r="193" s="2" customFormat="1">
      <c r="A193" s="40"/>
      <c r="B193" s="41"/>
      <c r="C193" s="42"/>
      <c r="D193" s="230" t="s">
        <v>231</v>
      </c>
      <c r="E193" s="42"/>
      <c r="F193" s="271" t="s">
        <v>1070</v>
      </c>
      <c r="G193" s="42"/>
      <c r="H193" s="42"/>
      <c r="I193" s="272"/>
      <c r="J193" s="42"/>
      <c r="K193" s="42"/>
      <c r="L193" s="46"/>
      <c r="M193" s="273"/>
      <c r="N193" s="274"/>
      <c r="O193" s="86"/>
      <c r="P193" s="86"/>
      <c r="Q193" s="86"/>
      <c r="R193" s="86"/>
      <c r="S193" s="86"/>
      <c r="T193" s="87"/>
      <c r="U193" s="40"/>
      <c r="V193" s="40"/>
      <c r="W193" s="40"/>
      <c r="X193" s="40"/>
      <c r="Y193" s="40"/>
      <c r="Z193" s="40"/>
      <c r="AA193" s="40"/>
      <c r="AB193" s="40"/>
      <c r="AC193" s="40"/>
      <c r="AD193" s="40"/>
      <c r="AE193" s="40"/>
      <c r="AT193" s="19" t="s">
        <v>231</v>
      </c>
      <c r="AU193" s="19" t="s">
        <v>79</v>
      </c>
    </row>
    <row r="194" s="14" customFormat="1">
      <c r="A194" s="14"/>
      <c r="B194" s="239"/>
      <c r="C194" s="240"/>
      <c r="D194" s="230" t="s">
        <v>200</v>
      </c>
      <c r="E194" s="241" t="s">
        <v>19</v>
      </c>
      <c r="F194" s="242" t="s">
        <v>1071</v>
      </c>
      <c r="G194" s="240"/>
      <c r="H194" s="243">
        <v>2</v>
      </c>
      <c r="I194" s="244"/>
      <c r="J194" s="240"/>
      <c r="K194" s="240"/>
      <c r="L194" s="245"/>
      <c r="M194" s="246"/>
      <c r="N194" s="247"/>
      <c r="O194" s="247"/>
      <c r="P194" s="247"/>
      <c r="Q194" s="247"/>
      <c r="R194" s="247"/>
      <c r="S194" s="247"/>
      <c r="T194" s="248"/>
      <c r="U194" s="14"/>
      <c r="V194" s="14"/>
      <c r="W194" s="14"/>
      <c r="X194" s="14"/>
      <c r="Y194" s="14"/>
      <c r="Z194" s="14"/>
      <c r="AA194" s="14"/>
      <c r="AB194" s="14"/>
      <c r="AC194" s="14"/>
      <c r="AD194" s="14"/>
      <c r="AE194" s="14"/>
      <c r="AT194" s="249" t="s">
        <v>200</v>
      </c>
      <c r="AU194" s="249" t="s">
        <v>79</v>
      </c>
      <c r="AV194" s="14" t="s">
        <v>79</v>
      </c>
      <c r="AW194" s="14" t="s">
        <v>31</v>
      </c>
      <c r="AX194" s="14" t="s">
        <v>77</v>
      </c>
      <c r="AY194" s="249" t="s">
        <v>191</v>
      </c>
    </row>
    <row r="195" s="2" customFormat="1" ht="21.75" customHeight="1">
      <c r="A195" s="40"/>
      <c r="B195" s="41"/>
      <c r="C195" s="261" t="s">
        <v>328</v>
      </c>
      <c r="D195" s="261" t="s">
        <v>210</v>
      </c>
      <c r="E195" s="262" t="s">
        <v>1072</v>
      </c>
      <c r="F195" s="263" t="s">
        <v>1073</v>
      </c>
      <c r="G195" s="264" t="s">
        <v>205</v>
      </c>
      <c r="H195" s="265">
        <v>2</v>
      </c>
      <c r="I195" s="266"/>
      <c r="J195" s="267">
        <f>ROUND(I195*H195,2)</f>
        <v>0</v>
      </c>
      <c r="K195" s="263" t="s">
        <v>19</v>
      </c>
      <c r="L195" s="268"/>
      <c r="M195" s="269" t="s">
        <v>19</v>
      </c>
      <c r="N195" s="270" t="s">
        <v>41</v>
      </c>
      <c r="O195" s="86"/>
      <c r="P195" s="224">
        <f>O195*H195</f>
        <v>0</v>
      </c>
      <c r="Q195" s="224">
        <v>2.1299999999999999</v>
      </c>
      <c r="R195" s="224">
        <f>Q195*H195</f>
        <v>4.2599999999999998</v>
      </c>
      <c r="S195" s="224">
        <v>0</v>
      </c>
      <c r="T195" s="225">
        <f>S195*H195</f>
        <v>0</v>
      </c>
      <c r="U195" s="40"/>
      <c r="V195" s="40"/>
      <c r="W195" s="40"/>
      <c r="X195" s="40"/>
      <c r="Y195" s="40"/>
      <c r="Z195" s="40"/>
      <c r="AA195" s="40"/>
      <c r="AB195" s="40"/>
      <c r="AC195" s="40"/>
      <c r="AD195" s="40"/>
      <c r="AE195" s="40"/>
      <c r="AR195" s="226" t="s">
        <v>213</v>
      </c>
      <c r="AT195" s="226" t="s">
        <v>210</v>
      </c>
      <c r="AU195" s="226" t="s">
        <v>79</v>
      </c>
      <c r="AY195" s="19" t="s">
        <v>191</v>
      </c>
      <c r="BE195" s="227">
        <f>IF(N195="základní",J195,0)</f>
        <v>0</v>
      </c>
      <c r="BF195" s="227">
        <f>IF(N195="snížená",J195,0)</f>
        <v>0</v>
      </c>
      <c r="BG195" s="227">
        <f>IF(N195="zákl. přenesená",J195,0)</f>
        <v>0</v>
      </c>
      <c r="BH195" s="227">
        <f>IF(N195="sníž. přenesená",J195,0)</f>
        <v>0</v>
      </c>
      <c r="BI195" s="227">
        <f>IF(N195="nulová",J195,0)</f>
        <v>0</v>
      </c>
      <c r="BJ195" s="19" t="s">
        <v>77</v>
      </c>
      <c r="BK195" s="227">
        <f>ROUND(I195*H195,2)</f>
        <v>0</v>
      </c>
      <c r="BL195" s="19" t="s">
        <v>119</v>
      </c>
      <c r="BM195" s="226" t="s">
        <v>1074</v>
      </c>
    </row>
    <row r="196" s="2" customFormat="1" ht="16.5" customHeight="1">
      <c r="A196" s="40"/>
      <c r="B196" s="41"/>
      <c r="C196" s="215" t="s">
        <v>332</v>
      </c>
      <c r="D196" s="215" t="s">
        <v>194</v>
      </c>
      <c r="E196" s="216" t="s">
        <v>1075</v>
      </c>
      <c r="F196" s="217" t="s">
        <v>1076</v>
      </c>
      <c r="G196" s="218" t="s">
        <v>236</v>
      </c>
      <c r="H196" s="219">
        <v>12.286</v>
      </c>
      <c r="I196" s="220"/>
      <c r="J196" s="221">
        <f>ROUND(I196*H196,2)</f>
        <v>0</v>
      </c>
      <c r="K196" s="217" t="s">
        <v>521</v>
      </c>
      <c r="L196" s="46"/>
      <c r="M196" s="222" t="s">
        <v>19</v>
      </c>
      <c r="N196" s="223" t="s">
        <v>41</v>
      </c>
      <c r="O196" s="86"/>
      <c r="P196" s="224">
        <f>O196*H196</f>
        <v>0</v>
      </c>
      <c r="Q196" s="224">
        <v>0</v>
      </c>
      <c r="R196" s="224">
        <f>Q196*H196</f>
        <v>0</v>
      </c>
      <c r="S196" s="224">
        <v>0</v>
      </c>
      <c r="T196" s="225">
        <f>S196*H196</f>
        <v>0</v>
      </c>
      <c r="U196" s="40"/>
      <c r="V196" s="40"/>
      <c r="W196" s="40"/>
      <c r="X196" s="40"/>
      <c r="Y196" s="40"/>
      <c r="Z196" s="40"/>
      <c r="AA196" s="40"/>
      <c r="AB196" s="40"/>
      <c r="AC196" s="40"/>
      <c r="AD196" s="40"/>
      <c r="AE196" s="40"/>
      <c r="AR196" s="226" t="s">
        <v>119</v>
      </c>
      <c r="AT196" s="226" t="s">
        <v>194</v>
      </c>
      <c r="AU196" s="226" t="s">
        <v>79</v>
      </c>
      <c r="AY196" s="19" t="s">
        <v>191</v>
      </c>
      <c r="BE196" s="227">
        <f>IF(N196="základní",J196,0)</f>
        <v>0</v>
      </c>
      <c r="BF196" s="227">
        <f>IF(N196="snížená",J196,0)</f>
        <v>0</v>
      </c>
      <c r="BG196" s="227">
        <f>IF(N196="zákl. přenesená",J196,0)</f>
        <v>0</v>
      </c>
      <c r="BH196" s="227">
        <f>IF(N196="sníž. přenesená",J196,0)</f>
        <v>0</v>
      </c>
      <c r="BI196" s="227">
        <f>IF(N196="nulová",J196,0)</f>
        <v>0</v>
      </c>
      <c r="BJ196" s="19" t="s">
        <v>77</v>
      </c>
      <c r="BK196" s="227">
        <f>ROUND(I196*H196,2)</f>
        <v>0</v>
      </c>
      <c r="BL196" s="19" t="s">
        <v>119</v>
      </c>
      <c r="BM196" s="226" t="s">
        <v>1077</v>
      </c>
    </row>
    <row r="197" s="13" customFormat="1">
      <c r="A197" s="13"/>
      <c r="B197" s="228"/>
      <c r="C197" s="229"/>
      <c r="D197" s="230" t="s">
        <v>200</v>
      </c>
      <c r="E197" s="231" t="s">
        <v>19</v>
      </c>
      <c r="F197" s="232" t="s">
        <v>1026</v>
      </c>
      <c r="G197" s="229"/>
      <c r="H197" s="231" t="s">
        <v>19</v>
      </c>
      <c r="I197" s="233"/>
      <c r="J197" s="229"/>
      <c r="K197" s="229"/>
      <c r="L197" s="234"/>
      <c r="M197" s="235"/>
      <c r="N197" s="236"/>
      <c r="O197" s="236"/>
      <c r="P197" s="236"/>
      <c r="Q197" s="236"/>
      <c r="R197" s="236"/>
      <c r="S197" s="236"/>
      <c r="T197" s="237"/>
      <c r="U197" s="13"/>
      <c r="V197" s="13"/>
      <c r="W197" s="13"/>
      <c r="X197" s="13"/>
      <c r="Y197" s="13"/>
      <c r="Z197" s="13"/>
      <c r="AA197" s="13"/>
      <c r="AB197" s="13"/>
      <c r="AC197" s="13"/>
      <c r="AD197" s="13"/>
      <c r="AE197" s="13"/>
      <c r="AT197" s="238" t="s">
        <v>200</v>
      </c>
      <c r="AU197" s="238" t="s">
        <v>79</v>
      </c>
      <c r="AV197" s="13" t="s">
        <v>77</v>
      </c>
      <c r="AW197" s="13" t="s">
        <v>31</v>
      </c>
      <c r="AX197" s="13" t="s">
        <v>70</v>
      </c>
      <c r="AY197" s="238" t="s">
        <v>191</v>
      </c>
    </row>
    <row r="198" s="14" customFormat="1">
      <c r="A198" s="14"/>
      <c r="B198" s="239"/>
      <c r="C198" s="240"/>
      <c r="D198" s="230" t="s">
        <v>200</v>
      </c>
      <c r="E198" s="241" t="s">
        <v>19</v>
      </c>
      <c r="F198" s="242" t="s">
        <v>1078</v>
      </c>
      <c r="G198" s="240"/>
      <c r="H198" s="243">
        <v>21.449999999999999</v>
      </c>
      <c r="I198" s="244"/>
      <c r="J198" s="240"/>
      <c r="K198" s="240"/>
      <c r="L198" s="245"/>
      <c r="M198" s="246"/>
      <c r="N198" s="247"/>
      <c r="O198" s="247"/>
      <c r="P198" s="247"/>
      <c r="Q198" s="247"/>
      <c r="R198" s="247"/>
      <c r="S198" s="247"/>
      <c r="T198" s="248"/>
      <c r="U198" s="14"/>
      <c r="V198" s="14"/>
      <c r="W198" s="14"/>
      <c r="X198" s="14"/>
      <c r="Y198" s="14"/>
      <c r="Z198" s="14"/>
      <c r="AA198" s="14"/>
      <c r="AB198" s="14"/>
      <c r="AC198" s="14"/>
      <c r="AD198" s="14"/>
      <c r="AE198" s="14"/>
      <c r="AT198" s="249" t="s">
        <v>200</v>
      </c>
      <c r="AU198" s="249" t="s">
        <v>79</v>
      </c>
      <c r="AV198" s="14" t="s">
        <v>79</v>
      </c>
      <c r="AW198" s="14" t="s">
        <v>31</v>
      </c>
      <c r="AX198" s="14" t="s">
        <v>70</v>
      </c>
      <c r="AY198" s="249" t="s">
        <v>191</v>
      </c>
    </row>
    <row r="199" s="14" customFormat="1">
      <c r="A199" s="14"/>
      <c r="B199" s="239"/>
      <c r="C199" s="240"/>
      <c r="D199" s="230" t="s">
        <v>200</v>
      </c>
      <c r="E199" s="241" t="s">
        <v>19</v>
      </c>
      <c r="F199" s="242" t="s">
        <v>1079</v>
      </c>
      <c r="G199" s="240"/>
      <c r="H199" s="243">
        <v>-6.5519999999999996</v>
      </c>
      <c r="I199" s="244"/>
      <c r="J199" s="240"/>
      <c r="K199" s="240"/>
      <c r="L199" s="245"/>
      <c r="M199" s="246"/>
      <c r="N199" s="247"/>
      <c r="O199" s="247"/>
      <c r="P199" s="247"/>
      <c r="Q199" s="247"/>
      <c r="R199" s="247"/>
      <c r="S199" s="247"/>
      <c r="T199" s="248"/>
      <c r="U199" s="14"/>
      <c r="V199" s="14"/>
      <c r="W199" s="14"/>
      <c r="X199" s="14"/>
      <c r="Y199" s="14"/>
      <c r="Z199" s="14"/>
      <c r="AA199" s="14"/>
      <c r="AB199" s="14"/>
      <c r="AC199" s="14"/>
      <c r="AD199" s="14"/>
      <c r="AE199" s="14"/>
      <c r="AT199" s="249" t="s">
        <v>200</v>
      </c>
      <c r="AU199" s="249" t="s">
        <v>79</v>
      </c>
      <c r="AV199" s="14" t="s">
        <v>79</v>
      </c>
      <c r="AW199" s="14" t="s">
        <v>31</v>
      </c>
      <c r="AX199" s="14" t="s">
        <v>70</v>
      </c>
      <c r="AY199" s="249" t="s">
        <v>191</v>
      </c>
    </row>
    <row r="200" s="14" customFormat="1">
      <c r="A200" s="14"/>
      <c r="B200" s="239"/>
      <c r="C200" s="240"/>
      <c r="D200" s="230" t="s">
        <v>200</v>
      </c>
      <c r="E200" s="241" t="s">
        <v>19</v>
      </c>
      <c r="F200" s="242" t="s">
        <v>1080</v>
      </c>
      <c r="G200" s="240"/>
      <c r="H200" s="243">
        <v>-2.6120000000000001</v>
      </c>
      <c r="I200" s="244"/>
      <c r="J200" s="240"/>
      <c r="K200" s="240"/>
      <c r="L200" s="245"/>
      <c r="M200" s="246"/>
      <c r="N200" s="247"/>
      <c r="O200" s="247"/>
      <c r="P200" s="247"/>
      <c r="Q200" s="247"/>
      <c r="R200" s="247"/>
      <c r="S200" s="247"/>
      <c r="T200" s="248"/>
      <c r="U200" s="14"/>
      <c r="V200" s="14"/>
      <c r="W200" s="14"/>
      <c r="X200" s="14"/>
      <c r="Y200" s="14"/>
      <c r="Z200" s="14"/>
      <c r="AA200" s="14"/>
      <c r="AB200" s="14"/>
      <c r="AC200" s="14"/>
      <c r="AD200" s="14"/>
      <c r="AE200" s="14"/>
      <c r="AT200" s="249" t="s">
        <v>200</v>
      </c>
      <c r="AU200" s="249" t="s">
        <v>79</v>
      </c>
      <c r="AV200" s="14" t="s">
        <v>79</v>
      </c>
      <c r="AW200" s="14" t="s">
        <v>31</v>
      </c>
      <c r="AX200" s="14" t="s">
        <v>70</v>
      </c>
      <c r="AY200" s="249" t="s">
        <v>191</v>
      </c>
    </row>
    <row r="201" s="15" customFormat="1">
      <c r="A201" s="15"/>
      <c r="B201" s="250"/>
      <c r="C201" s="251"/>
      <c r="D201" s="230" t="s">
        <v>200</v>
      </c>
      <c r="E201" s="252" t="s">
        <v>19</v>
      </c>
      <c r="F201" s="253" t="s">
        <v>209</v>
      </c>
      <c r="G201" s="251"/>
      <c r="H201" s="254">
        <v>12.286</v>
      </c>
      <c r="I201" s="255"/>
      <c r="J201" s="251"/>
      <c r="K201" s="251"/>
      <c r="L201" s="256"/>
      <c r="M201" s="257"/>
      <c r="N201" s="258"/>
      <c r="O201" s="258"/>
      <c r="P201" s="258"/>
      <c r="Q201" s="258"/>
      <c r="R201" s="258"/>
      <c r="S201" s="258"/>
      <c r="T201" s="259"/>
      <c r="U201" s="15"/>
      <c r="V201" s="15"/>
      <c r="W201" s="15"/>
      <c r="X201" s="15"/>
      <c r="Y201" s="15"/>
      <c r="Z201" s="15"/>
      <c r="AA201" s="15"/>
      <c r="AB201" s="15"/>
      <c r="AC201" s="15"/>
      <c r="AD201" s="15"/>
      <c r="AE201" s="15"/>
      <c r="AT201" s="260" t="s">
        <v>200</v>
      </c>
      <c r="AU201" s="260" t="s">
        <v>79</v>
      </c>
      <c r="AV201" s="15" t="s">
        <v>119</v>
      </c>
      <c r="AW201" s="15" t="s">
        <v>31</v>
      </c>
      <c r="AX201" s="15" t="s">
        <v>77</v>
      </c>
      <c r="AY201" s="260" t="s">
        <v>191</v>
      </c>
    </row>
    <row r="202" s="2" customFormat="1" ht="21.75" customHeight="1">
      <c r="A202" s="40"/>
      <c r="B202" s="41"/>
      <c r="C202" s="215" t="s">
        <v>338</v>
      </c>
      <c r="D202" s="215" t="s">
        <v>194</v>
      </c>
      <c r="E202" s="216" t="s">
        <v>1081</v>
      </c>
      <c r="F202" s="217" t="s">
        <v>1082</v>
      </c>
      <c r="G202" s="218" t="s">
        <v>367</v>
      </c>
      <c r="H202" s="219">
        <v>19.420999999999999</v>
      </c>
      <c r="I202" s="220"/>
      <c r="J202" s="221">
        <f>ROUND(I202*H202,2)</f>
        <v>0</v>
      </c>
      <c r="K202" s="217" t="s">
        <v>521</v>
      </c>
      <c r="L202" s="46"/>
      <c r="M202" s="222" t="s">
        <v>19</v>
      </c>
      <c r="N202" s="223" t="s">
        <v>41</v>
      </c>
      <c r="O202" s="86"/>
      <c r="P202" s="224">
        <f>O202*H202</f>
        <v>0</v>
      </c>
      <c r="Q202" s="224">
        <v>0.0018247000000000001</v>
      </c>
      <c r="R202" s="224">
        <f>Q202*H202</f>
        <v>0.0354374987</v>
      </c>
      <c r="S202" s="224">
        <v>0</v>
      </c>
      <c r="T202" s="225">
        <f>S202*H202</f>
        <v>0</v>
      </c>
      <c r="U202" s="40"/>
      <c r="V202" s="40"/>
      <c r="W202" s="40"/>
      <c r="X202" s="40"/>
      <c r="Y202" s="40"/>
      <c r="Z202" s="40"/>
      <c r="AA202" s="40"/>
      <c r="AB202" s="40"/>
      <c r="AC202" s="40"/>
      <c r="AD202" s="40"/>
      <c r="AE202" s="40"/>
      <c r="AR202" s="226" t="s">
        <v>119</v>
      </c>
      <c r="AT202" s="226" t="s">
        <v>194</v>
      </c>
      <c r="AU202" s="226" t="s">
        <v>79</v>
      </c>
      <c r="AY202" s="19" t="s">
        <v>191</v>
      </c>
      <c r="BE202" s="227">
        <f>IF(N202="základní",J202,0)</f>
        <v>0</v>
      </c>
      <c r="BF202" s="227">
        <f>IF(N202="snížená",J202,0)</f>
        <v>0</v>
      </c>
      <c r="BG202" s="227">
        <f>IF(N202="zákl. přenesená",J202,0)</f>
        <v>0</v>
      </c>
      <c r="BH202" s="227">
        <f>IF(N202="sníž. přenesená",J202,0)</f>
        <v>0</v>
      </c>
      <c r="BI202" s="227">
        <f>IF(N202="nulová",J202,0)</f>
        <v>0</v>
      </c>
      <c r="BJ202" s="19" t="s">
        <v>77</v>
      </c>
      <c r="BK202" s="227">
        <f>ROUND(I202*H202,2)</f>
        <v>0</v>
      </c>
      <c r="BL202" s="19" t="s">
        <v>119</v>
      </c>
      <c r="BM202" s="226" t="s">
        <v>1083</v>
      </c>
    </row>
    <row r="203" s="13" customFormat="1">
      <c r="A203" s="13"/>
      <c r="B203" s="228"/>
      <c r="C203" s="229"/>
      <c r="D203" s="230" t="s">
        <v>200</v>
      </c>
      <c r="E203" s="231" t="s">
        <v>19</v>
      </c>
      <c r="F203" s="232" t="s">
        <v>1026</v>
      </c>
      <c r="G203" s="229"/>
      <c r="H203" s="231" t="s">
        <v>19</v>
      </c>
      <c r="I203" s="233"/>
      <c r="J203" s="229"/>
      <c r="K203" s="229"/>
      <c r="L203" s="234"/>
      <c r="M203" s="235"/>
      <c r="N203" s="236"/>
      <c r="O203" s="236"/>
      <c r="P203" s="236"/>
      <c r="Q203" s="236"/>
      <c r="R203" s="236"/>
      <c r="S203" s="236"/>
      <c r="T203" s="237"/>
      <c r="U203" s="13"/>
      <c r="V203" s="13"/>
      <c r="W203" s="13"/>
      <c r="X203" s="13"/>
      <c r="Y203" s="13"/>
      <c r="Z203" s="13"/>
      <c r="AA203" s="13"/>
      <c r="AB203" s="13"/>
      <c r="AC203" s="13"/>
      <c r="AD203" s="13"/>
      <c r="AE203" s="13"/>
      <c r="AT203" s="238" t="s">
        <v>200</v>
      </c>
      <c r="AU203" s="238" t="s">
        <v>79</v>
      </c>
      <c r="AV203" s="13" t="s">
        <v>77</v>
      </c>
      <c r="AW203" s="13" t="s">
        <v>31</v>
      </c>
      <c r="AX203" s="13" t="s">
        <v>70</v>
      </c>
      <c r="AY203" s="238" t="s">
        <v>191</v>
      </c>
    </row>
    <row r="204" s="14" customFormat="1">
      <c r="A204" s="14"/>
      <c r="B204" s="239"/>
      <c r="C204" s="240"/>
      <c r="D204" s="230" t="s">
        <v>200</v>
      </c>
      <c r="E204" s="241" t="s">
        <v>19</v>
      </c>
      <c r="F204" s="242" t="s">
        <v>1084</v>
      </c>
      <c r="G204" s="240"/>
      <c r="H204" s="243">
        <v>4.0599999999999996</v>
      </c>
      <c r="I204" s="244"/>
      <c r="J204" s="240"/>
      <c r="K204" s="240"/>
      <c r="L204" s="245"/>
      <c r="M204" s="246"/>
      <c r="N204" s="247"/>
      <c r="O204" s="247"/>
      <c r="P204" s="247"/>
      <c r="Q204" s="247"/>
      <c r="R204" s="247"/>
      <c r="S204" s="247"/>
      <c r="T204" s="248"/>
      <c r="U204" s="14"/>
      <c r="V204" s="14"/>
      <c r="W204" s="14"/>
      <c r="X204" s="14"/>
      <c r="Y204" s="14"/>
      <c r="Z204" s="14"/>
      <c r="AA204" s="14"/>
      <c r="AB204" s="14"/>
      <c r="AC204" s="14"/>
      <c r="AD204" s="14"/>
      <c r="AE204" s="14"/>
      <c r="AT204" s="249" t="s">
        <v>200</v>
      </c>
      <c r="AU204" s="249" t="s">
        <v>79</v>
      </c>
      <c r="AV204" s="14" t="s">
        <v>79</v>
      </c>
      <c r="AW204" s="14" t="s">
        <v>31</v>
      </c>
      <c r="AX204" s="14" t="s">
        <v>70</v>
      </c>
      <c r="AY204" s="249" t="s">
        <v>191</v>
      </c>
    </row>
    <row r="205" s="14" customFormat="1">
      <c r="A205" s="14"/>
      <c r="B205" s="239"/>
      <c r="C205" s="240"/>
      <c r="D205" s="230" t="s">
        <v>200</v>
      </c>
      <c r="E205" s="241" t="s">
        <v>19</v>
      </c>
      <c r="F205" s="242" t="s">
        <v>1085</v>
      </c>
      <c r="G205" s="240"/>
      <c r="H205" s="243">
        <v>8</v>
      </c>
      <c r="I205" s="244"/>
      <c r="J205" s="240"/>
      <c r="K205" s="240"/>
      <c r="L205" s="245"/>
      <c r="M205" s="246"/>
      <c r="N205" s="247"/>
      <c r="O205" s="247"/>
      <c r="P205" s="247"/>
      <c r="Q205" s="247"/>
      <c r="R205" s="247"/>
      <c r="S205" s="247"/>
      <c r="T205" s="248"/>
      <c r="U205" s="14"/>
      <c r="V205" s="14"/>
      <c r="W205" s="14"/>
      <c r="X205" s="14"/>
      <c r="Y205" s="14"/>
      <c r="Z205" s="14"/>
      <c r="AA205" s="14"/>
      <c r="AB205" s="14"/>
      <c r="AC205" s="14"/>
      <c r="AD205" s="14"/>
      <c r="AE205" s="14"/>
      <c r="AT205" s="249" t="s">
        <v>200</v>
      </c>
      <c r="AU205" s="249" t="s">
        <v>79</v>
      </c>
      <c r="AV205" s="14" t="s">
        <v>79</v>
      </c>
      <c r="AW205" s="14" t="s">
        <v>31</v>
      </c>
      <c r="AX205" s="14" t="s">
        <v>70</v>
      </c>
      <c r="AY205" s="249" t="s">
        <v>191</v>
      </c>
    </row>
    <row r="206" s="14" customFormat="1">
      <c r="A206" s="14"/>
      <c r="B206" s="239"/>
      <c r="C206" s="240"/>
      <c r="D206" s="230" t="s">
        <v>200</v>
      </c>
      <c r="E206" s="241" t="s">
        <v>19</v>
      </c>
      <c r="F206" s="242" t="s">
        <v>1086</v>
      </c>
      <c r="G206" s="240"/>
      <c r="H206" s="243">
        <v>4.0949999999999998</v>
      </c>
      <c r="I206" s="244"/>
      <c r="J206" s="240"/>
      <c r="K206" s="240"/>
      <c r="L206" s="245"/>
      <c r="M206" s="246"/>
      <c r="N206" s="247"/>
      <c r="O206" s="247"/>
      <c r="P206" s="247"/>
      <c r="Q206" s="247"/>
      <c r="R206" s="247"/>
      <c r="S206" s="247"/>
      <c r="T206" s="248"/>
      <c r="U206" s="14"/>
      <c r="V206" s="14"/>
      <c r="W206" s="14"/>
      <c r="X206" s="14"/>
      <c r="Y206" s="14"/>
      <c r="Z206" s="14"/>
      <c r="AA206" s="14"/>
      <c r="AB206" s="14"/>
      <c r="AC206" s="14"/>
      <c r="AD206" s="14"/>
      <c r="AE206" s="14"/>
      <c r="AT206" s="249" t="s">
        <v>200</v>
      </c>
      <c r="AU206" s="249" t="s">
        <v>79</v>
      </c>
      <c r="AV206" s="14" t="s">
        <v>79</v>
      </c>
      <c r="AW206" s="14" t="s">
        <v>31</v>
      </c>
      <c r="AX206" s="14" t="s">
        <v>70</v>
      </c>
      <c r="AY206" s="249" t="s">
        <v>191</v>
      </c>
    </row>
    <row r="207" s="14" customFormat="1">
      <c r="A207" s="14"/>
      <c r="B207" s="239"/>
      <c r="C207" s="240"/>
      <c r="D207" s="230" t="s">
        <v>200</v>
      </c>
      <c r="E207" s="241" t="s">
        <v>19</v>
      </c>
      <c r="F207" s="242" t="s">
        <v>1087</v>
      </c>
      <c r="G207" s="240"/>
      <c r="H207" s="243">
        <v>3.266</v>
      </c>
      <c r="I207" s="244"/>
      <c r="J207" s="240"/>
      <c r="K207" s="240"/>
      <c r="L207" s="245"/>
      <c r="M207" s="246"/>
      <c r="N207" s="247"/>
      <c r="O207" s="247"/>
      <c r="P207" s="247"/>
      <c r="Q207" s="247"/>
      <c r="R207" s="247"/>
      <c r="S207" s="247"/>
      <c r="T207" s="248"/>
      <c r="U207" s="14"/>
      <c r="V207" s="14"/>
      <c r="W207" s="14"/>
      <c r="X207" s="14"/>
      <c r="Y207" s="14"/>
      <c r="Z207" s="14"/>
      <c r="AA207" s="14"/>
      <c r="AB207" s="14"/>
      <c r="AC207" s="14"/>
      <c r="AD207" s="14"/>
      <c r="AE207" s="14"/>
      <c r="AT207" s="249" t="s">
        <v>200</v>
      </c>
      <c r="AU207" s="249" t="s">
        <v>79</v>
      </c>
      <c r="AV207" s="14" t="s">
        <v>79</v>
      </c>
      <c r="AW207" s="14" t="s">
        <v>31</v>
      </c>
      <c r="AX207" s="14" t="s">
        <v>70</v>
      </c>
      <c r="AY207" s="249" t="s">
        <v>191</v>
      </c>
    </row>
    <row r="208" s="15" customFormat="1">
      <c r="A208" s="15"/>
      <c r="B208" s="250"/>
      <c r="C208" s="251"/>
      <c r="D208" s="230" t="s">
        <v>200</v>
      </c>
      <c r="E208" s="252" t="s">
        <v>19</v>
      </c>
      <c r="F208" s="253" t="s">
        <v>209</v>
      </c>
      <c r="G208" s="251"/>
      <c r="H208" s="254">
        <v>19.420999999999999</v>
      </c>
      <c r="I208" s="255"/>
      <c r="J208" s="251"/>
      <c r="K208" s="251"/>
      <c r="L208" s="256"/>
      <c r="M208" s="257"/>
      <c r="N208" s="258"/>
      <c r="O208" s="258"/>
      <c r="P208" s="258"/>
      <c r="Q208" s="258"/>
      <c r="R208" s="258"/>
      <c r="S208" s="258"/>
      <c r="T208" s="259"/>
      <c r="U208" s="15"/>
      <c r="V208" s="15"/>
      <c r="W208" s="15"/>
      <c r="X208" s="15"/>
      <c r="Y208" s="15"/>
      <c r="Z208" s="15"/>
      <c r="AA208" s="15"/>
      <c r="AB208" s="15"/>
      <c r="AC208" s="15"/>
      <c r="AD208" s="15"/>
      <c r="AE208" s="15"/>
      <c r="AT208" s="260" t="s">
        <v>200</v>
      </c>
      <c r="AU208" s="260" t="s">
        <v>79</v>
      </c>
      <c r="AV208" s="15" t="s">
        <v>119</v>
      </c>
      <c r="AW208" s="15" t="s">
        <v>31</v>
      </c>
      <c r="AX208" s="15" t="s">
        <v>77</v>
      </c>
      <c r="AY208" s="260" t="s">
        <v>191</v>
      </c>
    </row>
    <row r="209" s="2" customFormat="1" ht="16.5" customHeight="1">
      <c r="A209" s="40"/>
      <c r="B209" s="41"/>
      <c r="C209" s="215" t="s">
        <v>349</v>
      </c>
      <c r="D209" s="215" t="s">
        <v>194</v>
      </c>
      <c r="E209" s="216" t="s">
        <v>1088</v>
      </c>
      <c r="F209" s="217" t="s">
        <v>1089</v>
      </c>
      <c r="G209" s="218" t="s">
        <v>367</v>
      </c>
      <c r="H209" s="219">
        <v>19.420999999999999</v>
      </c>
      <c r="I209" s="220"/>
      <c r="J209" s="221">
        <f>ROUND(I209*H209,2)</f>
        <v>0</v>
      </c>
      <c r="K209" s="217" t="s">
        <v>521</v>
      </c>
      <c r="L209" s="46"/>
      <c r="M209" s="222" t="s">
        <v>19</v>
      </c>
      <c r="N209" s="223" t="s">
        <v>41</v>
      </c>
      <c r="O209" s="86"/>
      <c r="P209" s="224">
        <f>O209*H209</f>
        <v>0</v>
      </c>
      <c r="Q209" s="224">
        <v>3.6000000000000001E-05</v>
      </c>
      <c r="R209" s="224">
        <f>Q209*H209</f>
        <v>0.00069915600000000004</v>
      </c>
      <c r="S209" s="224">
        <v>0</v>
      </c>
      <c r="T209" s="225">
        <f>S209*H209</f>
        <v>0</v>
      </c>
      <c r="U209" s="40"/>
      <c r="V209" s="40"/>
      <c r="W209" s="40"/>
      <c r="X209" s="40"/>
      <c r="Y209" s="40"/>
      <c r="Z209" s="40"/>
      <c r="AA209" s="40"/>
      <c r="AB209" s="40"/>
      <c r="AC209" s="40"/>
      <c r="AD209" s="40"/>
      <c r="AE209" s="40"/>
      <c r="AR209" s="226" t="s">
        <v>119</v>
      </c>
      <c r="AT209" s="226" t="s">
        <v>194</v>
      </c>
      <c r="AU209" s="226" t="s">
        <v>79</v>
      </c>
      <c r="AY209" s="19" t="s">
        <v>191</v>
      </c>
      <c r="BE209" s="227">
        <f>IF(N209="základní",J209,0)</f>
        <v>0</v>
      </c>
      <c r="BF209" s="227">
        <f>IF(N209="snížená",J209,0)</f>
        <v>0</v>
      </c>
      <c r="BG209" s="227">
        <f>IF(N209="zákl. přenesená",J209,0)</f>
        <v>0</v>
      </c>
      <c r="BH209" s="227">
        <f>IF(N209="sníž. přenesená",J209,0)</f>
        <v>0</v>
      </c>
      <c r="BI209" s="227">
        <f>IF(N209="nulová",J209,0)</f>
        <v>0</v>
      </c>
      <c r="BJ209" s="19" t="s">
        <v>77</v>
      </c>
      <c r="BK209" s="227">
        <f>ROUND(I209*H209,2)</f>
        <v>0</v>
      </c>
      <c r="BL209" s="19" t="s">
        <v>119</v>
      </c>
      <c r="BM209" s="226" t="s">
        <v>1090</v>
      </c>
    </row>
    <row r="210" s="2" customFormat="1">
      <c r="A210" s="40"/>
      <c r="B210" s="41"/>
      <c r="C210" s="215" t="s">
        <v>354</v>
      </c>
      <c r="D210" s="215" t="s">
        <v>194</v>
      </c>
      <c r="E210" s="216" t="s">
        <v>1091</v>
      </c>
      <c r="F210" s="217" t="s">
        <v>1092</v>
      </c>
      <c r="G210" s="218" t="s">
        <v>244</v>
      </c>
      <c r="H210" s="219">
        <v>0.98299999999999998</v>
      </c>
      <c r="I210" s="220"/>
      <c r="J210" s="221">
        <f>ROUND(I210*H210,2)</f>
        <v>0</v>
      </c>
      <c r="K210" s="217" t="s">
        <v>521</v>
      </c>
      <c r="L210" s="46"/>
      <c r="M210" s="222" t="s">
        <v>19</v>
      </c>
      <c r="N210" s="223" t="s">
        <v>41</v>
      </c>
      <c r="O210" s="86"/>
      <c r="P210" s="224">
        <f>O210*H210</f>
        <v>0</v>
      </c>
      <c r="Q210" s="224">
        <v>1.0384500000000001</v>
      </c>
      <c r="R210" s="224">
        <f>Q210*H210</f>
        <v>1.0207963500000001</v>
      </c>
      <c r="S210" s="224">
        <v>0</v>
      </c>
      <c r="T210" s="225">
        <f>S210*H210</f>
        <v>0</v>
      </c>
      <c r="U210" s="40"/>
      <c r="V210" s="40"/>
      <c r="W210" s="40"/>
      <c r="X210" s="40"/>
      <c r="Y210" s="40"/>
      <c r="Z210" s="40"/>
      <c r="AA210" s="40"/>
      <c r="AB210" s="40"/>
      <c r="AC210" s="40"/>
      <c r="AD210" s="40"/>
      <c r="AE210" s="40"/>
      <c r="AR210" s="226" t="s">
        <v>119</v>
      </c>
      <c r="AT210" s="226" t="s">
        <v>194</v>
      </c>
      <c r="AU210" s="226" t="s">
        <v>79</v>
      </c>
      <c r="AY210" s="19" t="s">
        <v>191</v>
      </c>
      <c r="BE210" s="227">
        <f>IF(N210="základní",J210,0)</f>
        <v>0</v>
      </c>
      <c r="BF210" s="227">
        <f>IF(N210="snížená",J210,0)</f>
        <v>0</v>
      </c>
      <c r="BG210" s="227">
        <f>IF(N210="zákl. přenesená",J210,0)</f>
        <v>0</v>
      </c>
      <c r="BH210" s="227">
        <f>IF(N210="sníž. přenesená",J210,0)</f>
        <v>0</v>
      </c>
      <c r="BI210" s="227">
        <f>IF(N210="nulová",J210,0)</f>
        <v>0</v>
      </c>
      <c r="BJ210" s="19" t="s">
        <v>77</v>
      </c>
      <c r="BK210" s="227">
        <f>ROUND(I210*H210,2)</f>
        <v>0</v>
      </c>
      <c r="BL210" s="19" t="s">
        <v>119</v>
      </c>
      <c r="BM210" s="226" t="s">
        <v>1093</v>
      </c>
    </row>
    <row r="211" s="2" customFormat="1">
      <c r="A211" s="40"/>
      <c r="B211" s="41"/>
      <c r="C211" s="42"/>
      <c r="D211" s="230" t="s">
        <v>231</v>
      </c>
      <c r="E211" s="42"/>
      <c r="F211" s="271" t="s">
        <v>1094</v>
      </c>
      <c r="G211" s="42"/>
      <c r="H211" s="42"/>
      <c r="I211" s="272"/>
      <c r="J211" s="42"/>
      <c r="K211" s="42"/>
      <c r="L211" s="46"/>
      <c r="M211" s="273"/>
      <c r="N211" s="274"/>
      <c r="O211" s="86"/>
      <c r="P211" s="86"/>
      <c r="Q211" s="86"/>
      <c r="R211" s="86"/>
      <c r="S211" s="86"/>
      <c r="T211" s="87"/>
      <c r="U211" s="40"/>
      <c r="V211" s="40"/>
      <c r="W211" s="40"/>
      <c r="X211" s="40"/>
      <c r="Y211" s="40"/>
      <c r="Z211" s="40"/>
      <c r="AA211" s="40"/>
      <c r="AB211" s="40"/>
      <c r="AC211" s="40"/>
      <c r="AD211" s="40"/>
      <c r="AE211" s="40"/>
      <c r="AT211" s="19" t="s">
        <v>231</v>
      </c>
      <c r="AU211" s="19" t="s">
        <v>79</v>
      </c>
    </row>
    <row r="212" s="14" customFormat="1">
      <c r="A212" s="14"/>
      <c r="B212" s="239"/>
      <c r="C212" s="240"/>
      <c r="D212" s="230" t="s">
        <v>200</v>
      </c>
      <c r="E212" s="241" t="s">
        <v>19</v>
      </c>
      <c r="F212" s="242" t="s">
        <v>1095</v>
      </c>
      <c r="G212" s="240"/>
      <c r="H212" s="243">
        <v>0.98299999999999998</v>
      </c>
      <c r="I212" s="244"/>
      <c r="J212" s="240"/>
      <c r="K212" s="240"/>
      <c r="L212" s="245"/>
      <c r="M212" s="246"/>
      <c r="N212" s="247"/>
      <c r="O212" s="247"/>
      <c r="P212" s="247"/>
      <c r="Q212" s="247"/>
      <c r="R212" s="247"/>
      <c r="S212" s="247"/>
      <c r="T212" s="248"/>
      <c r="U212" s="14"/>
      <c r="V212" s="14"/>
      <c r="W212" s="14"/>
      <c r="X212" s="14"/>
      <c r="Y212" s="14"/>
      <c r="Z212" s="14"/>
      <c r="AA212" s="14"/>
      <c r="AB212" s="14"/>
      <c r="AC212" s="14"/>
      <c r="AD212" s="14"/>
      <c r="AE212" s="14"/>
      <c r="AT212" s="249" t="s">
        <v>200</v>
      </c>
      <c r="AU212" s="249" t="s">
        <v>79</v>
      </c>
      <c r="AV212" s="14" t="s">
        <v>79</v>
      </c>
      <c r="AW212" s="14" t="s">
        <v>31</v>
      </c>
      <c r="AX212" s="14" t="s">
        <v>77</v>
      </c>
      <c r="AY212" s="249" t="s">
        <v>191</v>
      </c>
    </row>
    <row r="213" s="2" customFormat="1">
      <c r="A213" s="40"/>
      <c r="B213" s="41"/>
      <c r="C213" s="215" t="s">
        <v>359</v>
      </c>
      <c r="D213" s="215" t="s">
        <v>194</v>
      </c>
      <c r="E213" s="216" t="s">
        <v>1096</v>
      </c>
      <c r="F213" s="217" t="s">
        <v>1097</v>
      </c>
      <c r="G213" s="218" t="s">
        <v>197</v>
      </c>
      <c r="H213" s="219">
        <v>10</v>
      </c>
      <c r="I213" s="220"/>
      <c r="J213" s="221">
        <f>ROUND(I213*H213,2)</f>
        <v>0</v>
      </c>
      <c r="K213" s="217" t="s">
        <v>521</v>
      </c>
      <c r="L213" s="46"/>
      <c r="M213" s="222" t="s">
        <v>19</v>
      </c>
      <c r="N213" s="223" t="s">
        <v>41</v>
      </c>
      <c r="O213" s="86"/>
      <c r="P213" s="224">
        <f>O213*H213</f>
        <v>0</v>
      </c>
      <c r="Q213" s="224">
        <v>0.0012247200000000001</v>
      </c>
      <c r="R213" s="224">
        <f>Q213*H213</f>
        <v>0.012247200000000002</v>
      </c>
      <c r="S213" s="224">
        <v>0.001</v>
      </c>
      <c r="T213" s="225">
        <f>S213*H213</f>
        <v>0.01</v>
      </c>
      <c r="U213" s="40"/>
      <c r="V213" s="40"/>
      <c r="W213" s="40"/>
      <c r="X213" s="40"/>
      <c r="Y213" s="40"/>
      <c r="Z213" s="40"/>
      <c r="AA213" s="40"/>
      <c r="AB213" s="40"/>
      <c r="AC213" s="40"/>
      <c r="AD213" s="40"/>
      <c r="AE213" s="40"/>
      <c r="AR213" s="226" t="s">
        <v>119</v>
      </c>
      <c r="AT213" s="226" t="s">
        <v>194</v>
      </c>
      <c r="AU213" s="226" t="s">
        <v>79</v>
      </c>
      <c r="AY213" s="19" t="s">
        <v>191</v>
      </c>
      <c r="BE213" s="227">
        <f>IF(N213="základní",J213,0)</f>
        <v>0</v>
      </c>
      <c r="BF213" s="227">
        <f>IF(N213="snížená",J213,0)</f>
        <v>0</v>
      </c>
      <c r="BG213" s="227">
        <f>IF(N213="zákl. přenesená",J213,0)</f>
        <v>0</v>
      </c>
      <c r="BH213" s="227">
        <f>IF(N213="sníž. přenesená",J213,0)</f>
        <v>0</v>
      </c>
      <c r="BI213" s="227">
        <f>IF(N213="nulová",J213,0)</f>
        <v>0</v>
      </c>
      <c r="BJ213" s="19" t="s">
        <v>77</v>
      </c>
      <c r="BK213" s="227">
        <f>ROUND(I213*H213,2)</f>
        <v>0</v>
      </c>
      <c r="BL213" s="19" t="s">
        <v>119</v>
      </c>
      <c r="BM213" s="226" t="s">
        <v>1098</v>
      </c>
    </row>
    <row r="214" s="13" customFormat="1">
      <c r="A214" s="13"/>
      <c r="B214" s="228"/>
      <c r="C214" s="229"/>
      <c r="D214" s="230" t="s">
        <v>200</v>
      </c>
      <c r="E214" s="231" t="s">
        <v>19</v>
      </c>
      <c r="F214" s="232" t="s">
        <v>1099</v>
      </c>
      <c r="G214" s="229"/>
      <c r="H214" s="231" t="s">
        <v>19</v>
      </c>
      <c r="I214" s="233"/>
      <c r="J214" s="229"/>
      <c r="K214" s="229"/>
      <c r="L214" s="234"/>
      <c r="M214" s="235"/>
      <c r="N214" s="236"/>
      <c r="O214" s="236"/>
      <c r="P214" s="236"/>
      <c r="Q214" s="236"/>
      <c r="R214" s="236"/>
      <c r="S214" s="236"/>
      <c r="T214" s="237"/>
      <c r="U214" s="13"/>
      <c r="V214" s="13"/>
      <c r="W214" s="13"/>
      <c r="X214" s="13"/>
      <c r="Y214" s="13"/>
      <c r="Z214" s="13"/>
      <c r="AA214" s="13"/>
      <c r="AB214" s="13"/>
      <c r="AC214" s="13"/>
      <c r="AD214" s="13"/>
      <c r="AE214" s="13"/>
      <c r="AT214" s="238" t="s">
        <v>200</v>
      </c>
      <c r="AU214" s="238" t="s">
        <v>79</v>
      </c>
      <c r="AV214" s="13" t="s">
        <v>77</v>
      </c>
      <c r="AW214" s="13" t="s">
        <v>31</v>
      </c>
      <c r="AX214" s="13" t="s">
        <v>70</v>
      </c>
      <c r="AY214" s="238" t="s">
        <v>191</v>
      </c>
    </row>
    <row r="215" s="14" customFormat="1">
      <c r="A215" s="14"/>
      <c r="B215" s="239"/>
      <c r="C215" s="240"/>
      <c r="D215" s="230" t="s">
        <v>200</v>
      </c>
      <c r="E215" s="241" t="s">
        <v>19</v>
      </c>
      <c r="F215" s="242" t="s">
        <v>1100</v>
      </c>
      <c r="G215" s="240"/>
      <c r="H215" s="243">
        <v>10</v>
      </c>
      <c r="I215" s="244"/>
      <c r="J215" s="240"/>
      <c r="K215" s="240"/>
      <c r="L215" s="245"/>
      <c r="M215" s="246"/>
      <c r="N215" s="247"/>
      <c r="O215" s="247"/>
      <c r="P215" s="247"/>
      <c r="Q215" s="247"/>
      <c r="R215" s="247"/>
      <c r="S215" s="247"/>
      <c r="T215" s="248"/>
      <c r="U215" s="14"/>
      <c r="V215" s="14"/>
      <c r="W215" s="14"/>
      <c r="X215" s="14"/>
      <c r="Y215" s="14"/>
      <c r="Z215" s="14"/>
      <c r="AA215" s="14"/>
      <c r="AB215" s="14"/>
      <c r="AC215" s="14"/>
      <c r="AD215" s="14"/>
      <c r="AE215" s="14"/>
      <c r="AT215" s="249" t="s">
        <v>200</v>
      </c>
      <c r="AU215" s="249" t="s">
        <v>79</v>
      </c>
      <c r="AV215" s="14" t="s">
        <v>79</v>
      </c>
      <c r="AW215" s="14" t="s">
        <v>31</v>
      </c>
      <c r="AX215" s="14" t="s">
        <v>77</v>
      </c>
      <c r="AY215" s="249" t="s">
        <v>191</v>
      </c>
    </row>
    <row r="216" s="2" customFormat="1" ht="16.5" customHeight="1">
      <c r="A216" s="40"/>
      <c r="B216" s="41"/>
      <c r="C216" s="215" t="s">
        <v>364</v>
      </c>
      <c r="D216" s="215" t="s">
        <v>194</v>
      </c>
      <c r="E216" s="216" t="s">
        <v>1101</v>
      </c>
      <c r="F216" s="217" t="s">
        <v>1102</v>
      </c>
      <c r="G216" s="218" t="s">
        <v>197</v>
      </c>
      <c r="H216" s="219">
        <v>15</v>
      </c>
      <c r="I216" s="220"/>
      <c r="J216" s="221">
        <f>ROUND(I216*H216,2)</f>
        <v>0</v>
      </c>
      <c r="K216" s="217" t="s">
        <v>521</v>
      </c>
      <c r="L216" s="46"/>
      <c r="M216" s="222" t="s">
        <v>19</v>
      </c>
      <c r="N216" s="223" t="s">
        <v>41</v>
      </c>
      <c r="O216" s="86"/>
      <c r="P216" s="224">
        <f>O216*H216</f>
        <v>0</v>
      </c>
      <c r="Q216" s="224">
        <v>0.00662</v>
      </c>
      <c r="R216" s="224">
        <f>Q216*H216</f>
        <v>0.099299999999999999</v>
      </c>
      <c r="S216" s="224">
        <v>0</v>
      </c>
      <c r="T216" s="225">
        <f>S216*H216</f>
        <v>0</v>
      </c>
      <c r="U216" s="40"/>
      <c r="V216" s="40"/>
      <c r="W216" s="40"/>
      <c r="X216" s="40"/>
      <c r="Y216" s="40"/>
      <c r="Z216" s="40"/>
      <c r="AA216" s="40"/>
      <c r="AB216" s="40"/>
      <c r="AC216" s="40"/>
      <c r="AD216" s="40"/>
      <c r="AE216" s="40"/>
      <c r="AR216" s="226" t="s">
        <v>119</v>
      </c>
      <c r="AT216" s="226" t="s">
        <v>194</v>
      </c>
      <c r="AU216" s="226" t="s">
        <v>79</v>
      </c>
      <c r="AY216" s="19" t="s">
        <v>191</v>
      </c>
      <c r="BE216" s="227">
        <f>IF(N216="základní",J216,0)</f>
        <v>0</v>
      </c>
      <c r="BF216" s="227">
        <f>IF(N216="snížená",J216,0)</f>
        <v>0</v>
      </c>
      <c r="BG216" s="227">
        <f>IF(N216="zákl. přenesená",J216,0)</f>
        <v>0</v>
      </c>
      <c r="BH216" s="227">
        <f>IF(N216="sníž. přenesená",J216,0)</f>
        <v>0</v>
      </c>
      <c r="BI216" s="227">
        <f>IF(N216="nulová",J216,0)</f>
        <v>0</v>
      </c>
      <c r="BJ216" s="19" t="s">
        <v>77</v>
      </c>
      <c r="BK216" s="227">
        <f>ROUND(I216*H216,2)</f>
        <v>0</v>
      </c>
      <c r="BL216" s="19" t="s">
        <v>119</v>
      </c>
      <c r="BM216" s="226" t="s">
        <v>1103</v>
      </c>
    </row>
    <row r="217" s="12" customFormat="1" ht="22.8" customHeight="1">
      <c r="A217" s="12"/>
      <c r="B217" s="199"/>
      <c r="C217" s="200"/>
      <c r="D217" s="201" t="s">
        <v>69</v>
      </c>
      <c r="E217" s="213" t="s">
        <v>119</v>
      </c>
      <c r="F217" s="213" t="s">
        <v>1104</v>
      </c>
      <c r="G217" s="200"/>
      <c r="H217" s="200"/>
      <c r="I217" s="203"/>
      <c r="J217" s="214">
        <f>BK217</f>
        <v>0</v>
      </c>
      <c r="K217" s="200"/>
      <c r="L217" s="205"/>
      <c r="M217" s="206"/>
      <c r="N217" s="207"/>
      <c r="O217" s="207"/>
      <c r="P217" s="208">
        <f>SUM(P218:P244)</f>
        <v>0</v>
      </c>
      <c r="Q217" s="207"/>
      <c r="R217" s="208">
        <f>SUM(R218:R244)</f>
        <v>63.788860546999999</v>
      </c>
      <c r="S217" s="207"/>
      <c r="T217" s="209">
        <f>SUM(T218:T244)</f>
        <v>0</v>
      </c>
      <c r="U217" s="12"/>
      <c r="V217" s="12"/>
      <c r="W217" s="12"/>
      <c r="X217" s="12"/>
      <c r="Y217" s="12"/>
      <c r="Z217" s="12"/>
      <c r="AA217" s="12"/>
      <c r="AB217" s="12"/>
      <c r="AC217" s="12"/>
      <c r="AD217" s="12"/>
      <c r="AE217" s="12"/>
      <c r="AR217" s="210" t="s">
        <v>77</v>
      </c>
      <c r="AT217" s="211" t="s">
        <v>69</v>
      </c>
      <c r="AU217" s="211" t="s">
        <v>77</v>
      </c>
      <c r="AY217" s="210" t="s">
        <v>191</v>
      </c>
      <c r="BK217" s="212">
        <f>SUM(BK218:BK244)</f>
        <v>0</v>
      </c>
    </row>
    <row r="218" s="2" customFormat="1" ht="16.5" customHeight="1">
      <c r="A218" s="40"/>
      <c r="B218" s="41"/>
      <c r="C218" s="215" t="s">
        <v>370</v>
      </c>
      <c r="D218" s="215" t="s">
        <v>194</v>
      </c>
      <c r="E218" s="216" t="s">
        <v>1105</v>
      </c>
      <c r="F218" s="217" t="s">
        <v>1106</v>
      </c>
      <c r="G218" s="218" t="s">
        <v>367</v>
      </c>
      <c r="H218" s="219">
        <v>8.8209999999999997</v>
      </c>
      <c r="I218" s="220"/>
      <c r="J218" s="221">
        <f>ROUND(I218*H218,2)</f>
        <v>0</v>
      </c>
      <c r="K218" s="217" t="s">
        <v>521</v>
      </c>
      <c r="L218" s="46"/>
      <c r="M218" s="222" t="s">
        <v>19</v>
      </c>
      <c r="N218" s="223" t="s">
        <v>41</v>
      </c>
      <c r="O218" s="86"/>
      <c r="P218" s="224">
        <f>O218*H218</f>
        <v>0</v>
      </c>
      <c r="Q218" s="224">
        <v>0</v>
      </c>
      <c r="R218" s="224">
        <f>Q218*H218</f>
        <v>0</v>
      </c>
      <c r="S218" s="224">
        <v>0</v>
      </c>
      <c r="T218" s="225">
        <f>S218*H218</f>
        <v>0</v>
      </c>
      <c r="U218" s="40"/>
      <c r="V218" s="40"/>
      <c r="W218" s="40"/>
      <c r="X218" s="40"/>
      <c r="Y218" s="40"/>
      <c r="Z218" s="40"/>
      <c r="AA218" s="40"/>
      <c r="AB218" s="40"/>
      <c r="AC218" s="40"/>
      <c r="AD218" s="40"/>
      <c r="AE218" s="40"/>
      <c r="AR218" s="226" t="s">
        <v>119</v>
      </c>
      <c r="AT218" s="226" t="s">
        <v>194</v>
      </c>
      <c r="AU218" s="226" t="s">
        <v>79</v>
      </c>
      <c r="AY218" s="19" t="s">
        <v>191</v>
      </c>
      <c r="BE218" s="227">
        <f>IF(N218="základní",J218,0)</f>
        <v>0</v>
      </c>
      <c r="BF218" s="227">
        <f>IF(N218="snížená",J218,0)</f>
        <v>0</v>
      </c>
      <c r="BG218" s="227">
        <f>IF(N218="zákl. přenesená",J218,0)</f>
        <v>0</v>
      </c>
      <c r="BH218" s="227">
        <f>IF(N218="sníž. přenesená",J218,0)</f>
        <v>0</v>
      </c>
      <c r="BI218" s="227">
        <f>IF(N218="nulová",J218,0)</f>
        <v>0</v>
      </c>
      <c r="BJ218" s="19" t="s">
        <v>77</v>
      </c>
      <c r="BK218" s="227">
        <f>ROUND(I218*H218,2)</f>
        <v>0</v>
      </c>
      <c r="BL218" s="19" t="s">
        <v>119</v>
      </c>
      <c r="BM218" s="226" t="s">
        <v>1107</v>
      </c>
    </row>
    <row r="219" s="13" customFormat="1">
      <c r="A219" s="13"/>
      <c r="B219" s="228"/>
      <c r="C219" s="229"/>
      <c r="D219" s="230" t="s">
        <v>200</v>
      </c>
      <c r="E219" s="231" t="s">
        <v>19</v>
      </c>
      <c r="F219" s="232" t="s">
        <v>1108</v>
      </c>
      <c r="G219" s="229"/>
      <c r="H219" s="231" t="s">
        <v>19</v>
      </c>
      <c r="I219" s="233"/>
      <c r="J219" s="229"/>
      <c r="K219" s="229"/>
      <c r="L219" s="234"/>
      <c r="M219" s="235"/>
      <c r="N219" s="236"/>
      <c r="O219" s="236"/>
      <c r="P219" s="236"/>
      <c r="Q219" s="236"/>
      <c r="R219" s="236"/>
      <c r="S219" s="236"/>
      <c r="T219" s="237"/>
      <c r="U219" s="13"/>
      <c r="V219" s="13"/>
      <c r="W219" s="13"/>
      <c r="X219" s="13"/>
      <c r="Y219" s="13"/>
      <c r="Z219" s="13"/>
      <c r="AA219" s="13"/>
      <c r="AB219" s="13"/>
      <c r="AC219" s="13"/>
      <c r="AD219" s="13"/>
      <c r="AE219" s="13"/>
      <c r="AT219" s="238" t="s">
        <v>200</v>
      </c>
      <c r="AU219" s="238" t="s">
        <v>79</v>
      </c>
      <c r="AV219" s="13" t="s">
        <v>77</v>
      </c>
      <c r="AW219" s="13" t="s">
        <v>31</v>
      </c>
      <c r="AX219" s="13" t="s">
        <v>70</v>
      </c>
      <c r="AY219" s="238" t="s">
        <v>191</v>
      </c>
    </row>
    <row r="220" s="14" customFormat="1">
      <c r="A220" s="14"/>
      <c r="B220" s="239"/>
      <c r="C220" s="240"/>
      <c r="D220" s="230" t="s">
        <v>200</v>
      </c>
      <c r="E220" s="241" t="s">
        <v>19</v>
      </c>
      <c r="F220" s="242" t="s">
        <v>1109</v>
      </c>
      <c r="G220" s="240"/>
      <c r="H220" s="243">
        <v>8.8209999999999997</v>
      </c>
      <c r="I220" s="244"/>
      <c r="J220" s="240"/>
      <c r="K220" s="240"/>
      <c r="L220" s="245"/>
      <c r="M220" s="246"/>
      <c r="N220" s="247"/>
      <c r="O220" s="247"/>
      <c r="P220" s="247"/>
      <c r="Q220" s="247"/>
      <c r="R220" s="247"/>
      <c r="S220" s="247"/>
      <c r="T220" s="248"/>
      <c r="U220" s="14"/>
      <c r="V220" s="14"/>
      <c r="W220" s="14"/>
      <c r="X220" s="14"/>
      <c r="Y220" s="14"/>
      <c r="Z220" s="14"/>
      <c r="AA220" s="14"/>
      <c r="AB220" s="14"/>
      <c r="AC220" s="14"/>
      <c r="AD220" s="14"/>
      <c r="AE220" s="14"/>
      <c r="AT220" s="249" t="s">
        <v>200</v>
      </c>
      <c r="AU220" s="249" t="s">
        <v>79</v>
      </c>
      <c r="AV220" s="14" t="s">
        <v>79</v>
      </c>
      <c r="AW220" s="14" t="s">
        <v>31</v>
      </c>
      <c r="AX220" s="14" t="s">
        <v>77</v>
      </c>
      <c r="AY220" s="249" t="s">
        <v>191</v>
      </c>
    </row>
    <row r="221" s="2" customFormat="1" ht="16.5" customHeight="1">
      <c r="A221" s="40"/>
      <c r="B221" s="41"/>
      <c r="C221" s="215" t="s">
        <v>374</v>
      </c>
      <c r="D221" s="215" t="s">
        <v>194</v>
      </c>
      <c r="E221" s="216" t="s">
        <v>1110</v>
      </c>
      <c r="F221" s="217" t="s">
        <v>1111</v>
      </c>
      <c r="G221" s="218" t="s">
        <v>367</v>
      </c>
      <c r="H221" s="219">
        <v>0.624</v>
      </c>
      <c r="I221" s="220"/>
      <c r="J221" s="221">
        <f>ROUND(I221*H221,2)</f>
        <v>0</v>
      </c>
      <c r="K221" s="217" t="s">
        <v>521</v>
      </c>
      <c r="L221" s="46"/>
      <c r="M221" s="222" t="s">
        <v>19</v>
      </c>
      <c r="N221" s="223" t="s">
        <v>41</v>
      </c>
      <c r="O221" s="86"/>
      <c r="P221" s="224">
        <f>O221*H221</f>
        <v>0</v>
      </c>
      <c r="Q221" s="224">
        <v>0.02102</v>
      </c>
      <c r="R221" s="224">
        <f>Q221*H221</f>
        <v>0.01311648</v>
      </c>
      <c r="S221" s="224">
        <v>0</v>
      </c>
      <c r="T221" s="225">
        <f>S221*H221</f>
        <v>0</v>
      </c>
      <c r="U221" s="40"/>
      <c r="V221" s="40"/>
      <c r="W221" s="40"/>
      <c r="X221" s="40"/>
      <c r="Y221" s="40"/>
      <c r="Z221" s="40"/>
      <c r="AA221" s="40"/>
      <c r="AB221" s="40"/>
      <c r="AC221" s="40"/>
      <c r="AD221" s="40"/>
      <c r="AE221" s="40"/>
      <c r="AR221" s="226" t="s">
        <v>119</v>
      </c>
      <c r="AT221" s="226" t="s">
        <v>194</v>
      </c>
      <c r="AU221" s="226" t="s">
        <v>79</v>
      </c>
      <c r="AY221" s="19" t="s">
        <v>191</v>
      </c>
      <c r="BE221" s="227">
        <f>IF(N221="základní",J221,0)</f>
        <v>0</v>
      </c>
      <c r="BF221" s="227">
        <f>IF(N221="snížená",J221,0)</f>
        <v>0</v>
      </c>
      <c r="BG221" s="227">
        <f>IF(N221="zákl. přenesená",J221,0)</f>
        <v>0</v>
      </c>
      <c r="BH221" s="227">
        <f>IF(N221="sníž. přenesená",J221,0)</f>
        <v>0</v>
      </c>
      <c r="BI221" s="227">
        <f>IF(N221="nulová",J221,0)</f>
        <v>0</v>
      </c>
      <c r="BJ221" s="19" t="s">
        <v>77</v>
      </c>
      <c r="BK221" s="227">
        <f>ROUND(I221*H221,2)</f>
        <v>0</v>
      </c>
      <c r="BL221" s="19" t="s">
        <v>119</v>
      </c>
      <c r="BM221" s="226" t="s">
        <v>1112</v>
      </c>
    </row>
    <row r="222" s="13" customFormat="1">
      <c r="A222" s="13"/>
      <c r="B222" s="228"/>
      <c r="C222" s="229"/>
      <c r="D222" s="230" t="s">
        <v>200</v>
      </c>
      <c r="E222" s="231" t="s">
        <v>19</v>
      </c>
      <c r="F222" s="232" t="s">
        <v>1113</v>
      </c>
      <c r="G222" s="229"/>
      <c r="H222" s="231" t="s">
        <v>19</v>
      </c>
      <c r="I222" s="233"/>
      <c r="J222" s="229"/>
      <c r="K222" s="229"/>
      <c r="L222" s="234"/>
      <c r="M222" s="235"/>
      <c r="N222" s="236"/>
      <c r="O222" s="236"/>
      <c r="P222" s="236"/>
      <c r="Q222" s="236"/>
      <c r="R222" s="236"/>
      <c r="S222" s="236"/>
      <c r="T222" s="237"/>
      <c r="U222" s="13"/>
      <c r="V222" s="13"/>
      <c r="W222" s="13"/>
      <c r="X222" s="13"/>
      <c r="Y222" s="13"/>
      <c r="Z222" s="13"/>
      <c r="AA222" s="13"/>
      <c r="AB222" s="13"/>
      <c r="AC222" s="13"/>
      <c r="AD222" s="13"/>
      <c r="AE222" s="13"/>
      <c r="AT222" s="238" t="s">
        <v>200</v>
      </c>
      <c r="AU222" s="238" t="s">
        <v>79</v>
      </c>
      <c r="AV222" s="13" t="s">
        <v>77</v>
      </c>
      <c r="AW222" s="13" t="s">
        <v>31</v>
      </c>
      <c r="AX222" s="13" t="s">
        <v>70</v>
      </c>
      <c r="AY222" s="238" t="s">
        <v>191</v>
      </c>
    </row>
    <row r="223" s="14" customFormat="1">
      <c r="A223" s="14"/>
      <c r="B223" s="239"/>
      <c r="C223" s="240"/>
      <c r="D223" s="230" t="s">
        <v>200</v>
      </c>
      <c r="E223" s="241" t="s">
        <v>19</v>
      </c>
      <c r="F223" s="242" t="s">
        <v>1114</v>
      </c>
      <c r="G223" s="240"/>
      <c r="H223" s="243">
        <v>0.624</v>
      </c>
      <c r="I223" s="244"/>
      <c r="J223" s="240"/>
      <c r="K223" s="240"/>
      <c r="L223" s="245"/>
      <c r="M223" s="246"/>
      <c r="N223" s="247"/>
      <c r="O223" s="247"/>
      <c r="P223" s="247"/>
      <c r="Q223" s="247"/>
      <c r="R223" s="247"/>
      <c r="S223" s="247"/>
      <c r="T223" s="248"/>
      <c r="U223" s="14"/>
      <c r="V223" s="14"/>
      <c r="W223" s="14"/>
      <c r="X223" s="14"/>
      <c r="Y223" s="14"/>
      <c r="Z223" s="14"/>
      <c r="AA223" s="14"/>
      <c r="AB223" s="14"/>
      <c r="AC223" s="14"/>
      <c r="AD223" s="14"/>
      <c r="AE223" s="14"/>
      <c r="AT223" s="249" t="s">
        <v>200</v>
      </c>
      <c r="AU223" s="249" t="s">
        <v>79</v>
      </c>
      <c r="AV223" s="14" t="s">
        <v>79</v>
      </c>
      <c r="AW223" s="14" t="s">
        <v>31</v>
      </c>
      <c r="AX223" s="14" t="s">
        <v>77</v>
      </c>
      <c r="AY223" s="249" t="s">
        <v>191</v>
      </c>
    </row>
    <row r="224" s="2" customFormat="1" ht="16.5" customHeight="1">
      <c r="A224" s="40"/>
      <c r="B224" s="41"/>
      <c r="C224" s="215" t="s">
        <v>378</v>
      </c>
      <c r="D224" s="215" t="s">
        <v>194</v>
      </c>
      <c r="E224" s="216" t="s">
        <v>1115</v>
      </c>
      <c r="F224" s="217" t="s">
        <v>1116</v>
      </c>
      <c r="G224" s="218" t="s">
        <v>367</v>
      </c>
      <c r="H224" s="219">
        <v>0.624</v>
      </c>
      <c r="I224" s="220"/>
      <c r="J224" s="221">
        <f>ROUND(I224*H224,2)</f>
        <v>0</v>
      </c>
      <c r="K224" s="217" t="s">
        <v>521</v>
      </c>
      <c r="L224" s="46"/>
      <c r="M224" s="222" t="s">
        <v>19</v>
      </c>
      <c r="N224" s="223" t="s">
        <v>41</v>
      </c>
      <c r="O224" s="86"/>
      <c r="P224" s="224">
        <f>O224*H224</f>
        <v>0</v>
      </c>
      <c r="Q224" s="224">
        <v>0.02102</v>
      </c>
      <c r="R224" s="224">
        <f>Q224*H224</f>
        <v>0.01311648</v>
      </c>
      <c r="S224" s="224">
        <v>0</v>
      </c>
      <c r="T224" s="225">
        <f>S224*H224</f>
        <v>0</v>
      </c>
      <c r="U224" s="40"/>
      <c r="V224" s="40"/>
      <c r="W224" s="40"/>
      <c r="X224" s="40"/>
      <c r="Y224" s="40"/>
      <c r="Z224" s="40"/>
      <c r="AA224" s="40"/>
      <c r="AB224" s="40"/>
      <c r="AC224" s="40"/>
      <c r="AD224" s="40"/>
      <c r="AE224" s="40"/>
      <c r="AR224" s="226" t="s">
        <v>119</v>
      </c>
      <c r="AT224" s="226" t="s">
        <v>194</v>
      </c>
      <c r="AU224" s="226" t="s">
        <v>79</v>
      </c>
      <c r="AY224" s="19" t="s">
        <v>191</v>
      </c>
      <c r="BE224" s="227">
        <f>IF(N224="základní",J224,0)</f>
        <v>0</v>
      </c>
      <c r="BF224" s="227">
        <f>IF(N224="snížená",J224,0)</f>
        <v>0</v>
      </c>
      <c r="BG224" s="227">
        <f>IF(N224="zákl. přenesená",J224,0)</f>
        <v>0</v>
      </c>
      <c r="BH224" s="227">
        <f>IF(N224="sníž. přenesená",J224,0)</f>
        <v>0</v>
      </c>
      <c r="BI224" s="227">
        <f>IF(N224="nulová",J224,0)</f>
        <v>0</v>
      </c>
      <c r="BJ224" s="19" t="s">
        <v>77</v>
      </c>
      <c r="BK224" s="227">
        <f>ROUND(I224*H224,2)</f>
        <v>0</v>
      </c>
      <c r="BL224" s="19" t="s">
        <v>119</v>
      </c>
      <c r="BM224" s="226" t="s">
        <v>1117</v>
      </c>
    </row>
    <row r="225" s="13" customFormat="1">
      <c r="A225" s="13"/>
      <c r="B225" s="228"/>
      <c r="C225" s="229"/>
      <c r="D225" s="230" t="s">
        <v>200</v>
      </c>
      <c r="E225" s="231" t="s">
        <v>19</v>
      </c>
      <c r="F225" s="232" t="s">
        <v>1113</v>
      </c>
      <c r="G225" s="229"/>
      <c r="H225" s="231" t="s">
        <v>19</v>
      </c>
      <c r="I225" s="233"/>
      <c r="J225" s="229"/>
      <c r="K225" s="229"/>
      <c r="L225" s="234"/>
      <c r="M225" s="235"/>
      <c r="N225" s="236"/>
      <c r="O225" s="236"/>
      <c r="P225" s="236"/>
      <c r="Q225" s="236"/>
      <c r="R225" s="236"/>
      <c r="S225" s="236"/>
      <c r="T225" s="237"/>
      <c r="U225" s="13"/>
      <c r="V225" s="13"/>
      <c r="W225" s="13"/>
      <c r="X225" s="13"/>
      <c r="Y225" s="13"/>
      <c r="Z225" s="13"/>
      <c r="AA225" s="13"/>
      <c r="AB225" s="13"/>
      <c r="AC225" s="13"/>
      <c r="AD225" s="13"/>
      <c r="AE225" s="13"/>
      <c r="AT225" s="238" t="s">
        <v>200</v>
      </c>
      <c r="AU225" s="238" t="s">
        <v>79</v>
      </c>
      <c r="AV225" s="13" t="s">
        <v>77</v>
      </c>
      <c r="AW225" s="13" t="s">
        <v>31</v>
      </c>
      <c r="AX225" s="13" t="s">
        <v>70</v>
      </c>
      <c r="AY225" s="238" t="s">
        <v>191</v>
      </c>
    </row>
    <row r="226" s="14" customFormat="1">
      <c r="A226" s="14"/>
      <c r="B226" s="239"/>
      <c r="C226" s="240"/>
      <c r="D226" s="230" t="s">
        <v>200</v>
      </c>
      <c r="E226" s="241" t="s">
        <v>19</v>
      </c>
      <c r="F226" s="242" t="s">
        <v>1114</v>
      </c>
      <c r="G226" s="240"/>
      <c r="H226" s="243">
        <v>0.624</v>
      </c>
      <c r="I226" s="244"/>
      <c r="J226" s="240"/>
      <c r="K226" s="240"/>
      <c r="L226" s="245"/>
      <c r="M226" s="246"/>
      <c r="N226" s="247"/>
      <c r="O226" s="247"/>
      <c r="P226" s="247"/>
      <c r="Q226" s="247"/>
      <c r="R226" s="247"/>
      <c r="S226" s="247"/>
      <c r="T226" s="248"/>
      <c r="U226" s="14"/>
      <c r="V226" s="14"/>
      <c r="W226" s="14"/>
      <c r="X226" s="14"/>
      <c r="Y226" s="14"/>
      <c r="Z226" s="14"/>
      <c r="AA226" s="14"/>
      <c r="AB226" s="14"/>
      <c r="AC226" s="14"/>
      <c r="AD226" s="14"/>
      <c r="AE226" s="14"/>
      <c r="AT226" s="249" t="s">
        <v>200</v>
      </c>
      <c r="AU226" s="249" t="s">
        <v>79</v>
      </c>
      <c r="AV226" s="14" t="s">
        <v>79</v>
      </c>
      <c r="AW226" s="14" t="s">
        <v>31</v>
      </c>
      <c r="AX226" s="14" t="s">
        <v>77</v>
      </c>
      <c r="AY226" s="249" t="s">
        <v>191</v>
      </c>
    </row>
    <row r="227" s="2" customFormat="1" ht="16.5" customHeight="1">
      <c r="A227" s="40"/>
      <c r="B227" s="41"/>
      <c r="C227" s="215" t="s">
        <v>383</v>
      </c>
      <c r="D227" s="215" t="s">
        <v>194</v>
      </c>
      <c r="E227" s="216" t="s">
        <v>1118</v>
      </c>
      <c r="F227" s="217" t="s">
        <v>1119</v>
      </c>
      <c r="G227" s="218" t="s">
        <v>236</v>
      </c>
      <c r="H227" s="219">
        <v>14.85</v>
      </c>
      <c r="I227" s="220"/>
      <c r="J227" s="221">
        <f>ROUND(I227*H227,2)</f>
        <v>0</v>
      </c>
      <c r="K227" s="217" t="s">
        <v>521</v>
      </c>
      <c r="L227" s="46"/>
      <c r="M227" s="222" t="s">
        <v>19</v>
      </c>
      <c r="N227" s="223" t="s">
        <v>41</v>
      </c>
      <c r="O227" s="86"/>
      <c r="P227" s="224">
        <f>O227*H227</f>
        <v>0</v>
      </c>
      <c r="Q227" s="224">
        <v>0</v>
      </c>
      <c r="R227" s="224">
        <f>Q227*H227</f>
        <v>0</v>
      </c>
      <c r="S227" s="224">
        <v>0</v>
      </c>
      <c r="T227" s="225">
        <f>S227*H227</f>
        <v>0</v>
      </c>
      <c r="U227" s="40"/>
      <c r="V227" s="40"/>
      <c r="W227" s="40"/>
      <c r="X227" s="40"/>
      <c r="Y227" s="40"/>
      <c r="Z227" s="40"/>
      <c r="AA227" s="40"/>
      <c r="AB227" s="40"/>
      <c r="AC227" s="40"/>
      <c r="AD227" s="40"/>
      <c r="AE227" s="40"/>
      <c r="AR227" s="226" t="s">
        <v>119</v>
      </c>
      <c r="AT227" s="226" t="s">
        <v>194</v>
      </c>
      <c r="AU227" s="226" t="s">
        <v>79</v>
      </c>
      <c r="AY227" s="19" t="s">
        <v>191</v>
      </c>
      <c r="BE227" s="227">
        <f>IF(N227="základní",J227,0)</f>
        <v>0</v>
      </c>
      <c r="BF227" s="227">
        <f>IF(N227="snížená",J227,0)</f>
        <v>0</v>
      </c>
      <c r="BG227" s="227">
        <f>IF(N227="zákl. přenesená",J227,0)</f>
        <v>0</v>
      </c>
      <c r="BH227" s="227">
        <f>IF(N227="sníž. přenesená",J227,0)</f>
        <v>0</v>
      </c>
      <c r="BI227" s="227">
        <f>IF(N227="nulová",J227,0)</f>
        <v>0</v>
      </c>
      <c r="BJ227" s="19" t="s">
        <v>77</v>
      </c>
      <c r="BK227" s="227">
        <f>ROUND(I227*H227,2)</f>
        <v>0</v>
      </c>
      <c r="BL227" s="19" t="s">
        <v>119</v>
      </c>
      <c r="BM227" s="226" t="s">
        <v>1120</v>
      </c>
    </row>
    <row r="228" s="2" customFormat="1">
      <c r="A228" s="40"/>
      <c r="B228" s="41"/>
      <c r="C228" s="42"/>
      <c r="D228" s="230" t="s">
        <v>231</v>
      </c>
      <c r="E228" s="42"/>
      <c r="F228" s="271" t="s">
        <v>1021</v>
      </c>
      <c r="G228" s="42"/>
      <c r="H228" s="42"/>
      <c r="I228" s="272"/>
      <c r="J228" s="42"/>
      <c r="K228" s="42"/>
      <c r="L228" s="46"/>
      <c r="M228" s="273"/>
      <c r="N228" s="274"/>
      <c r="O228" s="86"/>
      <c r="P228" s="86"/>
      <c r="Q228" s="86"/>
      <c r="R228" s="86"/>
      <c r="S228" s="86"/>
      <c r="T228" s="87"/>
      <c r="U228" s="40"/>
      <c r="V228" s="40"/>
      <c r="W228" s="40"/>
      <c r="X228" s="40"/>
      <c r="Y228" s="40"/>
      <c r="Z228" s="40"/>
      <c r="AA228" s="40"/>
      <c r="AB228" s="40"/>
      <c r="AC228" s="40"/>
      <c r="AD228" s="40"/>
      <c r="AE228" s="40"/>
      <c r="AT228" s="19" t="s">
        <v>231</v>
      </c>
      <c r="AU228" s="19" t="s">
        <v>79</v>
      </c>
    </row>
    <row r="229" s="13" customFormat="1">
      <c r="A229" s="13"/>
      <c r="B229" s="228"/>
      <c r="C229" s="229"/>
      <c r="D229" s="230" t="s">
        <v>200</v>
      </c>
      <c r="E229" s="231" t="s">
        <v>19</v>
      </c>
      <c r="F229" s="232" t="s">
        <v>1121</v>
      </c>
      <c r="G229" s="229"/>
      <c r="H229" s="231" t="s">
        <v>19</v>
      </c>
      <c r="I229" s="233"/>
      <c r="J229" s="229"/>
      <c r="K229" s="229"/>
      <c r="L229" s="234"/>
      <c r="M229" s="235"/>
      <c r="N229" s="236"/>
      <c r="O229" s="236"/>
      <c r="P229" s="236"/>
      <c r="Q229" s="236"/>
      <c r="R229" s="236"/>
      <c r="S229" s="236"/>
      <c r="T229" s="237"/>
      <c r="U229" s="13"/>
      <c r="V229" s="13"/>
      <c r="W229" s="13"/>
      <c r="X229" s="13"/>
      <c r="Y229" s="13"/>
      <c r="Z229" s="13"/>
      <c r="AA229" s="13"/>
      <c r="AB229" s="13"/>
      <c r="AC229" s="13"/>
      <c r="AD229" s="13"/>
      <c r="AE229" s="13"/>
      <c r="AT229" s="238" t="s">
        <v>200</v>
      </c>
      <c r="AU229" s="238" t="s">
        <v>79</v>
      </c>
      <c r="AV229" s="13" t="s">
        <v>77</v>
      </c>
      <c r="AW229" s="13" t="s">
        <v>31</v>
      </c>
      <c r="AX229" s="13" t="s">
        <v>70</v>
      </c>
      <c r="AY229" s="238" t="s">
        <v>191</v>
      </c>
    </row>
    <row r="230" s="14" customFormat="1">
      <c r="A230" s="14"/>
      <c r="B230" s="239"/>
      <c r="C230" s="240"/>
      <c r="D230" s="230" t="s">
        <v>200</v>
      </c>
      <c r="E230" s="241" t="s">
        <v>19</v>
      </c>
      <c r="F230" s="242" t="s">
        <v>1122</v>
      </c>
      <c r="G230" s="240"/>
      <c r="H230" s="243">
        <v>14.85</v>
      </c>
      <c r="I230" s="244"/>
      <c r="J230" s="240"/>
      <c r="K230" s="240"/>
      <c r="L230" s="245"/>
      <c r="M230" s="246"/>
      <c r="N230" s="247"/>
      <c r="O230" s="247"/>
      <c r="P230" s="247"/>
      <c r="Q230" s="247"/>
      <c r="R230" s="247"/>
      <c r="S230" s="247"/>
      <c r="T230" s="248"/>
      <c r="U230" s="14"/>
      <c r="V230" s="14"/>
      <c r="W230" s="14"/>
      <c r="X230" s="14"/>
      <c r="Y230" s="14"/>
      <c r="Z230" s="14"/>
      <c r="AA230" s="14"/>
      <c r="AB230" s="14"/>
      <c r="AC230" s="14"/>
      <c r="AD230" s="14"/>
      <c r="AE230" s="14"/>
      <c r="AT230" s="249" t="s">
        <v>200</v>
      </c>
      <c r="AU230" s="249" t="s">
        <v>79</v>
      </c>
      <c r="AV230" s="14" t="s">
        <v>79</v>
      </c>
      <c r="AW230" s="14" t="s">
        <v>31</v>
      </c>
      <c r="AX230" s="14" t="s">
        <v>77</v>
      </c>
      <c r="AY230" s="249" t="s">
        <v>191</v>
      </c>
    </row>
    <row r="231" s="2" customFormat="1" ht="16.5" customHeight="1">
      <c r="A231" s="40"/>
      <c r="B231" s="41"/>
      <c r="C231" s="215" t="s">
        <v>389</v>
      </c>
      <c r="D231" s="215" t="s">
        <v>194</v>
      </c>
      <c r="E231" s="216" t="s">
        <v>1123</v>
      </c>
      <c r="F231" s="217" t="s">
        <v>1124</v>
      </c>
      <c r="G231" s="218" t="s">
        <v>244</v>
      </c>
      <c r="H231" s="219">
        <v>0.80200000000000005</v>
      </c>
      <c r="I231" s="220"/>
      <c r="J231" s="221">
        <f>ROUND(I231*H231,2)</f>
        <v>0</v>
      </c>
      <c r="K231" s="217" t="s">
        <v>521</v>
      </c>
      <c r="L231" s="46"/>
      <c r="M231" s="222" t="s">
        <v>19</v>
      </c>
      <c r="N231" s="223" t="s">
        <v>41</v>
      </c>
      <c r="O231" s="86"/>
      <c r="P231" s="224">
        <f>O231*H231</f>
        <v>0</v>
      </c>
      <c r="Q231" s="224">
        <v>1.0597380000000001</v>
      </c>
      <c r="R231" s="224">
        <f>Q231*H231</f>
        <v>0.84990987600000012</v>
      </c>
      <c r="S231" s="224">
        <v>0</v>
      </c>
      <c r="T231" s="225">
        <f>S231*H231</f>
        <v>0</v>
      </c>
      <c r="U231" s="40"/>
      <c r="V231" s="40"/>
      <c r="W231" s="40"/>
      <c r="X231" s="40"/>
      <c r="Y231" s="40"/>
      <c r="Z231" s="40"/>
      <c r="AA231" s="40"/>
      <c r="AB231" s="40"/>
      <c r="AC231" s="40"/>
      <c r="AD231" s="40"/>
      <c r="AE231" s="40"/>
      <c r="AR231" s="226" t="s">
        <v>119</v>
      </c>
      <c r="AT231" s="226" t="s">
        <v>194</v>
      </c>
      <c r="AU231" s="226" t="s">
        <v>79</v>
      </c>
      <c r="AY231" s="19" t="s">
        <v>191</v>
      </c>
      <c r="BE231" s="227">
        <f>IF(N231="základní",J231,0)</f>
        <v>0</v>
      </c>
      <c r="BF231" s="227">
        <f>IF(N231="snížená",J231,0)</f>
        <v>0</v>
      </c>
      <c r="BG231" s="227">
        <f>IF(N231="zákl. přenesená",J231,0)</f>
        <v>0</v>
      </c>
      <c r="BH231" s="227">
        <f>IF(N231="sníž. přenesená",J231,0)</f>
        <v>0</v>
      </c>
      <c r="BI231" s="227">
        <f>IF(N231="nulová",J231,0)</f>
        <v>0</v>
      </c>
      <c r="BJ231" s="19" t="s">
        <v>77</v>
      </c>
      <c r="BK231" s="227">
        <f>ROUND(I231*H231,2)</f>
        <v>0</v>
      </c>
      <c r="BL231" s="19" t="s">
        <v>119</v>
      </c>
      <c r="BM231" s="226" t="s">
        <v>1125</v>
      </c>
    </row>
    <row r="232" s="2" customFormat="1">
      <c r="A232" s="40"/>
      <c r="B232" s="41"/>
      <c r="C232" s="42"/>
      <c r="D232" s="230" t="s">
        <v>231</v>
      </c>
      <c r="E232" s="42"/>
      <c r="F232" s="271" t="s">
        <v>1126</v>
      </c>
      <c r="G232" s="42"/>
      <c r="H232" s="42"/>
      <c r="I232" s="272"/>
      <c r="J232" s="42"/>
      <c r="K232" s="42"/>
      <c r="L232" s="46"/>
      <c r="M232" s="273"/>
      <c r="N232" s="274"/>
      <c r="O232" s="86"/>
      <c r="P232" s="86"/>
      <c r="Q232" s="86"/>
      <c r="R232" s="86"/>
      <c r="S232" s="86"/>
      <c r="T232" s="87"/>
      <c r="U232" s="40"/>
      <c r="V232" s="40"/>
      <c r="W232" s="40"/>
      <c r="X232" s="40"/>
      <c r="Y232" s="40"/>
      <c r="Z232" s="40"/>
      <c r="AA232" s="40"/>
      <c r="AB232" s="40"/>
      <c r="AC232" s="40"/>
      <c r="AD232" s="40"/>
      <c r="AE232" s="40"/>
      <c r="AT232" s="19" t="s">
        <v>231</v>
      </c>
      <c r="AU232" s="19" t="s">
        <v>79</v>
      </c>
    </row>
    <row r="233" s="13" customFormat="1">
      <c r="A233" s="13"/>
      <c r="B233" s="228"/>
      <c r="C233" s="229"/>
      <c r="D233" s="230" t="s">
        <v>200</v>
      </c>
      <c r="E233" s="231" t="s">
        <v>19</v>
      </c>
      <c r="F233" s="232" t="s">
        <v>1127</v>
      </c>
      <c r="G233" s="229"/>
      <c r="H233" s="231" t="s">
        <v>19</v>
      </c>
      <c r="I233" s="233"/>
      <c r="J233" s="229"/>
      <c r="K233" s="229"/>
      <c r="L233" s="234"/>
      <c r="M233" s="235"/>
      <c r="N233" s="236"/>
      <c r="O233" s="236"/>
      <c r="P233" s="236"/>
      <c r="Q233" s="236"/>
      <c r="R233" s="236"/>
      <c r="S233" s="236"/>
      <c r="T233" s="237"/>
      <c r="U233" s="13"/>
      <c r="V233" s="13"/>
      <c r="W233" s="13"/>
      <c r="X233" s="13"/>
      <c r="Y233" s="13"/>
      <c r="Z233" s="13"/>
      <c r="AA233" s="13"/>
      <c r="AB233" s="13"/>
      <c r="AC233" s="13"/>
      <c r="AD233" s="13"/>
      <c r="AE233" s="13"/>
      <c r="AT233" s="238" t="s">
        <v>200</v>
      </c>
      <c r="AU233" s="238" t="s">
        <v>79</v>
      </c>
      <c r="AV233" s="13" t="s">
        <v>77</v>
      </c>
      <c r="AW233" s="13" t="s">
        <v>31</v>
      </c>
      <c r="AX233" s="13" t="s">
        <v>70</v>
      </c>
      <c r="AY233" s="238" t="s">
        <v>191</v>
      </c>
    </row>
    <row r="234" s="14" customFormat="1">
      <c r="A234" s="14"/>
      <c r="B234" s="239"/>
      <c r="C234" s="240"/>
      <c r="D234" s="230" t="s">
        <v>200</v>
      </c>
      <c r="E234" s="241" t="s">
        <v>19</v>
      </c>
      <c r="F234" s="242" t="s">
        <v>1128</v>
      </c>
      <c r="G234" s="240"/>
      <c r="H234" s="243">
        <v>0.80200000000000005</v>
      </c>
      <c r="I234" s="244"/>
      <c r="J234" s="240"/>
      <c r="K234" s="240"/>
      <c r="L234" s="245"/>
      <c r="M234" s="246"/>
      <c r="N234" s="247"/>
      <c r="O234" s="247"/>
      <c r="P234" s="247"/>
      <c r="Q234" s="247"/>
      <c r="R234" s="247"/>
      <c r="S234" s="247"/>
      <c r="T234" s="248"/>
      <c r="U234" s="14"/>
      <c r="V234" s="14"/>
      <c r="W234" s="14"/>
      <c r="X234" s="14"/>
      <c r="Y234" s="14"/>
      <c r="Z234" s="14"/>
      <c r="AA234" s="14"/>
      <c r="AB234" s="14"/>
      <c r="AC234" s="14"/>
      <c r="AD234" s="14"/>
      <c r="AE234" s="14"/>
      <c r="AT234" s="249" t="s">
        <v>200</v>
      </c>
      <c r="AU234" s="249" t="s">
        <v>79</v>
      </c>
      <c r="AV234" s="14" t="s">
        <v>79</v>
      </c>
      <c r="AW234" s="14" t="s">
        <v>31</v>
      </c>
      <c r="AX234" s="14" t="s">
        <v>77</v>
      </c>
      <c r="AY234" s="249" t="s">
        <v>191</v>
      </c>
    </row>
    <row r="235" s="2" customFormat="1">
      <c r="A235" s="40"/>
      <c r="B235" s="41"/>
      <c r="C235" s="215" t="s">
        <v>394</v>
      </c>
      <c r="D235" s="215" t="s">
        <v>194</v>
      </c>
      <c r="E235" s="216" t="s">
        <v>1129</v>
      </c>
      <c r="F235" s="217" t="s">
        <v>1130</v>
      </c>
      <c r="G235" s="218" t="s">
        <v>367</v>
      </c>
      <c r="H235" s="219">
        <v>66</v>
      </c>
      <c r="I235" s="220"/>
      <c r="J235" s="221">
        <f>ROUND(I235*H235,2)</f>
        <v>0</v>
      </c>
      <c r="K235" s="217" t="s">
        <v>521</v>
      </c>
      <c r="L235" s="46"/>
      <c r="M235" s="222" t="s">
        <v>19</v>
      </c>
      <c r="N235" s="223" t="s">
        <v>41</v>
      </c>
      <c r="O235" s="86"/>
      <c r="P235" s="224">
        <f>O235*H235</f>
        <v>0</v>
      </c>
      <c r="Q235" s="224">
        <v>0.15679630750000001</v>
      </c>
      <c r="R235" s="224">
        <f>Q235*H235</f>
        <v>10.348556295</v>
      </c>
      <c r="S235" s="224">
        <v>0</v>
      </c>
      <c r="T235" s="225">
        <f>S235*H235</f>
        <v>0</v>
      </c>
      <c r="U235" s="40"/>
      <c r="V235" s="40"/>
      <c r="W235" s="40"/>
      <c r="X235" s="40"/>
      <c r="Y235" s="40"/>
      <c r="Z235" s="40"/>
      <c r="AA235" s="40"/>
      <c r="AB235" s="40"/>
      <c r="AC235" s="40"/>
      <c r="AD235" s="40"/>
      <c r="AE235" s="40"/>
      <c r="AR235" s="226" t="s">
        <v>119</v>
      </c>
      <c r="AT235" s="226" t="s">
        <v>194</v>
      </c>
      <c r="AU235" s="226" t="s">
        <v>79</v>
      </c>
      <c r="AY235" s="19" t="s">
        <v>191</v>
      </c>
      <c r="BE235" s="227">
        <f>IF(N235="základní",J235,0)</f>
        <v>0</v>
      </c>
      <c r="BF235" s="227">
        <f>IF(N235="snížená",J235,0)</f>
        <v>0</v>
      </c>
      <c r="BG235" s="227">
        <f>IF(N235="zákl. přenesená",J235,0)</f>
        <v>0</v>
      </c>
      <c r="BH235" s="227">
        <f>IF(N235="sníž. přenesená",J235,0)</f>
        <v>0</v>
      </c>
      <c r="BI235" s="227">
        <f>IF(N235="nulová",J235,0)</f>
        <v>0</v>
      </c>
      <c r="BJ235" s="19" t="s">
        <v>77</v>
      </c>
      <c r="BK235" s="227">
        <f>ROUND(I235*H235,2)</f>
        <v>0</v>
      </c>
      <c r="BL235" s="19" t="s">
        <v>119</v>
      </c>
      <c r="BM235" s="226" t="s">
        <v>1131</v>
      </c>
    </row>
    <row r="236" s="2" customFormat="1">
      <c r="A236" s="40"/>
      <c r="B236" s="41"/>
      <c r="C236" s="42"/>
      <c r="D236" s="230" t="s">
        <v>231</v>
      </c>
      <c r="E236" s="42"/>
      <c r="F236" s="271" t="s">
        <v>1021</v>
      </c>
      <c r="G236" s="42"/>
      <c r="H236" s="42"/>
      <c r="I236" s="272"/>
      <c r="J236" s="42"/>
      <c r="K236" s="42"/>
      <c r="L236" s="46"/>
      <c r="M236" s="273"/>
      <c r="N236" s="274"/>
      <c r="O236" s="86"/>
      <c r="P236" s="86"/>
      <c r="Q236" s="86"/>
      <c r="R236" s="86"/>
      <c r="S236" s="86"/>
      <c r="T236" s="87"/>
      <c r="U236" s="40"/>
      <c r="V236" s="40"/>
      <c r="W236" s="40"/>
      <c r="X236" s="40"/>
      <c r="Y236" s="40"/>
      <c r="Z236" s="40"/>
      <c r="AA236" s="40"/>
      <c r="AB236" s="40"/>
      <c r="AC236" s="40"/>
      <c r="AD236" s="40"/>
      <c r="AE236" s="40"/>
      <c r="AT236" s="19" t="s">
        <v>231</v>
      </c>
      <c r="AU236" s="19" t="s">
        <v>79</v>
      </c>
    </row>
    <row r="237" s="14" customFormat="1">
      <c r="A237" s="14"/>
      <c r="B237" s="239"/>
      <c r="C237" s="240"/>
      <c r="D237" s="230" t="s">
        <v>200</v>
      </c>
      <c r="E237" s="241" t="s">
        <v>19</v>
      </c>
      <c r="F237" s="242" t="s">
        <v>1132</v>
      </c>
      <c r="G237" s="240"/>
      <c r="H237" s="243">
        <v>66</v>
      </c>
      <c r="I237" s="244"/>
      <c r="J237" s="240"/>
      <c r="K237" s="240"/>
      <c r="L237" s="245"/>
      <c r="M237" s="246"/>
      <c r="N237" s="247"/>
      <c r="O237" s="247"/>
      <c r="P237" s="247"/>
      <c r="Q237" s="247"/>
      <c r="R237" s="247"/>
      <c r="S237" s="247"/>
      <c r="T237" s="248"/>
      <c r="U237" s="14"/>
      <c r="V237" s="14"/>
      <c r="W237" s="14"/>
      <c r="X237" s="14"/>
      <c r="Y237" s="14"/>
      <c r="Z237" s="14"/>
      <c r="AA237" s="14"/>
      <c r="AB237" s="14"/>
      <c r="AC237" s="14"/>
      <c r="AD237" s="14"/>
      <c r="AE237" s="14"/>
      <c r="AT237" s="249" t="s">
        <v>200</v>
      </c>
      <c r="AU237" s="249" t="s">
        <v>79</v>
      </c>
      <c r="AV237" s="14" t="s">
        <v>79</v>
      </c>
      <c r="AW237" s="14" t="s">
        <v>31</v>
      </c>
      <c r="AX237" s="14" t="s">
        <v>77</v>
      </c>
      <c r="AY237" s="249" t="s">
        <v>191</v>
      </c>
    </row>
    <row r="238" s="2" customFormat="1">
      <c r="A238" s="40"/>
      <c r="B238" s="41"/>
      <c r="C238" s="215" t="s">
        <v>398</v>
      </c>
      <c r="D238" s="215" t="s">
        <v>194</v>
      </c>
      <c r="E238" s="216" t="s">
        <v>1133</v>
      </c>
      <c r="F238" s="217" t="s">
        <v>1134</v>
      </c>
      <c r="G238" s="218" t="s">
        <v>367</v>
      </c>
      <c r="H238" s="219">
        <v>50.799999999999997</v>
      </c>
      <c r="I238" s="220"/>
      <c r="J238" s="221">
        <f>ROUND(I238*H238,2)</f>
        <v>0</v>
      </c>
      <c r="K238" s="217" t="s">
        <v>521</v>
      </c>
      <c r="L238" s="46"/>
      <c r="M238" s="222" t="s">
        <v>19</v>
      </c>
      <c r="N238" s="223" t="s">
        <v>41</v>
      </c>
      <c r="O238" s="86"/>
      <c r="P238" s="224">
        <f>O238*H238</f>
        <v>0</v>
      </c>
      <c r="Q238" s="224">
        <v>1.031199</v>
      </c>
      <c r="R238" s="224">
        <f>Q238*H238</f>
        <v>52.384909199999996</v>
      </c>
      <c r="S238" s="224">
        <v>0</v>
      </c>
      <c r="T238" s="225">
        <f>S238*H238</f>
        <v>0</v>
      </c>
      <c r="U238" s="40"/>
      <c r="V238" s="40"/>
      <c r="W238" s="40"/>
      <c r="X238" s="40"/>
      <c r="Y238" s="40"/>
      <c r="Z238" s="40"/>
      <c r="AA238" s="40"/>
      <c r="AB238" s="40"/>
      <c r="AC238" s="40"/>
      <c r="AD238" s="40"/>
      <c r="AE238" s="40"/>
      <c r="AR238" s="226" t="s">
        <v>119</v>
      </c>
      <c r="AT238" s="226" t="s">
        <v>194</v>
      </c>
      <c r="AU238" s="226" t="s">
        <v>79</v>
      </c>
      <c r="AY238" s="19" t="s">
        <v>191</v>
      </c>
      <c r="BE238" s="227">
        <f>IF(N238="základní",J238,0)</f>
        <v>0</v>
      </c>
      <c r="BF238" s="227">
        <f>IF(N238="snížená",J238,0)</f>
        <v>0</v>
      </c>
      <c r="BG238" s="227">
        <f>IF(N238="zákl. přenesená",J238,0)</f>
        <v>0</v>
      </c>
      <c r="BH238" s="227">
        <f>IF(N238="sníž. přenesená",J238,0)</f>
        <v>0</v>
      </c>
      <c r="BI238" s="227">
        <f>IF(N238="nulová",J238,0)</f>
        <v>0</v>
      </c>
      <c r="BJ238" s="19" t="s">
        <v>77</v>
      </c>
      <c r="BK238" s="227">
        <f>ROUND(I238*H238,2)</f>
        <v>0</v>
      </c>
      <c r="BL238" s="19" t="s">
        <v>119</v>
      </c>
      <c r="BM238" s="226" t="s">
        <v>1135</v>
      </c>
    </row>
    <row r="239" s="13" customFormat="1">
      <c r="A239" s="13"/>
      <c r="B239" s="228"/>
      <c r="C239" s="229"/>
      <c r="D239" s="230" t="s">
        <v>200</v>
      </c>
      <c r="E239" s="231" t="s">
        <v>19</v>
      </c>
      <c r="F239" s="232" t="s">
        <v>1136</v>
      </c>
      <c r="G239" s="229"/>
      <c r="H239" s="231" t="s">
        <v>19</v>
      </c>
      <c r="I239" s="233"/>
      <c r="J239" s="229"/>
      <c r="K239" s="229"/>
      <c r="L239" s="234"/>
      <c r="M239" s="235"/>
      <c r="N239" s="236"/>
      <c r="O239" s="236"/>
      <c r="P239" s="236"/>
      <c r="Q239" s="236"/>
      <c r="R239" s="236"/>
      <c r="S239" s="236"/>
      <c r="T239" s="237"/>
      <c r="U239" s="13"/>
      <c r="V239" s="13"/>
      <c r="W239" s="13"/>
      <c r="X239" s="13"/>
      <c r="Y239" s="13"/>
      <c r="Z239" s="13"/>
      <c r="AA239" s="13"/>
      <c r="AB239" s="13"/>
      <c r="AC239" s="13"/>
      <c r="AD239" s="13"/>
      <c r="AE239" s="13"/>
      <c r="AT239" s="238" t="s">
        <v>200</v>
      </c>
      <c r="AU239" s="238" t="s">
        <v>79</v>
      </c>
      <c r="AV239" s="13" t="s">
        <v>77</v>
      </c>
      <c r="AW239" s="13" t="s">
        <v>31</v>
      </c>
      <c r="AX239" s="13" t="s">
        <v>70</v>
      </c>
      <c r="AY239" s="238" t="s">
        <v>191</v>
      </c>
    </row>
    <row r="240" s="14" customFormat="1">
      <c r="A240" s="14"/>
      <c r="B240" s="239"/>
      <c r="C240" s="240"/>
      <c r="D240" s="230" t="s">
        <v>200</v>
      </c>
      <c r="E240" s="241" t="s">
        <v>19</v>
      </c>
      <c r="F240" s="242" t="s">
        <v>1137</v>
      </c>
      <c r="G240" s="240"/>
      <c r="H240" s="243">
        <v>50.799999999999997</v>
      </c>
      <c r="I240" s="244"/>
      <c r="J240" s="240"/>
      <c r="K240" s="240"/>
      <c r="L240" s="245"/>
      <c r="M240" s="246"/>
      <c r="N240" s="247"/>
      <c r="O240" s="247"/>
      <c r="P240" s="247"/>
      <c r="Q240" s="247"/>
      <c r="R240" s="247"/>
      <c r="S240" s="247"/>
      <c r="T240" s="248"/>
      <c r="U240" s="14"/>
      <c r="V240" s="14"/>
      <c r="W240" s="14"/>
      <c r="X240" s="14"/>
      <c r="Y240" s="14"/>
      <c r="Z240" s="14"/>
      <c r="AA240" s="14"/>
      <c r="AB240" s="14"/>
      <c r="AC240" s="14"/>
      <c r="AD240" s="14"/>
      <c r="AE240" s="14"/>
      <c r="AT240" s="249" t="s">
        <v>200</v>
      </c>
      <c r="AU240" s="249" t="s">
        <v>79</v>
      </c>
      <c r="AV240" s="14" t="s">
        <v>79</v>
      </c>
      <c r="AW240" s="14" t="s">
        <v>31</v>
      </c>
      <c r="AX240" s="14" t="s">
        <v>77</v>
      </c>
      <c r="AY240" s="249" t="s">
        <v>191</v>
      </c>
    </row>
    <row r="241" s="2" customFormat="1" ht="16.5" customHeight="1">
      <c r="A241" s="40"/>
      <c r="B241" s="41"/>
      <c r="C241" s="215" t="s">
        <v>406</v>
      </c>
      <c r="D241" s="215" t="s">
        <v>194</v>
      </c>
      <c r="E241" s="216" t="s">
        <v>1138</v>
      </c>
      <c r="F241" s="217" t="s">
        <v>1139</v>
      </c>
      <c r="G241" s="218" t="s">
        <v>244</v>
      </c>
      <c r="H241" s="219">
        <v>0.16900000000000001</v>
      </c>
      <c r="I241" s="220"/>
      <c r="J241" s="221">
        <f>ROUND(I241*H241,2)</f>
        <v>0</v>
      </c>
      <c r="K241" s="217" t="s">
        <v>521</v>
      </c>
      <c r="L241" s="46"/>
      <c r="M241" s="222" t="s">
        <v>19</v>
      </c>
      <c r="N241" s="223" t="s">
        <v>41</v>
      </c>
      <c r="O241" s="86"/>
      <c r="P241" s="224">
        <f>O241*H241</f>
        <v>0</v>
      </c>
      <c r="Q241" s="224">
        <v>1.0606640000000001</v>
      </c>
      <c r="R241" s="224">
        <f>Q241*H241</f>
        <v>0.17925221600000002</v>
      </c>
      <c r="S241" s="224">
        <v>0</v>
      </c>
      <c r="T241" s="225">
        <f>S241*H241</f>
        <v>0</v>
      </c>
      <c r="U241" s="40"/>
      <c r="V241" s="40"/>
      <c r="W241" s="40"/>
      <c r="X241" s="40"/>
      <c r="Y241" s="40"/>
      <c r="Z241" s="40"/>
      <c r="AA241" s="40"/>
      <c r="AB241" s="40"/>
      <c r="AC241" s="40"/>
      <c r="AD241" s="40"/>
      <c r="AE241" s="40"/>
      <c r="AR241" s="226" t="s">
        <v>119</v>
      </c>
      <c r="AT241" s="226" t="s">
        <v>194</v>
      </c>
      <c r="AU241" s="226" t="s">
        <v>79</v>
      </c>
      <c r="AY241" s="19" t="s">
        <v>191</v>
      </c>
      <c r="BE241" s="227">
        <f>IF(N241="základní",J241,0)</f>
        <v>0</v>
      </c>
      <c r="BF241" s="227">
        <f>IF(N241="snížená",J241,0)</f>
        <v>0</v>
      </c>
      <c r="BG241" s="227">
        <f>IF(N241="zákl. přenesená",J241,0)</f>
        <v>0</v>
      </c>
      <c r="BH241" s="227">
        <f>IF(N241="sníž. přenesená",J241,0)</f>
        <v>0</v>
      </c>
      <c r="BI241" s="227">
        <f>IF(N241="nulová",J241,0)</f>
        <v>0</v>
      </c>
      <c r="BJ241" s="19" t="s">
        <v>77</v>
      </c>
      <c r="BK241" s="227">
        <f>ROUND(I241*H241,2)</f>
        <v>0</v>
      </c>
      <c r="BL241" s="19" t="s">
        <v>119</v>
      </c>
      <c r="BM241" s="226" t="s">
        <v>1140</v>
      </c>
    </row>
    <row r="242" s="2" customFormat="1">
      <c r="A242" s="40"/>
      <c r="B242" s="41"/>
      <c r="C242" s="42"/>
      <c r="D242" s="230" t="s">
        <v>231</v>
      </c>
      <c r="E242" s="42"/>
      <c r="F242" s="271" t="s">
        <v>1141</v>
      </c>
      <c r="G242" s="42"/>
      <c r="H242" s="42"/>
      <c r="I242" s="272"/>
      <c r="J242" s="42"/>
      <c r="K242" s="42"/>
      <c r="L242" s="46"/>
      <c r="M242" s="273"/>
      <c r="N242" s="274"/>
      <c r="O242" s="86"/>
      <c r="P242" s="86"/>
      <c r="Q242" s="86"/>
      <c r="R242" s="86"/>
      <c r="S242" s="86"/>
      <c r="T242" s="87"/>
      <c r="U242" s="40"/>
      <c r="V242" s="40"/>
      <c r="W242" s="40"/>
      <c r="X242" s="40"/>
      <c r="Y242" s="40"/>
      <c r="Z242" s="40"/>
      <c r="AA242" s="40"/>
      <c r="AB242" s="40"/>
      <c r="AC242" s="40"/>
      <c r="AD242" s="40"/>
      <c r="AE242" s="40"/>
      <c r="AT242" s="19" t="s">
        <v>231</v>
      </c>
      <c r="AU242" s="19" t="s">
        <v>79</v>
      </c>
    </row>
    <row r="243" s="13" customFormat="1">
      <c r="A243" s="13"/>
      <c r="B243" s="228"/>
      <c r="C243" s="229"/>
      <c r="D243" s="230" t="s">
        <v>200</v>
      </c>
      <c r="E243" s="231" t="s">
        <v>19</v>
      </c>
      <c r="F243" s="232" t="s">
        <v>1142</v>
      </c>
      <c r="G243" s="229"/>
      <c r="H243" s="231" t="s">
        <v>19</v>
      </c>
      <c r="I243" s="233"/>
      <c r="J243" s="229"/>
      <c r="K243" s="229"/>
      <c r="L243" s="234"/>
      <c r="M243" s="235"/>
      <c r="N243" s="236"/>
      <c r="O243" s="236"/>
      <c r="P243" s="236"/>
      <c r="Q243" s="236"/>
      <c r="R243" s="236"/>
      <c r="S243" s="236"/>
      <c r="T243" s="237"/>
      <c r="U243" s="13"/>
      <c r="V243" s="13"/>
      <c r="W243" s="13"/>
      <c r="X243" s="13"/>
      <c r="Y243" s="13"/>
      <c r="Z243" s="13"/>
      <c r="AA243" s="13"/>
      <c r="AB243" s="13"/>
      <c r="AC243" s="13"/>
      <c r="AD243" s="13"/>
      <c r="AE243" s="13"/>
      <c r="AT243" s="238" t="s">
        <v>200</v>
      </c>
      <c r="AU243" s="238" t="s">
        <v>79</v>
      </c>
      <c r="AV243" s="13" t="s">
        <v>77</v>
      </c>
      <c r="AW243" s="13" t="s">
        <v>31</v>
      </c>
      <c r="AX243" s="13" t="s">
        <v>70</v>
      </c>
      <c r="AY243" s="238" t="s">
        <v>191</v>
      </c>
    </row>
    <row r="244" s="14" customFormat="1">
      <c r="A244" s="14"/>
      <c r="B244" s="239"/>
      <c r="C244" s="240"/>
      <c r="D244" s="230" t="s">
        <v>200</v>
      </c>
      <c r="E244" s="241" t="s">
        <v>19</v>
      </c>
      <c r="F244" s="242" t="s">
        <v>1143</v>
      </c>
      <c r="G244" s="240"/>
      <c r="H244" s="243">
        <v>0.16900000000000001</v>
      </c>
      <c r="I244" s="244"/>
      <c r="J244" s="240"/>
      <c r="K244" s="240"/>
      <c r="L244" s="245"/>
      <c r="M244" s="246"/>
      <c r="N244" s="247"/>
      <c r="O244" s="247"/>
      <c r="P244" s="247"/>
      <c r="Q244" s="247"/>
      <c r="R244" s="247"/>
      <c r="S244" s="247"/>
      <c r="T244" s="248"/>
      <c r="U244" s="14"/>
      <c r="V244" s="14"/>
      <c r="W244" s="14"/>
      <c r="X244" s="14"/>
      <c r="Y244" s="14"/>
      <c r="Z244" s="14"/>
      <c r="AA244" s="14"/>
      <c r="AB244" s="14"/>
      <c r="AC244" s="14"/>
      <c r="AD244" s="14"/>
      <c r="AE244" s="14"/>
      <c r="AT244" s="249" t="s">
        <v>200</v>
      </c>
      <c r="AU244" s="249" t="s">
        <v>79</v>
      </c>
      <c r="AV244" s="14" t="s">
        <v>79</v>
      </c>
      <c r="AW244" s="14" t="s">
        <v>31</v>
      </c>
      <c r="AX244" s="14" t="s">
        <v>77</v>
      </c>
      <c r="AY244" s="249" t="s">
        <v>191</v>
      </c>
    </row>
    <row r="245" s="12" customFormat="1" ht="22.8" customHeight="1">
      <c r="A245" s="12"/>
      <c r="B245" s="199"/>
      <c r="C245" s="200"/>
      <c r="D245" s="201" t="s">
        <v>69</v>
      </c>
      <c r="E245" s="213" t="s">
        <v>227</v>
      </c>
      <c r="F245" s="213" t="s">
        <v>1144</v>
      </c>
      <c r="G245" s="200"/>
      <c r="H245" s="200"/>
      <c r="I245" s="203"/>
      <c r="J245" s="214">
        <f>BK245</f>
        <v>0</v>
      </c>
      <c r="K245" s="200"/>
      <c r="L245" s="205"/>
      <c r="M245" s="206"/>
      <c r="N245" s="207"/>
      <c r="O245" s="207"/>
      <c r="P245" s="208">
        <f>SUM(P246:P259)</f>
        <v>0</v>
      </c>
      <c r="Q245" s="207"/>
      <c r="R245" s="208">
        <f>SUM(R246:R259)</f>
        <v>1.103396082498</v>
      </c>
      <c r="S245" s="207"/>
      <c r="T245" s="209">
        <f>SUM(T246:T259)</f>
        <v>1.20675</v>
      </c>
      <c r="U245" s="12"/>
      <c r="V245" s="12"/>
      <c r="W245" s="12"/>
      <c r="X245" s="12"/>
      <c r="Y245" s="12"/>
      <c r="Z245" s="12"/>
      <c r="AA245" s="12"/>
      <c r="AB245" s="12"/>
      <c r="AC245" s="12"/>
      <c r="AD245" s="12"/>
      <c r="AE245" s="12"/>
      <c r="AR245" s="210" t="s">
        <v>77</v>
      </c>
      <c r="AT245" s="211" t="s">
        <v>69</v>
      </c>
      <c r="AU245" s="211" t="s">
        <v>77</v>
      </c>
      <c r="AY245" s="210" t="s">
        <v>191</v>
      </c>
      <c r="BK245" s="212">
        <f>SUM(BK246:BK259)</f>
        <v>0</v>
      </c>
    </row>
    <row r="246" s="2" customFormat="1">
      <c r="A246" s="40"/>
      <c r="B246" s="41"/>
      <c r="C246" s="215" t="s">
        <v>417</v>
      </c>
      <c r="D246" s="215" t="s">
        <v>194</v>
      </c>
      <c r="E246" s="216" t="s">
        <v>1145</v>
      </c>
      <c r="F246" s="217" t="s">
        <v>1146</v>
      </c>
      <c r="G246" s="218" t="s">
        <v>367</v>
      </c>
      <c r="H246" s="219">
        <v>16.09</v>
      </c>
      <c r="I246" s="220"/>
      <c r="J246" s="221">
        <f>ROUND(I246*H246,2)</f>
        <v>0</v>
      </c>
      <c r="K246" s="217" t="s">
        <v>521</v>
      </c>
      <c r="L246" s="46"/>
      <c r="M246" s="222" t="s">
        <v>19</v>
      </c>
      <c r="N246" s="223" t="s">
        <v>41</v>
      </c>
      <c r="O246" s="86"/>
      <c r="P246" s="224">
        <f>O246*H246</f>
        <v>0</v>
      </c>
      <c r="Q246" s="224">
        <v>0.066961699999999999</v>
      </c>
      <c r="R246" s="224">
        <f>Q246*H246</f>
        <v>1.0774137530000001</v>
      </c>
      <c r="S246" s="224">
        <v>0.074999999999999997</v>
      </c>
      <c r="T246" s="225">
        <f>S246*H246</f>
        <v>1.20675</v>
      </c>
      <c r="U246" s="40"/>
      <c r="V246" s="40"/>
      <c r="W246" s="40"/>
      <c r="X246" s="40"/>
      <c r="Y246" s="40"/>
      <c r="Z246" s="40"/>
      <c r="AA246" s="40"/>
      <c r="AB246" s="40"/>
      <c r="AC246" s="40"/>
      <c r="AD246" s="40"/>
      <c r="AE246" s="40"/>
      <c r="AR246" s="226" t="s">
        <v>119</v>
      </c>
      <c r="AT246" s="226" t="s">
        <v>194</v>
      </c>
      <c r="AU246" s="226" t="s">
        <v>79</v>
      </c>
      <c r="AY246" s="19" t="s">
        <v>191</v>
      </c>
      <c r="BE246" s="227">
        <f>IF(N246="základní",J246,0)</f>
        <v>0</v>
      </c>
      <c r="BF246" s="227">
        <f>IF(N246="snížená",J246,0)</f>
        <v>0</v>
      </c>
      <c r="BG246" s="227">
        <f>IF(N246="zákl. přenesená",J246,0)</f>
        <v>0</v>
      </c>
      <c r="BH246" s="227">
        <f>IF(N246="sníž. přenesená",J246,0)</f>
        <v>0</v>
      </c>
      <c r="BI246" s="227">
        <f>IF(N246="nulová",J246,0)</f>
        <v>0</v>
      </c>
      <c r="BJ246" s="19" t="s">
        <v>77</v>
      </c>
      <c r="BK246" s="227">
        <f>ROUND(I246*H246,2)</f>
        <v>0</v>
      </c>
      <c r="BL246" s="19" t="s">
        <v>119</v>
      </c>
      <c r="BM246" s="226" t="s">
        <v>1147</v>
      </c>
    </row>
    <row r="247" s="13" customFormat="1">
      <c r="A247" s="13"/>
      <c r="B247" s="228"/>
      <c r="C247" s="229"/>
      <c r="D247" s="230" t="s">
        <v>200</v>
      </c>
      <c r="E247" s="231" t="s">
        <v>19</v>
      </c>
      <c r="F247" s="232" t="s">
        <v>1148</v>
      </c>
      <c r="G247" s="229"/>
      <c r="H247" s="231" t="s">
        <v>19</v>
      </c>
      <c r="I247" s="233"/>
      <c r="J247" s="229"/>
      <c r="K247" s="229"/>
      <c r="L247" s="234"/>
      <c r="M247" s="235"/>
      <c r="N247" s="236"/>
      <c r="O247" s="236"/>
      <c r="P247" s="236"/>
      <c r="Q247" s="236"/>
      <c r="R247" s="236"/>
      <c r="S247" s="236"/>
      <c r="T247" s="237"/>
      <c r="U247" s="13"/>
      <c r="V247" s="13"/>
      <c r="W247" s="13"/>
      <c r="X247" s="13"/>
      <c r="Y247" s="13"/>
      <c r="Z247" s="13"/>
      <c r="AA247" s="13"/>
      <c r="AB247" s="13"/>
      <c r="AC247" s="13"/>
      <c r="AD247" s="13"/>
      <c r="AE247" s="13"/>
      <c r="AT247" s="238" t="s">
        <v>200</v>
      </c>
      <c r="AU247" s="238" t="s">
        <v>79</v>
      </c>
      <c r="AV247" s="13" t="s">
        <v>77</v>
      </c>
      <c r="AW247" s="13" t="s">
        <v>31</v>
      </c>
      <c r="AX247" s="13" t="s">
        <v>70</v>
      </c>
      <c r="AY247" s="238" t="s">
        <v>191</v>
      </c>
    </row>
    <row r="248" s="14" customFormat="1">
      <c r="A248" s="14"/>
      <c r="B248" s="239"/>
      <c r="C248" s="240"/>
      <c r="D248" s="230" t="s">
        <v>200</v>
      </c>
      <c r="E248" s="241" t="s">
        <v>19</v>
      </c>
      <c r="F248" s="242" t="s">
        <v>1149</v>
      </c>
      <c r="G248" s="240"/>
      <c r="H248" s="243">
        <v>10.656000000000001</v>
      </c>
      <c r="I248" s="244"/>
      <c r="J248" s="240"/>
      <c r="K248" s="240"/>
      <c r="L248" s="245"/>
      <c r="M248" s="246"/>
      <c r="N248" s="247"/>
      <c r="O248" s="247"/>
      <c r="P248" s="247"/>
      <c r="Q248" s="247"/>
      <c r="R248" s="247"/>
      <c r="S248" s="247"/>
      <c r="T248" s="248"/>
      <c r="U248" s="14"/>
      <c r="V248" s="14"/>
      <c r="W248" s="14"/>
      <c r="X248" s="14"/>
      <c r="Y248" s="14"/>
      <c r="Z248" s="14"/>
      <c r="AA248" s="14"/>
      <c r="AB248" s="14"/>
      <c r="AC248" s="14"/>
      <c r="AD248" s="14"/>
      <c r="AE248" s="14"/>
      <c r="AT248" s="249" t="s">
        <v>200</v>
      </c>
      <c r="AU248" s="249" t="s">
        <v>79</v>
      </c>
      <c r="AV248" s="14" t="s">
        <v>79</v>
      </c>
      <c r="AW248" s="14" t="s">
        <v>31</v>
      </c>
      <c r="AX248" s="14" t="s">
        <v>70</v>
      </c>
      <c r="AY248" s="249" t="s">
        <v>191</v>
      </c>
    </row>
    <row r="249" s="13" customFormat="1">
      <c r="A249" s="13"/>
      <c r="B249" s="228"/>
      <c r="C249" s="229"/>
      <c r="D249" s="230" t="s">
        <v>200</v>
      </c>
      <c r="E249" s="231" t="s">
        <v>19</v>
      </c>
      <c r="F249" s="232" t="s">
        <v>1150</v>
      </c>
      <c r="G249" s="229"/>
      <c r="H249" s="231" t="s">
        <v>19</v>
      </c>
      <c r="I249" s="233"/>
      <c r="J249" s="229"/>
      <c r="K249" s="229"/>
      <c r="L249" s="234"/>
      <c r="M249" s="235"/>
      <c r="N249" s="236"/>
      <c r="O249" s="236"/>
      <c r="P249" s="236"/>
      <c r="Q249" s="236"/>
      <c r="R249" s="236"/>
      <c r="S249" s="236"/>
      <c r="T249" s="237"/>
      <c r="U249" s="13"/>
      <c r="V249" s="13"/>
      <c r="W249" s="13"/>
      <c r="X249" s="13"/>
      <c r="Y249" s="13"/>
      <c r="Z249" s="13"/>
      <c r="AA249" s="13"/>
      <c r="AB249" s="13"/>
      <c r="AC249" s="13"/>
      <c r="AD249" s="13"/>
      <c r="AE249" s="13"/>
      <c r="AT249" s="238" t="s">
        <v>200</v>
      </c>
      <c r="AU249" s="238" t="s">
        <v>79</v>
      </c>
      <c r="AV249" s="13" t="s">
        <v>77</v>
      </c>
      <c r="AW249" s="13" t="s">
        <v>31</v>
      </c>
      <c r="AX249" s="13" t="s">
        <v>70</v>
      </c>
      <c r="AY249" s="238" t="s">
        <v>191</v>
      </c>
    </row>
    <row r="250" s="14" customFormat="1">
      <c r="A250" s="14"/>
      <c r="B250" s="239"/>
      <c r="C250" s="240"/>
      <c r="D250" s="230" t="s">
        <v>200</v>
      </c>
      <c r="E250" s="241" t="s">
        <v>19</v>
      </c>
      <c r="F250" s="242" t="s">
        <v>1151</v>
      </c>
      <c r="G250" s="240"/>
      <c r="H250" s="243">
        <v>4.0039999999999996</v>
      </c>
      <c r="I250" s="244"/>
      <c r="J250" s="240"/>
      <c r="K250" s="240"/>
      <c r="L250" s="245"/>
      <c r="M250" s="246"/>
      <c r="N250" s="247"/>
      <c r="O250" s="247"/>
      <c r="P250" s="247"/>
      <c r="Q250" s="247"/>
      <c r="R250" s="247"/>
      <c r="S250" s="247"/>
      <c r="T250" s="248"/>
      <c r="U250" s="14"/>
      <c r="V250" s="14"/>
      <c r="W250" s="14"/>
      <c r="X250" s="14"/>
      <c r="Y250" s="14"/>
      <c r="Z250" s="14"/>
      <c r="AA250" s="14"/>
      <c r="AB250" s="14"/>
      <c r="AC250" s="14"/>
      <c r="AD250" s="14"/>
      <c r="AE250" s="14"/>
      <c r="AT250" s="249" t="s">
        <v>200</v>
      </c>
      <c r="AU250" s="249" t="s">
        <v>79</v>
      </c>
      <c r="AV250" s="14" t="s">
        <v>79</v>
      </c>
      <c r="AW250" s="14" t="s">
        <v>31</v>
      </c>
      <c r="AX250" s="14" t="s">
        <v>70</v>
      </c>
      <c r="AY250" s="249" t="s">
        <v>191</v>
      </c>
    </row>
    <row r="251" s="13" customFormat="1">
      <c r="A251" s="13"/>
      <c r="B251" s="228"/>
      <c r="C251" s="229"/>
      <c r="D251" s="230" t="s">
        <v>200</v>
      </c>
      <c r="E251" s="231" t="s">
        <v>19</v>
      </c>
      <c r="F251" s="232" t="s">
        <v>1152</v>
      </c>
      <c r="G251" s="229"/>
      <c r="H251" s="231" t="s">
        <v>19</v>
      </c>
      <c r="I251" s="233"/>
      <c r="J251" s="229"/>
      <c r="K251" s="229"/>
      <c r="L251" s="234"/>
      <c r="M251" s="235"/>
      <c r="N251" s="236"/>
      <c r="O251" s="236"/>
      <c r="P251" s="236"/>
      <c r="Q251" s="236"/>
      <c r="R251" s="236"/>
      <c r="S251" s="236"/>
      <c r="T251" s="237"/>
      <c r="U251" s="13"/>
      <c r="V251" s="13"/>
      <c r="W251" s="13"/>
      <c r="X251" s="13"/>
      <c r="Y251" s="13"/>
      <c r="Z251" s="13"/>
      <c r="AA251" s="13"/>
      <c r="AB251" s="13"/>
      <c r="AC251" s="13"/>
      <c r="AD251" s="13"/>
      <c r="AE251" s="13"/>
      <c r="AT251" s="238" t="s">
        <v>200</v>
      </c>
      <c r="AU251" s="238" t="s">
        <v>79</v>
      </c>
      <c r="AV251" s="13" t="s">
        <v>77</v>
      </c>
      <c r="AW251" s="13" t="s">
        <v>31</v>
      </c>
      <c r="AX251" s="13" t="s">
        <v>70</v>
      </c>
      <c r="AY251" s="238" t="s">
        <v>191</v>
      </c>
    </row>
    <row r="252" s="14" customFormat="1">
      <c r="A252" s="14"/>
      <c r="B252" s="239"/>
      <c r="C252" s="240"/>
      <c r="D252" s="230" t="s">
        <v>200</v>
      </c>
      <c r="E252" s="241" t="s">
        <v>19</v>
      </c>
      <c r="F252" s="242" t="s">
        <v>1153</v>
      </c>
      <c r="G252" s="240"/>
      <c r="H252" s="243">
        <v>1.4299999999999999</v>
      </c>
      <c r="I252" s="244"/>
      <c r="J252" s="240"/>
      <c r="K252" s="240"/>
      <c r="L252" s="245"/>
      <c r="M252" s="246"/>
      <c r="N252" s="247"/>
      <c r="O252" s="247"/>
      <c r="P252" s="247"/>
      <c r="Q252" s="247"/>
      <c r="R252" s="247"/>
      <c r="S252" s="247"/>
      <c r="T252" s="248"/>
      <c r="U252" s="14"/>
      <c r="V252" s="14"/>
      <c r="W252" s="14"/>
      <c r="X252" s="14"/>
      <c r="Y252" s="14"/>
      <c r="Z252" s="14"/>
      <c r="AA252" s="14"/>
      <c r="AB252" s="14"/>
      <c r="AC252" s="14"/>
      <c r="AD252" s="14"/>
      <c r="AE252" s="14"/>
      <c r="AT252" s="249" t="s">
        <v>200</v>
      </c>
      <c r="AU252" s="249" t="s">
        <v>79</v>
      </c>
      <c r="AV252" s="14" t="s">
        <v>79</v>
      </c>
      <c r="AW252" s="14" t="s">
        <v>31</v>
      </c>
      <c r="AX252" s="14" t="s">
        <v>70</v>
      </c>
      <c r="AY252" s="249" t="s">
        <v>191</v>
      </c>
    </row>
    <row r="253" s="15" customFormat="1">
      <c r="A253" s="15"/>
      <c r="B253" s="250"/>
      <c r="C253" s="251"/>
      <c r="D253" s="230" t="s">
        <v>200</v>
      </c>
      <c r="E253" s="252" t="s">
        <v>19</v>
      </c>
      <c r="F253" s="253" t="s">
        <v>209</v>
      </c>
      <c r="G253" s="251"/>
      <c r="H253" s="254">
        <v>16.09</v>
      </c>
      <c r="I253" s="255"/>
      <c r="J253" s="251"/>
      <c r="K253" s="251"/>
      <c r="L253" s="256"/>
      <c r="M253" s="257"/>
      <c r="N253" s="258"/>
      <c r="O253" s="258"/>
      <c r="P253" s="258"/>
      <c r="Q253" s="258"/>
      <c r="R253" s="258"/>
      <c r="S253" s="258"/>
      <c r="T253" s="259"/>
      <c r="U253" s="15"/>
      <c r="V253" s="15"/>
      <c r="W253" s="15"/>
      <c r="X253" s="15"/>
      <c r="Y253" s="15"/>
      <c r="Z253" s="15"/>
      <c r="AA253" s="15"/>
      <c r="AB253" s="15"/>
      <c r="AC253" s="15"/>
      <c r="AD253" s="15"/>
      <c r="AE253" s="15"/>
      <c r="AT253" s="260" t="s">
        <v>200</v>
      </c>
      <c r="AU253" s="260" t="s">
        <v>79</v>
      </c>
      <c r="AV253" s="15" t="s">
        <v>119</v>
      </c>
      <c r="AW253" s="15" t="s">
        <v>31</v>
      </c>
      <c r="AX253" s="15" t="s">
        <v>77</v>
      </c>
      <c r="AY253" s="260" t="s">
        <v>191</v>
      </c>
    </row>
    <row r="254" s="2" customFormat="1" ht="16.5" customHeight="1">
      <c r="A254" s="40"/>
      <c r="B254" s="41"/>
      <c r="C254" s="261" t="s">
        <v>422</v>
      </c>
      <c r="D254" s="261" t="s">
        <v>210</v>
      </c>
      <c r="E254" s="262" t="s">
        <v>1154</v>
      </c>
      <c r="F254" s="263" t="s">
        <v>1155</v>
      </c>
      <c r="G254" s="264" t="s">
        <v>1007</v>
      </c>
      <c r="H254" s="265">
        <v>24.408999999999999</v>
      </c>
      <c r="I254" s="266"/>
      <c r="J254" s="267">
        <f>ROUND(I254*H254,2)</f>
        <v>0</v>
      </c>
      <c r="K254" s="263" t="s">
        <v>521</v>
      </c>
      <c r="L254" s="268"/>
      <c r="M254" s="269" t="s">
        <v>19</v>
      </c>
      <c r="N254" s="270" t="s">
        <v>41</v>
      </c>
      <c r="O254" s="86"/>
      <c r="P254" s="224">
        <f>O254*H254</f>
        <v>0</v>
      </c>
      <c r="Q254" s="224">
        <v>0.001</v>
      </c>
      <c r="R254" s="224">
        <f>Q254*H254</f>
        <v>0.024409</v>
      </c>
      <c r="S254" s="224">
        <v>0</v>
      </c>
      <c r="T254" s="225">
        <f>S254*H254</f>
        <v>0</v>
      </c>
      <c r="U254" s="40"/>
      <c r="V254" s="40"/>
      <c r="W254" s="40"/>
      <c r="X254" s="40"/>
      <c r="Y254" s="40"/>
      <c r="Z254" s="40"/>
      <c r="AA254" s="40"/>
      <c r="AB254" s="40"/>
      <c r="AC254" s="40"/>
      <c r="AD254" s="40"/>
      <c r="AE254" s="40"/>
      <c r="AR254" s="226" t="s">
        <v>213</v>
      </c>
      <c r="AT254" s="226" t="s">
        <v>210</v>
      </c>
      <c r="AU254" s="226" t="s">
        <v>79</v>
      </c>
      <c r="AY254" s="19" t="s">
        <v>191</v>
      </c>
      <c r="BE254" s="227">
        <f>IF(N254="základní",J254,0)</f>
        <v>0</v>
      </c>
      <c r="BF254" s="227">
        <f>IF(N254="snížená",J254,0)</f>
        <v>0</v>
      </c>
      <c r="BG254" s="227">
        <f>IF(N254="zákl. přenesená",J254,0)</f>
        <v>0</v>
      </c>
      <c r="BH254" s="227">
        <f>IF(N254="sníž. přenesená",J254,0)</f>
        <v>0</v>
      </c>
      <c r="BI254" s="227">
        <f>IF(N254="nulová",J254,0)</f>
        <v>0</v>
      </c>
      <c r="BJ254" s="19" t="s">
        <v>77</v>
      </c>
      <c r="BK254" s="227">
        <f>ROUND(I254*H254,2)</f>
        <v>0</v>
      </c>
      <c r="BL254" s="19" t="s">
        <v>119</v>
      </c>
      <c r="BM254" s="226" t="s">
        <v>1156</v>
      </c>
    </row>
    <row r="255" s="2" customFormat="1">
      <c r="A255" s="40"/>
      <c r="B255" s="41"/>
      <c r="C255" s="42"/>
      <c r="D255" s="230" t="s">
        <v>231</v>
      </c>
      <c r="E255" s="42"/>
      <c r="F255" s="271" t="s">
        <v>1157</v>
      </c>
      <c r="G255" s="42"/>
      <c r="H255" s="42"/>
      <c r="I255" s="272"/>
      <c r="J255" s="42"/>
      <c r="K255" s="42"/>
      <c r="L255" s="46"/>
      <c r="M255" s="273"/>
      <c r="N255" s="274"/>
      <c r="O255" s="86"/>
      <c r="P255" s="86"/>
      <c r="Q255" s="86"/>
      <c r="R255" s="86"/>
      <c r="S255" s="86"/>
      <c r="T255" s="87"/>
      <c r="U255" s="40"/>
      <c r="V255" s="40"/>
      <c r="W255" s="40"/>
      <c r="X255" s="40"/>
      <c r="Y255" s="40"/>
      <c r="Z255" s="40"/>
      <c r="AA255" s="40"/>
      <c r="AB255" s="40"/>
      <c r="AC255" s="40"/>
      <c r="AD255" s="40"/>
      <c r="AE255" s="40"/>
      <c r="AT255" s="19" t="s">
        <v>231</v>
      </c>
      <c r="AU255" s="19" t="s">
        <v>79</v>
      </c>
    </row>
    <row r="256" s="14" customFormat="1">
      <c r="A256" s="14"/>
      <c r="B256" s="239"/>
      <c r="C256" s="240"/>
      <c r="D256" s="230" t="s">
        <v>200</v>
      </c>
      <c r="E256" s="241" t="s">
        <v>19</v>
      </c>
      <c r="F256" s="242" t="s">
        <v>1158</v>
      </c>
      <c r="G256" s="240"/>
      <c r="H256" s="243">
        <v>24.408999999999999</v>
      </c>
      <c r="I256" s="244"/>
      <c r="J256" s="240"/>
      <c r="K256" s="240"/>
      <c r="L256" s="245"/>
      <c r="M256" s="246"/>
      <c r="N256" s="247"/>
      <c r="O256" s="247"/>
      <c r="P256" s="247"/>
      <c r="Q256" s="247"/>
      <c r="R256" s="247"/>
      <c r="S256" s="247"/>
      <c r="T256" s="248"/>
      <c r="U256" s="14"/>
      <c r="V256" s="14"/>
      <c r="W256" s="14"/>
      <c r="X256" s="14"/>
      <c r="Y256" s="14"/>
      <c r="Z256" s="14"/>
      <c r="AA256" s="14"/>
      <c r="AB256" s="14"/>
      <c r="AC256" s="14"/>
      <c r="AD256" s="14"/>
      <c r="AE256" s="14"/>
      <c r="AT256" s="249" t="s">
        <v>200</v>
      </c>
      <c r="AU256" s="249" t="s">
        <v>79</v>
      </c>
      <c r="AV256" s="14" t="s">
        <v>79</v>
      </c>
      <c r="AW256" s="14" t="s">
        <v>31</v>
      </c>
      <c r="AX256" s="14" t="s">
        <v>77</v>
      </c>
      <c r="AY256" s="249" t="s">
        <v>191</v>
      </c>
    </row>
    <row r="257" s="2" customFormat="1" ht="33" customHeight="1">
      <c r="A257" s="40"/>
      <c r="B257" s="41"/>
      <c r="C257" s="215" t="s">
        <v>428</v>
      </c>
      <c r="D257" s="215" t="s">
        <v>194</v>
      </c>
      <c r="E257" s="216" t="s">
        <v>1159</v>
      </c>
      <c r="F257" s="217" t="s">
        <v>1160</v>
      </c>
      <c r="G257" s="218" t="s">
        <v>197</v>
      </c>
      <c r="H257" s="219">
        <v>3.3799999999999999</v>
      </c>
      <c r="I257" s="220"/>
      <c r="J257" s="221">
        <f>ROUND(I257*H257,2)</f>
        <v>0</v>
      </c>
      <c r="K257" s="217" t="s">
        <v>521</v>
      </c>
      <c r="L257" s="46"/>
      <c r="M257" s="222" t="s">
        <v>19</v>
      </c>
      <c r="N257" s="223" t="s">
        <v>41</v>
      </c>
      <c r="O257" s="86"/>
      <c r="P257" s="224">
        <f>O257*H257</f>
        <v>0</v>
      </c>
      <c r="Q257" s="224">
        <v>0.00046548210000000001</v>
      </c>
      <c r="R257" s="224">
        <f>Q257*H257</f>
        <v>0.001573329498</v>
      </c>
      <c r="S257" s="224">
        <v>0</v>
      </c>
      <c r="T257" s="225">
        <f>S257*H257</f>
        <v>0</v>
      </c>
      <c r="U257" s="40"/>
      <c r="V257" s="40"/>
      <c r="W257" s="40"/>
      <c r="X257" s="40"/>
      <c r="Y257" s="40"/>
      <c r="Z257" s="40"/>
      <c r="AA257" s="40"/>
      <c r="AB257" s="40"/>
      <c r="AC257" s="40"/>
      <c r="AD257" s="40"/>
      <c r="AE257" s="40"/>
      <c r="AR257" s="226" t="s">
        <v>119</v>
      </c>
      <c r="AT257" s="226" t="s">
        <v>194</v>
      </c>
      <c r="AU257" s="226" t="s">
        <v>79</v>
      </c>
      <c r="AY257" s="19" t="s">
        <v>191</v>
      </c>
      <c r="BE257" s="227">
        <f>IF(N257="základní",J257,0)</f>
        <v>0</v>
      </c>
      <c r="BF257" s="227">
        <f>IF(N257="snížená",J257,0)</f>
        <v>0</v>
      </c>
      <c r="BG257" s="227">
        <f>IF(N257="zákl. přenesená",J257,0)</f>
        <v>0</v>
      </c>
      <c r="BH257" s="227">
        <f>IF(N257="sníž. přenesená",J257,0)</f>
        <v>0</v>
      </c>
      <c r="BI257" s="227">
        <f>IF(N257="nulová",J257,0)</f>
        <v>0</v>
      </c>
      <c r="BJ257" s="19" t="s">
        <v>77</v>
      </c>
      <c r="BK257" s="227">
        <f>ROUND(I257*H257,2)</f>
        <v>0</v>
      </c>
      <c r="BL257" s="19" t="s">
        <v>119</v>
      </c>
      <c r="BM257" s="226" t="s">
        <v>1161</v>
      </c>
    </row>
    <row r="258" s="13" customFormat="1">
      <c r="A258" s="13"/>
      <c r="B258" s="228"/>
      <c r="C258" s="229"/>
      <c r="D258" s="230" t="s">
        <v>200</v>
      </c>
      <c r="E258" s="231" t="s">
        <v>19</v>
      </c>
      <c r="F258" s="232" t="s">
        <v>1162</v>
      </c>
      <c r="G258" s="229"/>
      <c r="H258" s="231" t="s">
        <v>19</v>
      </c>
      <c r="I258" s="233"/>
      <c r="J258" s="229"/>
      <c r="K258" s="229"/>
      <c r="L258" s="234"/>
      <c r="M258" s="235"/>
      <c r="N258" s="236"/>
      <c r="O258" s="236"/>
      <c r="P258" s="236"/>
      <c r="Q258" s="236"/>
      <c r="R258" s="236"/>
      <c r="S258" s="236"/>
      <c r="T258" s="237"/>
      <c r="U258" s="13"/>
      <c r="V258" s="13"/>
      <c r="W258" s="13"/>
      <c r="X258" s="13"/>
      <c r="Y258" s="13"/>
      <c r="Z258" s="13"/>
      <c r="AA258" s="13"/>
      <c r="AB258" s="13"/>
      <c r="AC258" s="13"/>
      <c r="AD258" s="13"/>
      <c r="AE258" s="13"/>
      <c r="AT258" s="238" t="s">
        <v>200</v>
      </c>
      <c r="AU258" s="238" t="s">
        <v>79</v>
      </c>
      <c r="AV258" s="13" t="s">
        <v>77</v>
      </c>
      <c r="AW258" s="13" t="s">
        <v>31</v>
      </c>
      <c r="AX258" s="13" t="s">
        <v>70</v>
      </c>
      <c r="AY258" s="238" t="s">
        <v>191</v>
      </c>
    </row>
    <row r="259" s="14" customFormat="1">
      <c r="A259" s="14"/>
      <c r="B259" s="239"/>
      <c r="C259" s="240"/>
      <c r="D259" s="230" t="s">
        <v>200</v>
      </c>
      <c r="E259" s="241" t="s">
        <v>19</v>
      </c>
      <c r="F259" s="242" t="s">
        <v>1163</v>
      </c>
      <c r="G259" s="240"/>
      <c r="H259" s="243">
        <v>3.3799999999999999</v>
      </c>
      <c r="I259" s="244"/>
      <c r="J259" s="240"/>
      <c r="K259" s="240"/>
      <c r="L259" s="245"/>
      <c r="M259" s="246"/>
      <c r="N259" s="247"/>
      <c r="O259" s="247"/>
      <c r="P259" s="247"/>
      <c r="Q259" s="247"/>
      <c r="R259" s="247"/>
      <c r="S259" s="247"/>
      <c r="T259" s="248"/>
      <c r="U259" s="14"/>
      <c r="V259" s="14"/>
      <c r="W259" s="14"/>
      <c r="X259" s="14"/>
      <c r="Y259" s="14"/>
      <c r="Z259" s="14"/>
      <c r="AA259" s="14"/>
      <c r="AB259" s="14"/>
      <c r="AC259" s="14"/>
      <c r="AD259" s="14"/>
      <c r="AE259" s="14"/>
      <c r="AT259" s="249" t="s">
        <v>200</v>
      </c>
      <c r="AU259" s="249" t="s">
        <v>79</v>
      </c>
      <c r="AV259" s="14" t="s">
        <v>79</v>
      </c>
      <c r="AW259" s="14" t="s">
        <v>31</v>
      </c>
      <c r="AX259" s="14" t="s">
        <v>77</v>
      </c>
      <c r="AY259" s="249" t="s">
        <v>191</v>
      </c>
    </row>
    <row r="260" s="12" customFormat="1" ht="22.8" customHeight="1">
      <c r="A260" s="12"/>
      <c r="B260" s="199"/>
      <c r="C260" s="200"/>
      <c r="D260" s="201" t="s">
        <v>69</v>
      </c>
      <c r="E260" s="213" t="s">
        <v>248</v>
      </c>
      <c r="F260" s="213" t="s">
        <v>1164</v>
      </c>
      <c r="G260" s="200"/>
      <c r="H260" s="200"/>
      <c r="I260" s="203"/>
      <c r="J260" s="214">
        <f>BK260</f>
        <v>0</v>
      </c>
      <c r="K260" s="200"/>
      <c r="L260" s="205"/>
      <c r="M260" s="206"/>
      <c r="N260" s="207"/>
      <c r="O260" s="207"/>
      <c r="P260" s="208">
        <f>SUM(P261:P350)</f>
        <v>0</v>
      </c>
      <c r="Q260" s="207"/>
      <c r="R260" s="208">
        <f>SUM(R261:R350)</f>
        <v>9.6817759972000008</v>
      </c>
      <c r="S260" s="207"/>
      <c r="T260" s="209">
        <f>SUM(T261:T350)</f>
        <v>32.3685939</v>
      </c>
      <c r="U260" s="12"/>
      <c r="V260" s="12"/>
      <c r="W260" s="12"/>
      <c r="X260" s="12"/>
      <c r="Y260" s="12"/>
      <c r="Z260" s="12"/>
      <c r="AA260" s="12"/>
      <c r="AB260" s="12"/>
      <c r="AC260" s="12"/>
      <c r="AD260" s="12"/>
      <c r="AE260" s="12"/>
      <c r="AR260" s="210" t="s">
        <v>77</v>
      </c>
      <c r="AT260" s="211" t="s">
        <v>69</v>
      </c>
      <c r="AU260" s="211" t="s">
        <v>77</v>
      </c>
      <c r="AY260" s="210" t="s">
        <v>191</v>
      </c>
      <c r="BK260" s="212">
        <f>SUM(BK261:BK350)</f>
        <v>0</v>
      </c>
    </row>
    <row r="261" s="2" customFormat="1" ht="16.5" customHeight="1">
      <c r="A261" s="40"/>
      <c r="B261" s="41"/>
      <c r="C261" s="215" t="s">
        <v>435</v>
      </c>
      <c r="D261" s="215" t="s">
        <v>194</v>
      </c>
      <c r="E261" s="216" t="s">
        <v>1165</v>
      </c>
      <c r="F261" s="217" t="s">
        <v>1166</v>
      </c>
      <c r="G261" s="218" t="s">
        <v>197</v>
      </c>
      <c r="H261" s="219">
        <v>14.800000000000001</v>
      </c>
      <c r="I261" s="220"/>
      <c r="J261" s="221">
        <f>ROUND(I261*H261,2)</f>
        <v>0</v>
      </c>
      <c r="K261" s="217" t="s">
        <v>521</v>
      </c>
      <c r="L261" s="46"/>
      <c r="M261" s="222" t="s">
        <v>19</v>
      </c>
      <c r="N261" s="223" t="s">
        <v>41</v>
      </c>
      <c r="O261" s="86"/>
      <c r="P261" s="224">
        <f>O261*H261</f>
        <v>0</v>
      </c>
      <c r="Q261" s="224">
        <v>0.00117</v>
      </c>
      <c r="R261" s="224">
        <f>Q261*H261</f>
        <v>0.017316000000000002</v>
      </c>
      <c r="S261" s="224">
        <v>0</v>
      </c>
      <c r="T261" s="225">
        <f>S261*H261</f>
        <v>0</v>
      </c>
      <c r="U261" s="40"/>
      <c r="V261" s="40"/>
      <c r="W261" s="40"/>
      <c r="X261" s="40"/>
      <c r="Y261" s="40"/>
      <c r="Z261" s="40"/>
      <c r="AA261" s="40"/>
      <c r="AB261" s="40"/>
      <c r="AC261" s="40"/>
      <c r="AD261" s="40"/>
      <c r="AE261" s="40"/>
      <c r="AR261" s="226" t="s">
        <v>119</v>
      </c>
      <c r="AT261" s="226" t="s">
        <v>194</v>
      </c>
      <c r="AU261" s="226" t="s">
        <v>79</v>
      </c>
      <c r="AY261" s="19" t="s">
        <v>191</v>
      </c>
      <c r="BE261" s="227">
        <f>IF(N261="základní",J261,0)</f>
        <v>0</v>
      </c>
      <c r="BF261" s="227">
        <f>IF(N261="snížená",J261,0)</f>
        <v>0</v>
      </c>
      <c r="BG261" s="227">
        <f>IF(N261="zákl. přenesená",J261,0)</f>
        <v>0</v>
      </c>
      <c r="BH261" s="227">
        <f>IF(N261="sníž. přenesená",J261,0)</f>
        <v>0</v>
      </c>
      <c r="BI261" s="227">
        <f>IF(N261="nulová",J261,0)</f>
        <v>0</v>
      </c>
      <c r="BJ261" s="19" t="s">
        <v>77</v>
      </c>
      <c r="BK261" s="227">
        <f>ROUND(I261*H261,2)</f>
        <v>0</v>
      </c>
      <c r="BL261" s="19" t="s">
        <v>119</v>
      </c>
      <c r="BM261" s="226" t="s">
        <v>1167</v>
      </c>
    </row>
    <row r="262" s="2" customFormat="1">
      <c r="A262" s="40"/>
      <c r="B262" s="41"/>
      <c r="C262" s="42"/>
      <c r="D262" s="230" t="s">
        <v>231</v>
      </c>
      <c r="E262" s="42"/>
      <c r="F262" s="271" t="s">
        <v>1168</v>
      </c>
      <c r="G262" s="42"/>
      <c r="H262" s="42"/>
      <c r="I262" s="272"/>
      <c r="J262" s="42"/>
      <c r="K262" s="42"/>
      <c r="L262" s="46"/>
      <c r="M262" s="273"/>
      <c r="N262" s="274"/>
      <c r="O262" s="86"/>
      <c r="P262" s="86"/>
      <c r="Q262" s="86"/>
      <c r="R262" s="86"/>
      <c r="S262" s="86"/>
      <c r="T262" s="87"/>
      <c r="U262" s="40"/>
      <c r="V262" s="40"/>
      <c r="W262" s="40"/>
      <c r="X262" s="40"/>
      <c r="Y262" s="40"/>
      <c r="Z262" s="40"/>
      <c r="AA262" s="40"/>
      <c r="AB262" s="40"/>
      <c r="AC262" s="40"/>
      <c r="AD262" s="40"/>
      <c r="AE262" s="40"/>
      <c r="AT262" s="19" t="s">
        <v>231</v>
      </c>
      <c r="AU262" s="19" t="s">
        <v>79</v>
      </c>
    </row>
    <row r="263" s="14" customFormat="1">
      <c r="A263" s="14"/>
      <c r="B263" s="239"/>
      <c r="C263" s="240"/>
      <c r="D263" s="230" t="s">
        <v>200</v>
      </c>
      <c r="E263" s="241" t="s">
        <v>19</v>
      </c>
      <c r="F263" s="242" t="s">
        <v>1169</v>
      </c>
      <c r="G263" s="240"/>
      <c r="H263" s="243">
        <v>14.800000000000001</v>
      </c>
      <c r="I263" s="244"/>
      <c r="J263" s="240"/>
      <c r="K263" s="240"/>
      <c r="L263" s="245"/>
      <c r="M263" s="246"/>
      <c r="N263" s="247"/>
      <c r="O263" s="247"/>
      <c r="P263" s="247"/>
      <c r="Q263" s="247"/>
      <c r="R263" s="247"/>
      <c r="S263" s="247"/>
      <c r="T263" s="248"/>
      <c r="U263" s="14"/>
      <c r="V263" s="14"/>
      <c r="W263" s="14"/>
      <c r="X263" s="14"/>
      <c r="Y263" s="14"/>
      <c r="Z263" s="14"/>
      <c r="AA263" s="14"/>
      <c r="AB263" s="14"/>
      <c r="AC263" s="14"/>
      <c r="AD263" s="14"/>
      <c r="AE263" s="14"/>
      <c r="AT263" s="249" t="s">
        <v>200</v>
      </c>
      <c r="AU263" s="249" t="s">
        <v>79</v>
      </c>
      <c r="AV263" s="14" t="s">
        <v>79</v>
      </c>
      <c r="AW263" s="14" t="s">
        <v>31</v>
      </c>
      <c r="AX263" s="14" t="s">
        <v>77</v>
      </c>
      <c r="AY263" s="249" t="s">
        <v>191</v>
      </c>
    </row>
    <row r="264" s="2" customFormat="1" ht="16.5" customHeight="1">
      <c r="A264" s="40"/>
      <c r="B264" s="41"/>
      <c r="C264" s="215" t="s">
        <v>441</v>
      </c>
      <c r="D264" s="215" t="s">
        <v>194</v>
      </c>
      <c r="E264" s="216" t="s">
        <v>1170</v>
      </c>
      <c r="F264" s="217" t="s">
        <v>1171</v>
      </c>
      <c r="G264" s="218" t="s">
        <v>197</v>
      </c>
      <c r="H264" s="219">
        <v>14.800000000000001</v>
      </c>
      <c r="I264" s="220"/>
      <c r="J264" s="221">
        <f>ROUND(I264*H264,2)</f>
        <v>0</v>
      </c>
      <c r="K264" s="217" t="s">
        <v>521</v>
      </c>
      <c r="L264" s="46"/>
      <c r="M264" s="222" t="s">
        <v>19</v>
      </c>
      <c r="N264" s="223" t="s">
        <v>41</v>
      </c>
      <c r="O264" s="86"/>
      <c r="P264" s="224">
        <f>O264*H264</f>
        <v>0</v>
      </c>
      <c r="Q264" s="224">
        <v>0.00058049999999999996</v>
      </c>
      <c r="R264" s="224">
        <f>Q264*H264</f>
        <v>0.008591399999999999</v>
      </c>
      <c r="S264" s="224">
        <v>0</v>
      </c>
      <c r="T264" s="225">
        <f>S264*H264</f>
        <v>0</v>
      </c>
      <c r="U264" s="40"/>
      <c r="V264" s="40"/>
      <c r="W264" s="40"/>
      <c r="X264" s="40"/>
      <c r="Y264" s="40"/>
      <c r="Z264" s="40"/>
      <c r="AA264" s="40"/>
      <c r="AB264" s="40"/>
      <c r="AC264" s="40"/>
      <c r="AD264" s="40"/>
      <c r="AE264" s="40"/>
      <c r="AR264" s="226" t="s">
        <v>119</v>
      </c>
      <c r="AT264" s="226" t="s">
        <v>194</v>
      </c>
      <c r="AU264" s="226" t="s">
        <v>79</v>
      </c>
      <c r="AY264" s="19" t="s">
        <v>191</v>
      </c>
      <c r="BE264" s="227">
        <f>IF(N264="základní",J264,0)</f>
        <v>0</v>
      </c>
      <c r="BF264" s="227">
        <f>IF(N264="snížená",J264,0)</f>
        <v>0</v>
      </c>
      <c r="BG264" s="227">
        <f>IF(N264="zákl. přenesená",J264,0)</f>
        <v>0</v>
      </c>
      <c r="BH264" s="227">
        <f>IF(N264="sníž. přenesená",J264,0)</f>
        <v>0</v>
      </c>
      <c r="BI264" s="227">
        <f>IF(N264="nulová",J264,0)</f>
        <v>0</v>
      </c>
      <c r="BJ264" s="19" t="s">
        <v>77</v>
      </c>
      <c r="BK264" s="227">
        <f>ROUND(I264*H264,2)</f>
        <v>0</v>
      </c>
      <c r="BL264" s="19" t="s">
        <v>119</v>
      </c>
      <c r="BM264" s="226" t="s">
        <v>1172</v>
      </c>
    </row>
    <row r="265" s="2" customFormat="1">
      <c r="A265" s="40"/>
      <c r="B265" s="41"/>
      <c r="C265" s="42"/>
      <c r="D265" s="230" t="s">
        <v>231</v>
      </c>
      <c r="E265" s="42"/>
      <c r="F265" s="271" t="s">
        <v>1168</v>
      </c>
      <c r="G265" s="42"/>
      <c r="H265" s="42"/>
      <c r="I265" s="272"/>
      <c r="J265" s="42"/>
      <c r="K265" s="42"/>
      <c r="L265" s="46"/>
      <c r="M265" s="273"/>
      <c r="N265" s="274"/>
      <c r="O265" s="86"/>
      <c r="P265" s="86"/>
      <c r="Q265" s="86"/>
      <c r="R265" s="86"/>
      <c r="S265" s="86"/>
      <c r="T265" s="87"/>
      <c r="U265" s="40"/>
      <c r="V265" s="40"/>
      <c r="W265" s="40"/>
      <c r="X265" s="40"/>
      <c r="Y265" s="40"/>
      <c r="Z265" s="40"/>
      <c r="AA265" s="40"/>
      <c r="AB265" s="40"/>
      <c r="AC265" s="40"/>
      <c r="AD265" s="40"/>
      <c r="AE265" s="40"/>
      <c r="AT265" s="19" t="s">
        <v>231</v>
      </c>
      <c r="AU265" s="19" t="s">
        <v>79</v>
      </c>
    </row>
    <row r="266" s="2" customFormat="1" ht="16.5" customHeight="1">
      <c r="A266" s="40"/>
      <c r="B266" s="41"/>
      <c r="C266" s="261" t="s">
        <v>348</v>
      </c>
      <c r="D266" s="261" t="s">
        <v>210</v>
      </c>
      <c r="E266" s="262" t="s">
        <v>1173</v>
      </c>
      <c r="F266" s="263" t="s">
        <v>1174</v>
      </c>
      <c r="G266" s="264" t="s">
        <v>244</v>
      </c>
      <c r="H266" s="265">
        <v>0.12</v>
      </c>
      <c r="I266" s="266"/>
      <c r="J266" s="267">
        <f>ROUND(I266*H266,2)</f>
        <v>0</v>
      </c>
      <c r="K266" s="263" t="s">
        <v>19</v>
      </c>
      <c r="L266" s="268"/>
      <c r="M266" s="269" t="s">
        <v>19</v>
      </c>
      <c r="N266" s="270" t="s">
        <v>41</v>
      </c>
      <c r="O266" s="86"/>
      <c r="P266" s="224">
        <f>O266*H266</f>
        <v>0</v>
      </c>
      <c r="Q266" s="224">
        <v>1</v>
      </c>
      <c r="R266" s="224">
        <f>Q266*H266</f>
        <v>0.12</v>
      </c>
      <c r="S266" s="224">
        <v>0</v>
      </c>
      <c r="T266" s="225">
        <f>S266*H266</f>
        <v>0</v>
      </c>
      <c r="U266" s="40"/>
      <c r="V266" s="40"/>
      <c r="W266" s="40"/>
      <c r="X266" s="40"/>
      <c r="Y266" s="40"/>
      <c r="Z266" s="40"/>
      <c r="AA266" s="40"/>
      <c r="AB266" s="40"/>
      <c r="AC266" s="40"/>
      <c r="AD266" s="40"/>
      <c r="AE266" s="40"/>
      <c r="AR266" s="226" t="s">
        <v>213</v>
      </c>
      <c r="AT266" s="226" t="s">
        <v>210</v>
      </c>
      <c r="AU266" s="226" t="s">
        <v>79</v>
      </c>
      <c r="AY266" s="19" t="s">
        <v>191</v>
      </c>
      <c r="BE266" s="227">
        <f>IF(N266="základní",J266,0)</f>
        <v>0</v>
      </c>
      <c r="BF266" s="227">
        <f>IF(N266="snížená",J266,0)</f>
        <v>0</v>
      </c>
      <c r="BG266" s="227">
        <f>IF(N266="zákl. přenesená",J266,0)</f>
        <v>0</v>
      </c>
      <c r="BH266" s="227">
        <f>IF(N266="sníž. přenesená",J266,0)</f>
        <v>0</v>
      </c>
      <c r="BI266" s="227">
        <f>IF(N266="nulová",J266,0)</f>
        <v>0</v>
      </c>
      <c r="BJ266" s="19" t="s">
        <v>77</v>
      </c>
      <c r="BK266" s="227">
        <f>ROUND(I266*H266,2)</f>
        <v>0</v>
      </c>
      <c r="BL266" s="19" t="s">
        <v>119</v>
      </c>
      <c r="BM266" s="226" t="s">
        <v>1175</v>
      </c>
    </row>
    <row r="267" s="2" customFormat="1">
      <c r="A267" s="40"/>
      <c r="B267" s="41"/>
      <c r="C267" s="42"/>
      <c r="D267" s="230" t="s">
        <v>231</v>
      </c>
      <c r="E267" s="42"/>
      <c r="F267" s="271" t="s">
        <v>1176</v>
      </c>
      <c r="G267" s="42"/>
      <c r="H267" s="42"/>
      <c r="I267" s="272"/>
      <c r="J267" s="42"/>
      <c r="K267" s="42"/>
      <c r="L267" s="46"/>
      <c r="M267" s="273"/>
      <c r="N267" s="274"/>
      <c r="O267" s="86"/>
      <c r="P267" s="86"/>
      <c r="Q267" s="86"/>
      <c r="R267" s="86"/>
      <c r="S267" s="86"/>
      <c r="T267" s="87"/>
      <c r="U267" s="40"/>
      <c r="V267" s="40"/>
      <c r="W267" s="40"/>
      <c r="X267" s="40"/>
      <c r="Y267" s="40"/>
      <c r="Z267" s="40"/>
      <c r="AA267" s="40"/>
      <c r="AB267" s="40"/>
      <c r="AC267" s="40"/>
      <c r="AD267" s="40"/>
      <c r="AE267" s="40"/>
      <c r="AT267" s="19" t="s">
        <v>231</v>
      </c>
      <c r="AU267" s="19" t="s">
        <v>79</v>
      </c>
    </row>
    <row r="268" s="13" customFormat="1">
      <c r="A268" s="13"/>
      <c r="B268" s="228"/>
      <c r="C268" s="229"/>
      <c r="D268" s="230" t="s">
        <v>200</v>
      </c>
      <c r="E268" s="231" t="s">
        <v>19</v>
      </c>
      <c r="F268" s="232" t="s">
        <v>1177</v>
      </c>
      <c r="G268" s="229"/>
      <c r="H268" s="231" t="s">
        <v>19</v>
      </c>
      <c r="I268" s="233"/>
      <c r="J268" s="229"/>
      <c r="K268" s="229"/>
      <c r="L268" s="234"/>
      <c r="M268" s="235"/>
      <c r="N268" s="236"/>
      <c r="O268" s="236"/>
      <c r="P268" s="236"/>
      <c r="Q268" s="236"/>
      <c r="R268" s="236"/>
      <c r="S268" s="236"/>
      <c r="T268" s="237"/>
      <c r="U268" s="13"/>
      <c r="V268" s="13"/>
      <c r="W268" s="13"/>
      <c r="X268" s="13"/>
      <c r="Y268" s="13"/>
      <c r="Z268" s="13"/>
      <c r="AA268" s="13"/>
      <c r="AB268" s="13"/>
      <c r="AC268" s="13"/>
      <c r="AD268" s="13"/>
      <c r="AE268" s="13"/>
      <c r="AT268" s="238" t="s">
        <v>200</v>
      </c>
      <c r="AU268" s="238" t="s">
        <v>79</v>
      </c>
      <c r="AV268" s="13" t="s">
        <v>77</v>
      </c>
      <c r="AW268" s="13" t="s">
        <v>31</v>
      </c>
      <c r="AX268" s="13" t="s">
        <v>70</v>
      </c>
      <c r="AY268" s="238" t="s">
        <v>191</v>
      </c>
    </row>
    <row r="269" s="14" customFormat="1">
      <c r="A269" s="14"/>
      <c r="B269" s="239"/>
      <c r="C269" s="240"/>
      <c r="D269" s="230" t="s">
        <v>200</v>
      </c>
      <c r="E269" s="241" t="s">
        <v>19</v>
      </c>
      <c r="F269" s="242" t="s">
        <v>1178</v>
      </c>
      <c r="G269" s="240"/>
      <c r="H269" s="243">
        <v>0.12</v>
      </c>
      <c r="I269" s="244"/>
      <c r="J269" s="240"/>
      <c r="K269" s="240"/>
      <c r="L269" s="245"/>
      <c r="M269" s="246"/>
      <c r="N269" s="247"/>
      <c r="O269" s="247"/>
      <c r="P269" s="247"/>
      <c r="Q269" s="247"/>
      <c r="R269" s="247"/>
      <c r="S269" s="247"/>
      <c r="T269" s="248"/>
      <c r="U269" s="14"/>
      <c r="V269" s="14"/>
      <c r="W269" s="14"/>
      <c r="X269" s="14"/>
      <c r="Y269" s="14"/>
      <c r="Z269" s="14"/>
      <c r="AA269" s="14"/>
      <c r="AB269" s="14"/>
      <c r="AC269" s="14"/>
      <c r="AD269" s="14"/>
      <c r="AE269" s="14"/>
      <c r="AT269" s="249" t="s">
        <v>200</v>
      </c>
      <c r="AU269" s="249" t="s">
        <v>79</v>
      </c>
      <c r="AV269" s="14" t="s">
        <v>79</v>
      </c>
      <c r="AW269" s="14" t="s">
        <v>31</v>
      </c>
      <c r="AX269" s="14" t="s">
        <v>77</v>
      </c>
      <c r="AY269" s="249" t="s">
        <v>191</v>
      </c>
    </row>
    <row r="270" s="2" customFormat="1" ht="16.5" customHeight="1">
      <c r="A270" s="40"/>
      <c r="B270" s="41"/>
      <c r="C270" s="261" t="s">
        <v>452</v>
      </c>
      <c r="D270" s="261" t="s">
        <v>210</v>
      </c>
      <c r="E270" s="262" t="s">
        <v>1179</v>
      </c>
      <c r="F270" s="263" t="s">
        <v>1180</v>
      </c>
      <c r="G270" s="264" t="s">
        <v>244</v>
      </c>
      <c r="H270" s="265">
        <v>0.20300000000000001</v>
      </c>
      <c r="I270" s="266"/>
      <c r="J270" s="267">
        <f>ROUND(I270*H270,2)</f>
        <v>0</v>
      </c>
      <c r="K270" s="263" t="s">
        <v>521</v>
      </c>
      <c r="L270" s="268"/>
      <c r="M270" s="269" t="s">
        <v>19</v>
      </c>
      <c r="N270" s="270" t="s">
        <v>41</v>
      </c>
      <c r="O270" s="86"/>
      <c r="P270" s="224">
        <f>O270*H270</f>
        <v>0</v>
      </c>
      <c r="Q270" s="224">
        <v>1</v>
      </c>
      <c r="R270" s="224">
        <f>Q270*H270</f>
        <v>0.20300000000000001</v>
      </c>
      <c r="S270" s="224">
        <v>0</v>
      </c>
      <c r="T270" s="225">
        <f>S270*H270</f>
        <v>0</v>
      </c>
      <c r="U270" s="40"/>
      <c r="V270" s="40"/>
      <c r="W270" s="40"/>
      <c r="X270" s="40"/>
      <c r="Y270" s="40"/>
      <c r="Z270" s="40"/>
      <c r="AA270" s="40"/>
      <c r="AB270" s="40"/>
      <c r="AC270" s="40"/>
      <c r="AD270" s="40"/>
      <c r="AE270" s="40"/>
      <c r="AR270" s="226" t="s">
        <v>213</v>
      </c>
      <c r="AT270" s="226" t="s">
        <v>210</v>
      </c>
      <c r="AU270" s="226" t="s">
        <v>79</v>
      </c>
      <c r="AY270" s="19" t="s">
        <v>191</v>
      </c>
      <c r="BE270" s="227">
        <f>IF(N270="základní",J270,0)</f>
        <v>0</v>
      </c>
      <c r="BF270" s="227">
        <f>IF(N270="snížená",J270,0)</f>
        <v>0</v>
      </c>
      <c r="BG270" s="227">
        <f>IF(N270="zákl. přenesená",J270,0)</f>
        <v>0</v>
      </c>
      <c r="BH270" s="227">
        <f>IF(N270="sníž. přenesená",J270,0)</f>
        <v>0</v>
      </c>
      <c r="BI270" s="227">
        <f>IF(N270="nulová",J270,0)</f>
        <v>0</v>
      </c>
      <c r="BJ270" s="19" t="s">
        <v>77</v>
      </c>
      <c r="BK270" s="227">
        <f>ROUND(I270*H270,2)</f>
        <v>0</v>
      </c>
      <c r="BL270" s="19" t="s">
        <v>119</v>
      </c>
      <c r="BM270" s="226" t="s">
        <v>1181</v>
      </c>
    </row>
    <row r="271" s="2" customFormat="1">
      <c r="A271" s="40"/>
      <c r="B271" s="41"/>
      <c r="C271" s="42"/>
      <c r="D271" s="230" t="s">
        <v>231</v>
      </c>
      <c r="E271" s="42"/>
      <c r="F271" s="271" t="s">
        <v>1182</v>
      </c>
      <c r="G271" s="42"/>
      <c r="H271" s="42"/>
      <c r="I271" s="272"/>
      <c r="J271" s="42"/>
      <c r="K271" s="42"/>
      <c r="L271" s="46"/>
      <c r="M271" s="273"/>
      <c r="N271" s="274"/>
      <c r="O271" s="86"/>
      <c r="P271" s="86"/>
      <c r="Q271" s="86"/>
      <c r="R271" s="86"/>
      <c r="S271" s="86"/>
      <c r="T271" s="87"/>
      <c r="U271" s="40"/>
      <c r="V271" s="40"/>
      <c r="W271" s="40"/>
      <c r="X271" s="40"/>
      <c r="Y271" s="40"/>
      <c r="Z271" s="40"/>
      <c r="AA271" s="40"/>
      <c r="AB271" s="40"/>
      <c r="AC271" s="40"/>
      <c r="AD271" s="40"/>
      <c r="AE271" s="40"/>
      <c r="AT271" s="19" t="s">
        <v>231</v>
      </c>
      <c r="AU271" s="19" t="s">
        <v>79</v>
      </c>
    </row>
    <row r="272" s="13" customFormat="1">
      <c r="A272" s="13"/>
      <c r="B272" s="228"/>
      <c r="C272" s="229"/>
      <c r="D272" s="230" t="s">
        <v>200</v>
      </c>
      <c r="E272" s="231" t="s">
        <v>19</v>
      </c>
      <c r="F272" s="232" t="s">
        <v>1183</v>
      </c>
      <c r="G272" s="229"/>
      <c r="H272" s="231" t="s">
        <v>19</v>
      </c>
      <c r="I272" s="233"/>
      <c r="J272" s="229"/>
      <c r="K272" s="229"/>
      <c r="L272" s="234"/>
      <c r="M272" s="235"/>
      <c r="N272" s="236"/>
      <c r="O272" s="236"/>
      <c r="P272" s="236"/>
      <c r="Q272" s="236"/>
      <c r="R272" s="236"/>
      <c r="S272" s="236"/>
      <c r="T272" s="237"/>
      <c r="U272" s="13"/>
      <c r="V272" s="13"/>
      <c r="W272" s="13"/>
      <c r="X272" s="13"/>
      <c r="Y272" s="13"/>
      <c r="Z272" s="13"/>
      <c r="AA272" s="13"/>
      <c r="AB272" s="13"/>
      <c r="AC272" s="13"/>
      <c r="AD272" s="13"/>
      <c r="AE272" s="13"/>
      <c r="AT272" s="238" t="s">
        <v>200</v>
      </c>
      <c r="AU272" s="238" t="s">
        <v>79</v>
      </c>
      <c r="AV272" s="13" t="s">
        <v>77</v>
      </c>
      <c r="AW272" s="13" t="s">
        <v>31</v>
      </c>
      <c r="AX272" s="13" t="s">
        <v>70</v>
      </c>
      <c r="AY272" s="238" t="s">
        <v>191</v>
      </c>
    </row>
    <row r="273" s="14" customFormat="1">
      <c r="A273" s="14"/>
      <c r="B273" s="239"/>
      <c r="C273" s="240"/>
      <c r="D273" s="230" t="s">
        <v>200</v>
      </c>
      <c r="E273" s="241" t="s">
        <v>19</v>
      </c>
      <c r="F273" s="242" t="s">
        <v>1184</v>
      </c>
      <c r="G273" s="240"/>
      <c r="H273" s="243">
        <v>0.20300000000000001</v>
      </c>
      <c r="I273" s="244"/>
      <c r="J273" s="240"/>
      <c r="K273" s="240"/>
      <c r="L273" s="245"/>
      <c r="M273" s="246"/>
      <c r="N273" s="247"/>
      <c r="O273" s="247"/>
      <c r="P273" s="247"/>
      <c r="Q273" s="247"/>
      <c r="R273" s="247"/>
      <c r="S273" s="247"/>
      <c r="T273" s="248"/>
      <c r="U273" s="14"/>
      <c r="V273" s="14"/>
      <c r="W273" s="14"/>
      <c r="X273" s="14"/>
      <c r="Y273" s="14"/>
      <c r="Z273" s="14"/>
      <c r="AA273" s="14"/>
      <c r="AB273" s="14"/>
      <c r="AC273" s="14"/>
      <c r="AD273" s="14"/>
      <c r="AE273" s="14"/>
      <c r="AT273" s="249" t="s">
        <v>200</v>
      </c>
      <c r="AU273" s="249" t="s">
        <v>79</v>
      </c>
      <c r="AV273" s="14" t="s">
        <v>79</v>
      </c>
      <c r="AW273" s="14" t="s">
        <v>31</v>
      </c>
      <c r="AX273" s="14" t="s">
        <v>77</v>
      </c>
      <c r="AY273" s="249" t="s">
        <v>191</v>
      </c>
    </row>
    <row r="274" s="2" customFormat="1" ht="16.5" customHeight="1">
      <c r="A274" s="40"/>
      <c r="B274" s="41"/>
      <c r="C274" s="261" t="s">
        <v>456</v>
      </c>
      <c r="D274" s="261" t="s">
        <v>210</v>
      </c>
      <c r="E274" s="262" t="s">
        <v>1185</v>
      </c>
      <c r="F274" s="263" t="s">
        <v>1186</v>
      </c>
      <c r="G274" s="264" t="s">
        <v>244</v>
      </c>
      <c r="H274" s="265">
        <v>0.098000000000000004</v>
      </c>
      <c r="I274" s="266"/>
      <c r="J274" s="267">
        <f>ROUND(I274*H274,2)</f>
        <v>0</v>
      </c>
      <c r="K274" s="263" t="s">
        <v>521</v>
      </c>
      <c r="L274" s="268"/>
      <c r="M274" s="269" t="s">
        <v>19</v>
      </c>
      <c r="N274" s="270" t="s">
        <v>41</v>
      </c>
      <c r="O274" s="86"/>
      <c r="P274" s="224">
        <f>O274*H274</f>
        <v>0</v>
      </c>
      <c r="Q274" s="224">
        <v>1</v>
      </c>
      <c r="R274" s="224">
        <f>Q274*H274</f>
        <v>0.098000000000000004</v>
      </c>
      <c r="S274" s="224">
        <v>0</v>
      </c>
      <c r="T274" s="225">
        <f>S274*H274</f>
        <v>0</v>
      </c>
      <c r="U274" s="40"/>
      <c r="V274" s="40"/>
      <c r="W274" s="40"/>
      <c r="X274" s="40"/>
      <c r="Y274" s="40"/>
      <c r="Z274" s="40"/>
      <c r="AA274" s="40"/>
      <c r="AB274" s="40"/>
      <c r="AC274" s="40"/>
      <c r="AD274" s="40"/>
      <c r="AE274" s="40"/>
      <c r="AR274" s="226" t="s">
        <v>213</v>
      </c>
      <c r="AT274" s="226" t="s">
        <v>210</v>
      </c>
      <c r="AU274" s="226" t="s">
        <v>79</v>
      </c>
      <c r="AY274" s="19" t="s">
        <v>191</v>
      </c>
      <c r="BE274" s="227">
        <f>IF(N274="základní",J274,0)</f>
        <v>0</v>
      </c>
      <c r="BF274" s="227">
        <f>IF(N274="snížená",J274,0)</f>
        <v>0</v>
      </c>
      <c r="BG274" s="227">
        <f>IF(N274="zákl. přenesená",J274,0)</f>
        <v>0</v>
      </c>
      <c r="BH274" s="227">
        <f>IF(N274="sníž. přenesená",J274,0)</f>
        <v>0</v>
      </c>
      <c r="BI274" s="227">
        <f>IF(N274="nulová",J274,0)</f>
        <v>0</v>
      </c>
      <c r="BJ274" s="19" t="s">
        <v>77</v>
      </c>
      <c r="BK274" s="227">
        <f>ROUND(I274*H274,2)</f>
        <v>0</v>
      </c>
      <c r="BL274" s="19" t="s">
        <v>119</v>
      </c>
      <c r="BM274" s="226" t="s">
        <v>1187</v>
      </c>
    </row>
    <row r="275" s="2" customFormat="1">
      <c r="A275" s="40"/>
      <c r="B275" s="41"/>
      <c r="C275" s="42"/>
      <c r="D275" s="230" t="s">
        <v>231</v>
      </c>
      <c r="E275" s="42"/>
      <c r="F275" s="271" t="s">
        <v>1188</v>
      </c>
      <c r="G275" s="42"/>
      <c r="H275" s="42"/>
      <c r="I275" s="272"/>
      <c r="J275" s="42"/>
      <c r="K275" s="42"/>
      <c r="L275" s="46"/>
      <c r="M275" s="273"/>
      <c r="N275" s="274"/>
      <c r="O275" s="86"/>
      <c r="P275" s="86"/>
      <c r="Q275" s="86"/>
      <c r="R275" s="86"/>
      <c r="S275" s="86"/>
      <c r="T275" s="87"/>
      <c r="U275" s="40"/>
      <c r="V275" s="40"/>
      <c r="W275" s="40"/>
      <c r="X275" s="40"/>
      <c r="Y275" s="40"/>
      <c r="Z275" s="40"/>
      <c r="AA275" s="40"/>
      <c r="AB275" s="40"/>
      <c r="AC275" s="40"/>
      <c r="AD275" s="40"/>
      <c r="AE275" s="40"/>
      <c r="AT275" s="19" t="s">
        <v>231</v>
      </c>
      <c r="AU275" s="19" t="s">
        <v>79</v>
      </c>
    </row>
    <row r="276" s="13" customFormat="1">
      <c r="A276" s="13"/>
      <c r="B276" s="228"/>
      <c r="C276" s="229"/>
      <c r="D276" s="230" t="s">
        <v>200</v>
      </c>
      <c r="E276" s="231" t="s">
        <v>19</v>
      </c>
      <c r="F276" s="232" t="s">
        <v>1189</v>
      </c>
      <c r="G276" s="229"/>
      <c r="H276" s="231" t="s">
        <v>19</v>
      </c>
      <c r="I276" s="233"/>
      <c r="J276" s="229"/>
      <c r="K276" s="229"/>
      <c r="L276" s="234"/>
      <c r="M276" s="235"/>
      <c r="N276" s="236"/>
      <c r="O276" s="236"/>
      <c r="P276" s="236"/>
      <c r="Q276" s="236"/>
      <c r="R276" s="236"/>
      <c r="S276" s="236"/>
      <c r="T276" s="237"/>
      <c r="U276" s="13"/>
      <c r="V276" s="13"/>
      <c r="W276" s="13"/>
      <c r="X276" s="13"/>
      <c r="Y276" s="13"/>
      <c r="Z276" s="13"/>
      <c r="AA276" s="13"/>
      <c r="AB276" s="13"/>
      <c r="AC276" s="13"/>
      <c r="AD276" s="13"/>
      <c r="AE276" s="13"/>
      <c r="AT276" s="238" t="s">
        <v>200</v>
      </c>
      <c r="AU276" s="238" t="s">
        <v>79</v>
      </c>
      <c r="AV276" s="13" t="s">
        <v>77</v>
      </c>
      <c r="AW276" s="13" t="s">
        <v>31</v>
      </c>
      <c r="AX276" s="13" t="s">
        <v>70</v>
      </c>
      <c r="AY276" s="238" t="s">
        <v>191</v>
      </c>
    </row>
    <row r="277" s="14" customFormat="1">
      <c r="A277" s="14"/>
      <c r="B277" s="239"/>
      <c r="C277" s="240"/>
      <c r="D277" s="230" t="s">
        <v>200</v>
      </c>
      <c r="E277" s="241" t="s">
        <v>19</v>
      </c>
      <c r="F277" s="242" t="s">
        <v>1190</v>
      </c>
      <c r="G277" s="240"/>
      <c r="H277" s="243">
        <v>0.098000000000000004</v>
      </c>
      <c r="I277" s="244"/>
      <c r="J277" s="240"/>
      <c r="K277" s="240"/>
      <c r="L277" s="245"/>
      <c r="M277" s="246"/>
      <c r="N277" s="247"/>
      <c r="O277" s="247"/>
      <c r="P277" s="247"/>
      <c r="Q277" s="247"/>
      <c r="R277" s="247"/>
      <c r="S277" s="247"/>
      <c r="T277" s="248"/>
      <c r="U277" s="14"/>
      <c r="V277" s="14"/>
      <c r="W277" s="14"/>
      <c r="X277" s="14"/>
      <c r="Y277" s="14"/>
      <c r="Z277" s="14"/>
      <c r="AA277" s="14"/>
      <c r="AB277" s="14"/>
      <c r="AC277" s="14"/>
      <c r="AD277" s="14"/>
      <c r="AE277" s="14"/>
      <c r="AT277" s="249" t="s">
        <v>200</v>
      </c>
      <c r="AU277" s="249" t="s">
        <v>79</v>
      </c>
      <c r="AV277" s="14" t="s">
        <v>79</v>
      </c>
      <c r="AW277" s="14" t="s">
        <v>31</v>
      </c>
      <c r="AX277" s="14" t="s">
        <v>77</v>
      </c>
      <c r="AY277" s="249" t="s">
        <v>191</v>
      </c>
    </row>
    <row r="278" s="2" customFormat="1" ht="16.5" customHeight="1">
      <c r="A278" s="40"/>
      <c r="B278" s="41"/>
      <c r="C278" s="215" t="s">
        <v>461</v>
      </c>
      <c r="D278" s="215" t="s">
        <v>194</v>
      </c>
      <c r="E278" s="216" t="s">
        <v>1191</v>
      </c>
      <c r="F278" s="217" t="s">
        <v>1192</v>
      </c>
      <c r="G278" s="218" t="s">
        <v>205</v>
      </c>
      <c r="H278" s="219">
        <v>1</v>
      </c>
      <c r="I278" s="220"/>
      <c r="J278" s="221">
        <f>ROUND(I278*H278,2)</f>
        <v>0</v>
      </c>
      <c r="K278" s="217" t="s">
        <v>521</v>
      </c>
      <c r="L278" s="46"/>
      <c r="M278" s="222" t="s">
        <v>19</v>
      </c>
      <c r="N278" s="223" t="s">
        <v>41</v>
      </c>
      <c r="O278" s="86"/>
      <c r="P278" s="224">
        <f>O278*H278</f>
        <v>0</v>
      </c>
      <c r="Q278" s="224">
        <v>0.0064850000000000003</v>
      </c>
      <c r="R278" s="224">
        <f>Q278*H278</f>
        <v>0.0064850000000000003</v>
      </c>
      <c r="S278" s="224">
        <v>0</v>
      </c>
      <c r="T278" s="225">
        <f>S278*H278</f>
        <v>0</v>
      </c>
      <c r="U278" s="40"/>
      <c r="V278" s="40"/>
      <c r="W278" s="40"/>
      <c r="X278" s="40"/>
      <c r="Y278" s="40"/>
      <c r="Z278" s="40"/>
      <c r="AA278" s="40"/>
      <c r="AB278" s="40"/>
      <c r="AC278" s="40"/>
      <c r="AD278" s="40"/>
      <c r="AE278" s="40"/>
      <c r="AR278" s="226" t="s">
        <v>119</v>
      </c>
      <c r="AT278" s="226" t="s">
        <v>194</v>
      </c>
      <c r="AU278" s="226" t="s">
        <v>79</v>
      </c>
      <c r="AY278" s="19" t="s">
        <v>191</v>
      </c>
      <c r="BE278" s="227">
        <f>IF(N278="základní",J278,0)</f>
        <v>0</v>
      </c>
      <c r="BF278" s="227">
        <f>IF(N278="snížená",J278,0)</f>
        <v>0</v>
      </c>
      <c r="BG278" s="227">
        <f>IF(N278="zákl. přenesená",J278,0)</f>
        <v>0</v>
      </c>
      <c r="BH278" s="227">
        <f>IF(N278="sníž. přenesená",J278,0)</f>
        <v>0</v>
      </c>
      <c r="BI278" s="227">
        <f>IF(N278="nulová",J278,0)</f>
        <v>0</v>
      </c>
      <c r="BJ278" s="19" t="s">
        <v>77</v>
      </c>
      <c r="BK278" s="227">
        <f>ROUND(I278*H278,2)</f>
        <v>0</v>
      </c>
      <c r="BL278" s="19" t="s">
        <v>119</v>
      </c>
      <c r="BM278" s="226" t="s">
        <v>1193</v>
      </c>
    </row>
    <row r="279" s="13" customFormat="1">
      <c r="A279" s="13"/>
      <c r="B279" s="228"/>
      <c r="C279" s="229"/>
      <c r="D279" s="230" t="s">
        <v>200</v>
      </c>
      <c r="E279" s="231" t="s">
        <v>19</v>
      </c>
      <c r="F279" s="232" t="s">
        <v>1194</v>
      </c>
      <c r="G279" s="229"/>
      <c r="H279" s="231" t="s">
        <v>19</v>
      </c>
      <c r="I279" s="233"/>
      <c r="J279" s="229"/>
      <c r="K279" s="229"/>
      <c r="L279" s="234"/>
      <c r="M279" s="235"/>
      <c r="N279" s="236"/>
      <c r="O279" s="236"/>
      <c r="P279" s="236"/>
      <c r="Q279" s="236"/>
      <c r="R279" s="236"/>
      <c r="S279" s="236"/>
      <c r="T279" s="237"/>
      <c r="U279" s="13"/>
      <c r="V279" s="13"/>
      <c r="W279" s="13"/>
      <c r="X279" s="13"/>
      <c r="Y279" s="13"/>
      <c r="Z279" s="13"/>
      <c r="AA279" s="13"/>
      <c r="AB279" s="13"/>
      <c r="AC279" s="13"/>
      <c r="AD279" s="13"/>
      <c r="AE279" s="13"/>
      <c r="AT279" s="238" t="s">
        <v>200</v>
      </c>
      <c r="AU279" s="238" t="s">
        <v>79</v>
      </c>
      <c r="AV279" s="13" t="s">
        <v>77</v>
      </c>
      <c r="AW279" s="13" t="s">
        <v>31</v>
      </c>
      <c r="AX279" s="13" t="s">
        <v>70</v>
      </c>
      <c r="AY279" s="238" t="s">
        <v>191</v>
      </c>
    </row>
    <row r="280" s="14" customFormat="1">
      <c r="A280" s="14"/>
      <c r="B280" s="239"/>
      <c r="C280" s="240"/>
      <c r="D280" s="230" t="s">
        <v>200</v>
      </c>
      <c r="E280" s="241" t="s">
        <v>19</v>
      </c>
      <c r="F280" s="242" t="s">
        <v>77</v>
      </c>
      <c r="G280" s="240"/>
      <c r="H280" s="243">
        <v>1</v>
      </c>
      <c r="I280" s="244"/>
      <c r="J280" s="240"/>
      <c r="K280" s="240"/>
      <c r="L280" s="245"/>
      <c r="M280" s="246"/>
      <c r="N280" s="247"/>
      <c r="O280" s="247"/>
      <c r="P280" s="247"/>
      <c r="Q280" s="247"/>
      <c r="R280" s="247"/>
      <c r="S280" s="247"/>
      <c r="T280" s="248"/>
      <c r="U280" s="14"/>
      <c r="V280" s="14"/>
      <c r="W280" s="14"/>
      <c r="X280" s="14"/>
      <c r="Y280" s="14"/>
      <c r="Z280" s="14"/>
      <c r="AA280" s="14"/>
      <c r="AB280" s="14"/>
      <c r="AC280" s="14"/>
      <c r="AD280" s="14"/>
      <c r="AE280" s="14"/>
      <c r="AT280" s="249" t="s">
        <v>200</v>
      </c>
      <c r="AU280" s="249" t="s">
        <v>79</v>
      </c>
      <c r="AV280" s="14" t="s">
        <v>79</v>
      </c>
      <c r="AW280" s="14" t="s">
        <v>31</v>
      </c>
      <c r="AX280" s="14" t="s">
        <v>77</v>
      </c>
      <c r="AY280" s="249" t="s">
        <v>191</v>
      </c>
    </row>
    <row r="281" s="2" customFormat="1" ht="21.75" customHeight="1">
      <c r="A281" s="40"/>
      <c r="B281" s="41"/>
      <c r="C281" s="215" t="s">
        <v>465</v>
      </c>
      <c r="D281" s="215" t="s">
        <v>194</v>
      </c>
      <c r="E281" s="216" t="s">
        <v>1195</v>
      </c>
      <c r="F281" s="217" t="s">
        <v>1196</v>
      </c>
      <c r="G281" s="218" t="s">
        <v>367</v>
      </c>
      <c r="H281" s="219">
        <v>10</v>
      </c>
      <c r="I281" s="220"/>
      <c r="J281" s="221">
        <f>ROUND(I281*H281,2)</f>
        <v>0</v>
      </c>
      <c r="K281" s="217" t="s">
        <v>521</v>
      </c>
      <c r="L281" s="46"/>
      <c r="M281" s="222" t="s">
        <v>19</v>
      </c>
      <c r="N281" s="223" t="s">
        <v>41</v>
      </c>
      <c r="O281" s="86"/>
      <c r="P281" s="224">
        <f>O281*H281</f>
        <v>0</v>
      </c>
      <c r="Q281" s="224">
        <v>0</v>
      </c>
      <c r="R281" s="224">
        <f>Q281*H281</f>
        <v>0</v>
      </c>
      <c r="S281" s="224">
        <v>0.00050000000000000001</v>
      </c>
      <c r="T281" s="225">
        <f>S281*H281</f>
        <v>0.0050000000000000001</v>
      </c>
      <c r="U281" s="40"/>
      <c r="V281" s="40"/>
      <c r="W281" s="40"/>
      <c r="X281" s="40"/>
      <c r="Y281" s="40"/>
      <c r="Z281" s="40"/>
      <c r="AA281" s="40"/>
      <c r="AB281" s="40"/>
      <c r="AC281" s="40"/>
      <c r="AD281" s="40"/>
      <c r="AE281" s="40"/>
      <c r="AR281" s="226" t="s">
        <v>119</v>
      </c>
      <c r="AT281" s="226" t="s">
        <v>194</v>
      </c>
      <c r="AU281" s="226" t="s">
        <v>79</v>
      </c>
      <c r="AY281" s="19" t="s">
        <v>191</v>
      </c>
      <c r="BE281" s="227">
        <f>IF(N281="základní",J281,0)</f>
        <v>0</v>
      </c>
      <c r="BF281" s="227">
        <f>IF(N281="snížená",J281,0)</f>
        <v>0</v>
      </c>
      <c r="BG281" s="227">
        <f>IF(N281="zákl. přenesená",J281,0)</f>
        <v>0</v>
      </c>
      <c r="BH281" s="227">
        <f>IF(N281="sníž. přenesená",J281,0)</f>
        <v>0</v>
      </c>
      <c r="BI281" s="227">
        <f>IF(N281="nulová",J281,0)</f>
        <v>0</v>
      </c>
      <c r="BJ281" s="19" t="s">
        <v>77</v>
      </c>
      <c r="BK281" s="227">
        <f>ROUND(I281*H281,2)</f>
        <v>0</v>
      </c>
      <c r="BL281" s="19" t="s">
        <v>119</v>
      </c>
      <c r="BM281" s="226" t="s">
        <v>1197</v>
      </c>
    </row>
    <row r="282" s="13" customFormat="1">
      <c r="A282" s="13"/>
      <c r="B282" s="228"/>
      <c r="C282" s="229"/>
      <c r="D282" s="230" t="s">
        <v>200</v>
      </c>
      <c r="E282" s="231" t="s">
        <v>19</v>
      </c>
      <c r="F282" s="232" t="s">
        <v>1198</v>
      </c>
      <c r="G282" s="229"/>
      <c r="H282" s="231" t="s">
        <v>19</v>
      </c>
      <c r="I282" s="233"/>
      <c r="J282" s="229"/>
      <c r="K282" s="229"/>
      <c r="L282" s="234"/>
      <c r="M282" s="235"/>
      <c r="N282" s="236"/>
      <c r="O282" s="236"/>
      <c r="P282" s="236"/>
      <c r="Q282" s="236"/>
      <c r="R282" s="236"/>
      <c r="S282" s="236"/>
      <c r="T282" s="237"/>
      <c r="U282" s="13"/>
      <c r="V282" s="13"/>
      <c r="W282" s="13"/>
      <c r="X282" s="13"/>
      <c r="Y282" s="13"/>
      <c r="Z282" s="13"/>
      <c r="AA282" s="13"/>
      <c r="AB282" s="13"/>
      <c r="AC282" s="13"/>
      <c r="AD282" s="13"/>
      <c r="AE282" s="13"/>
      <c r="AT282" s="238" t="s">
        <v>200</v>
      </c>
      <c r="AU282" s="238" t="s">
        <v>79</v>
      </c>
      <c r="AV282" s="13" t="s">
        <v>77</v>
      </c>
      <c r="AW282" s="13" t="s">
        <v>31</v>
      </c>
      <c r="AX282" s="13" t="s">
        <v>70</v>
      </c>
      <c r="AY282" s="238" t="s">
        <v>191</v>
      </c>
    </row>
    <row r="283" s="14" customFormat="1">
      <c r="A283" s="14"/>
      <c r="B283" s="239"/>
      <c r="C283" s="240"/>
      <c r="D283" s="230" t="s">
        <v>200</v>
      </c>
      <c r="E283" s="241" t="s">
        <v>19</v>
      </c>
      <c r="F283" s="242" t="s">
        <v>1199</v>
      </c>
      <c r="G283" s="240"/>
      <c r="H283" s="243">
        <v>10</v>
      </c>
      <c r="I283" s="244"/>
      <c r="J283" s="240"/>
      <c r="K283" s="240"/>
      <c r="L283" s="245"/>
      <c r="M283" s="246"/>
      <c r="N283" s="247"/>
      <c r="O283" s="247"/>
      <c r="P283" s="247"/>
      <c r="Q283" s="247"/>
      <c r="R283" s="247"/>
      <c r="S283" s="247"/>
      <c r="T283" s="248"/>
      <c r="U283" s="14"/>
      <c r="V283" s="14"/>
      <c r="W283" s="14"/>
      <c r="X283" s="14"/>
      <c r="Y283" s="14"/>
      <c r="Z283" s="14"/>
      <c r="AA283" s="14"/>
      <c r="AB283" s="14"/>
      <c r="AC283" s="14"/>
      <c r="AD283" s="14"/>
      <c r="AE283" s="14"/>
      <c r="AT283" s="249" t="s">
        <v>200</v>
      </c>
      <c r="AU283" s="249" t="s">
        <v>79</v>
      </c>
      <c r="AV283" s="14" t="s">
        <v>79</v>
      </c>
      <c r="AW283" s="14" t="s">
        <v>31</v>
      </c>
      <c r="AX283" s="14" t="s">
        <v>77</v>
      </c>
      <c r="AY283" s="249" t="s">
        <v>191</v>
      </c>
    </row>
    <row r="284" s="2" customFormat="1">
      <c r="A284" s="40"/>
      <c r="B284" s="41"/>
      <c r="C284" s="215" t="s">
        <v>342</v>
      </c>
      <c r="D284" s="215" t="s">
        <v>194</v>
      </c>
      <c r="E284" s="216" t="s">
        <v>1200</v>
      </c>
      <c r="F284" s="217" t="s">
        <v>1201</v>
      </c>
      <c r="G284" s="218" t="s">
        <v>367</v>
      </c>
      <c r="H284" s="219">
        <v>25</v>
      </c>
      <c r="I284" s="220"/>
      <c r="J284" s="221">
        <f>ROUND(I284*H284,2)</f>
        <v>0</v>
      </c>
      <c r="K284" s="217" t="s">
        <v>521</v>
      </c>
      <c r="L284" s="46"/>
      <c r="M284" s="222" t="s">
        <v>19</v>
      </c>
      <c r="N284" s="223" t="s">
        <v>41</v>
      </c>
      <c r="O284" s="86"/>
      <c r="P284" s="224">
        <f>O284*H284</f>
        <v>0</v>
      </c>
      <c r="Q284" s="224">
        <v>0</v>
      </c>
      <c r="R284" s="224">
        <f>Q284*H284</f>
        <v>0</v>
      </c>
      <c r="S284" s="224">
        <v>0</v>
      </c>
      <c r="T284" s="225">
        <f>S284*H284</f>
        <v>0</v>
      </c>
      <c r="U284" s="40"/>
      <c r="V284" s="40"/>
      <c r="W284" s="40"/>
      <c r="X284" s="40"/>
      <c r="Y284" s="40"/>
      <c r="Z284" s="40"/>
      <c r="AA284" s="40"/>
      <c r="AB284" s="40"/>
      <c r="AC284" s="40"/>
      <c r="AD284" s="40"/>
      <c r="AE284" s="40"/>
      <c r="AR284" s="226" t="s">
        <v>119</v>
      </c>
      <c r="AT284" s="226" t="s">
        <v>194</v>
      </c>
      <c r="AU284" s="226" t="s">
        <v>79</v>
      </c>
      <c r="AY284" s="19" t="s">
        <v>191</v>
      </c>
      <c r="BE284" s="227">
        <f>IF(N284="základní",J284,0)</f>
        <v>0</v>
      </c>
      <c r="BF284" s="227">
        <f>IF(N284="snížená",J284,0)</f>
        <v>0</v>
      </c>
      <c r="BG284" s="227">
        <f>IF(N284="zákl. přenesená",J284,0)</f>
        <v>0</v>
      </c>
      <c r="BH284" s="227">
        <f>IF(N284="sníž. přenesená",J284,0)</f>
        <v>0</v>
      </c>
      <c r="BI284" s="227">
        <f>IF(N284="nulová",J284,0)</f>
        <v>0</v>
      </c>
      <c r="BJ284" s="19" t="s">
        <v>77</v>
      </c>
      <c r="BK284" s="227">
        <f>ROUND(I284*H284,2)</f>
        <v>0</v>
      </c>
      <c r="BL284" s="19" t="s">
        <v>119</v>
      </c>
      <c r="BM284" s="226" t="s">
        <v>1202</v>
      </c>
    </row>
    <row r="285" s="13" customFormat="1">
      <c r="A285" s="13"/>
      <c r="B285" s="228"/>
      <c r="C285" s="229"/>
      <c r="D285" s="230" t="s">
        <v>200</v>
      </c>
      <c r="E285" s="231" t="s">
        <v>19</v>
      </c>
      <c r="F285" s="232" t="s">
        <v>1203</v>
      </c>
      <c r="G285" s="229"/>
      <c r="H285" s="231" t="s">
        <v>19</v>
      </c>
      <c r="I285" s="233"/>
      <c r="J285" s="229"/>
      <c r="K285" s="229"/>
      <c r="L285" s="234"/>
      <c r="M285" s="235"/>
      <c r="N285" s="236"/>
      <c r="O285" s="236"/>
      <c r="P285" s="236"/>
      <c r="Q285" s="236"/>
      <c r="R285" s="236"/>
      <c r="S285" s="236"/>
      <c r="T285" s="237"/>
      <c r="U285" s="13"/>
      <c r="V285" s="13"/>
      <c r="W285" s="13"/>
      <c r="X285" s="13"/>
      <c r="Y285" s="13"/>
      <c r="Z285" s="13"/>
      <c r="AA285" s="13"/>
      <c r="AB285" s="13"/>
      <c r="AC285" s="13"/>
      <c r="AD285" s="13"/>
      <c r="AE285" s="13"/>
      <c r="AT285" s="238" t="s">
        <v>200</v>
      </c>
      <c r="AU285" s="238" t="s">
        <v>79</v>
      </c>
      <c r="AV285" s="13" t="s">
        <v>77</v>
      </c>
      <c r="AW285" s="13" t="s">
        <v>31</v>
      </c>
      <c r="AX285" s="13" t="s">
        <v>70</v>
      </c>
      <c r="AY285" s="238" t="s">
        <v>191</v>
      </c>
    </row>
    <row r="286" s="14" customFormat="1">
      <c r="A286" s="14"/>
      <c r="B286" s="239"/>
      <c r="C286" s="240"/>
      <c r="D286" s="230" t="s">
        <v>200</v>
      </c>
      <c r="E286" s="241" t="s">
        <v>19</v>
      </c>
      <c r="F286" s="242" t="s">
        <v>1204</v>
      </c>
      <c r="G286" s="240"/>
      <c r="H286" s="243">
        <v>25</v>
      </c>
      <c r="I286" s="244"/>
      <c r="J286" s="240"/>
      <c r="K286" s="240"/>
      <c r="L286" s="245"/>
      <c r="M286" s="246"/>
      <c r="N286" s="247"/>
      <c r="O286" s="247"/>
      <c r="P286" s="247"/>
      <c r="Q286" s="247"/>
      <c r="R286" s="247"/>
      <c r="S286" s="247"/>
      <c r="T286" s="248"/>
      <c r="U286" s="14"/>
      <c r="V286" s="14"/>
      <c r="W286" s="14"/>
      <c r="X286" s="14"/>
      <c r="Y286" s="14"/>
      <c r="Z286" s="14"/>
      <c r="AA286" s="14"/>
      <c r="AB286" s="14"/>
      <c r="AC286" s="14"/>
      <c r="AD286" s="14"/>
      <c r="AE286" s="14"/>
      <c r="AT286" s="249" t="s">
        <v>200</v>
      </c>
      <c r="AU286" s="249" t="s">
        <v>79</v>
      </c>
      <c r="AV286" s="14" t="s">
        <v>79</v>
      </c>
      <c r="AW286" s="14" t="s">
        <v>31</v>
      </c>
      <c r="AX286" s="14" t="s">
        <v>77</v>
      </c>
      <c r="AY286" s="249" t="s">
        <v>191</v>
      </c>
    </row>
    <row r="287" s="2" customFormat="1">
      <c r="A287" s="40"/>
      <c r="B287" s="41"/>
      <c r="C287" s="215" t="s">
        <v>1205</v>
      </c>
      <c r="D287" s="215" t="s">
        <v>194</v>
      </c>
      <c r="E287" s="216" t="s">
        <v>1206</v>
      </c>
      <c r="F287" s="217" t="s">
        <v>1207</v>
      </c>
      <c r="G287" s="218" t="s">
        <v>367</v>
      </c>
      <c r="H287" s="219">
        <v>750</v>
      </c>
      <c r="I287" s="220"/>
      <c r="J287" s="221">
        <f>ROUND(I287*H287,2)</f>
        <v>0</v>
      </c>
      <c r="K287" s="217" t="s">
        <v>521</v>
      </c>
      <c r="L287" s="46"/>
      <c r="M287" s="222" t="s">
        <v>19</v>
      </c>
      <c r="N287" s="223" t="s">
        <v>41</v>
      </c>
      <c r="O287" s="86"/>
      <c r="P287" s="224">
        <f>O287*H287</f>
        <v>0</v>
      </c>
      <c r="Q287" s="224">
        <v>0</v>
      </c>
      <c r="R287" s="224">
        <f>Q287*H287</f>
        <v>0</v>
      </c>
      <c r="S287" s="224">
        <v>0</v>
      </c>
      <c r="T287" s="225">
        <f>S287*H287</f>
        <v>0</v>
      </c>
      <c r="U287" s="40"/>
      <c r="V287" s="40"/>
      <c r="W287" s="40"/>
      <c r="X287" s="40"/>
      <c r="Y287" s="40"/>
      <c r="Z287" s="40"/>
      <c r="AA287" s="40"/>
      <c r="AB287" s="40"/>
      <c r="AC287" s="40"/>
      <c r="AD287" s="40"/>
      <c r="AE287" s="40"/>
      <c r="AR287" s="226" t="s">
        <v>119</v>
      </c>
      <c r="AT287" s="226" t="s">
        <v>194</v>
      </c>
      <c r="AU287" s="226" t="s">
        <v>79</v>
      </c>
      <c r="AY287" s="19" t="s">
        <v>191</v>
      </c>
      <c r="BE287" s="227">
        <f>IF(N287="základní",J287,0)</f>
        <v>0</v>
      </c>
      <c r="BF287" s="227">
        <f>IF(N287="snížená",J287,0)</f>
        <v>0</v>
      </c>
      <c r="BG287" s="227">
        <f>IF(N287="zákl. přenesená",J287,0)</f>
        <v>0</v>
      </c>
      <c r="BH287" s="227">
        <f>IF(N287="sníž. přenesená",J287,0)</f>
        <v>0</v>
      </c>
      <c r="BI287" s="227">
        <f>IF(N287="nulová",J287,0)</f>
        <v>0</v>
      </c>
      <c r="BJ287" s="19" t="s">
        <v>77</v>
      </c>
      <c r="BK287" s="227">
        <f>ROUND(I287*H287,2)</f>
        <v>0</v>
      </c>
      <c r="BL287" s="19" t="s">
        <v>119</v>
      </c>
      <c r="BM287" s="226" t="s">
        <v>1208</v>
      </c>
    </row>
    <row r="288" s="2" customFormat="1">
      <c r="A288" s="40"/>
      <c r="B288" s="41"/>
      <c r="C288" s="42"/>
      <c r="D288" s="230" t="s">
        <v>231</v>
      </c>
      <c r="E288" s="42"/>
      <c r="F288" s="271" t="s">
        <v>1209</v>
      </c>
      <c r="G288" s="42"/>
      <c r="H288" s="42"/>
      <c r="I288" s="272"/>
      <c r="J288" s="42"/>
      <c r="K288" s="42"/>
      <c r="L288" s="46"/>
      <c r="M288" s="273"/>
      <c r="N288" s="274"/>
      <c r="O288" s="86"/>
      <c r="P288" s="86"/>
      <c r="Q288" s="86"/>
      <c r="R288" s="86"/>
      <c r="S288" s="86"/>
      <c r="T288" s="87"/>
      <c r="U288" s="40"/>
      <c r="V288" s="40"/>
      <c r="W288" s="40"/>
      <c r="X288" s="40"/>
      <c r="Y288" s="40"/>
      <c r="Z288" s="40"/>
      <c r="AA288" s="40"/>
      <c r="AB288" s="40"/>
      <c r="AC288" s="40"/>
      <c r="AD288" s="40"/>
      <c r="AE288" s="40"/>
      <c r="AT288" s="19" t="s">
        <v>231</v>
      </c>
      <c r="AU288" s="19" t="s">
        <v>79</v>
      </c>
    </row>
    <row r="289" s="14" customFormat="1">
      <c r="A289" s="14"/>
      <c r="B289" s="239"/>
      <c r="C289" s="240"/>
      <c r="D289" s="230" t="s">
        <v>200</v>
      </c>
      <c r="E289" s="241" t="s">
        <v>19</v>
      </c>
      <c r="F289" s="242" t="s">
        <v>1210</v>
      </c>
      <c r="G289" s="240"/>
      <c r="H289" s="243">
        <v>750</v>
      </c>
      <c r="I289" s="244"/>
      <c r="J289" s="240"/>
      <c r="K289" s="240"/>
      <c r="L289" s="245"/>
      <c r="M289" s="246"/>
      <c r="N289" s="247"/>
      <c r="O289" s="247"/>
      <c r="P289" s="247"/>
      <c r="Q289" s="247"/>
      <c r="R289" s="247"/>
      <c r="S289" s="247"/>
      <c r="T289" s="248"/>
      <c r="U289" s="14"/>
      <c r="V289" s="14"/>
      <c r="W289" s="14"/>
      <c r="X289" s="14"/>
      <c r="Y289" s="14"/>
      <c r="Z289" s="14"/>
      <c r="AA289" s="14"/>
      <c r="AB289" s="14"/>
      <c r="AC289" s="14"/>
      <c r="AD289" s="14"/>
      <c r="AE289" s="14"/>
      <c r="AT289" s="249" t="s">
        <v>200</v>
      </c>
      <c r="AU289" s="249" t="s">
        <v>79</v>
      </c>
      <c r="AV289" s="14" t="s">
        <v>79</v>
      </c>
      <c r="AW289" s="14" t="s">
        <v>31</v>
      </c>
      <c r="AX289" s="14" t="s">
        <v>77</v>
      </c>
      <c r="AY289" s="249" t="s">
        <v>191</v>
      </c>
    </row>
    <row r="290" s="2" customFormat="1">
      <c r="A290" s="40"/>
      <c r="B290" s="41"/>
      <c r="C290" s="215" t="s">
        <v>1211</v>
      </c>
      <c r="D290" s="215" t="s">
        <v>194</v>
      </c>
      <c r="E290" s="216" t="s">
        <v>1212</v>
      </c>
      <c r="F290" s="217" t="s">
        <v>1213</v>
      </c>
      <c r="G290" s="218" t="s">
        <v>367</v>
      </c>
      <c r="H290" s="219">
        <v>25</v>
      </c>
      <c r="I290" s="220"/>
      <c r="J290" s="221">
        <f>ROUND(I290*H290,2)</f>
        <v>0</v>
      </c>
      <c r="K290" s="217" t="s">
        <v>521</v>
      </c>
      <c r="L290" s="46"/>
      <c r="M290" s="222" t="s">
        <v>19</v>
      </c>
      <c r="N290" s="223" t="s">
        <v>41</v>
      </c>
      <c r="O290" s="86"/>
      <c r="P290" s="224">
        <f>O290*H290</f>
        <v>0</v>
      </c>
      <c r="Q290" s="224">
        <v>0</v>
      </c>
      <c r="R290" s="224">
        <f>Q290*H290</f>
        <v>0</v>
      </c>
      <c r="S290" s="224">
        <v>0</v>
      </c>
      <c r="T290" s="225">
        <f>S290*H290</f>
        <v>0</v>
      </c>
      <c r="U290" s="40"/>
      <c r="V290" s="40"/>
      <c r="W290" s="40"/>
      <c r="X290" s="40"/>
      <c r="Y290" s="40"/>
      <c r="Z290" s="40"/>
      <c r="AA290" s="40"/>
      <c r="AB290" s="40"/>
      <c r="AC290" s="40"/>
      <c r="AD290" s="40"/>
      <c r="AE290" s="40"/>
      <c r="AR290" s="226" t="s">
        <v>119</v>
      </c>
      <c r="AT290" s="226" t="s">
        <v>194</v>
      </c>
      <c r="AU290" s="226" t="s">
        <v>79</v>
      </c>
      <c r="AY290" s="19" t="s">
        <v>191</v>
      </c>
      <c r="BE290" s="227">
        <f>IF(N290="základní",J290,0)</f>
        <v>0</v>
      </c>
      <c r="BF290" s="227">
        <f>IF(N290="snížená",J290,0)</f>
        <v>0</v>
      </c>
      <c r="BG290" s="227">
        <f>IF(N290="zákl. přenesená",J290,0)</f>
        <v>0</v>
      </c>
      <c r="BH290" s="227">
        <f>IF(N290="sníž. přenesená",J290,0)</f>
        <v>0</v>
      </c>
      <c r="BI290" s="227">
        <f>IF(N290="nulová",J290,0)</f>
        <v>0</v>
      </c>
      <c r="BJ290" s="19" t="s">
        <v>77</v>
      </c>
      <c r="BK290" s="227">
        <f>ROUND(I290*H290,2)</f>
        <v>0</v>
      </c>
      <c r="BL290" s="19" t="s">
        <v>119</v>
      </c>
      <c r="BM290" s="226" t="s">
        <v>1214</v>
      </c>
    </row>
    <row r="291" s="2" customFormat="1">
      <c r="A291" s="40"/>
      <c r="B291" s="41"/>
      <c r="C291" s="215" t="s">
        <v>1215</v>
      </c>
      <c r="D291" s="215" t="s">
        <v>194</v>
      </c>
      <c r="E291" s="216" t="s">
        <v>1216</v>
      </c>
      <c r="F291" s="217" t="s">
        <v>1217</v>
      </c>
      <c r="G291" s="218" t="s">
        <v>236</v>
      </c>
      <c r="H291" s="219">
        <v>45.600000000000001</v>
      </c>
      <c r="I291" s="220"/>
      <c r="J291" s="221">
        <f>ROUND(I291*H291,2)</f>
        <v>0</v>
      </c>
      <c r="K291" s="217" t="s">
        <v>521</v>
      </c>
      <c r="L291" s="46"/>
      <c r="M291" s="222" t="s">
        <v>19</v>
      </c>
      <c r="N291" s="223" t="s">
        <v>41</v>
      </c>
      <c r="O291" s="86"/>
      <c r="P291" s="224">
        <f>O291*H291</f>
        <v>0</v>
      </c>
      <c r="Q291" s="224">
        <v>0</v>
      </c>
      <c r="R291" s="224">
        <f>Q291*H291</f>
        <v>0</v>
      </c>
      <c r="S291" s="224">
        <v>0</v>
      </c>
      <c r="T291" s="225">
        <f>S291*H291</f>
        <v>0</v>
      </c>
      <c r="U291" s="40"/>
      <c r="V291" s="40"/>
      <c r="W291" s="40"/>
      <c r="X291" s="40"/>
      <c r="Y291" s="40"/>
      <c r="Z291" s="40"/>
      <c r="AA291" s="40"/>
      <c r="AB291" s="40"/>
      <c r="AC291" s="40"/>
      <c r="AD291" s="40"/>
      <c r="AE291" s="40"/>
      <c r="AR291" s="226" t="s">
        <v>119</v>
      </c>
      <c r="AT291" s="226" t="s">
        <v>194</v>
      </c>
      <c r="AU291" s="226" t="s">
        <v>79</v>
      </c>
      <c r="AY291" s="19" t="s">
        <v>191</v>
      </c>
      <c r="BE291" s="227">
        <f>IF(N291="základní",J291,0)</f>
        <v>0</v>
      </c>
      <c r="BF291" s="227">
        <f>IF(N291="snížená",J291,0)</f>
        <v>0</v>
      </c>
      <c r="BG291" s="227">
        <f>IF(N291="zákl. přenesená",J291,0)</f>
        <v>0</v>
      </c>
      <c r="BH291" s="227">
        <f>IF(N291="sníž. přenesená",J291,0)</f>
        <v>0</v>
      </c>
      <c r="BI291" s="227">
        <f>IF(N291="nulová",J291,0)</f>
        <v>0</v>
      </c>
      <c r="BJ291" s="19" t="s">
        <v>77</v>
      </c>
      <c r="BK291" s="227">
        <f>ROUND(I291*H291,2)</f>
        <v>0</v>
      </c>
      <c r="BL291" s="19" t="s">
        <v>119</v>
      </c>
      <c r="BM291" s="226" t="s">
        <v>1218</v>
      </c>
    </row>
    <row r="292" s="13" customFormat="1">
      <c r="A292" s="13"/>
      <c r="B292" s="228"/>
      <c r="C292" s="229"/>
      <c r="D292" s="230" t="s">
        <v>200</v>
      </c>
      <c r="E292" s="231" t="s">
        <v>19</v>
      </c>
      <c r="F292" s="232" t="s">
        <v>1219</v>
      </c>
      <c r="G292" s="229"/>
      <c r="H292" s="231" t="s">
        <v>19</v>
      </c>
      <c r="I292" s="233"/>
      <c r="J292" s="229"/>
      <c r="K292" s="229"/>
      <c r="L292" s="234"/>
      <c r="M292" s="235"/>
      <c r="N292" s="236"/>
      <c r="O292" s="236"/>
      <c r="P292" s="236"/>
      <c r="Q292" s="236"/>
      <c r="R292" s="236"/>
      <c r="S292" s="236"/>
      <c r="T292" s="237"/>
      <c r="U292" s="13"/>
      <c r="V292" s="13"/>
      <c r="W292" s="13"/>
      <c r="X292" s="13"/>
      <c r="Y292" s="13"/>
      <c r="Z292" s="13"/>
      <c r="AA292" s="13"/>
      <c r="AB292" s="13"/>
      <c r="AC292" s="13"/>
      <c r="AD292" s="13"/>
      <c r="AE292" s="13"/>
      <c r="AT292" s="238" t="s">
        <v>200</v>
      </c>
      <c r="AU292" s="238" t="s">
        <v>79</v>
      </c>
      <c r="AV292" s="13" t="s">
        <v>77</v>
      </c>
      <c r="AW292" s="13" t="s">
        <v>31</v>
      </c>
      <c r="AX292" s="13" t="s">
        <v>70</v>
      </c>
      <c r="AY292" s="238" t="s">
        <v>191</v>
      </c>
    </row>
    <row r="293" s="14" customFormat="1">
      <c r="A293" s="14"/>
      <c r="B293" s="239"/>
      <c r="C293" s="240"/>
      <c r="D293" s="230" t="s">
        <v>200</v>
      </c>
      <c r="E293" s="241" t="s">
        <v>19</v>
      </c>
      <c r="F293" s="242" t="s">
        <v>1220</v>
      </c>
      <c r="G293" s="240"/>
      <c r="H293" s="243">
        <v>45.600000000000001</v>
      </c>
      <c r="I293" s="244"/>
      <c r="J293" s="240"/>
      <c r="K293" s="240"/>
      <c r="L293" s="245"/>
      <c r="M293" s="246"/>
      <c r="N293" s="247"/>
      <c r="O293" s="247"/>
      <c r="P293" s="247"/>
      <c r="Q293" s="247"/>
      <c r="R293" s="247"/>
      <c r="S293" s="247"/>
      <c r="T293" s="248"/>
      <c r="U293" s="14"/>
      <c r="V293" s="14"/>
      <c r="W293" s="14"/>
      <c r="X293" s="14"/>
      <c r="Y293" s="14"/>
      <c r="Z293" s="14"/>
      <c r="AA293" s="14"/>
      <c r="AB293" s="14"/>
      <c r="AC293" s="14"/>
      <c r="AD293" s="14"/>
      <c r="AE293" s="14"/>
      <c r="AT293" s="249" t="s">
        <v>200</v>
      </c>
      <c r="AU293" s="249" t="s">
        <v>79</v>
      </c>
      <c r="AV293" s="14" t="s">
        <v>79</v>
      </c>
      <c r="AW293" s="14" t="s">
        <v>31</v>
      </c>
      <c r="AX293" s="14" t="s">
        <v>77</v>
      </c>
      <c r="AY293" s="249" t="s">
        <v>191</v>
      </c>
    </row>
    <row r="294" s="2" customFormat="1">
      <c r="A294" s="40"/>
      <c r="B294" s="41"/>
      <c r="C294" s="215" t="s">
        <v>1221</v>
      </c>
      <c r="D294" s="215" t="s">
        <v>194</v>
      </c>
      <c r="E294" s="216" t="s">
        <v>1222</v>
      </c>
      <c r="F294" s="217" t="s">
        <v>1223</v>
      </c>
      <c r="G294" s="218" t="s">
        <v>236</v>
      </c>
      <c r="H294" s="219">
        <v>1368</v>
      </c>
      <c r="I294" s="220"/>
      <c r="J294" s="221">
        <f>ROUND(I294*H294,2)</f>
        <v>0</v>
      </c>
      <c r="K294" s="217" t="s">
        <v>521</v>
      </c>
      <c r="L294" s="46"/>
      <c r="M294" s="222" t="s">
        <v>19</v>
      </c>
      <c r="N294" s="223" t="s">
        <v>41</v>
      </c>
      <c r="O294" s="86"/>
      <c r="P294" s="224">
        <f>O294*H294</f>
        <v>0</v>
      </c>
      <c r="Q294" s="224">
        <v>0</v>
      </c>
      <c r="R294" s="224">
        <f>Q294*H294</f>
        <v>0</v>
      </c>
      <c r="S294" s="224">
        <v>0</v>
      </c>
      <c r="T294" s="225">
        <f>S294*H294</f>
        <v>0</v>
      </c>
      <c r="U294" s="40"/>
      <c r="V294" s="40"/>
      <c r="W294" s="40"/>
      <c r="X294" s="40"/>
      <c r="Y294" s="40"/>
      <c r="Z294" s="40"/>
      <c r="AA294" s="40"/>
      <c r="AB294" s="40"/>
      <c r="AC294" s="40"/>
      <c r="AD294" s="40"/>
      <c r="AE294" s="40"/>
      <c r="AR294" s="226" t="s">
        <v>119</v>
      </c>
      <c r="AT294" s="226" t="s">
        <v>194</v>
      </c>
      <c r="AU294" s="226" t="s">
        <v>79</v>
      </c>
      <c r="AY294" s="19" t="s">
        <v>191</v>
      </c>
      <c r="BE294" s="227">
        <f>IF(N294="základní",J294,0)</f>
        <v>0</v>
      </c>
      <c r="BF294" s="227">
        <f>IF(N294="snížená",J294,0)</f>
        <v>0</v>
      </c>
      <c r="BG294" s="227">
        <f>IF(N294="zákl. přenesená",J294,0)</f>
        <v>0</v>
      </c>
      <c r="BH294" s="227">
        <f>IF(N294="sníž. přenesená",J294,0)</f>
        <v>0</v>
      </c>
      <c r="BI294" s="227">
        <f>IF(N294="nulová",J294,0)</f>
        <v>0</v>
      </c>
      <c r="BJ294" s="19" t="s">
        <v>77</v>
      </c>
      <c r="BK294" s="227">
        <f>ROUND(I294*H294,2)</f>
        <v>0</v>
      </c>
      <c r="BL294" s="19" t="s">
        <v>119</v>
      </c>
      <c r="BM294" s="226" t="s">
        <v>1224</v>
      </c>
    </row>
    <row r="295" s="2" customFormat="1">
      <c r="A295" s="40"/>
      <c r="B295" s="41"/>
      <c r="C295" s="42"/>
      <c r="D295" s="230" t="s">
        <v>231</v>
      </c>
      <c r="E295" s="42"/>
      <c r="F295" s="271" t="s">
        <v>1209</v>
      </c>
      <c r="G295" s="42"/>
      <c r="H295" s="42"/>
      <c r="I295" s="272"/>
      <c r="J295" s="42"/>
      <c r="K295" s="42"/>
      <c r="L295" s="46"/>
      <c r="M295" s="273"/>
      <c r="N295" s="274"/>
      <c r="O295" s="86"/>
      <c r="P295" s="86"/>
      <c r="Q295" s="86"/>
      <c r="R295" s="86"/>
      <c r="S295" s="86"/>
      <c r="T295" s="87"/>
      <c r="U295" s="40"/>
      <c r="V295" s="40"/>
      <c r="W295" s="40"/>
      <c r="X295" s="40"/>
      <c r="Y295" s="40"/>
      <c r="Z295" s="40"/>
      <c r="AA295" s="40"/>
      <c r="AB295" s="40"/>
      <c r="AC295" s="40"/>
      <c r="AD295" s="40"/>
      <c r="AE295" s="40"/>
      <c r="AT295" s="19" t="s">
        <v>231</v>
      </c>
      <c r="AU295" s="19" t="s">
        <v>79</v>
      </c>
    </row>
    <row r="296" s="14" customFormat="1">
      <c r="A296" s="14"/>
      <c r="B296" s="239"/>
      <c r="C296" s="240"/>
      <c r="D296" s="230" t="s">
        <v>200</v>
      </c>
      <c r="E296" s="241" t="s">
        <v>19</v>
      </c>
      <c r="F296" s="242" t="s">
        <v>1225</v>
      </c>
      <c r="G296" s="240"/>
      <c r="H296" s="243">
        <v>1368</v>
      </c>
      <c r="I296" s="244"/>
      <c r="J296" s="240"/>
      <c r="K296" s="240"/>
      <c r="L296" s="245"/>
      <c r="M296" s="246"/>
      <c r="N296" s="247"/>
      <c r="O296" s="247"/>
      <c r="P296" s="247"/>
      <c r="Q296" s="247"/>
      <c r="R296" s="247"/>
      <c r="S296" s="247"/>
      <c r="T296" s="248"/>
      <c r="U296" s="14"/>
      <c r="V296" s="14"/>
      <c r="W296" s="14"/>
      <c r="X296" s="14"/>
      <c r="Y296" s="14"/>
      <c r="Z296" s="14"/>
      <c r="AA296" s="14"/>
      <c r="AB296" s="14"/>
      <c r="AC296" s="14"/>
      <c r="AD296" s="14"/>
      <c r="AE296" s="14"/>
      <c r="AT296" s="249" t="s">
        <v>200</v>
      </c>
      <c r="AU296" s="249" t="s">
        <v>79</v>
      </c>
      <c r="AV296" s="14" t="s">
        <v>79</v>
      </c>
      <c r="AW296" s="14" t="s">
        <v>31</v>
      </c>
      <c r="AX296" s="14" t="s">
        <v>77</v>
      </c>
      <c r="AY296" s="249" t="s">
        <v>191</v>
      </c>
    </row>
    <row r="297" s="2" customFormat="1">
      <c r="A297" s="40"/>
      <c r="B297" s="41"/>
      <c r="C297" s="215" t="s">
        <v>1226</v>
      </c>
      <c r="D297" s="215" t="s">
        <v>194</v>
      </c>
      <c r="E297" s="216" t="s">
        <v>1227</v>
      </c>
      <c r="F297" s="217" t="s">
        <v>1228</v>
      </c>
      <c r="G297" s="218" t="s">
        <v>236</v>
      </c>
      <c r="H297" s="219">
        <v>45.600000000000001</v>
      </c>
      <c r="I297" s="220"/>
      <c r="J297" s="221">
        <f>ROUND(I297*H297,2)</f>
        <v>0</v>
      </c>
      <c r="K297" s="217" t="s">
        <v>521</v>
      </c>
      <c r="L297" s="46"/>
      <c r="M297" s="222" t="s">
        <v>19</v>
      </c>
      <c r="N297" s="223" t="s">
        <v>41</v>
      </c>
      <c r="O297" s="86"/>
      <c r="P297" s="224">
        <f>O297*H297</f>
        <v>0</v>
      </c>
      <c r="Q297" s="224">
        <v>0</v>
      </c>
      <c r="R297" s="224">
        <f>Q297*H297</f>
        <v>0</v>
      </c>
      <c r="S297" s="224">
        <v>0</v>
      </c>
      <c r="T297" s="225">
        <f>S297*H297</f>
        <v>0</v>
      </c>
      <c r="U297" s="40"/>
      <c r="V297" s="40"/>
      <c r="W297" s="40"/>
      <c r="X297" s="40"/>
      <c r="Y297" s="40"/>
      <c r="Z297" s="40"/>
      <c r="AA297" s="40"/>
      <c r="AB297" s="40"/>
      <c r="AC297" s="40"/>
      <c r="AD297" s="40"/>
      <c r="AE297" s="40"/>
      <c r="AR297" s="226" t="s">
        <v>119</v>
      </c>
      <c r="AT297" s="226" t="s">
        <v>194</v>
      </c>
      <c r="AU297" s="226" t="s">
        <v>79</v>
      </c>
      <c r="AY297" s="19" t="s">
        <v>191</v>
      </c>
      <c r="BE297" s="227">
        <f>IF(N297="základní",J297,0)</f>
        <v>0</v>
      </c>
      <c r="BF297" s="227">
        <f>IF(N297="snížená",J297,0)</f>
        <v>0</v>
      </c>
      <c r="BG297" s="227">
        <f>IF(N297="zákl. přenesená",J297,0)</f>
        <v>0</v>
      </c>
      <c r="BH297" s="227">
        <f>IF(N297="sníž. přenesená",J297,0)</f>
        <v>0</v>
      </c>
      <c r="BI297" s="227">
        <f>IF(N297="nulová",J297,0)</f>
        <v>0</v>
      </c>
      <c r="BJ297" s="19" t="s">
        <v>77</v>
      </c>
      <c r="BK297" s="227">
        <f>ROUND(I297*H297,2)</f>
        <v>0</v>
      </c>
      <c r="BL297" s="19" t="s">
        <v>119</v>
      </c>
      <c r="BM297" s="226" t="s">
        <v>1229</v>
      </c>
    </row>
    <row r="298" s="2" customFormat="1" ht="21.75" customHeight="1">
      <c r="A298" s="40"/>
      <c r="B298" s="41"/>
      <c r="C298" s="215" t="s">
        <v>1230</v>
      </c>
      <c r="D298" s="215" t="s">
        <v>194</v>
      </c>
      <c r="E298" s="216" t="s">
        <v>1231</v>
      </c>
      <c r="F298" s="217" t="s">
        <v>1232</v>
      </c>
      <c r="G298" s="218" t="s">
        <v>205</v>
      </c>
      <c r="H298" s="219">
        <v>52</v>
      </c>
      <c r="I298" s="220"/>
      <c r="J298" s="221">
        <f>ROUND(I298*H298,2)</f>
        <v>0</v>
      </c>
      <c r="K298" s="217" t="s">
        <v>521</v>
      </c>
      <c r="L298" s="46"/>
      <c r="M298" s="222" t="s">
        <v>19</v>
      </c>
      <c r="N298" s="223" t="s">
        <v>41</v>
      </c>
      <c r="O298" s="86"/>
      <c r="P298" s="224">
        <f>O298*H298</f>
        <v>0</v>
      </c>
      <c r="Q298" s="224">
        <v>0.00038999999999999999</v>
      </c>
      <c r="R298" s="224">
        <f>Q298*H298</f>
        <v>0.020279999999999999</v>
      </c>
      <c r="S298" s="224">
        <v>0</v>
      </c>
      <c r="T298" s="225">
        <f>S298*H298</f>
        <v>0</v>
      </c>
      <c r="U298" s="40"/>
      <c r="V298" s="40"/>
      <c r="W298" s="40"/>
      <c r="X298" s="40"/>
      <c r="Y298" s="40"/>
      <c r="Z298" s="40"/>
      <c r="AA298" s="40"/>
      <c r="AB298" s="40"/>
      <c r="AC298" s="40"/>
      <c r="AD298" s="40"/>
      <c r="AE298" s="40"/>
      <c r="AR298" s="226" t="s">
        <v>119</v>
      </c>
      <c r="AT298" s="226" t="s">
        <v>194</v>
      </c>
      <c r="AU298" s="226" t="s">
        <v>79</v>
      </c>
      <c r="AY298" s="19" t="s">
        <v>191</v>
      </c>
      <c r="BE298" s="227">
        <f>IF(N298="základní",J298,0)</f>
        <v>0</v>
      </c>
      <c r="BF298" s="227">
        <f>IF(N298="snížená",J298,0)</f>
        <v>0</v>
      </c>
      <c r="BG298" s="227">
        <f>IF(N298="zákl. přenesená",J298,0)</f>
        <v>0</v>
      </c>
      <c r="BH298" s="227">
        <f>IF(N298="sníž. přenesená",J298,0)</f>
        <v>0</v>
      </c>
      <c r="BI298" s="227">
        <f>IF(N298="nulová",J298,0)</f>
        <v>0</v>
      </c>
      <c r="BJ298" s="19" t="s">
        <v>77</v>
      </c>
      <c r="BK298" s="227">
        <f>ROUND(I298*H298,2)</f>
        <v>0</v>
      </c>
      <c r="BL298" s="19" t="s">
        <v>119</v>
      </c>
      <c r="BM298" s="226" t="s">
        <v>1233</v>
      </c>
    </row>
    <row r="299" s="13" customFormat="1">
      <c r="A299" s="13"/>
      <c r="B299" s="228"/>
      <c r="C299" s="229"/>
      <c r="D299" s="230" t="s">
        <v>200</v>
      </c>
      <c r="E299" s="231" t="s">
        <v>19</v>
      </c>
      <c r="F299" s="232" t="s">
        <v>1234</v>
      </c>
      <c r="G299" s="229"/>
      <c r="H299" s="231" t="s">
        <v>19</v>
      </c>
      <c r="I299" s="233"/>
      <c r="J299" s="229"/>
      <c r="K299" s="229"/>
      <c r="L299" s="234"/>
      <c r="M299" s="235"/>
      <c r="N299" s="236"/>
      <c r="O299" s="236"/>
      <c r="P299" s="236"/>
      <c r="Q299" s="236"/>
      <c r="R299" s="236"/>
      <c r="S299" s="236"/>
      <c r="T299" s="237"/>
      <c r="U299" s="13"/>
      <c r="V299" s="13"/>
      <c r="W299" s="13"/>
      <c r="X299" s="13"/>
      <c r="Y299" s="13"/>
      <c r="Z299" s="13"/>
      <c r="AA299" s="13"/>
      <c r="AB299" s="13"/>
      <c r="AC299" s="13"/>
      <c r="AD299" s="13"/>
      <c r="AE299" s="13"/>
      <c r="AT299" s="238" t="s">
        <v>200</v>
      </c>
      <c r="AU299" s="238" t="s">
        <v>79</v>
      </c>
      <c r="AV299" s="13" t="s">
        <v>77</v>
      </c>
      <c r="AW299" s="13" t="s">
        <v>31</v>
      </c>
      <c r="AX299" s="13" t="s">
        <v>70</v>
      </c>
      <c r="AY299" s="238" t="s">
        <v>191</v>
      </c>
    </row>
    <row r="300" s="14" customFormat="1">
      <c r="A300" s="14"/>
      <c r="B300" s="239"/>
      <c r="C300" s="240"/>
      <c r="D300" s="230" t="s">
        <v>200</v>
      </c>
      <c r="E300" s="241" t="s">
        <v>19</v>
      </c>
      <c r="F300" s="242" t="s">
        <v>1235</v>
      </c>
      <c r="G300" s="240"/>
      <c r="H300" s="243">
        <v>52</v>
      </c>
      <c r="I300" s="244"/>
      <c r="J300" s="240"/>
      <c r="K300" s="240"/>
      <c r="L300" s="245"/>
      <c r="M300" s="246"/>
      <c r="N300" s="247"/>
      <c r="O300" s="247"/>
      <c r="P300" s="247"/>
      <c r="Q300" s="247"/>
      <c r="R300" s="247"/>
      <c r="S300" s="247"/>
      <c r="T300" s="248"/>
      <c r="U300" s="14"/>
      <c r="V300" s="14"/>
      <c r="W300" s="14"/>
      <c r="X300" s="14"/>
      <c r="Y300" s="14"/>
      <c r="Z300" s="14"/>
      <c r="AA300" s="14"/>
      <c r="AB300" s="14"/>
      <c r="AC300" s="14"/>
      <c r="AD300" s="14"/>
      <c r="AE300" s="14"/>
      <c r="AT300" s="249" t="s">
        <v>200</v>
      </c>
      <c r="AU300" s="249" t="s">
        <v>79</v>
      </c>
      <c r="AV300" s="14" t="s">
        <v>79</v>
      </c>
      <c r="AW300" s="14" t="s">
        <v>31</v>
      </c>
      <c r="AX300" s="14" t="s">
        <v>77</v>
      </c>
      <c r="AY300" s="249" t="s">
        <v>191</v>
      </c>
    </row>
    <row r="301" s="2" customFormat="1" ht="16.5" customHeight="1">
      <c r="A301" s="40"/>
      <c r="B301" s="41"/>
      <c r="C301" s="215" t="s">
        <v>1236</v>
      </c>
      <c r="D301" s="215" t="s">
        <v>194</v>
      </c>
      <c r="E301" s="216" t="s">
        <v>1237</v>
      </c>
      <c r="F301" s="217" t="s">
        <v>1238</v>
      </c>
      <c r="G301" s="218" t="s">
        <v>236</v>
      </c>
      <c r="H301" s="219">
        <v>9.7029999999999994</v>
      </c>
      <c r="I301" s="220"/>
      <c r="J301" s="221">
        <f>ROUND(I301*H301,2)</f>
        <v>0</v>
      </c>
      <c r="K301" s="217" t="s">
        <v>1239</v>
      </c>
      <c r="L301" s="46"/>
      <c r="M301" s="222" t="s">
        <v>19</v>
      </c>
      <c r="N301" s="223" t="s">
        <v>41</v>
      </c>
      <c r="O301" s="86"/>
      <c r="P301" s="224">
        <f>O301*H301</f>
        <v>0</v>
      </c>
      <c r="Q301" s="224">
        <v>0.12</v>
      </c>
      <c r="R301" s="224">
        <f>Q301*H301</f>
        <v>1.1643599999999998</v>
      </c>
      <c r="S301" s="224">
        <v>2.4900000000000002</v>
      </c>
      <c r="T301" s="225">
        <f>S301*H301</f>
        <v>24.16047</v>
      </c>
      <c r="U301" s="40"/>
      <c r="V301" s="40"/>
      <c r="W301" s="40"/>
      <c r="X301" s="40"/>
      <c r="Y301" s="40"/>
      <c r="Z301" s="40"/>
      <c r="AA301" s="40"/>
      <c r="AB301" s="40"/>
      <c r="AC301" s="40"/>
      <c r="AD301" s="40"/>
      <c r="AE301" s="40"/>
      <c r="AR301" s="226" t="s">
        <v>119</v>
      </c>
      <c r="AT301" s="226" t="s">
        <v>194</v>
      </c>
      <c r="AU301" s="226" t="s">
        <v>79</v>
      </c>
      <c r="AY301" s="19" t="s">
        <v>191</v>
      </c>
      <c r="BE301" s="227">
        <f>IF(N301="základní",J301,0)</f>
        <v>0</v>
      </c>
      <c r="BF301" s="227">
        <f>IF(N301="snížená",J301,0)</f>
        <v>0</v>
      </c>
      <c r="BG301" s="227">
        <f>IF(N301="zákl. přenesená",J301,0)</f>
        <v>0</v>
      </c>
      <c r="BH301" s="227">
        <f>IF(N301="sníž. přenesená",J301,0)</f>
        <v>0</v>
      </c>
      <c r="BI301" s="227">
        <f>IF(N301="nulová",J301,0)</f>
        <v>0</v>
      </c>
      <c r="BJ301" s="19" t="s">
        <v>77</v>
      </c>
      <c r="BK301" s="227">
        <f>ROUND(I301*H301,2)</f>
        <v>0</v>
      </c>
      <c r="BL301" s="19" t="s">
        <v>119</v>
      </c>
      <c r="BM301" s="226" t="s">
        <v>1240</v>
      </c>
    </row>
    <row r="302" s="13" customFormat="1">
      <c r="A302" s="13"/>
      <c r="B302" s="228"/>
      <c r="C302" s="229"/>
      <c r="D302" s="230" t="s">
        <v>200</v>
      </c>
      <c r="E302" s="231" t="s">
        <v>19</v>
      </c>
      <c r="F302" s="232" t="s">
        <v>1241</v>
      </c>
      <c r="G302" s="229"/>
      <c r="H302" s="231" t="s">
        <v>19</v>
      </c>
      <c r="I302" s="233"/>
      <c r="J302" s="229"/>
      <c r="K302" s="229"/>
      <c r="L302" s="234"/>
      <c r="M302" s="235"/>
      <c r="N302" s="236"/>
      <c r="O302" s="236"/>
      <c r="P302" s="236"/>
      <c r="Q302" s="236"/>
      <c r="R302" s="236"/>
      <c r="S302" s="236"/>
      <c r="T302" s="237"/>
      <c r="U302" s="13"/>
      <c r="V302" s="13"/>
      <c r="W302" s="13"/>
      <c r="X302" s="13"/>
      <c r="Y302" s="13"/>
      <c r="Z302" s="13"/>
      <c r="AA302" s="13"/>
      <c r="AB302" s="13"/>
      <c r="AC302" s="13"/>
      <c r="AD302" s="13"/>
      <c r="AE302" s="13"/>
      <c r="AT302" s="238" t="s">
        <v>200</v>
      </c>
      <c r="AU302" s="238" t="s">
        <v>79</v>
      </c>
      <c r="AV302" s="13" t="s">
        <v>77</v>
      </c>
      <c r="AW302" s="13" t="s">
        <v>31</v>
      </c>
      <c r="AX302" s="13" t="s">
        <v>70</v>
      </c>
      <c r="AY302" s="238" t="s">
        <v>191</v>
      </c>
    </row>
    <row r="303" s="14" customFormat="1">
      <c r="A303" s="14"/>
      <c r="B303" s="239"/>
      <c r="C303" s="240"/>
      <c r="D303" s="230" t="s">
        <v>200</v>
      </c>
      <c r="E303" s="241" t="s">
        <v>19</v>
      </c>
      <c r="F303" s="242" t="s">
        <v>1242</v>
      </c>
      <c r="G303" s="240"/>
      <c r="H303" s="243">
        <v>9.7029999999999994</v>
      </c>
      <c r="I303" s="244"/>
      <c r="J303" s="240"/>
      <c r="K303" s="240"/>
      <c r="L303" s="245"/>
      <c r="M303" s="246"/>
      <c r="N303" s="247"/>
      <c r="O303" s="247"/>
      <c r="P303" s="247"/>
      <c r="Q303" s="247"/>
      <c r="R303" s="247"/>
      <c r="S303" s="247"/>
      <c r="T303" s="248"/>
      <c r="U303" s="14"/>
      <c r="V303" s="14"/>
      <c r="W303" s="14"/>
      <c r="X303" s="14"/>
      <c r="Y303" s="14"/>
      <c r="Z303" s="14"/>
      <c r="AA303" s="14"/>
      <c r="AB303" s="14"/>
      <c r="AC303" s="14"/>
      <c r="AD303" s="14"/>
      <c r="AE303" s="14"/>
      <c r="AT303" s="249" t="s">
        <v>200</v>
      </c>
      <c r="AU303" s="249" t="s">
        <v>79</v>
      </c>
      <c r="AV303" s="14" t="s">
        <v>79</v>
      </c>
      <c r="AW303" s="14" t="s">
        <v>31</v>
      </c>
      <c r="AX303" s="14" t="s">
        <v>77</v>
      </c>
      <c r="AY303" s="249" t="s">
        <v>191</v>
      </c>
    </row>
    <row r="304" s="2" customFormat="1" ht="16.5" customHeight="1">
      <c r="A304" s="40"/>
      <c r="B304" s="41"/>
      <c r="C304" s="215" t="s">
        <v>1243</v>
      </c>
      <c r="D304" s="215" t="s">
        <v>194</v>
      </c>
      <c r="E304" s="216" t="s">
        <v>1244</v>
      </c>
      <c r="F304" s="217" t="s">
        <v>1245</v>
      </c>
      <c r="G304" s="218" t="s">
        <v>197</v>
      </c>
      <c r="H304" s="219">
        <v>8.8000000000000007</v>
      </c>
      <c r="I304" s="220"/>
      <c r="J304" s="221">
        <f>ROUND(I304*H304,2)</f>
        <v>0</v>
      </c>
      <c r="K304" s="217" t="s">
        <v>521</v>
      </c>
      <c r="L304" s="46"/>
      <c r="M304" s="222" t="s">
        <v>19</v>
      </c>
      <c r="N304" s="223" t="s">
        <v>41</v>
      </c>
      <c r="O304" s="86"/>
      <c r="P304" s="224">
        <f>O304*H304</f>
        <v>0</v>
      </c>
      <c r="Q304" s="224">
        <v>8.3599999999999999E-05</v>
      </c>
      <c r="R304" s="224">
        <f>Q304*H304</f>
        <v>0.00073568000000000006</v>
      </c>
      <c r="S304" s="224">
        <v>0.017999999999999999</v>
      </c>
      <c r="T304" s="225">
        <f>S304*H304</f>
        <v>0.15840000000000001</v>
      </c>
      <c r="U304" s="40"/>
      <c r="V304" s="40"/>
      <c r="W304" s="40"/>
      <c r="X304" s="40"/>
      <c r="Y304" s="40"/>
      <c r="Z304" s="40"/>
      <c r="AA304" s="40"/>
      <c r="AB304" s="40"/>
      <c r="AC304" s="40"/>
      <c r="AD304" s="40"/>
      <c r="AE304" s="40"/>
      <c r="AR304" s="226" t="s">
        <v>119</v>
      </c>
      <c r="AT304" s="226" t="s">
        <v>194</v>
      </c>
      <c r="AU304" s="226" t="s">
        <v>79</v>
      </c>
      <c r="AY304" s="19" t="s">
        <v>191</v>
      </c>
      <c r="BE304" s="227">
        <f>IF(N304="základní",J304,0)</f>
        <v>0</v>
      </c>
      <c r="BF304" s="227">
        <f>IF(N304="snížená",J304,0)</f>
        <v>0</v>
      </c>
      <c r="BG304" s="227">
        <f>IF(N304="zákl. přenesená",J304,0)</f>
        <v>0</v>
      </c>
      <c r="BH304" s="227">
        <f>IF(N304="sníž. přenesená",J304,0)</f>
        <v>0</v>
      </c>
      <c r="BI304" s="227">
        <f>IF(N304="nulová",J304,0)</f>
        <v>0</v>
      </c>
      <c r="BJ304" s="19" t="s">
        <v>77</v>
      </c>
      <c r="BK304" s="227">
        <f>ROUND(I304*H304,2)</f>
        <v>0</v>
      </c>
      <c r="BL304" s="19" t="s">
        <v>119</v>
      </c>
      <c r="BM304" s="226" t="s">
        <v>1246</v>
      </c>
    </row>
    <row r="305" s="2" customFormat="1" ht="16.5" customHeight="1">
      <c r="A305" s="40"/>
      <c r="B305" s="41"/>
      <c r="C305" s="215" t="s">
        <v>559</v>
      </c>
      <c r="D305" s="215" t="s">
        <v>194</v>
      </c>
      <c r="E305" s="216" t="s">
        <v>1247</v>
      </c>
      <c r="F305" s="217" t="s">
        <v>1248</v>
      </c>
      <c r="G305" s="218" t="s">
        <v>367</v>
      </c>
      <c r="H305" s="219">
        <v>127.547</v>
      </c>
      <c r="I305" s="220"/>
      <c r="J305" s="221">
        <f>ROUND(I305*H305,2)</f>
        <v>0</v>
      </c>
      <c r="K305" s="217" t="s">
        <v>521</v>
      </c>
      <c r="L305" s="46"/>
      <c r="M305" s="222" t="s">
        <v>19</v>
      </c>
      <c r="N305" s="223" t="s">
        <v>41</v>
      </c>
      <c r="O305" s="86"/>
      <c r="P305" s="224">
        <f>O305*H305</f>
        <v>0</v>
      </c>
      <c r="Q305" s="224">
        <v>0</v>
      </c>
      <c r="R305" s="224">
        <f>Q305*H305</f>
        <v>0</v>
      </c>
      <c r="S305" s="224">
        <v>0</v>
      </c>
      <c r="T305" s="225">
        <f>S305*H305</f>
        <v>0</v>
      </c>
      <c r="U305" s="40"/>
      <c r="V305" s="40"/>
      <c r="W305" s="40"/>
      <c r="X305" s="40"/>
      <c r="Y305" s="40"/>
      <c r="Z305" s="40"/>
      <c r="AA305" s="40"/>
      <c r="AB305" s="40"/>
      <c r="AC305" s="40"/>
      <c r="AD305" s="40"/>
      <c r="AE305" s="40"/>
      <c r="AR305" s="226" t="s">
        <v>119</v>
      </c>
      <c r="AT305" s="226" t="s">
        <v>194</v>
      </c>
      <c r="AU305" s="226" t="s">
        <v>79</v>
      </c>
      <c r="AY305" s="19" t="s">
        <v>191</v>
      </c>
      <c r="BE305" s="227">
        <f>IF(N305="základní",J305,0)</f>
        <v>0</v>
      </c>
      <c r="BF305" s="227">
        <f>IF(N305="snížená",J305,0)</f>
        <v>0</v>
      </c>
      <c r="BG305" s="227">
        <f>IF(N305="zákl. přenesená",J305,0)</f>
        <v>0</v>
      </c>
      <c r="BH305" s="227">
        <f>IF(N305="sníž. přenesená",J305,0)</f>
        <v>0</v>
      </c>
      <c r="BI305" s="227">
        <f>IF(N305="nulová",J305,0)</f>
        <v>0</v>
      </c>
      <c r="BJ305" s="19" t="s">
        <v>77</v>
      </c>
      <c r="BK305" s="227">
        <f>ROUND(I305*H305,2)</f>
        <v>0</v>
      </c>
      <c r="BL305" s="19" t="s">
        <v>119</v>
      </c>
      <c r="BM305" s="226" t="s">
        <v>1249</v>
      </c>
    </row>
    <row r="306" s="13" customFormat="1">
      <c r="A306" s="13"/>
      <c r="B306" s="228"/>
      <c r="C306" s="229"/>
      <c r="D306" s="230" t="s">
        <v>200</v>
      </c>
      <c r="E306" s="231" t="s">
        <v>19</v>
      </c>
      <c r="F306" s="232" t="s">
        <v>1250</v>
      </c>
      <c r="G306" s="229"/>
      <c r="H306" s="231" t="s">
        <v>19</v>
      </c>
      <c r="I306" s="233"/>
      <c r="J306" s="229"/>
      <c r="K306" s="229"/>
      <c r="L306" s="234"/>
      <c r="M306" s="235"/>
      <c r="N306" s="236"/>
      <c r="O306" s="236"/>
      <c r="P306" s="236"/>
      <c r="Q306" s="236"/>
      <c r="R306" s="236"/>
      <c r="S306" s="236"/>
      <c r="T306" s="237"/>
      <c r="U306" s="13"/>
      <c r="V306" s="13"/>
      <c r="W306" s="13"/>
      <c r="X306" s="13"/>
      <c r="Y306" s="13"/>
      <c r="Z306" s="13"/>
      <c r="AA306" s="13"/>
      <c r="AB306" s="13"/>
      <c r="AC306" s="13"/>
      <c r="AD306" s="13"/>
      <c r="AE306" s="13"/>
      <c r="AT306" s="238" t="s">
        <v>200</v>
      </c>
      <c r="AU306" s="238" t="s">
        <v>79</v>
      </c>
      <c r="AV306" s="13" t="s">
        <v>77</v>
      </c>
      <c r="AW306" s="13" t="s">
        <v>31</v>
      </c>
      <c r="AX306" s="13" t="s">
        <v>70</v>
      </c>
      <c r="AY306" s="238" t="s">
        <v>191</v>
      </c>
    </row>
    <row r="307" s="14" customFormat="1">
      <c r="A307" s="14"/>
      <c r="B307" s="239"/>
      <c r="C307" s="240"/>
      <c r="D307" s="230" t="s">
        <v>200</v>
      </c>
      <c r="E307" s="241" t="s">
        <v>19</v>
      </c>
      <c r="F307" s="242" t="s">
        <v>1251</v>
      </c>
      <c r="G307" s="240"/>
      <c r="H307" s="243">
        <v>28.443000000000001</v>
      </c>
      <c r="I307" s="244"/>
      <c r="J307" s="240"/>
      <c r="K307" s="240"/>
      <c r="L307" s="245"/>
      <c r="M307" s="246"/>
      <c r="N307" s="247"/>
      <c r="O307" s="247"/>
      <c r="P307" s="247"/>
      <c r="Q307" s="247"/>
      <c r="R307" s="247"/>
      <c r="S307" s="247"/>
      <c r="T307" s="248"/>
      <c r="U307" s="14"/>
      <c r="V307" s="14"/>
      <c r="W307" s="14"/>
      <c r="X307" s="14"/>
      <c r="Y307" s="14"/>
      <c r="Z307" s="14"/>
      <c r="AA307" s="14"/>
      <c r="AB307" s="14"/>
      <c r="AC307" s="14"/>
      <c r="AD307" s="14"/>
      <c r="AE307" s="14"/>
      <c r="AT307" s="249" t="s">
        <v>200</v>
      </c>
      <c r="AU307" s="249" t="s">
        <v>79</v>
      </c>
      <c r="AV307" s="14" t="s">
        <v>79</v>
      </c>
      <c r="AW307" s="14" t="s">
        <v>31</v>
      </c>
      <c r="AX307" s="14" t="s">
        <v>70</v>
      </c>
      <c r="AY307" s="249" t="s">
        <v>191</v>
      </c>
    </row>
    <row r="308" s="13" customFormat="1">
      <c r="A308" s="13"/>
      <c r="B308" s="228"/>
      <c r="C308" s="229"/>
      <c r="D308" s="230" t="s">
        <v>200</v>
      </c>
      <c r="E308" s="231" t="s">
        <v>19</v>
      </c>
      <c r="F308" s="232" t="s">
        <v>1252</v>
      </c>
      <c r="G308" s="229"/>
      <c r="H308" s="231" t="s">
        <v>19</v>
      </c>
      <c r="I308" s="233"/>
      <c r="J308" s="229"/>
      <c r="K308" s="229"/>
      <c r="L308" s="234"/>
      <c r="M308" s="235"/>
      <c r="N308" s="236"/>
      <c r="O308" s="236"/>
      <c r="P308" s="236"/>
      <c r="Q308" s="236"/>
      <c r="R308" s="236"/>
      <c r="S308" s="236"/>
      <c r="T308" s="237"/>
      <c r="U308" s="13"/>
      <c r="V308" s="13"/>
      <c r="W308" s="13"/>
      <c r="X308" s="13"/>
      <c r="Y308" s="13"/>
      <c r="Z308" s="13"/>
      <c r="AA308" s="13"/>
      <c r="AB308" s="13"/>
      <c r="AC308" s="13"/>
      <c r="AD308" s="13"/>
      <c r="AE308" s="13"/>
      <c r="AT308" s="238" t="s">
        <v>200</v>
      </c>
      <c r="AU308" s="238" t="s">
        <v>79</v>
      </c>
      <c r="AV308" s="13" t="s">
        <v>77</v>
      </c>
      <c r="AW308" s="13" t="s">
        <v>31</v>
      </c>
      <c r="AX308" s="13" t="s">
        <v>70</v>
      </c>
      <c r="AY308" s="238" t="s">
        <v>191</v>
      </c>
    </row>
    <row r="309" s="14" customFormat="1">
      <c r="A309" s="14"/>
      <c r="B309" s="239"/>
      <c r="C309" s="240"/>
      <c r="D309" s="230" t="s">
        <v>200</v>
      </c>
      <c r="E309" s="241" t="s">
        <v>19</v>
      </c>
      <c r="F309" s="242" t="s">
        <v>1253</v>
      </c>
      <c r="G309" s="240"/>
      <c r="H309" s="243">
        <v>67.200000000000003</v>
      </c>
      <c r="I309" s="244"/>
      <c r="J309" s="240"/>
      <c r="K309" s="240"/>
      <c r="L309" s="245"/>
      <c r="M309" s="246"/>
      <c r="N309" s="247"/>
      <c r="O309" s="247"/>
      <c r="P309" s="247"/>
      <c r="Q309" s="247"/>
      <c r="R309" s="247"/>
      <c r="S309" s="247"/>
      <c r="T309" s="248"/>
      <c r="U309" s="14"/>
      <c r="V309" s="14"/>
      <c r="W309" s="14"/>
      <c r="X309" s="14"/>
      <c r="Y309" s="14"/>
      <c r="Z309" s="14"/>
      <c r="AA309" s="14"/>
      <c r="AB309" s="14"/>
      <c r="AC309" s="14"/>
      <c r="AD309" s="14"/>
      <c r="AE309" s="14"/>
      <c r="AT309" s="249" t="s">
        <v>200</v>
      </c>
      <c r="AU309" s="249" t="s">
        <v>79</v>
      </c>
      <c r="AV309" s="14" t="s">
        <v>79</v>
      </c>
      <c r="AW309" s="14" t="s">
        <v>31</v>
      </c>
      <c r="AX309" s="14" t="s">
        <v>70</v>
      </c>
      <c r="AY309" s="249" t="s">
        <v>191</v>
      </c>
    </row>
    <row r="310" s="13" customFormat="1">
      <c r="A310" s="13"/>
      <c r="B310" s="228"/>
      <c r="C310" s="229"/>
      <c r="D310" s="230" t="s">
        <v>200</v>
      </c>
      <c r="E310" s="231" t="s">
        <v>19</v>
      </c>
      <c r="F310" s="232" t="s">
        <v>1254</v>
      </c>
      <c r="G310" s="229"/>
      <c r="H310" s="231" t="s">
        <v>19</v>
      </c>
      <c r="I310" s="233"/>
      <c r="J310" s="229"/>
      <c r="K310" s="229"/>
      <c r="L310" s="234"/>
      <c r="M310" s="235"/>
      <c r="N310" s="236"/>
      <c r="O310" s="236"/>
      <c r="P310" s="236"/>
      <c r="Q310" s="236"/>
      <c r="R310" s="236"/>
      <c r="S310" s="236"/>
      <c r="T310" s="237"/>
      <c r="U310" s="13"/>
      <c r="V310" s="13"/>
      <c r="W310" s="13"/>
      <c r="X310" s="13"/>
      <c r="Y310" s="13"/>
      <c r="Z310" s="13"/>
      <c r="AA310" s="13"/>
      <c r="AB310" s="13"/>
      <c r="AC310" s="13"/>
      <c r="AD310" s="13"/>
      <c r="AE310" s="13"/>
      <c r="AT310" s="238" t="s">
        <v>200</v>
      </c>
      <c r="AU310" s="238" t="s">
        <v>79</v>
      </c>
      <c r="AV310" s="13" t="s">
        <v>77</v>
      </c>
      <c r="AW310" s="13" t="s">
        <v>31</v>
      </c>
      <c r="AX310" s="13" t="s">
        <v>70</v>
      </c>
      <c r="AY310" s="238" t="s">
        <v>191</v>
      </c>
    </row>
    <row r="311" s="14" customFormat="1">
      <c r="A311" s="14"/>
      <c r="B311" s="239"/>
      <c r="C311" s="240"/>
      <c r="D311" s="230" t="s">
        <v>200</v>
      </c>
      <c r="E311" s="241" t="s">
        <v>19</v>
      </c>
      <c r="F311" s="242" t="s">
        <v>1255</v>
      </c>
      <c r="G311" s="240"/>
      <c r="H311" s="243">
        <v>31.904</v>
      </c>
      <c r="I311" s="244"/>
      <c r="J311" s="240"/>
      <c r="K311" s="240"/>
      <c r="L311" s="245"/>
      <c r="M311" s="246"/>
      <c r="N311" s="247"/>
      <c r="O311" s="247"/>
      <c r="P311" s="247"/>
      <c r="Q311" s="247"/>
      <c r="R311" s="247"/>
      <c r="S311" s="247"/>
      <c r="T311" s="248"/>
      <c r="U311" s="14"/>
      <c r="V311" s="14"/>
      <c r="W311" s="14"/>
      <c r="X311" s="14"/>
      <c r="Y311" s="14"/>
      <c r="Z311" s="14"/>
      <c r="AA311" s="14"/>
      <c r="AB311" s="14"/>
      <c r="AC311" s="14"/>
      <c r="AD311" s="14"/>
      <c r="AE311" s="14"/>
      <c r="AT311" s="249" t="s">
        <v>200</v>
      </c>
      <c r="AU311" s="249" t="s">
        <v>79</v>
      </c>
      <c r="AV311" s="14" t="s">
        <v>79</v>
      </c>
      <c r="AW311" s="14" t="s">
        <v>31</v>
      </c>
      <c r="AX311" s="14" t="s">
        <v>70</v>
      </c>
      <c r="AY311" s="249" t="s">
        <v>191</v>
      </c>
    </row>
    <row r="312" s="15" customFormat="1">
      <c r="A312" s="15"/>
      <c r="B312" s="250"/>
      <c r="C312" s="251"/>
      <c r="D312" s="230" t="s">
        <v>200</v>
      </c>
      <c r="E312" s="252" t="s">
        <v>19</v>
      </c>
      <c r="F312" s="253" t="s">
        <v>209</v>
      </c>
      <c r="G312" s="251"/>
      <c r="H312" s="254">
        <v>127.547</v>
      </c>
      <c r="I312" s="255"/>
      <c r="J312" s="251"/>
      <c r="K312" s="251"/>
      <c r="L312" s="256"/>
      <c r="M312" s="257"/>
      <c r="N312" s="258"/>
      <c r="O312" s="258"/>
      <c r="P312" s="258"/>
      <c r="Q312" s="258"/>
      <c r="R312" s="258"/>
      <c r="S312" s="258"/>
      <c r="T312" s="259"/>
      <c r="U312" s="15"/>
      <c r="V312" s="15"/>
      <c r="W312" s="15"/>
      <c r="X312" s="15"/>
      <c r="Y312" s="15"/>
      <c r="Z312" s="15"/>
      <c r="AA312" s="15"/>
      <c r="AB312" s="15"/>
      <c r="AC312" s="15"/>
      <c r="AD312" s="15"/>
      <c r="AE312" s="15"/>
      <c r="AT312" s="260" t="s">
        <v>200</v>
      </c>
      <c r="AU312" s="260" t="s">
        <v>79</v>
      </c>
      <c r="AV312" s="15" t="s">
        <v>119</v>
      </c>
      <c r="AW312" s="15" t="s">
        <v>31</v>
      </c>
      <c r="AX312" s="15" t="s">
        <v>77</v>
      </c>
      <c r="AY312" s="260" t="s">
        <v>191</v>
      </c>
    </row>
    <row r="313" s="2" customFormat="1" ht="16.5" customHeight="1">
      <c r="A313" s="40"/>
      <c r="B313" s="41"/>
      <c r="C313" s="215" t="s">
        <v>1256</v>
      </c>
      <c r="D313" s="215" t="s">
        <v>194</v>
      </c>
      <c r="E313" s="216" t="s">
        <v>1257</v>
      </c>
      <c r="F313" s="217" t="s">
        <v>1258</v>
      </c>
      <c r="G313" s="218" t="s">
        <v>367</v>
      </c>
      <c r="H313" s="219">
        <v>127.547</v>
      </c>
      <c r="I313" s="220"/>
      <c r="J313" s="221">
        <f>ROUND(I313*H313,2)</f>
        <v>0</v>
      </c>
      <c r="K313" s="217" t="s">
        <v>521</v>
      </c>
      <c r="L313" s="46"/>
      <c r="M313" s="222" t="s">
        <v>19</v>
      </c>
      <c r="N313" s="223" t="s">
        <v>41</v>
      </c>
      <c r="O313" s="86"/>
      <c r="P313" s="224">
        <f>O313*H313</f>
        <v>0</v>
      </c>
      <c r="Q313" s="224">
        <v>0.048000000000000001</v>
      </c>
      <c r="R313" s="224">
        <f>Q313*H313</f>
        <v>6.1222560000000001</v>
      </c>
      <c r="S313" s="224">
        <v>0.048000000000000001</v>
      </c>
      <c r="T313" s="225">
        <f>S313*H313</f>
        <v>6.1222560000000001</v>
      </c>
      <c r="U313" s="40"/>
      <c r="V313" s="40"/>
      <c r="W313" s="40"/>
      <c r="X313" s="40"/>
      <c r="Y313" s="40"/>
      <c r="Z313" s="40"/>
      <c r="AA313" s="40"/>
      <c r="AB313" s="40"/>
      <c r="AC313" s="40"/>
      <c r="AD313" s="40"/>
      <c r="AE313" s="40"/>
      <c r="AR313" s="226" t="s">
        <v>119</v>
      </c>
      <c r="AT313" s="226" t="s">
        <v>194</v>
      </c>
      <c r="AU313" s="226" t="s">
        <v>79</v>
      </c>
      <c r="AY313" s="19" t="s">
        <v>191</v>
      </c>
      <c r="BE313" s="227">
        <f>IF(N313="základní",J313,0)</f>
        <v>0</v>
      </c>
      <c r="BF313" s="227">
        <f>IF(N313="snížená",J313,0)</f>
        <v>0</v>
      </c>
      <c r="BG313" s="227">
        <f>IF(N313="zákl. přenesená",J313,0)</f>
        <v>0</v>
      </c>
      <c r="BH313" s="227">
        <f>IF(N313="sníž. přenesená",J313,0)</f>
        <v>0</v>
      </c>
      <c r="BI313" s="227">
        <f>IF(N313="nulová",J313,0)</f>
        <v>0</v>
      </c>
      <c r="BJ313" s="19" t="s">
        <v>77</v>
      </c>
      <c r="BK313" s="227">
        <f>ROUND(I313*H313,2)</f>
        <v>0</v>
      </c>
      <c r="BL313" s="19" t="s">
        <v>119</v>
      </c>
      <c r="BM313" s="226" t="s">
        <v>1259</v>
      </c>
    </row>
    <row r="314" s="13" customFormat="1">
      <c r="A314" s="13"/>
      <c r="B314" s="228"/>
      <c r="C314" s="229"/>
      <c r="D314" s="230" t="s">
        <v>200</v>
      </c>
      <c r="E314" s="231" t="s">
        <v>19</v>
      </c>
      <c r="F314" s="232" t="s">
        <v>1250</v>
      </c>
      <c r="G314" s="229"/>
      <c r="H314" s="231" t="s">
        <v>19</v>
      </c>
      <c r="I314" s="233"/>
      <c r="J314" s="229"/>
      <c r="K314" s="229"/>
      <c r="L314" s="234"/>
      <c r="M314" s="235"/>
      <c r="N314" s="236"/>
      <c r="O314" s="236"/>
      <c r="P314" s="236"/>
      <c r="Q314" s="236"/>
      <c r="R314" s="236"/>
      <c r="S314" s="236"/>
      <c r="T314" s="237"/>
      <c r="U314" s="13"/>
      <c r="V314" s="13"/>
      <c r="W314" s="13"/>
      <c r="X314" s="13"/>
      <c r="Y314" s="13"/>
      <c r="Z314" s="13"/>
      <c r="AA314" s="13"/>
      <c r="AB314" s="13"/>
      <c r="AC314" s="13"/>
      <c r="AD314" s="13"/>
      <c r="AE314" s="13"/>
      <c r="AT314" s="238" t="s">
        <v>200</v>
      </c>
      <c r="AU314" s="238" t="s">
        <v>79</v>
      </c>
      <c r="AV314" s="13" t="s">
        <v>77</v>
      </c>
      <c r="AW314" s="13" t="s">
        <v>31</v>
      </c>
      <c r="AX314" s="13" t="s">
        <v>70</v>
      </c>
      <c r="AY314" s="238" t="s">
        <v>191</v>
      </c>
    </row>
    <row r="315" s="14" customFormat="1">
      <c r="A315" s="14"/>
      <c r="B315" s="239"/>
      <c r="C315" s="240"/>
      <c r="D315" s="230" t="s">
        <v>200</v>
      </c>
      <c r="E315" s="241" t="s">
        <v>19</v>
      </c>
      <c r="F315" s="242" t="s">
        <v>1251</v>
      </c>
      <c r="G315" s="240"/>
      <c r="H315" s="243">
        <v>28.443000000000001</v>
      </c>
      <c r="I315" s="244"/>
      <c r="J315" s="240"/>
      <c r="K315" s="240"/>
      <c r="L315" s="245"/>
      <c r="M315" s="246"/>
      <c r="N315" s="247"/>
      <c r="O315" s="247"/>
      <c r="P315" s="247"/>
      <c r="Q315" s="247"/>
      <c r="R315" s="247"/>
      <c r="S315" s="247"/>
      <c r="T315" s="248"/>
      <c r="U315" s="14"/>
      <c r="V315" s="14"/>
      <c r="W315" s="14"/>
      <c r="X315" s="14"/>
      <c r="Y315" s="14"/>
      <c r="Z315" s="14"/>
      <c r="AA315" s="14"/>
      <c r="AB315" s="14"/>
      <c r="AC315" s="14"/>
      <c r="AD315" s="14"/>
      <c r="AE315" s="14"/>
      <c r="AT315" s="249" t="s">
        <v>200</v>
      </c>
      <c r="AU315" s="249" t="s">
        <v>79</v>
      </c>
      <c r="AV315" s="14" t="s">
        <v>79</v>
      </c>
      <c r="AW315" s="14" t="s">
        <v>31</v>
      </c>
      <c r="AX315" s="14" t="s">
        <v>70</v>
      </c>
      <c r="AY315" s="249" t="s">
        <v>191</v>
      </c>
    </row>
    <row r="316" s="13" customFormat="1">
      <c r="A316" s="13"/>
      <c r="B316" s="228"/>
      <c r="C316" s="229"/>
      <c r="D316" s="230" t="s">
        <v>200</v>
      </c>
      <c r="E316" s="231" t="s">
        <v>19</v>
      </c>
      <c r="F316" s="232" t="s">
        <v>1252</v>
      </c>
      <c r="G316" s="229"/>
      <c r="H316" s="231" t="s">
        <v>19</v>
      </c>
      <c r="I316" s="233"/>
      <c r="J316" s="229"/>
      <c r="K316" s="229"/>
      <c r="L316" s="234"/>
      <c r="M316" s="235"/>
      <c r="N316" s="236"/>
      <c r="O316" s="236"/>
      <c r="P316" s="236"/>
      <c r="Q316" s="236"/>
      <c r="R316" s="236"/>
      <c r="S316" s="236"/>
      <c r="T316" s="237"/>
      <c r="U316" s="13"/>
      <c r="V316" s="13"/>
      <c r="W316" s="13"/>
      <c r="X316" s="13"/>
      <c r="Y316" s="13"/>
      <c r="Z316" s="13"/>
      <c r="AA316" s="13"/>
      <c r="AB316" s="13"/>
      <c r="AC316" s="13"/>
      <c r="AD316" s="13"/>
      <c r="AE316" s="13"/>
      <c r="AT316" s="238" t="s">
        <v>200</v>
      </c>
      <c r="AU316" s="238" t="s">
        <v>79</v>
      </c>
      <c r="AV316" s="13" t="s">
        <v>77</v>
      </c>
      <c r="AW316" s="13" t="s">
        <v>31</v>
      </c>
      <c r="AX316" s="13" t="s">
        <v>70</v>
      </c>
      <c r="AY316" s="238" t="s">
        <v>191</v>
      </c>
    </row>
    <row r="317" s="14" customFormat="1">
      <c r="A317" s="14"/>
      <c r="B317" s="239"/>
      <c r="C317" s="240"/>
      <c r="D317" s="230" t="s">
        <v>200</v>
      </c>
      <c r="E317" s="241" t="s">
        <v>19</v>
      </c>
      <c r="F317" s="242" t="s">
        <v>1253</v>
      </c>
      <c r="G317" s="240"/>
      <c r="H317" s="243">
        <v>67.200000000000003</v>
      </c>
      <c r="I317" s="244"/>
      <c r="J317" s="240"/>
      <c r="K317" s="240"/>
      <c r="L317" s="245"/>
      <c r="M317" s="246"/>
      <c r="N317" s="247"/>
      <c r="O317" s="247"/>
      <c r="P317" s="247"/>
      <c r="Q317" s="247"/>
      <c r="R317" s="247"/>
      <c r="S317" s="247"/>
      <c r="T317" s="248"/>
      <c r="U317" s="14"/>
      <c r="V317" s="14"/>
      <c r="W317" s="14"/>
      <c r="X317" s="14"/>
      <c r="Y317" s="14"/>
      <c r="Z317" s="14"/>
      <c r="AA317" s="14"/>
      <c r="AB317" s="14"/>
      <c r="AC317" s="14"/>
      <c r="AD317" s="14"/>
      <c r="AE317" s="14"/>
      <c r="AT317" s="249" t="s">
        <v>200</v>
      </c>
      <c r="AU317" s="249" t="s">
        <v>79</v>
      </c>
      <c r="AV317" s="14" t="s">
        <v>79</v>
      </c>
      <c r="AW317" s="14" t="s">
        <v>31</v>
      </c>
      <c r="AX317" s="14" t="s">
        <v>70</v>
      </c>
      <c r="AY317" s="249" t="s">
        <v>191</v>
      </c>
    </row>
    <row r="318" s="13" customFormat="1">
      <c r="A318" s="13"/>
      <c r="B318" s="228"/>
      <c r="C318" s="229"/>
      <c r="D318" s="230" t="s">
        <v>200</v>
      </c>
      <c r="E318" s="231" t="s">
        <v>19</v>
      </c>
      <c r="F318" s="232" t="s">
        <v>1254</v>
      </c>
      <c r="G318" s="229"/>
      <c r="H318" s="231" t="s">
        <v>19</v>
      </c>
      <c r="I318" s="233"/>
      <c r="J318" s="229"/>
      <c r="K318" s="229"/>
      <c r="L318" s="234"/>
      <c r="M318" s="235"/>
      <c r="N318" s="236"/>
      <c r="O318" s="236"/>
      <c r="P318" s="236"/>
      <c r="Q318" s="236"/>
      <c r="R318" s="236"/>
      <c r="S318" s="236"/>
      <c r="T318" s="237"/>
      <c r="U318" s="13"/>
      <c r="V318" s="13"/>
      <c r="W318" s="13"/>
      <c r="X318" s="13"/>
      <c r="Y318" s="13"/>
      <c r="Z318" s="13"/>
      <c r="AA318" s="13"/>
      <c r="AB318" s="13"/>
      <c r="AC318" s="13"/>
      <c r="AD318" s="13"/>
      <c r="AE318" s="13"/>
      <c r="AT318" s="238" t="s">
        <v>200</v>
      </c>
      <c r="AU318" s="238" t="s">
        <v>79</v>
      </c>
      <c r="AV318" s="13" t="s">
        <v>77</v>
      </c>
      <c r="AW318" s="13" t="s">
        <v>31</v>
      </c>
      <c r="AX318" s="13" t="s">
        <v>70</v>
      </c>
      <c r="AY318" s="238" t="s">
        <v>191</v>
      </c>
    </row>
    <row r="319" s="14" customFormat="1">
      <c r="A319" s="14"/>
      <c r="B319" s="239"/>
      <c r="C319" s="240"/>
      <c r="D319" s="230" t="s">
        <v>200</v>
      </c>
      <c r="E319" s="241" t="s">
        <v>19</v>
      </c>
      <c r="F319" s="242" t="s">
        <v>1255</v>
      </c>
      <c r="G319" s="240"/>
      <c r="H319" s="243">
        <v>31.904</v>
      </c>
      <c r="I319" s="244"/>
      <c r="J319" s="240"/>
      <c r="K319" s="240"/>
      <c r="L319" s="245"/>
      <c r="M319" s="246"/>
      <c r="N319" s="247"/>
      <c r="O319" s="247"/>
      <c r="P319" s="247"/>
      <c r="Q319" s="247"/>
      <c r="R319" s="247"/>
      <c r="S319" s="247"/>
      <c r="T319" s="248"/>
      <c r="U319" s="14"/>
      <c r="V319" s="14"/>
      <c r="W319" s="14"/>
      <c r="X319" s="14"/>
      <c r="Y319" s="14"/>
      <c r="Z319" s="14"/>
      <c r="AA319" s="14"/>
      <c r="AB319" s="14"/>
      <c r="AC319" s="14"/>
      <c r="AD319" s="14"/>
      <c r="AE319" s="14"/>
      <c r="AT319" s="249" t="s">
        <v>200</v>
      </c>
      <c r="AU319" s="249" t="s">
        <v>79</v>
      </c>
      <c r="AV319" s="14" t="s">
        <v>79</v>
      </c>
      <c r="AW319" s="14" t="s">
        <v>31</v>
      </c>
      <c r="AX319" s="14" t="s">
        <v>70</v>
      </c>
      <c r="AY319" s="249" t="s">
        <v>191</v>
      </c>
    </row>
    <row r="320" s="15" customFormat="1">
      <c r="A320" s="15"/>
      <c r="B320" s="250"/>
      <c r="C320" s="251"/>
      <c r="D320" s="230" t="s">
        <v>200</v>
      </c>
      <c r="E320" s="252" t="s">
        <v>19</v>
      </c>
      <c r="F320" s="253" t="s">
        <v>209</v>
      </c>
      <c r="G320" s="251"/>
      <c r="H320" s="254">
        <v>127.547</v>
      </c>
      <c r="I320" s="255"/>
      <c r="J320" s="251"/>
      <c r="K320" s="251"/>
      <c r="L320" s="256"/>
      <c r="M320" s="257"/>
      <c r="N320" s="258"/>
      <c r="O320" s="258"/>
      <c r="P320" s="258"/>
      <c r="Q320" s="258"/>
      <c r="R320" s="258"/>
      <c r="S320" s="258"/>
      <c r="T320" s="259"/>
      <c r="U320" s="15"/>
      <c r="V320" s="15"/>
      <c r="W320" s="15"/>
      <c r="X320" s="15"/>
      <c r="Y320" s="15"/>
      <c r="Z320" s="15"/>
      <c r="AA320" s="15"/>
      <c r="AB320" s="15"/>
      <c r="AC320" s="15"/>
      <c r="AD320" s="15"/>
      <c r="AE320" s="15"/>
      <c r="AT320" s="260" t="s">
        <v>200</v>
      </c>
      <c r="AU320" s="260" t="s">
        <v>79</v>
      </c>
      <c r="AV320" s="15" t="s">
        <v>119</v>
      </c>
      <c r="AW320" s="15" t="s">
        <v>31</v>
      </c>
      <c r="AX320" s="15" t="s">
        <v>77</v>
      </c>
      <c r="AY320" s="260" t="s">
        <v>191</v>
      </c>
    </row>
    <row r="321" s="2" customFormat="1" ht="16.5" customHeight="1">
      <c r="A321" s="40"/>
      <c r="B321" s="41"/>
      <c r="C321" s="215" t="s">
        <v>1260</v>
      </c>
      <c r="D321" s="215" t="s">
        <v>194</v>
      </c>
      <c r="E321" s="216" t="s">
        <v>1261</v>
      </c>
      <c r="F321" s="217" t="s">
        <v>1262</v>
      </c>
      <c r="G321" s="218" t="s">
        <v>367</v>
      </c>
      <c r="H321" s="219">
        <v>25.07</v>
      </c>
      <c r="I321" s="220"/>
      <c r="J321" s="221">
        <f>ROUND(I321*H321,2)</f>
        <v>0</v>
      </c>
      <c r="K321" s="217" t="s">
        <v>521</v>
      </c>
      <c r="L321" s="46"/>
      <c r="M321" s="222" t="s">
        <v>19</v>
      </c>
      <c r="N321" s="223" t="s">
        <v>41</v>
      </c>
      <c r="O321" s="86"/>
      <c r="P321" s="224">
        <f>O321*H321</f>
        <v>0</v>
      </c>
      <c r="Q321" s="224">
        <v>0</v>
      </c>
      <c r="R321" s="224">
        <f>Q321*H321</f>
        <v>0</v>
      </c>
      <c r="S321" s="224">
        <v>0</v>
      </c>
      <c r="T321" s="225">
        <f>S321*H321</f>
        <v>0</v>
      </c>
      <c r="U321" s="40"/>
      <c r="V321" s="40"/>
      <c r="W321" s="40"/>
      <c r="X321" s="40"/>
      <c r="Y321" s="40"/>
      <c r="Z321" s="40"/>
      <c r="AA321" s="40"/>
      <c r="AB321" s="40"/>
      <c r="AC321" s="40"/>
      <c r="AD321" s="40"/>
      <c r="AE321" s="40"/>
      <c r="AR321" s="226" t="s">
        <v>119</v>
      </c>
      <c r="AT321" s="226" t="s">
        <v>194</v>
      </c>
      <c r="AU321" s="226" t="s">
        <v>79</v>
      </c>
      <c r="AY321" s="19" t="s">
        <v>191</v>
      </c>
      <c r="BE321" s="227">
        <f>IF(N321="základní",J321,0)</f>
        <v>0</v>
      </c>
      <c r="BF321" s="227">
        <f>IF(N321="snížená",J321,0)</f>
        <v>0</v>
      </c>
      <c r="BG321" s="227">
        <f>IF(N321="zákl. přenesená",J321,0)</f>
        <v>0</v>
      </c>
      <c r="BH321" s="227">
        <f>IF(N321="sníž. přenesená",J321,0)</f>
        <v>0</v>
      </c>
      <c r="BI321" s="227">
        <f>IF(N321="nulová",J321,0)</f>
        <v>0</v>
      </c>
      <c r="BJ321" s="19" t="s">
        <v>77</v>
      </c>
      <c r="BK321" s="227">
        <f>ROUND(I321*H321,2)</f>
        <v>0</v>
      </c>
      <c r="BL321" s="19" t="s">
        <v>119</v>
      </c>
      <c r="BM321" s="226" t="s">
        <v>1263</v>
      </c>
    </row>
    <row r="322" s="13" customFormat="1">
      <c r="A322" s="13"/>
      <c r="B322" s="228"/>
      <c r="C322" s="229"/>
      <c r="D322" s="230" t="s">
        <v>200</v>
      </c>
      <c r="E322" s="231" t="s">
        <v>19</v>
      </c>
      <c r="F322" s="232" t="s">
        <v>1264</v>
      </c>
      <c r="G322" s="229"/>
      <c r="H322" s="231" t="s">
        <v>19</v>
      </c>
      <c r="I322" s="233"/>
      <c r="J322" s="229"/>
      <c r="K322" s="229"/>
      <c r="L322" s="234"/>
      <c r="M322" s="235"/>
      <c r="N322" s="236"/>
      <c r="O322" s="236"/>
      <c r="P322" s="236"/>
      <c r="Q322" s="236"/>
      <c r="R322" s="236"/>
      <c r="S322" s="236"/>
      <c r="T322" s="237"/>
      <c r="U322" s="13"/>
      <c r="V322" s="13"/>
      <c r="W322" s="13"/>
      <c r="X322" s="13"/>
      <c r="Y322" s="13"/>
      <c r="Z322" s="13"/>
      <c r="AA322" s="13"/>
      <c r="AB322" s="13"/>
      <c r="AC322" s="13"/>
      <c r="AD322" s="13"/>
      <c r="AE322" s="13"/>
      <c r="AT322" s="238" t="s">
        <v>200</v>
      </c>
      <c r="AU322" s="238" t="s">
        <v>79</v>
      </c>
      <c r="AV322" s="13" t="s">
        <v>77</v>
      </c>
      <c r="AW322" s="13" t="s">
        <v>31</v>
      </c>
      <c r="AX322" s="13" t="s">
        <v>70</v>
      </c>
      <c r="AY322" s="238" t="s">
        <v>191</v>
      </c>
    </row>
    <row r="323" s="14" customFormat="1">
      <c r="A323" s="14"/>
      <c r="B323" s="239"/>
      <c r="C323" s="240"/>
      <c r="D323" s="230" t="s">
        <v>200</v>
      </c>
      <c r="E323" s="241" t="s">
        <v>19</v>
      </c>
      <c r="F323" s="242" t="s">
        <v>1265</v>
      </c>
      <c r="G323" s="240"/>
      <c r="H323" s="243">
        <v>25.07</v>
      </c>
      <c r="I323" s="244"/>
      <c r="J323" s="240"/>
      <c r="K323" s="240"/>
      <c r="L323" s="245"/>
      <c r="M323" s="246"/>
      <c r="N323" s="247"/>
      <c r="O323" s="247"/>
      <c r="P323" s="247"/>
      <c r="Q323" s="247"/>
      <c r="R323" s="247"/>
      <c r="S323" s="247"/>
      <c r="T323" s="248"/>
      <c r="U323" s="14"/>
      <c r="V323" s="14"/>
      <c r="W323" s="14"/>
      <c r="X323" s="14"/>
      <c r="Y323" s="14"/>
      <c r="Z323" s="14"/>
      <c r="AA323" s="14"/>
      <c r="AB323" s="14"/>
      <c r="AC323" s="14"/>
      <c r="AD323" s="14"/>
      <c r="AE323" s="14"/>
      <c r="AT323" s="249" t="s">
        <v>200</v>
      </c>
      <c r="AU323" s="249" t="s">
        <v>79</v>
      </c>
      <c r="AV323" s="14" t="s">
        <v>79</v>
      </c>
      <c r="AW323" s="14" t="s">
        <v>31</v>
      </c>
      <c r="AX323" s="14" t="s">
        <v>77</v>
      </c>
      <c r="AY323" s="249" t="s">
        <v>191</v>
      </c>
    </row>
    <row r="324" s="2" customFormat="1" ht="16.5" customHeight="1">
      <c r="A324" s="40"/>
      <c r="B324" s="41"/>
      <c r="C324" s="215" t="s">
        <v>1266</v>
      </c>
      <c r="D324" s="215" t="s">
        <v>194</v>
      </c>
      <c r="E324" s="216" t="s">
        <v>1267</v>
      </c>
      <c r="F324" s="217" t="s">
        <v>1268</v>
      </c>
      <c r="G324" s="218" t="s">
        <v>367</v>
      </c>
      <c r="H324" s="219">
        <v>25.07</v>
      </c>
      <c r="I324" s="220"/>
      <c r="J324" s="221">
        <f>ROUND(I324*H324,2)</f>
        <v>0</v>
      </c>
      <c r="K324" s="217" t="s">
        <v>521</v>
      </c>
      <c r="L324" s="46"/>
      <c r="M324" s="222" t="s">
        <v>19</v>
      </c>
      <c r="N324" s="223" t="s">
        <v>41</v>
      </c>
      <c r="O324" s="86"/>
      <c r="P324" s="224">
        <f>O324*H324</f>
        <v>0</v>
      </c>
      <c r="Q324" s="224">
        <v>0.048000000000000001</v>
      </c>
      <c r="R324" s="224">
        <f>Q324*H324</f>
        <v>1.20336</v>
      </c>
      <c r="S324" s="224">
        <v>0.048000000000000001</v>
      </c>
      <c r="T324" s="225">
        <f>S324*H324</f>
        <v>1.20336</v>
      </c>
      <c r="U324" s="40"/>
      <c r="V324" s="40"/>
      <c r="W324" s="40"/>
      <c r="X324" s="40"/>
      <c r="Y324" s="40"/>
      <c r="Z324" s="40"/>
      <c r="AA324" s="40"/>
      <c r="AB324" s="40"/>
      <c r="AC324" s="40"/>
      <c r="AD324" s="40"/>
      <c r="AE324" s="40"/>
      <c r="AR324" s="226" t="s">
        <v>119</v>
      </c>
      <c r="AT324" s="226" t="s">
        <v>194</v>
      </c>
      <c r="AU324" s="226" t="s">
        <v>79</v>
      </c>
      <c r="AY324" s="19" t="s">
        <v>191</v>
      </c>
      <c r="BE324" s="227">
        <f>IF(N324="základní",J324,0)</f>
        <v>0</v>
      </c>
      <c r="BF324" s="227">
        <f>IF(N324="snížená",J324,0)</f>
        <v>0</v>
      </c>
      <c r="BG324" s="227">
        <f>IF(N324="zákl. přenesená",J324,0)</f>
        <v>0</v>
      </c>
      <c r="BH324" s="227">
        <f>IF(N324="sníž. přenesená",J324,0)</f>
        <v>0</v>
      </c>
      <c r="BI324" s="227">
        <f>IF(N324="nulová",J324,0)</f>
        <v>0</v>
      </c>
      <c r="BJ324" s="19" t="s">
        <v>77</v>
      </c>
      <c r="BK324" s="227">
        <f>ROUND(I324*H324,2)</f>
        <v>0</v>
      </c>
      <c r="BL324" s="19" t="s">
        <v>119</v>
      </c>
      <c r="BM324" s="226" t="s">
        <v>1269</v>
      </c>
    </row>
    <row r="325" s="13" customFormat="1">
      <c r="A325" s="13"/>
      <c r="B325" s="228"/>
      <c r="C325" s="229"/>
      <c r="D325" s="230" t="s">
        <v>200</v>
      </c>
      <c r="E325" s="231" t="s">
        <v>19</v>
      </c>
      <c r="F325" s="232" t="s">
        <v>1264</v>
      </c>
      <c r="G325" s="229"/>
      <c r="H325" s="231" t="s">
        <v>19</v>
      </c>
      <c r="I325" s="233"/>
      <c r="J325" s="229"/>
      <c r="K325" s="229"/>
      <c r="L325" s="234"/>
      <c r="M325" s="235"/>
      <c r="N325" s="236"/>
      <c r="O325" s="236"/>
      <c r="P325" s="236"/>
      <c r="Q325" s="236"/>
      <c r="R325" s="236"/>
      <c r="S325" s="236"/>
      <c r="T325" s="237"/>
      <c r="U325" s="13"/>
      <c r="V325" s="13"/>
      <c r="W325" s="13"/>
      <c r="X325" s="13"/>
      <c r="Y325" s="13"/>
      <c r="Z325" s="13"/>
      <c r="AA325" s="13"/>
      <c r="AB325" s="13"/>
      <c r="AC325" s="13"/>
      <c r="AD325" s="13"/>
      <c r="AE325" s="13"/>
      <c r="AT325" s="238" t="s">
        <v>200</v>
      </c>
      <c r="AU325" s="238" t="s">
        <v>79</v>
      </c>
      <c r="AV325" s="13" t="s">
        <v>77</v>
      </c>
      <c r="AW325" s="13" t="s">
        <v>31</v>
      </c>
      <c r="AX325" s="13" t="s">
        <v>70</v>
      </c>
      <c r="AY325" s="238" t="s">
        <v>191</v>
      </c>
    </row>
    <row r="326" s="14" customFormat="1">
      <c r="A326" s="14"/>
      <c r="B326" s="239"/>
      <c r="C326" s="240"/>
      <c r="D326" s="230" t="s">
        <v>200</v>
      </c>
      <c r="E326" s="241" t="s">
        <v>19</v>
      </c>
      <c r="F326" s="242" t="s">
        <v>1265</v>
      </c>
      <c r="G326" s="240"/>
      <c r="H326" s="243">
        <v>25.07</v>
      </c>
      <c r="I326" s="244"/>
      <c r="J326" s="240"/>
      <c r="K326" s="240"/>
      <c r="L326" s="245"/>
      <c r="M326" s="246"/>
      <c r="N326" s="247"/>
      <c r="O326" s="247"/>
      <c r="P326" s="247"/>
      <c r="Q326" s="247"/>
      <c r="R326" s="247"/>
      <c r="S326" s="247"/>
      <c r="T326" s="248"/>
      <c r="U326" s="14"/>
      <c r="V326" s="14"/>
      <c r="W326" s="14"/>
      <c r="X326" s="14"/>
      <c r="Y326" s="14"/>
      <c r="Z326" s="14"/>
      <c r="AA326" s="14"/>
      <c r="AB326" s="14"/>
      <c r="AC326" s="14"/>
      <c r="AD326" s="14"/>
      <c r="AE326" s="14"/>
      <c r="AT326" s="249" t="s">
        <v>200</v>
      </c>
      <c r="AU326" s="249" t="s">
        <v>79</v>
      </c>
      <c r="AV326" s="14" t="s">
        <v>79</v>
      </c>
      <c r="AW326" s="14" t="s">
        <v>31</v>
      </c>
      <c r="AX326" s="14" t="s">
        <v>77</v>
      </c>
      <c r="AY326" s="249" t="s">
        <v>191</v>
      </c>
    </row>
    <row r="327" s="2" customFormat="1">
      <c r="A327" s="40"/>
      <c r="B327" s="41"/>
      <c r="C327" s="215" t="s">
        <v>1270</v>
      </c>
      <c r="D327" s="215" t="s">
        <v>194</v>
      </c>
      <c r="E327" s="216" t="s">
        <v>1271</v>
      </c>
      <c r="F327" s="217" t="s">
        <v>1272</v>
      </c>
      <c r="G327" s="218" t="s">
        <v>367</v>
      </c>
      <c r="H327" s="219">
        <v>30.863</v>
      </c>
      <c r="I327" s="220"/>
      <c r="J327" s="221">
        <f>ROUND(I327*H327,2)</f>
        <v>0</v>
      </c>
      <c r="K327" s="217" t="s">
        <v>521</v>
      </c>
      <c r="L327" s="46"/>
      <c r="M327" s="222" t="s">
        <v>19</v>
      </c>
      <c r="N327" s="223" t="s">
        <v>41</v>
      </c>
      <c r="O327" s="86"/>
      <c r="P327" s="224">
        <f>O327*H327</f>
        <v>0</v>
      </c>
      <c r="Q327" s="224">
        <v>0</v>
      </c>
      <c r="R327" s="224">
        <f>Q327*H327</f>
        <v>0</v>
      </c>
      <c r="S327" s="224">
        <v>0.023300000000000001</v>
      </c>
      <c r="T327" s="225">
        <f>S327*H327</f>
        <v>0.71910790000000002</v>
      </c>
      <c r="U327" s="40"/>
      <c r="V327" s="40"/>
      <c r="W327" s="40"/>
      <c r="X327" s="40"/>
      <c r="Y327" s="40"/>
      <c r="Z327" s="40"/>
      <c r="AA327" s="40"/>
      <c r="AB327" s="40"/>
      <c r="AC327" s="40"/>
      <c r="AD327" s="40"/>
      <c r="AE327" s="40"/>
      <c r="AR327" s="226" t="s">
        <v>119</v>
      </c>
      <c r="AT327" s="226" t="s">
        <v>194</v>
      </c>
      <c r="AU327" s="226" t="s">
        <v>79</v>
      </c>
      <c r="AY327" s="19" t="s">
        <v>191</v>
      </c>
      <c r="BE327" s="227">
        <f>IF(N327="základní",J327,0)</f>
        <v>0</v>
      </c>
      <c r="BF327" s="227">
        <f>IF(N327="snížená",J327,0)</f>
        <v>0</v>
      </c>
      <c r="BG327" s="227">
        <f>IF(N327="zákl. přenesená",J327,0)</f>
        <v>0</v>
      </c>
      <c r="BH327" s="227">
        <f>IF(N327="sníž. přenesená",J327,0)</f>
        <v>0</v>
      </c>
      <c r="BI327" s="227">
        <f>IF(N327="nulová",J327,0)</f>
        <v>0</v>
      </c>
      <c r="BJ327" s="19" t="s">
        <v>77</v>
      </c>
      <c r="BK327" s="227">
        <f>ROUND(I327*H327,2)</f>
        <v>0</v>
      </c>
      <c r="BL327" s="19" t="s">
        <v>119</v>
      </c>
      <c r="BM327" s="226" t="s">
        <v>1273</v>
      </c>
    </row>
    <row r="328" s="13" customFormat="1">
      <c r="A328" s="13"/>
      <c r="B328" s="228"/>
      <c r="C328" s="229"/>
      <c r="D328" s="230" t="s">
        <v>200</v>
      </c>
      <c r="E328" s="231" t="s">
        <v>19</v>
      </c>
      <c r="F328" s="232" t="s">
        <v>1274</v>
      </c>
      <c r="G328" s="229"/>
      <c r="H328" s="231" t="s">
        <v>19</v>
      </c>
      <c r="I328" s="233"/>
      <c r="J328" s="229"/>
      <c r="K328" s="229"/>
      <c r="L328" s="234"/>
      <c r="M328" s="235"/>
      <c r="N328" s="236"/>
      <c r="O328" s="236"/>
      <c r="P328" s="236"/>
      <c r="Q328" s="236"/>
      <c r="R328" s="236"/>
      <c r="S328" s="236"/>
      <c r="T328" s="237"/>
      <c r="U328" s="13"/>
      <c r="V328" s="13"/>
      <c r="W328" s="13"/>
      <c r="X328" s="13"/>
      <c r="Y328" s="13"/>
      <c r="Z328" s="13"/>
      <c r="AA328" s="13"/>
      <c r="AB328" s="13"/>
      <c r="AC328" s="13"/>
      <c r="AD328" s="13"/>
      <c r="AE328" s="13"/>
      <c r="AT328" s="238" t="s">
        <v>200</v>
      </c>
      <c r="AU328" s="238" t="s">
        <v>79</v>
      </c>
      <c r="AV328" s="13" t="s">
        <v>77</v>
      </c>
      <c r="AW328" s="13" t="s">
        <v>31</v>
      </c>
      <c r="AX328" s="13" t="s">
        <v>70</v>
      </c>
      <c r="AY328" s="238" t="s">
        <v>191</v>
      </c>
    </row>
    <row r="329" s="14" customFormat="1">
      <c r="A329" s="14"/>
      <c r="B329" s="239"/>
      <c r="C329" s="240"/>
      <c r="D329" s="230" t="s">
        <v>200</v>
      </c>
      <c r="E329" s="241" t="s">
        <v>19</v>
      </c>
      <c r="F329" s="242" t="s">
        <v>1275</v>
      </c>
      <c r="G329" s="240"/>
      <c r="H329" s="243">
        <v>5.0140000000000002</v>
      </c>
      <c r="I329" s="244"/>
      <c r="J329" s="240"/>
      <c r="K329" s="240"/>
      <c r="L329" s="245"/>
      <c r="M329" s="246"/>
      <c r="N329" s="247"/>
      <c r="O329" s="247"/>
      <c r="P329" s="247"/>
      <c r="Q329" s="247"/>
      <c r="R329" s="247"/>
      <c r="S329" s="247"/>
      <c r="T329" s="248"/>
      <c r="U329" s="14"/>
      <c r="V329" s="14"/>
      <c r="W329" s="14"/>
      <c r="X329" s="14"/>
      <c r="Y329" s="14"/>
      <c r="Z329" s="14"/>
      <c r="AA329" s="14"/>
      <c r="AB329" s="14"/>
      <c r="AC329" s="14"/>
      <c r="AD329" s="14"/>
      <c r="AE329" s="14"/>
      <c r="AT329" s="249" t="s">
        <v>200</v>
      </c>
      <c r="AU329" s="249" t="s">
        <v>79</v>
      </c>
      <c r="AV329" s="14" t="s">
        <v>79</v>
      </c>
      <c r="AW329" s="14" t="s">
        <v>31</v>
      </c>
      <c r="AX329" s="14" t="s">
        <v>70</v>
      </c>
      <c r="AY329" s="249" t="s">
        <v>191</v>
      </c>
    </row>
    <row r="330" s="13" customFormat="1">
      <c r="A330" s="13"/>
      <c r="B330" s="228"/>
      <c r="C330" s="229"/>
      <c r="D330" s="230" t="s">
        <v>200</v>
      </c>
      <c r="E330" s="231" t="s">
        <v>19</v>
      </c>
      <c r="F330" s="232" t="s">
        <v>1276</v>
      </c>
      <c r="G330" s="229"/>
      <c r="H330" s="231" t="s">
        <v>19</v>
      </c>
      <c r="I330" s="233"/>
      <c r="J330" s="229"/>
      <c r="K330" s="229"/>
      <c r="L330" s="234"/>
      <c r="M330" s="235"/>
      <c r="N330" s="236"/>
      <c r="O330" s="236"/>
      <c r="P330" s="236"/>
      <c r="Q330" s="236"/>
      <c r="R330" s="236"/>
      <c r="S330" s="236"/>
      <c r="T330" s="237"/>
      <c r="U330" s="13"/>
      <c r="V330" s="13"/>
      <c r="W330" s="13"/>
      <c r="X330" s="13"/>
      <c r="Y330" s="13"/>
      <c r="Z330" s="13"/>
      <c r="AA330" s="13"/>
      <c r="AB330" s="13"/>
      <c r="AC330" s="13"/>
      <c r="AD330" s="13"/>
      <c r="AE330" s="13"/>
      <c r="AT330" s="238" t="s">
        <v>200</v>
      </c>
      <c r="AU330" s="238" t="s">
        <v>79</v>
      </c>
      <c r="AV330" s="13" t="s">
        <v>77</v>
      </c>
      <c r="AW330" s="13" t="s">
        <v>31</v>
      </c>
      <c r="AX330" s="13" t="s">
        <v>70</v>
      </c>
      <c r="AY330" s="238" t="s">
        <v>191</v>
      </c>
    </row>
    <row r="331" s="14" customFormat="1">
      <c r="A331" s="14"/>
      <c r="B331" s="239"/>
      <c r="C331" s="240"/>
      <c r="D331" s="230" t="s">
        <v>200</v>
      </c>
      <c r="E331" s="241" t="s">
        <v>19</v>
      </c>
      <c r="F331" s="242" t="s">
        <v>1277</v>
      </c>
      <c r="G331" s="240"/>
      <c r="H331" s="243">
        <v>5.6890000000000001</v>
      </c>
      <c r="I331" s="244"/>
      <c r="J331" s="240"/>
      <c r="K331" s="240"/>
      <c r="L331" s="245"/>
      <c r="M331" s="246"/>
      <c r="N331" s="247"/>
      <c r="O331" s="247"/>
      <c r="P331" s="247"/>
      <c r="Q331" s="247"/>
      <c r="R331" s="247"/>
      <c r="S331" s="247"/>
      <c r="T331" s="248"/>
      <c r="U331" s="14"/>
      <c r="V331" s="14"/>
      <c r="W331" s="14"/>
      <c r="X331" s="14"/>
      <c r="Y331" s="14"/>
      <c r="Z331" s="14"/>
      <c r="AA331" s="14"/>
      <c r="AB331" s="14"/>
      <c r="AC331" s="14"/>
      <c r="AD331" s="14"/>
      <c r="AE331" s="14"/>
      <c r="AT331" s="249" t="s">
        <v>200</v>
      </c>
      <c r="AU331" s="249" t="s">
        <v>79</v>
      </c>
      <c r="AV331" s="14" t="s">
        <v>79</v>
      </c>
      <c r="AW331" s="14" t="s">
        <v>31</v>
      </c>
      <c r="AX331" s="14" t="s">
        <v>70</v>
      </c>
      <c r="AY331" s="249" t="s">
        <v>191</v>
      </c>
    </row>
    <row r="332" s="13" customFormat="1">
      <c r="A332" s="13"/>
      <c r="B332" s="228"/>
      <c r="C332" s="229"/>
      <c r="D332" s="230" t="s">
        <v>200</v>
      </c>
      <c r="E332" s="231" t="s">
        <v>19</v>
      </c>
      <c r="F332" s="232" t="s">
        <v>1278</v>
      </c>
      <c r="G332" s="229"/>
      <c r="H332" s="231" t="s">
        <v>19</v>
      </c>
      <c r="I332" s="233"/>
      <c r="J332" s="229"/>
      <c r="K332" s="229"/>
      <c r="L332" s="234"/>
      <c r="M332" s="235"/>
      <c r="N332" s="236"/>
      <c r="O332" s="236"/>
      <c r="P332" s="236"/>
      <c r="Q332" s="236"/>
      <c r="R332" s="236"/>
      <c r="S332" s="236"/>
      <c r="T332" s="237"/>
      <c r="U332" s="13"/>
      <c r="V332" s="13"/>
      <c r="W332" s="13"/>
      <c r="X332" s="13"/>
      <c r="Y332" s="13"/>
      <c r="Z332" s="13"/>
      <c r="AA332" s="13"/>
      <c r="AB332" s="13"/>
      <c r="AC332" s="13"/>
      <c r="AD332" s="13"/>
      <c r="AE332" s="13"/>
      <c r="AT332" s="238" t="s">
        <v>200</v>
      </c>
      <c r="AU332" s="238" t="s">
        <v>79</v>
      </c>
      <c r="AV332" s="13" t="s">
        <v>77</v>
      </c>
      <c r="AW332" s="13" t="s">
        <v>31</v>
      </c>
      <c r="AX332" s="13" t="s">
        <v>70</v>
      </c>
      <c r="AY332" s="238" t="s">
        <v>191</v>
      </c>
    </row>
    <row r="333" s="14" customFormat="1">
      <c r="A333" s="14"/>
      <c r="B333" s="239"/>
      <c r="C333" s="240"/>
      <c r="D333" s="230" t="s">
        <v>200</v>
      </c>
      <c r="E333" s="241" t="s">
        <v>19</v>
      </c>
      <c r="F333" s="242" t="s">
        <v>1279</v>
      </c>
      <c r="G333" s="240"/>
      <c r="H333" s="243">
        <v>20.16</v>
      </c>
      <c r="I333" s="244"/>
      <c r="J333" s="240"/>
      <c r="K333" s="240"/>
      <c r="L333" s="245"/>
      <c r="M333" s="246"/>
      <c r="N333" s="247"/>
      <c r="O333" s="247"/>
      <c r="P333" s="247"/>
      <c r="Q333" s="247"/>
      <c r="R333" s="247"/>
      <c r="S333" s="247"/>
      <c r="T333" s="248"/>
      <c r="U333" s="14"/>
      <c r="V333" s="14"/>
      <c r="W333" s="14"/>
      <c r="X333" s="14"/>
      <c r="Y333" s="14"/>
      <c r="Z333" s="14"/>
      <c r="AA333" s="14"/>
      <c r="AB333" s="14"/>
      <c r="AC333" s="14"/>
      <c r="AD333" s="14"/>
      <c r="AE333" s="14"/>
      <c r="AT333" s="249" t="s">
        <v>200</v>
      </c>
      <c r="AU333" s="249" t="s">
        <v>79</v>
      </c>
      <c r="AV333" s="14" t="s">
        <v>79</v>
      </c>
      <c r="AW333" s="14" t="s">
        <v>31</v>
      </c>
      <c r="AX333" s="14" t="s">
        <v>70</v>
      </c>
      <c r="AY333" s="249" t="s">
        <v>191</v>
      </c>
    </row>
    <row r="334" s="15" customFormat="1">
      <c r="A334" s="15"/>
      <c r="B334" s="250"/>
      <c r="C334" s="251"/>
      <c r="D334" s="230" t="s">
        <v>200</v>
      </c>
      <c r="E334" s="252" t="s">
        <v>19</v>
      </c>
      <c r="F334" s="253" t="s">
        <v>209</v>
      </c>
      <c r="G334" s="251"/>
      <c r="H334" s="254">
        <v>30.863</v>
      </c>
      <c r="I334" s="255"/>
      <c r="J334" s="251"/>
      <c r="K334" s="251"/>
      <c r="L334" s="256"/>
      <c r="M334" s="257"/>
      <c r="N334" s="258"/>
      <c r="O334" s="258"/>
      <c r="P334" s="258"/>
      <c r="Q334" s="258"/>
      <c r="R334" s="258"/>
      <c r="S334" s="258"/>
      <c r="T334" s="259"/>
      <c r="U334" s="15"/>
      <c r="V334" s="15"/>
      <c r="W334" s="15"/>
      <c r="X334" s="15"/>
      <c r="Y334" s="15"/>
      <c r="Z334" s="15"/>
      <c r="AA334" s="15"/>
      <c r="AB334" s="15"/>
      <c r="AC334" s="15"/>
      <c r="AD334" s="15"/>
      <c r="AE334" s="15"/>
      <c r="AT334" s="260" t="s">
        <v>200</v>
      </c>
      <c r="AU334" s="260" t="s">
        <v>79</v>
      </c>
      <c r="AV334" s="15" t="s">
        <v>119</v>
      </c>
      <c r="AW334" s="15" t="s">
        <v>31</v>
      </c>
      <c r="AX334" s="15" t="s">
        <v>77</v>
      </c>
      <c r="AY334" s="260" t="s">
        <v>191</v>
      </c>
    </row>
    <row r="335" s="2" customFormat="1" ht="21.75" customHeight="1">
      <c r="A335" s="40"/>
      <c r="B335" s="41"/>
      <c r="C335" s="215" t="s">
        <v>1280</v>
      </c>
      <c r="D335" s="215" t="s">
        <v>194</v>
      </c>
      <c r="E335" s="216" t="s">
        <v>1281</v>
      </c>
      <c r="F335" s="217" t="s">
        <v>1282</v>
      </c>
      <c r="G335" s="218" t="s">
        <v>367</v>
      </c>
      <c r="H335" s="219">
        <v>30.863</v>
      </c>
      <c r="I335" s="220"/>
      <c r="J335" s="221">
        <f>ROUND(I335*H335,2)</f>
        <v>0</v>
      </c>
      <c r="K335" s="217" t="s">
        <v>521</v>
      </c>
      <c r="L335" s="46"/>
      <c r="M335" s="222" t="s">
        <v>19</v>
      </c>
      <c r="N335" s="223" t="s">
        <v>41</v>
      </c>
      <c r="O335" s="86"/>
      <c r="P335" s="224">
        <f>O335*H335</f>
        <v>0</v>
      </c>
      <c r="Q335" s="224">
        <v>0.023244399999999998</v>
      </c>
      <c r="R335" s="224">
        <f>Q335*H335</f>
        <v>0.71739191719999995</v>
      </c>
      <c r="S335" s="224">
        <v>0</v>
      </c>
      <c r="T335" s="225">
        <f>S335*H335</f>
        <v>0</v>
      </c>
      <c r="U335" s="40"/>
      <c r="V335" s="40"/>
      <c r="W335" s="40"/>
      <c r="X335" s="40"/>
      <c r="Y335" s="40"/>
      <c r="Z335" s="40"/>
      <c r="AA335" s="40"/>
      <c r="AB335" s="40"/>
      <c r="AC335" s="40"/>
      <c r="AD335" s="40"/>
      <c r="AE335" s="40"/>
      <c r="AR335" s="226" t="s">
        <v>119</v>
      </c>
      <c r="AT335" s="226" t="s">
        <v>194</v>
      </c>
      <c r="AU335" s="226" t="s">
        <v>79</v>
      </c>
      <c r="AY335" s="19" t="s">
        <v>191</v>
      </c>
      <c r="BE335" s="227">
        <f>IF(N335="základní",J335,0)</f>
        <v>0</v>
      </c>
      <c r="BF335" s="227">
        <f>IF(N335="snížená",J335,0)</f>
        <v>0</v>
      </c>
      <c r="BG335" s="227">
        <f>IF(N335="zákl. přenesená",J335,0)</f>
        <v>0</v>
      </c>
      <c r="BH335" s="227">
        <f>IF(N335="sníž. přenesená",J335,0)</f>
        <v>0</v>
      </c>
      <c r="BI335" s="227">
        <f>IF(N335="nulová",J335,0)</f>
        <v>0</v>
      </c>
      <c r="BJ335" s="19" t="s">
        <v>77</v>
      </c>
      <c r="BK335" s="227">
        <f>ROUND(I335*H335,2)</f>
        <v>0</v>
      </c>
      <c r="BL335" s="19" t="s">
        <v>119</v>
      </c>
      <c r="BM335" s="226" t="s">
        <v>1283</v>
      </c>
    </row>
    <row r="336" s="13" customFormat="1">
      <c r="A336" s="13"/>
      <c r="B336" s="228"/>
      <c r="C336" s="229"/>
      <c r="D336" s="230" t="s">
        <v>200</v>
      </c>
      <c r="E336" s="231" t="s">
        <v>19</v>
      </c>
      <c r="F336" s="232" t="s">
        <v>1274</v>
      </c>
      <c r="G336" s="229"/>
      <c r="H336" s="231" t="s">
        <v>19</v>
      </c>
      <c r="I336" s="233"/>
      <c r="J336" s="229"/>
      <c r="K336" s="229"/>
      <c r="L336" s="234"/>
      <c r="M336" s="235"/>
      <c r="N336" s="236"/>
      <c r="O336" s="236"/>
      <c r="P336" s="236"/>
      <c r="Q336" s="236"/>
      <c r="R336" s="236"/>
      <c r="S336" s="236"/>
      <c r="T336" s="237"/>
      <c r="U336" s="13"/>
      <c r="V336" s="13"/>
      <c r="W336" s="13"/>
      <c r="X336" s="13"/>
      <c r="Y336" s="13"/>
      <c r="Z336" s="13"/>
      <c r="AA336" s="13"/>
      <c r="AB336" s="13"/>
      <c r="AC336" s="13"/>
      <c r="AD336" s="13"/>
      <c r="AE336" s="13"/>
      <c r="AT336" s="238" t="s">
        <v>200</v>
      </c>
      <c r="AU336" s="238" t="s">
        <v>79</v>
      </c>
      <c r="AV336" s="13" t="s">
        <v>77</v>
      </c>
      <c r="AW336" s="13" t="s">
        <v>31</v>
      </c>
      <c r="AX336" s="13" t="s">
        <v>70</v>
      </c>
      <c r="AY336" s="238" t="s">
        <v>191</v>
      </c>
    </row>
    <row r="337" s="14" customFormat="1">
      <c r="A337" s="14"/>
      <c r="B337" s="239"/>
      <c r="C337" s="240"/>
      <c r="D337" s="230" t="s">
        <v>200</v>
      </c>
      <c r="E337" s="241" t="s">
        <v>19</v>
      </c>
      <c r="F337" s="242" t="s">
        <v>1275</v>
      </c>
      <c r="G337" s="240"/>
      <c r="H337" s="243">
        <v>5.0140000000000002</v>
      </c>
      <c r="I337" s="244"/>
      <c r="J337" s="240"/>
      <c r="K337" s="240"/>
      <c r="L337" s="245"/>
      <c r="M337" s="246"/>
      <c r="N337" s="247"/>
      <c r="O337" s="247"/>
      <c r="P337" s="247"/>
      <c r="Q337" s="247"/>
      <c r="R337" s="247"/>
      <c r="S337" s="247"/>
      <c r="T337" s="248"/>
      <c r="U337" s="14"/>
      <c r="V337" s="14"/>
      <c r="W337" s="14"/>
      <c r="X337" s="14"/>
      <c r="Y337" s="14"/>
      <c r="Z337" s="14"/>
      <c r="AA337" s="14"/>
      <c r="AB337" s="14"/>
      <c r="AC337" s="14"/>
      <c r="AD337" s="14"/>
      <c r="AE337" s="14"/>
      <c r="AT337" s="249" t="s">
        <v>200</v>
      </c>
      <c r="AU337" s="249" t="s">
        <v>79</v>
      </c>
      <c r="AV337" s="14" t="s">
        <v>79</v>
      </c>
      <c r="AW337" s="14" t="s">
        <v>31</v>
      </c>
      <c r="AX337" s="14" t="s">
        <v>70</v>
      </c>
      <c r="AY337" s="249" t="s">
        <v>191</v>
      </c>
    </row>
    <row r="338" s="13" customFormat="1">
      <c r="A338" s="13"/>
      <c r="B338" s="228"/>
      <c r="C338" s="229"/>
      <c r="D338" s="230" t="s">
        <v>200</v>
      </c>
      <c r="E338" s="231" t="s">
        <v>19</v>
      </c>
      <c r="F338" s="232" t="s">
        <v>1276</v>
      </c>
      <c r="G338" s="229"/>
      <c r="H338" s="231" t="s">
        <v>19</v>
      </c>
      <c r="I338" s="233"/>
      <c r="J338" s="229"/>
      <c r="K338" s="229"/>
      <c r="L338" s="234"/>
      <c r="M338" s="235"/>
      <c r="N338" s="236"/>
      <c r="O338" s="236"/>
      <c r="P338" s="236"/>
      <c r="Q338" s="236"/>
      <c r="R338" s="236"/>
      <c r="S338" s="236"/>
      <c r="T338" s="237"/>
      <c r="U338" s="13"/>
      <c r="V338" s="13"/>
      <c r="W338" s="13"/>
      <c r="X338" s="13"/>
      <c r="Y338" s="13"/>
      <c r="Z338" s="13"/>
      <c r="AA338" s="13"/>
      <c r="AB338" s="13"/>
      <c r="AC338" s="13"/>
      <c r="AD338" s="13"/>
      <c r="AE338" s="13"/>
      <c r="AT338" s="238" t="s">
        <v>200</v>
      </c>
      <c r="AU338" s="238" t="s">
        <v>79</v>
      </c>
      <c r="AV338" s="13" t="s">
        <v>77</v>
      </c>
      <c r="AW338" s="13" t="s">
        <v>31</v>
      </c>
      <c r="AX338" s="13" t="s">
        <v>70</v>
      </c>
      <c r="AY338" s="238" t="s">
        <v>191</v>
      </c>
    </row>
    <row r="339" s="14" customFormat="1">
      <c r="A339" s="14"/>
      <c r="B339" s="239"/>
      <c r="C339" s="240"/>
      <c r="D339" s="230" t="s">
        <v>200</v>
      </c>
      <c r="E339" s="241" t="s">
        <v>19</v>
      </c>
      <c r="F339" s="242" t="s">
        <v>1277</v>
      </c>
      <c r="G339" s="240"/>
      <c r="H339" s="243">
        <v>5.6890000000000001</v>
      </c>
      <c r="I339" s="244"/>
      <c r="J339" s="240"/>
      <c r="K339" s="240"/>
      <c r="L339" s="245"/>
      <c r="M339" s="246"/>
      <c r="N339" s="247"/>
      <c r="O339" s="247"/>
      <c r="P339" s="247"/>
      <c r="Q339" s="247"/>
      <c r="R339" s="247"/>
      <c r="S339" s="247"/>
      <c r="T339" s="248"/>
      <c r="U339" s="14"/>
      <c r="V339" s="14"/>
      <c r="W339" s="14"/>
      <c r="X339" s="14"/>
      <c r="Y339" s="14"/>
      <c r="Z339" s="14"/>
      <c r="AA339" s="14"/>
      <c r="AB339" s="14"/>
      <c r="AC339" s="14"/>
      <c r="AD339" s="14"/>
      <c r="AE339" s="14"/>
      <c r="AT339" s="249" t="s">
        <v>200</v>
      </c>
      <c r="AU339" s="249" t="s">
        <v>79</v>
      </c>
      <c r="AV339" s="14" t="s">
        <v>79</v>
      </c>
      <c r="AW339" s="14" t="s">
        <v>31</v>
      </c>
      <c r="AX339" s="14" t="s">
        <v>70</v>
      </c>
      <c r="AY339" s="249" t="s">
        <v>191</v>
      </c>
    </row>
    <row r="340" s="13" customFormat="1">
      <c r="A340" s="13"/>
      <c r="B340" s="228"/>
      <c r="C340" s="229"/>
      <c r="D340" s="230" t="s">
        <v>200</v>
      </c>
      <c r="E340" s="231" t="s">
        <v>19</v>
      </c>
      <c r="F340" s="232" t="s">
        <v>1278</v>
      </c>
      <c r="G340" s="229"/>
      <c r="H340" s="231" t="s">
        <v>19</v>
      </c>
      <c r="I340" s="233"/>
      <c r="J340" s="229"/>
      <c r="K340" s="229"/>
      <c r="L340" s="234"/>
      <c r="M340" s="235"/>
      <c r="N340" s="236"/>
      <c r="O340" s="236"/>
      <c r="P340" s="236"/>
      <c r="Q340" s="236"/>
      <c r="R340" s="236"/>
      <c r="S340" s="236"/>
      <c r="T340" s="237"/>
      <c r="U340" s="13"/>
      <c r="V340" s="13"/>
      <c r="W340" s="13"/>
      <c r="X340" s="13"/>
      <c r="Y340" s="13"/>
      <c r="Z340" s="13"/>
      <c r="AA340" s="13"/>
      <c r="AB340" s="13"/>
      <c r="AC340" s="13"/>
      <c r="AD340" s="13"/>
      <c r="AE340" s="13"/>
      <c r="AT340" s="238" t="s">
        <v>200</v>
      </c>
      <c r="AU340" s="238" t="s">
        <v>79</v>
      </c>
      <c r="AV340" s="13" t="s">
        <v>77</v>
      </c>
      <c r="AW340" s="13" t="s">
        <v>31</v>
      </c>
      <c r="AX340" s="13" t="s">
        <v>70</v>
      </c>
      <c r="AY340" s="238" t="s">
        <v>191</v>
      </c>
    </row>
    <row r="341" s="14" customFormat="1">
      <c r="A341" s="14"/>
      <c r="B341" s="239"/>
      <c r="C341" s="240"/>
      <c r="D341" s="230" t="s">
        <v>200</v>
      </c>
      <c r="E341" s="241" t="s">
        <v>19</v>
      </c>
      <c r="F341" s="242" t="s">
        <v>1279</v>
      </c>
      <c r="G341" s="240"/>
      <c r="H341" s="243">
        <v>20.16</v>
      </c>
      <c r="I341" s="244"/>
      <c r="J341" s="240"/>
      <c r="K341" s="240"/>
      <c r="L341" s="245"/>
      <c r="M341" s="246"/>
      <c r="N341" s="247"/>
      <c r="O341" s="247"/>
      <c r="P341" s="247"/>
      <c r="Q341" s="247"/>
      <c r="R341" s="247"/>
      <c r="S341" s="247"/>
      <c r="T341" s="248"/>
      <c r="U341" s="14"/>
      <c r="V341" s="14"/>
      <c r="W341" s="14"/>
      <c r="X341" s="14"/>
      <c r="Y341" s="14"/>
      <c r="Z341" s="14"/>
      <c r="AA341" s="14"/>
      <c r="AB341" s="14"/>
      <c r="AC341" s="14"/>
      <c r="AD341" s="14"/>
      <c r="AE341" s="14"/>
      <c r="AT341" s="249" t="s">
        <v>200</v>
      </c>
      <c r="AU341" s="249" t="s">
        <v>79</v>
      </c>
      <c r="AV341" s="14" t="s">
        <v>79</v>
      </c>
      <c r="AW341" s="14" t="s">
        <v>31</v>
      </c>
      <c r="AX341" s="14" t="s">
        <v>70</v>
      </c>
      <c r="AY341" s="249" t="s">
        <v>191</v>
      </c>
    </row>
    <row r="342" s="15" customFormat="1">
      <c r="A342" s="15"/>
      <c r="B342" s="250"/>
      <c r="C342" s="251"/>
      <c r="D342" s="230" t="s">
        <v>200</v>
      </c>
      <c r="E342" s="252" t="s">
        <v>19</v>
      </c>
      <c r="F342" s="253" t="s">
        <v>209</v>
      </c>
      <c r="G342" s="251"/>
      <c r="H342" s="254">
        <v>30.863</v>
      </c>
      <c r="I342" s="255"/>
      <c r="J342" s="251"/>
      <c r="K342" s="251"/>
      <c r="L342" s="256"/>
      <c r="M342" s="257"/>
      <c r="N342" s="258"/>
      <c r="O342" s="258"/>
      <c r="P342" s="258"/>
      <c r="Q342" s="258"/>
      <c r="R342" s="258"/>
      <c r="S342" s="258"/>
      <c r="T342" s="259"/>
      <c r="U342" s="15"/>
      <c r="V342" s="15"/>
      <c r="W342" s="15"/>
      <c r="X342" s="15"/>
      <c r="Y342" s="15"/>
      <c r="Z342" s="15"/>
      <c r="AA342" s="15"/>
      <c r="AB342" s="15"/>
      <c r="AC342" s="15"/>
      <c r="AD342" s="15"/>
      <c r="AE342" s="15"/>
      <c r="AT342" s="260" t="s">
        <v>200</v>
      </c>
      <c r="AU342" s="260" t="s">
        <v>79</v>
      </c>
      <c r="AV342" s="15" t="s">
        <v>119</v>
      </c>
      <c r="AW342" s="15" t="s">
        <v>31</v>
      </c>
      <c r="AX342" s="15" t="s">
        <v>77</v>
      </c>
      <c r="AY342" s="260" t="s">
        <v>191</v>
      </c>
    </row>
    <row r="343" s="2" customFormat="1">
      <c r="A343" s="40"/>
      <c r="B343" s="41"/>
      <c r="C343" s="215" t="s">
        <v>1284</v>
      </c>
      <c r="D343" s="215" t="s">
        <v>194</v>
      </c>
      <c r="E343" s="216" t="s">
        <v>1285</v>
      </c>
      <c r="F343" s="217" t="s">
        <v>1286</v>
      </c>
      <c r="G343" s="218" t="s">
        <v>367</v>
      </c>
      <c r="H343" s="219">
        <v>30.863</v>
      </c>
      <c r="I343" s="220"/>
      <c r="J343" s="221">
        <f>ROUND(I343*H343,2)</f>
        <v>0</v>
      </c>
      <c r="K343" s="217" t="s">
        <v>521</v>
      </c>
      <c r="L343" s="46"/>
      <c r="M343" s="222" t="s">
        <v>19</v>
      </c>
      <c r="N343" s="223" t="s">
        <v>41</v>
      </c>
      <c r="O343" s="86"/>
      <c r="P343" s="224">
        <f>O343*H343</f>
        <v>0</v>
      </c>
      <c r="Q343" s="224">
        <v>0</v>
      </c>
      <c r="R343" s="224">
        <f>Q343*H343</f>
        <v>0</v>
      </c>
      <c r="S343" s="224">
        <v>0</v>
      </c>
      <c r="T343" s="225">
        <f>S343*H343</f>
        <v>0</v>
      </c>
      <c r="U343" s="40"/>
      <c r="V343" s="40"/>
      <c r="W343" s="40"/>
      <c r="X343" s="40"/>
      <c r="Y343" s="40"/>
      <c r="Z343" s="40"/>
      <c r="AA343" s="40"/>
      <c r="AB343" s="40"/>
      <c r="AC343" s="40"/>
      <c r="AD343" s="40"/>
      <c r="AE343" s="40"/>
      <c r="AR343" s="226" t="s">
        <v>119</v>
      </c>
      <c r="AT343" s="226" t="s">
        <v>194</v>
      </c>
      <c r="AU343" s="226" t="s">
        <v>79</v>
      </c>
      <c r="AY343" s="19" t="s">
        <v>191</v>
      </c>
      <c r="BE343" s="227">
        <f>IF(N343="základní",J343,0)</f>
        <v>0</v>
      </c>
      <c r="BF343" s="227">
        <f>IF(N343="snížená",J343,0)</f>
        <v>0</v>
      </c>
      <c r="BG343" s="227">
        <f>IF(N343="zákl. přenesená",J343,0)</f>
        <v>0</v>
      </c>
      <c r="BH343" s="227">
        <f>IF(N343="sníž. přenesená",J343,0)</f>
        <v>0</v>
      </c>
      <c r="BI343" s="227">
        <f>IF(N343="nulová",J343,0)</f>
        <v>0</v>
      </c>
      <c r="BJ343" s="19" t="s">
        <v>77</v>
      </c>
      <c r="BK343" s="227">
        <f>ROUND(I343*H343,2)</f>
        <v>0</v>
      </c>
      <c r="BL343" s="19" t="s">
        <v>119</v>
      </c>
      <c r="BM343" s="226" t="s">
        <v>1287</v>
      </c>
    </row>
    <row r="344" s="13" customFormat="1">
      <c r="A344" s="13"/>
      <c r="B344" s="228"/>
      <c r="C344" s="229"/>
      <c r="D344" s="230" t="s">
        <v>200</v>
      </c>
      <c r="E344" s="231" t="s">
        <v>19</v>
      </c>
      <c r="F344" s="232" t="s">
        <v>1274</v>
      </c>
      <c r="G344" s="229"/>
      <c r="H344" s="231" t="s">
        <v>19</v>
      </c>
      <c r="I344" s="233"/>
      <c r="J344" s="229"/>
      <c r="K344" s="229"/>
      <c r="L344" s="234"/>
      <c r="M344" s="235"/>
      <c r="N344" s="236"/>
      <c r="O344" s="236"/>
      <c r="P344" s="236"/>
      <c r="Q344" s="236"/>
      <c r="R344" s="236"/>
      <c r="S344" s="236"/>
      <c r="T344" s="237"/>
      <c r="U344" s="13"/>
      <c r="V344" s="13"/>
      <c r="W344" s="13"/>
      <c r="X344" s="13"/>
      <c r="Y344" s="13"/>
      <c r="Z344" s="13"/>
      <c r="AA344" s="13"/>
      <c r="AB344" s="13"/>
      <c r="AC344" s="13"/>
      <c r="AD344" s="13"/>
      <c r="AE344" s="13"/>
      <c r="AT344" s="238" t="s">
        <v>200</v>
      </c>
      <c r="AU344" s="238" t="s">
        <v>79</v>
      </c>
      <c r="AV344" s="13" t="s">
        <v>77</v>
      </c>
      <c r="AW344" s="13" t="s">
        <v>31</v>
      </c>
      <c r="AX344" s="13" t="s">
        <v>70</v>
      </c>
      <c r="AY344" s="238" t="s">
        <v>191</v>
      </c>
    </row>
    <row r="345" s="14" customFormat="1">
      <c r="A345" s="14"/>
      <c r="B345" s="239"/>
      <c r="C345" s="240"/>
      <c r="D345" s="230" t="s">
        <v>200</v>
      </c>
      <c r="E345" s="241" t="s">
        <v>19</v>
      </c>
      <c r="F345" s="242" t="s">
        <v>1275</v>
      </c>
      <c r="G345" s="240"/>
      <c r="H345" s="243">
        <v>5.0140000000000002</v>
      </c>
      <c r="I345" s="244"/>
      <c r="J345" s="240"/>
      <c r="K345" s="240"/>
      <c r="L345" s="245"/>
      <c r="M345" s="246"/>
      <c r="N345" s="247"/>
      <c r="O345" s="247"/>
      <c r="P345" s="247"/>
      <c r="Q345" s="247"/>
      <c r="R345" s="247"/>
      <c r="S345" s="247"/>
      <c r="T345" s="248"/>
      <c r="U345" s="14"/>
      <c r="V345" s="14"/>
      <c r="W345" s="14"/>
      <c r="X345" s="14"/>
      <c r="Y345" s="14"/>
      <c r="Z345" s="14"/>
      <c r="AA345" s="14"/>
      <c r="AB345" s="14"/>
      <c r="AC345" s="14"/>
      <c r="AD345" s="14"/>
      <c r="AE345" s="14"/>
      <c r="AT345" s="249" t="s">
        <v>200</v>
      </c>
      <c r="AU345" s="249" t="s">
        <v>79</v>
      </c>
      <c r="AV345" s="14" t="s">
        <v>79</v>
      </c>
      <c r="AW345" s="14" t="s">
        <v>31</v>
      </c>
      <c r="AX345" s="14" t="s">
        <v>70</v>
      </c>
      <c r="AY345" s="249" t="s">
        <v>191</v>
      </c>
    </row>
    <row r="346" s="13" customFormat="1">
      <c r="A346" s="13"/>
      <c r="B346" s="228"/>
      <c r="C346" s="229"/>
      <c r="D346" s="230" t="s">
        <v>200</v>
      </c>
      <c r="E346" s="231" t="s">
        <v>19</v>
      </c>
      <c r="F346" s="232" t="s">
        <v>1276</v>
      </c>
      <c r="G346" s="229"/>
      <c r="H346" s="231" t="s">
        <v>19</v>
      </c>
      <c r="I346" s="233"/>
      <c r="J346" s="229"/>
      <c r="K346" s="229"/>
      <c r="L346" s="234"/>
      <c r="M346" s="235"/>
      <c r="N346" s="236"/>
      <c r="O346" s="236"/>
      <c r="P346" s="236"/>
      <c r="Q346" s="236"/>
      <c r="R346" s="236"/>
      <c r="S346" s="236"/>
      <c r="T346" s="237"/>
      <c r="U346" s="13"/>
      <c r="V346" s="13"/>
      <c r="W346" s="13"/>
      <c r="X346" s="13"/>
      <c r="Y346" s="13"/>
      <c r="Z346" s="13"/>
      <c r="AA346" s="13"/>
      <c r="AB346" s="13"/>
      <c r="AC346" s="13"/>
      <c r="AD346" s="13"/>
      <c r="AE346" s="13"/>
      <c r="AT346" s="238" t="s">
        <v>200</v>
      </c>
      <c r="AU346" s="238" t="s">
        <v>79</v>
      </c>
      <c r="AV346" s="13" t="s">
        <v>77</v>
      </c>
      <c r="AW346" s="13" t="s">
        <v>31</v>
      </c>
      <c r="AX346" s="13" t="s">
        <v>70</v>
      </c>
      <c r="AY346" s="238" t="s">
        <v>191</v>
      </c>
    </row>
    <row r="347" s="14" customFormat="1">
      <c r="A347" s="14"/>
      <c r="B347" s="239"/>
      <c r="C347" s="240"/>
      <c r="D347" s="230" t="s">
        <v>200</v>
      </c>
      <c r="E347" s="241" t="s">
        <v>19</v>
      </c>
      <c r="F347" s="242" t="s">
        <v>1277</v>
      </c>
      <c r="G347" s="240"/>
      <c r="H347" s="243">
        <v>5.6890000000000001</v>
      </c>
      <c r="I347" s="244"/>
      <c r="J347" s="240"/>
      <c r="K347" s="240"/>
      <c r="L347" s="245"/>
      <c r="M347" s="246"/>
      <c r="N347" s="247"/>
      <c r="O347" s="247"/>
      <c r="P347" s="247"/>
      <c r="Q347" s="247"/>
      <c r="R347" s="247"/>
      <c r="S347" s="247"/>
      <c r="T347" s="248"/>
      <c r="U347" s="14"/>
      <c r="V347" s="14"/>
      <c r="W347" s="14"/>
      <c r="X347" s="14"/>
      <c r="Y347" s="14"/>
      <c r="Z347" s="14"/>
      <c r="AA347" s="14"/>
      <c r="AB347" s="14"/>
      <c r="AC347" s="14"/>
      <c r="AD347" s="14"/>
      <c r="AE347" s="14"/>
      <c r="AT347" s="249" t="s">
        <v>200</v>
      </c>
      <c r="AU347" s="249" t="s">
        <v>79</v>
      </c>
      <c r="AV347" s="14" t="s">
        <v>79</v>
      </c>
      <c r="AW347" s="14" t="s">
        <v>31</v>
      </c>
      <c r="AX347" s="14" t="s">
        <v>70</v>
      </c>
      <c r="AY347" s="249" t="s">
        <v>191</v>
      </c>
    </row>
    <row r="348" s="13" customFormat="1">
      <c r="A348" s="13"/>
      <c r="B348" s="228"/>
      <c r="C348" s="229"/>
      <c r="D348" s="230" t="s">
        <v>200</v>
      </c>
      <c r="E348" s="231" t="s">
        <v>19</v>
      </c>
      <c r="F348" s="232" t="s">
        <v>1278</v>
      </c>
      <c r="G348" s="229"/>
      <c r="H348" s="231" t="s">
        <v>19</v>
      </c>
      <c r="I348" s="233"/>
      <c r="J348" s="229"/>
      <c r="K348" s="229"/>
      <c r="L348" s="234"/>
      <c r="M348" s="235"/>
      <c r="N348" s="236"/>
      <c r="O348" s="236"/>
      <c r="P348" s="236"/>
      <c r="Q348" s="236"/>
      <c r="R348" s="236"/>
      <c r="S348" s="236"/>
      <c r="T348" s="237"/>
      <c r="U348" s="13"/>
      <c r="V348" s="13"/>
      <c r="W348" s="13"/>
      <c r="X348" s="13"/>
      <c r="Y348" s="13"/>
      <c r="Z348" s="13"/>
      <c r="AA348" s="13"/>
      <c r="AB348" s="13"/>
      <c r="AC348" s="13"/>
      <c r="AD348" s="13"/>
      <c r="AE348" s="13"/>
      <c r="AT348" s="238" t="s">
        <v>200</v>
      </c>
      <c r="AU348" s="238" t="s">
        <v>79</v>
      </c>
      <c r="AV348" s="13" t="s">
        <v>77</v>
      </c>
      <c r="AW348" s="13" t="s">
        <v>31</v>
      </c>
      <c r="AX348" s="13" t="s">
        <v>70</v>
      </c>
      <c r="AY348" s="238" t="s">
        <v>191</v>
      </c>
    </row>
    <row r="349" s="14" customFormat="1">
      <c r="A349" s="14"/>
      <c r="B349" s="239"/>
      <c r="C349" s="240"/>
      <c r="D349" s="230" t="s">
        <v>200</v>
      </c>
      <c r="E349" s="241" t="s">
        <v>19</v>
      </c>
      <c r="F349" s="242" t="s">
        <v>1279</v>
      </c>
      <c r="G349" s="240"/>
      <c r="H349" s="243">
        <v>20.16</v>
      </c>
      <c r="I349" s="244"/>
      <c r="J349" s="240"/>
      <c r="K349" s="240"/>
      <c r="L349" s="245"/>
      <c r="M349" s="246"/>
      <c r="N349" s="247"/>
      <c r="O349" s="247"/>
      <c r="P349" s="247"/>
      <c r="Q349" s="247"/>
      <c r="R349" s="247"/>
      <c r="S349" s="247"/>
      <c r="T349" s="248"/>
      <c r="U349" s="14"/>
      <c r="V349" s="14"/>
      <c r="W349" s="14"/>
      <c r="X349" s="14"/>
      <c r="Y349" s="14"/>
      <c r="Z349" s="14"/>
      <c r="AA349" s="14"/>
      <c r="AB349" s="14"/>
      <c r="AC349" s="14"/>
      <c r="AD349" s="14"/>
      <c r="AE349" s="14"/>
      <c r="AT349" s="249" t="s">
        <v>200</v>
      </c>
      <c r="AU349" s="249" t="s">
        <v>79</v>
      </c>
      <c r="AV349" s="14" t="s">
        <v>79</v>
      </c>
      <c r="AW349" s="14" t="s">
        <v>31</v>
      </c>
      <c r="AX349" s="14" t="s">
        <v>70</v>
      </c>
      <c r="AY349" s="249" t="s">
        <v>191</v>
      </c>
    </row>
    <row r="350" s="15" customFormat="1">
      <c r="A350" s="15"/>
      <c r="B350" s="250"/>
      <c r="C350" s="251"/>
      <c r="D350" s="230" t="s">
        <v>200</v>
      </c>
      <c r="E350" s="252" t="s">
        <v>19</v>
      </c>
      <c r="F350" s="253" t="s">
        <v>209</v>
      </c>
      <c r="G350" s="251"/>
      <c r="H350" s="254">
        <v>30.863</v>
      </c>
      <c r="I350" s="255"/>
      <c r="J350" s="251"/>
      <c r="K350" s="251"/>
      <c r="L350" s="256"/>
      <c r="M350" s="257"/>
      <c r="N350" s="258"/>
      <c r="O350" s="258"/>
      <c r="P350" s="258"/>
      <c r="Q350" s="258"/>
      <c r="R350" s="258"/>
      <c r="S350" s="258"/>
      <c r="T350" s="259"/>
      <c r="U350" s="15"/>
      <c r="V350" s="15"/>
      <c r="W350" s="15"/>
      <c r="X350" s="15"/>
      <c r="Y350" s="15"/>
      <c r="Z350" s="15"/>
      <c r="AA350" s="15"/>
      <c r="AB350" s="15"/>
      <c r="AC350" s="15"/>
      <c r="AD350" s="15"/>
      <c r="AE350" s="15"/>
      <c r="AT350" s="260" t="s">
        <v>200</v>
      </c>
      <c r="AU350" s="260" t="s">
        <v>79</v>
      </c>
      <c r="AV350" s="15" t="s">
        <v>119</v>
      </c>
      <c r="AW350" s="15" t="s">
        <v>31</v>
      </c>
      <c r="AX350" s="15" t="s">
        <v>77</v>
      </c>
      <c r="AY350" s="260" t="s">
        <v>191</v>
      </c>
    </row>
    <row r="351" s="12" customFormat="1" ht="22.8" customHeight="1">
      <c r="A351" s="12"/>
      <c r="B351" s="199"/>
      <c r="C351" s="200"/>
      <c r="D351" s="201" t="s">
        <v>69</v>
      </c>
      <c r="E351" s="213" t="s">
        <v>1288</v>
      </c>
      <c r="F351" s="213" t="s">
        <v>1289</v>
      </c>
      <c r="G351" s="200"/>
      <c r="H351" s="200"/>
      <c r="I351" s="203"/>
      <c r="J351" s="214">
        <f>BK351</f>
        <v>0</v>
      </c>
      <c r="K351" s="200"/>
      <c r="L351" s="205"/>
      <c r="M351" s="206"/>
      <c r="N351" s="207"/>
      <c r="O351" s="207"/>
      <c r="P351" s="208">
        <f>SUM(P352:P359)</f>
        <v>0</v>
      </c>
      <c r="Q351" s="207"/>
      <c r="R351" s="208">
        <f>SUM(R352:R359)</f>
        <v>0</v>
      </c>
      <c r="S351" s="207"/>
      <c r="T351" s="209">
        <f>SUM(T352:T359)</f>
        <v>0</v>
      </c>
      <c r="U351" s="12"/>
      <c r="V351" s="12"/>
      <c r="W351" s="12"/>
      <c r="X351" s="12"/>
      <c r="Y351" s="12"/>
      <c r="Z351" s="12"/>
      <c r="AA351" s="12"/>
      <c r="AB351" s="12"/>
      <c r="AC351" s="12"/>
      <c r="AD351" s="12"/>
      <c r="AE351" s="12"/>
      <c r="AR351" s="210" t="s">
        <v>77</v>
      </c>
      <c r="AT351" s="211" t="s">
        <v>69</v>
      </c>
      <c r="AU351" s="211" t="s">
        <v>77</v>
      </c>
      <c r="AY351" s="210" t="s">
        <v>191</v>
      </c>
      <c r="BK351" s="212">
        <f>SUM(BK352:BK359)</f>
        <v>0</v>
      </c>
    </row>
    <row r="352" s="2" customFormat="1">
      <c r="A352" s="40"/>
      <c r="B352" s="41"/>
      <c r="C352" s="215" t="s">
        <v>1290</v>
      </c>
      <c r="D352" s="215" t="s">
        <v>194</v>
      </c>
      <c r="E352" s="216" t="s">
        <v>1291</v>
      </c>
      <c r="F352" s="217" t="s">
        <v>990</v>
      </c>
      <c r="G352" s="218" t="s">
        <v>244</v>
      </c>
      <c r="H352" s="219">
        <v>33.462000000000003</v>
      </c>
      <c r="I352" s="220"/>
      <c r="J352" s="221">
        <f>ROUND(I352*H352,2)</f>
        <v>0</v>
      </c>
      <c r="K352" s="217" t="s">
        <v>521</v>
      </c>
      <c r="L352" s="46"/>
      <c r="M352" s="222" t="s">
        <v>19</v>
      </c>
      <c r="N352" s="223" t="s">
        <v>41</v>
      </c>
      <c r="O352" s="86"/>
      <c r="P352" s="224">
        <f>O352*H352</f>
        <v>0</v>
      </c>
      <c r="Q352" s="224">
        <v>0</v>
      </c>
      <c r="R352" s="224">
        <f>Q352*H352</f>
        <v>0</v>
      </c>
      <c r="S352" s="224">
        <v>0</v>
      </c>
      <c r="T352" s="225">
        <f>S352*H352</f>
        <v>0</v>
      </c>
      <c r="U352" s="40"/>
      <c r="V352" s="40"/>
      <c r="W352" s="40"/>
      <c r="X352" s="40"/>
      <c r="Y352" s="40"/>
      <c r="Z352" s="40"/>
      <c r="AA352" s="40"/>
      <c r="AB352" s="40"/>
      <c r="AC352" s="40"/>
      <c r="AD352" s="40"/>
      <c r="AE352" s="40"/>
      <c r="AR352" s="226" t="s">
        <v>119</v>
      </c>
      <c r="AT352" s="226" t="s">
        <v>194</v>
      </c>
      <c r="AU352" s="226" t="s">
        <v>79</v>
      </c>
      <c r="AY352" s="19" t="s">
        <v>191</v>
      </c>
      <c r="BE352" s="227">
        <f>IF(N352="základní",J352,0)</f>
        <v>0</v>
      </c>
      <c r="BF352" s="227">
        <f>IF(N352="snížená",J352,0)</f>
        <v>0</v>
      </c>
      <c r="BG352" s="227">
        <f>IF(N352="zákl. přenesená",J352,0)</f>
        <v>0</v>
      </c>
      <c r="BH352" s="227">
        <f>IF(N352="sníž. přenesená",J352,0)</f>
        <v>0</v>
      </c>
      <c r="BI352" s="227">
        <f>IF(N352="nulová",J352,0)</f>
        <v>0</v>
      </c>
      <c r="BJ352" s="19" t="s">
        <v>77</v>
      </c>
      <c r="BK352" s="227">
        <f>ROUND(I352*H352,2)</f>
        <v>0</v>
      </c>
      <c r="BL352" s="19" t="s">
        <v>119</v>
      </c>
      <c r="BM352" s="226" t="s">
        <v>1292</v>
      </c>
    </row>
    <row r="353" s="14" customFormat="1">
      <c r="A353" s="14"/>
      <c r="B353" s="239"/>
      <c r="C353" s="240"/>
      <c r="D353" s="230" t="s">
        <v>200</v>
      </c>
      <c r="E353" s="241" t="s">
        <v>19</v>
      </c>
      <c r="F353" s="242" t="s">
        <v>1293</v>
      </c>
      <c r="G353" s="240"/>
      <c r="H353" s="243">
        <v>33.462000000000003</v>
      </c>
      <c r="I353" s="244"/>
      <c r="J353" s="240"/>
      <c r="K353" s="240"/>
      <c r="L353" s="245"/>
      <c r="M353" s="246"/>
      <c r="N353" s="247"/>
      <c r="O353" s="247"/>
      <c r="P353" s="247"/>
      <c r="Q353" s="247"/>
      <c r="R353" s="247"/>
      <c r="S353" s="247"/>
      <c r="T353" s="248"/>
      <c r="U353" s="14"/>
      <c r="V353" s="14"/>
      <c r="W353" s="14"/>
      <c r="X353" s="14"/>
      <c r="Y353" s="14"/>
      <c r="Z353" s="14"/>
      <c r="AA353" s="14"/>
      <c r="AB353" s="14"/>
      <c r="AC353" s="14"/>
      <c r="AD353" s="14"/>
      <c r="AE353" s="14"/>
      <c r="AT353" s="249" t="s">
        <v>200</v>
      </c>
      <c r="AU353" s="249" t="s">
        <v>79</v>
      </c>
      <c r="AV353" s="14" t="s">
        <v>79</v>
      </c>
      <c r="AW353" s="14" t="s">
        <v>31</v>
      </c>
      <c r="AX353" s="14" t="s">
        <v>77</v>
      </c>
      <c r="AY353" s="249" t="s">
        <v>191</v>
      </c>
    </row>
    <row r="354" s="2" customFormat="1" ht="21.75" customHeight="1">
      <c r="A354" s="40"/>
      <c r="B354" s="41"/>
      <c r="C354" s="215" t="s">
        <v>1294</v>
      </c>
      <c r="D354" s="215" t="s">
        <v>194</v>
      </c>
      <c r="E354" s="216" t="s">
        <v>1295</v>
      </c>
      <c r="F354" s="217" t="s">
        <v>1296</v>
      </c>
      <c r="G354" s="218" t="s">
        <v>244</v>
      </c>
      <c r="H354" s="219">
        <v>33.625</v>
      </c>
      <c r="I354" s="220"/>
      <c r="J354" s="221">
        <f>ROUND(I354*H354,2)</f>
        <v>0</v>
      </c>
      <c r="K354" s="217" t="s">
        <v>521</v>
      </c>
      <c r="L354" s="46"/>
      <c r="M354" s="222" t="s">
        <v>19</v>
      </c>
      <c r="N354" s="223" t="s">
        <v>41</v>
      </c>
      <c r="O354" s="86"/>
      <c r="P354" s="224">
        <f>O354*H354</f>
        <v>0</v>
      </c>
      <c r="Q354" s="224">
        <v>0</v>
      </c>
      <c r="R354" s="224">
        <f>Q354*H354</f>
        <v>0</v>
      </c>
      <c r="S354" s="224">
        <v>0</v>
      </c>
      <c r="T354" s="225">
        <f>S354*H354</f>
        <v>0</v>
      </c>
      <c r="U354" s="40"/>
      <c r="V354" s="40"/>
      <c r="W354" s="40"/>
      <c r="X354" s="40"/>
      <c r="Y354" s="40"/>
      <c r="Z354" s="40"/>
      <c r="AA354" s="40"/>
      <c r="AB354" s="40"/>
      <c r="AC354" s="40"/>
      <c r="AD354" s="40"/>
      <c r="AE354" s="40"/>
      <c r="AR354" s="226" t="s">
        <v>119</v>
      </c>
      <c r="AT354" s="226" t="s">
        <v>194</v>
      </c>
      <c r="AU354" s="226" t="s">
        <v>79</v>
      </c>
      <c r="AY354" s="19" t="s">
        <v>191</v>
      </c>
      <c r="BE354" s="227">
        <f>IF(N354="základní",J354,0)</f>
        <v>0</v>
      </c>
      <c r="BF354" s="227">
        <f>IF(N354="snížená",J354,0)</f>
        <v>0</v>
      </c>
      <c r="BG354" s="227">
        <f>IF(N354="zákl. přenesená",J354,0)</f>
        <v>0</v>
      </c>
      <c r="BH354" s="227">
        <f>IF(N354="sníž. přenesená",J354,0)</f>
        <v>0</v>
      </c>
      <c r="BI354" s="227">
        <f>IF(N354="nulová",J354,0)</f>
        <v>0</v>
      </c>
      <c r="BJ354" s="19" t="s">
        <v>77</v>
      </c>
      <c r="BK354" s="227">
        <f>ROUND(I354*H354,2)</f>
        <v>0</v>
      </c>
      <c r="BL354" s="19" t="s">
        <v>119</v>
      </c>
      <c r="BM354" s="226" t="s">
        <v>1297</v>
      </c>
    </row>
    <row r="355" s="2" customFormat="1">
      <c r="A355" s="40"/>
      <c r="B355" s="41"/>
      <c r="C355" s="42"/>
      <c r="D355" s="230" t="s">
        <v>231</v>
      </c>
      <c r="E355" s="42"/>
      <c r="F355" s="271" t="s">
        <v>1298</v>
      </c>
      <c r="G355" s="42"/>
      <c r="H355" s="42"/>
      <c r="I355" s="272"/>
      <c r="J355" s="42"/>
      <c r="K355" s="42"/>
      <c r="L355" s="46"/>
      <c r="M355" s="273"/>
      <c r="N355" s="274"/>
      <c r="O355" s="86"/>
      <c r="P355" s="86"/>
      <c r="Q355" s="86"/>
      <c r="R355" s="86"/>
      <c r="S355" s="86"/>
      <c r="T355" s="87"/>
      <c r="U355" s="40"/>
      <c r="V355" s="40"/>
      <c r="W355" s="40"/>
      <c r="X355" s="40"/>
      <c r="Y355" s="40"/>
      <c r="Z355" s="40"/>
      <c r="AA355" s="40"/>
      <c r="AB355" s="40"/>
      <c r="AC355" s="40"/>
      <c r="AD355" s="40"/>
      <c r="AE355" s="40"/>
      <c r="AT355" s="19" t="s">
        <v>231</v>
      </c>
      <c r="AU355" s="19" t="s">
        <v>79</v>
      </c>
    </row>
    <row r="356" s="2" customFormat="1">
      <c r="A356" s="40"/>
      <c r="B356" s="41"/>
      <c r="C356" s="215" t="s">
        <v>1299</v>
      </c>
      <c r="D356" s="215" t="s">
        <v>194</v>
      </c>
      <c r="E356" s="216" t="s">
        <v>1300</v>
      </c>
      <c r="F356" s="217" t="s">
        <v>1301</v>
      </c>
      <c r="G356" s="218" t="s">
        <v>244</v>
      </c>
      <c r="H356" s="219">
        <v>537.91999999999996</v>
      </c>
      <c r="I356" s="220"/>
      <c r="J356" s="221">
        <f>ROUND(I356*H356,2)</f>
        <v>0</v>
      </c>
      <c r="K356" s="217" t="s">
        <v>521</v>
      </c>
      <c r="L356" s="46"/>
      <c r="M356" s="222" t="s">
        <v>19</v>
      </c>
      <c r="N356" s="223" t="s">
        <v>41</v>
      </c>
      <c r="O356" s="86"/>
      <c r="P356" s="224">
        <f>O356*H356</f>
        <v>0</v>
      </c>
      <c r="Q356" s="224">
        <v>0</v>
      </c>
      <c r="R356" s="224">
        <f>Q356*H356</f>
        <v>0</v>
      </c>
      <c r="S356" s="224">
        <v>0</v>
      </c>
      <c r="T356" s="225">
        <f>S356*H356</f>
        <v>0</v>
      </c>
      <c r="U356" s="40"/>
      <c r="V356" s="40"/>
      <c r="W356" s="40"/>
      <c r="X356" s="40"/>
      <c r="Y356" s="40"/>
      <c r="Z356" s="40"/>
      <c r="AA356" s="40"/>
      <c r="AB356" s="40"/>
      <c r="AC356" s="40"/>
      <c r="AD356" s="40"/>
      <c r="AE356" s="40"/>
      <c r="AR356" s="226" t="s">
        <v>119</v>
      </c>
      <c r="AT356" s="226" t="s">
        <v>194</v>
      </c>
      <c r="AU356" s="226" t="s">
        <v>79</v>
      </c>
      <c r="AY356" s="19" t="s">
        <v>191</v>
      </c>
      <c r="BE356" s="227">
        <f>IF(N356="základní",J356,0)</f>
        <v>0</v>
      </c>
      <c r="BF356" s="227">
        <f>IF(N356="snížená",J356,0)</f>
        <v>0</v>
      </c>
      <c r="BG356" s="227">
        <f>IF(N356="zákl. přenesená",J356,0)</f>
        <v>0</v>
      </c>
      <c r="BH356" s="227">
        <f>IF(N356="sníž. přenesená",J356,0)</f>
        <v>0</v>
      </c>
      <c r="BI356" s="227">
        <f>IF(N356="nulová",J356,0)</f>
        <v>0</v>
      </c>
      <c r="BJ356" s="19" t="s">
        <v>77</v>
      </c>
      <c r="BK356" s="227">
        <f>ROUND(I356*H356,2)</f>
        <v>0</v>
      </c>
      <c r="BL356" s="19" t="s">
        <v>119</v>
      </c>
      <c r="BM356" s="226" t="s">
        <v>1302</v>
      </c>
    </row>
    <row r="357" s="2" customFormat="1">
      <c r="A357" s="40"/>
      <c r="B357" s="41"/>
      <c r="C357" s="42"/>
      <c r="D357" s="230" t="s">
        <v>231</v>
      </c>
      <c r="E357" s="42"/>
      <c r="F357" s="271" t="s">
        <v>982</v>
      </c>
      <c r="G357" s="42"/>
      <c r="H357" s="42"/>
      <c r="I357" s="272"/>
      <c r="J357" s="42"/>
      <c r="K357" s="42"/>
      <c r="L357" s="46"/>
      <c r="M357" s="273"/>
      <c r="N357" s="274"/>
      <c r="O357" s="86"/>
      <c r="P357" s="86"/>
      <c r="Q357" s="86"/>
      <c r="R357" s="86"/>
      <c r="S357" s="86"/>
      <c r="T357" s="87"/>
      <c r="U357" s="40"/>
      <c r="V357" s="40"/>
      <c r="W357" s="40"/>
      <c r="X357" s="40"/>
      <c r="Y357" s="40"/>
      <c r="Z357" s="40"/>
      <c r="AA357" s="40"/>
      <c r="AB357" s="40"/>
      <c r="AC357" s="40"/>
      <c r="AD357" s="40"/>
      <c r="AE357" s="40"/>
      <c r="AT357" s="19" t="s">
        <v>231</v>
      </c>
      <c r="AU357" s="19" t="s">
        <v>79</v>
      </c>
    </row>
    <row r="358" s="14" customFormat="1">
      <c r="A358" s="14"/>
      <c r="B358" s="239"/>
      <c r="C358" s="240"/>
      <c r="D358" s="230" t="s">
        <v>200</v>
      </c>
      <c r="E358" s="241" t="s">
        <v>19</v>
      </c>
      <c r="F358" s="242" t="s">
        <v>1303</v>
      </c>
      <c r="G358" s="240"/>
      <c r="H358" s="243">
        <v>537.91999999999996</v>
      </c>
      <c r="I358" s="244"/>
      <c r="J358" s="240"/>
      <c r="K358" s="240"/>
      <c r="L358" s="245"/>
      <c r="M358" s="246"/>
      <c r="N358" s="247"/>
      <c r="O358" s="247"/>
      <c r="P358" s="247"/>
      <c r="Q358" s="247"/>
      <c r="R358" s="247"/>
      <c r="S358" s="247"/>
      <c r="T358" s="248"/>
      <c r="U358" s="14"/>
      <c r="V358" s="14"/>
      <c r="W358" s="14"/>
      <c r="X358" s="14"/>
      <c r="Y358" s="14"/>
      <c r="Z358" s="14"/>
      <c r="AA358" s="14"/>
      <c r="AB358" s="14"/>
      <c r="AC358" s="14"/>
      <c r="AD358" s="14"/>
      <c r="AE358" s="14"/>
      <c r="AT358" s="249" t="s">
        <v>200</v>
      </c>
      <c r="AU358" s="249" t="s">
        <v>79</v>
      </c>
      <c r="AV358" s="14" t="s">
        <v>79</v>
      </c>
      <c r="AW358" s="14" t="s">
        <v>31</v>
      </c>
      <c r="AX358" s="14" t="s">
        <v>77</v>
      </c>
      <c r="AY358" s="249" t="s">
        <v>191</v>
      </c>
    </row>
    <row r="359" s="2" customFormat="1" ht="16.5" customHeight="1">
      <c r="A359" s="40"/>
      <c r="B359" s="41"/>
      <c r="C359" s="215" t="s">
        <v>1304</v>
      </c>
      <c r="D359" s="215" t="s">
        <v>194</v>
      </c>
      <c r="E359" s="216" t="s">
        <v>1305</v>
      </c>
      <c r="F359" s="217" t="s">
        <v>1306</v>
      </c>
      <c r="G359" s="218" t="s">
        <v>244</v>
      </c>
      <c r="H359" s="219">
        <v>33.625</v>
      </c>
      <c r="I359" s="220"/>
      <c r="J359" s="221">
        <f>ROUND(I359*H359,2)</f>
        <v>0</v>
      </c>
      <c r="K359" s="217" t="s">
        <v>521</v>
      </c>
      <c r="L359" s="46"/>
      <c r="M359" s="222" t="s">
        <v>19</v>
      </c>
      <c r="N359" s="223" t="s">
        <v>41</v>
      </c>
      <c r="O359" s="86"/>
      <c r="P359" s="224">
        <f>O359*H359</f>
        <v>0</v>
      </c>
      <c r="Q359" s="224">
        <v>0</v>
      </c>
      <c r="R359" s="224">
        <f>Q359*H359</f>
        <v>0</v>
      </c>
      <c r="S359" s="224">
        <v>0</v>
      </c>
      <c r="T359" s="225">
        <f>S359*H359</f>
        <v>0</v>
      </c>
      <c r="U359" s="40"/>
      <c r="V359" s="40"/>
      <c r="W359" s="40"/>
      <c r="X359" s="40"/>
      <c r="Y359" s="40"/>
      <c r="Z359" s="40"/>
      <c r="AA359" s="40"/>
      <c r="AB359" s="40"/>
      <c r="AC359" s="40"/>
      <c r="AD359" s="40"/>
      <c r="AE359" s="40"/>
      <c r="AR359" s="226" t="s">
        <v>119</v>
      </c>
      <c r="AT359" s="226" t="s">
        <v>194</v>
      </c>
      <c r="AU359" s="226" t="s">
        <v>79</v>
      </c>
      <c r="AY359" s="19" t="s">
        <v>191</v>
      </c>
      <c r="BE359" s="227">
        <f>IF(N359="základní",J359,0)</f>
        <v>0</v>
      </c>
      <c r="BF359" s="227">
        <f>IF(N359="snížená",J359,0)</f>
        <v>0</v>
      </c>
      <c r="BG359" s="227">
        <f>IF(N359="zákl. přenesená",J359,0)</f>
        <v>0</v>
      </c>
      <c r="BH359" s="227">
        <f>IF(N359="sníž. přenesená",J359,0)</f>
        <v>0</v>
      </c>
      <c r="BI359" s="227">
        <f>IF(N359="nulová",J359,0)</f>
        <v>0</v>
      </c>
      <c r="BJ359" s="19" t="s">
        <v>77</v>
      </c>
      <c r="BK359" s="227">
        <f>ROUND(I359*H359,2)</f>
        <v>0</v>
      </c>
      <c r="BL359" s="19" t="s">
        <v>119</v>
      </c>
      <c r="BM359" s="226" t="s">
        <v>1307</v>
      </c>
    </row>
    <row r="360" s="12" customFormat="1" ht="22.8" customHeight="1">
      <c r="A360" s="12"/>
      <c r="B360" s="199"/>
      <c r="C360" s="200"/>
      <c r="D360" s="201" t="s">
        <v>69</v>
      </c>
      <c r="E360" s="213" t="s">
        <v>1308</v>
      </c>
      <c r="F360" s="213" t="s">
        <v>1309</v>
      </c>
      <c r="G360" s="200"/>
      <c r="H360" s="200"/>
      <c r="I360" s="203"/>
      <c r="J360" s="214">
        <f>BK360</f>
        <v>0</v>
      </c>
      <c r="K360" s="200"/>
      <c r="L360" s="205"/>
      <c r="M360" s="206"/>
      <c r="N360" s="207"/>
      <c r="O360" s="207"/>
      <c r="P360" s="208">
        <f>SUM(P361:P362)</f>
        <v>0</v>
      </c>
      <c r="Q360" s="207"/>
      <c r="R360" s="208">
        <f>SUM(R361:R362)</f>
        <v>0</v>
      </c>
      <c r="S360" s="207"/>
      <c r="T360" s="209">
        <f>SUM(T361:T362)</f>
        <v>0</v>
      </c>
      <c r="U360" s="12"/>
      <c r="V360" s="12"/>
      <c r="W360" s="12"/>
      <c r="X360" s="12"/>
      <c r="Y360" s="12"/>
      <c r="Z360" s="12"/>
      <c r="AA360" s="12"/>
      <c r="AB360" s="12"/>
      <c r="AC360" s="12"/>
      <c r="AD360" s="12"/>
      <c r="AE360" s="12"/>
      <c r="AR360" s="210" t="s">
        <v>77</v>
      </c>
      <c r="AT360" s="211" t="s">
        <v>69</v>
      </c>
      <c r="AU360" s="211" t="s">
        <v>77</v>
      </c>
      <c r="AY360" s="210" t="s">
        <v>191</v>
      </c>
      <c r="BK360" s="212">
        <f>SUM(BK361:BK362)</f>
        <v>0</v>
      </c>
    </row>
    <row r="361" s="2" customFormat="1">
      <c r="A361" s="40"/>
      <c r="B361" s="41"/>
      <c r="C361" s="215" t="s">
        <v>1310</v>
      </c>
      <c r="D361" s="215" t="s">
        <v>194</v>
      </c>
      <c r="E361" s="216" t="s">
        <v>1311</v>
      </c>
      <c r="F361" s="217" t="s">
        <v>1312</v>
      </c>
      <c r="G361" s="218" t="s">
        <v>244</v>
      </c>
      <c r="H361" s="219">
        <v>125.093</v>
      </c>
      <c r="I361" s="220"/>
      <c r="J361" s="221">
        <f>ROUND(I361*H361,2)</f>
        <v>0</v>
      </c>
      <c r="K361" s="217" t="s">
        <v>521</v>
      </c>
      <c r="L361" s="46"/>
      <c r="M361" s="222" t="s">
        <v>19</v>
      </c>
      <c r="N361" s="223" t="s">
        <v>41</v>
      </c>
      <c r="O361" s="86"/>
      <c r="P361" s="224">
        <f>O361*H361</f>
        <v>0</v>
      </c>
      <c r="Q361" s="224">
        <v>0</v>
      </c>
      <c r="R361" s="224">
        <f>Q361*H361</f>
        <v>0</v>
      </c>
      <c r="S361" s="224">
        <v>0</v>
      </c>
      <c r="T361" s="225">
        <f>S361*H361</f>
        <v>0</v>
      </c>
      <c r="U361" s="40"/>
      <c r="V361" s="40"/>
      <c r="W361" s="40"/>
      <c r="X361" s="40"/>
      <c r="Y361" s="40"/>
      <c r="Z361" s="40"/>
      <c r="AA361" s="40"/>
      <c r="AB361" s="40"/>
      <c r="AC361" s="40"/>
      <c r="AD361" s="40"/>
      <c r="AE361" s="40"/>
      <c r="AR361" s="226" t="s">
        <v>119</v>
      </c>
      <c r="AT361" s="226" t="s">
        <v>194</v>
      </c>
      <c r="AU361" s="226" t="s">
        <v>79</v>
      </c>
      <c r="AY361" s="19" t="s">
        <v>191</v>
      </c>
      <c r="BE361" s="227">
        <f>IF(N361="základní",J361,0)</f>
        <v>0</v>
      </c>
      <c r="BF361" s="227">
        <f>IF(N361="snížená",J361,0)</f>
        <v>0</v>
      </c>
      <c r="BG361" s="227">
        <f>IF(N361="zákl. přenesená",J361,0)</f>
        <v>0</v>
      </c>
      <c r="BH361" s="227">
        <f>IF(N361="sníž. přenesená",J361,0)</f>
        <v>0</v>
      </c>
      <c r="BI361" s="227">
        <f>IF(N361="nulová",J361,0)</f>
        <v>0</v>
      </c>
      <c r="BJ361" s="19" t="s">
        <v>77</v>
      </c>
      <c r="BK361" s="227">
        <f>ROUND(I361*H361,2)</f>
        <v>0</v>
      </c>
      <c r="BL361" s="19" t="s">
        <v>119</v>
      </c>
      <c r="BM361" s="226" t="s">
        <v>1313</v>
      </c>
    </row>
    <row r="362" s="2" customFormat="1">
      <c r="A362" s="40"/>
      <c r="B362" s="41"/>
      <c r="C362" s="42"/>
      <c r="D362" s="230" t="s">
        <v>231</v>
      </c>
      <c r="E362" s="42"/>
      <c r="F362" s="271" t="s">
        <v>1314</v>
      </c>
      <c r="G362" s="42"/>
      <c r="H362" s="42"/>
      <c r="I362" s="272"/>
      <c r="J362" s="42"/>
      <c r="K362" s="42"/>
      <c r="L362" s="46"/>
      <c r="M362" s="273"/>
      <c r="N362" s="274"/>
      <c r="O362" s="86"/>
      <c r="P362" s="86"/>
      <c r="Q362" s="86"/>
      <c r="R362" s="86"/>
      <c r="S362" s="86"/>
      <c r="T362" s="87"/>
      <c r="U362" s="40"/>
      <c r="V362" s="40"/>
      <c r="W362" s="40"/>
      <c r="X362" s="40"/>
      <c r="Y362" s="40"/>
      <c r="Z362" s="40"/>
      <c r="AA362" s="40"/>
      <c r="AB362" s="40"/>
      <c r="AC362" s="40"/>
      <c r="AD362" s="40"/>
      <c r="AE362" s="40"/>
      <c r="AT362" s="19" t="s">
        <v>231</v>
      </c>
      <c r="AU362" s="19" t="s">
        <v>79</v>
      </c>
    </row>
    <row r="363" s="12" customFormat="1" ht="25.92" customHeight="1">
      <c r="A363" s="12"/>
      <c r="B363" s="199"/>
      <c r="C363" s="200"/>
      <c r="D363" s="201" t="s">
        <v>69</v>
      </c>
      <c r="E363" s="202" t="s">
        <v>1315</v>
      </c>
      <c r="F363" s="202" t="s">
        <v>1316</v>
      </c>
      <c r="G363" s="200"/>
      <c r="H363" s="200"/>
      <c r="I363" s="203"/>
      <c r="J363" s="204">
        <f>BK363</f>
        <v>0</v>
      </c>
      <c r="K363" s="200"/>
      <c r="L363" s="205"/>
      <c r="M363" s="206"/>
      <c r="N363" s="207"/>
      <c r="O363" s="207"/>
      <c r="P363" s="208">
        <f>P364+P387</f>
        <v>0</v>
      </c>
      <c r="Q363" s="207"/>
      <c r="R363" s="208">
        <f>R364+R387</f>
        <v>0.038349729999999999</v>
      </c>
      <c r="S363" s="207"/>
      <c r="T363" s="209">
        <f>T364+T387</f>
        <v>0</v>
      </c>
      <c r="U363" s="12"/>
      <c r="V363" s="12"/>
      <c r="W363" s="12"/>
      <c r="X363" s="12"/>
      <c r="Y363" s="12"/>
      <c r="Z363" s="12"/>
      <c r="AA363" s="12"/>
      <c r="AB363" s="12"/>
      <c r="AC363" s="12"/>
      <c r="AD363" s="12"/>
      <c r="AE363" s="12"/>
      <c r="AR363" s="210" t="s">
        <v>79</v>
      </c>
      <c r="AT363" s="211" t="s">
        <v>69</v>
      </c>
      <c r="AU363" s="211" t="s">
        <v>70</v>
      </c>
      <c r="AY363" s="210" t="s">
        <v>191</v>
      </c>
      <c r="BK363" s="212">
        <f>BK364+BK387</f>
        <v>0</v>
      </c>
    </row>
    <row r="364" s="12" customFormat="1" ht="22.8" customHeight="1">
      <c r="A364" s="12"/>
      <c r="B364" s="199"/>
      <c r="C364" s="200"/>
      <c r="D364" s="201" t="s">
        <v>69</v>
      </c>
      <c r="E364" s="213" t="s">
        <v>1317</v>
      </c>
      <c r="F364" s="213" t="s">
        <v>1318</v>
      </c>
      <c r="G364" s="200"/>
      <c r="H364" s="200"/>
      <c r="I364" s="203"/>
      <c r="J364" s="214">
        <f>BK364</f>
        <v>0</v>
      </c>
      <c r="K364" s="200"/>
      <c r="L364" s="205"/>
      <c r="M364" s="206"/>
      <c r="N364" s="207"/>
      <c r="O364" s="207"/>
      <c r="P364" s="208">
        <f>SUM(P365:P386)</f>
        <v>0</v>
      </c>
      <c r="Q364" s="207"/>
      <c r="R364" s="208">
        <f>SUM(R365:R386)</f>
        <v>0.012999999999999999</v>
      </c>
      <c r="S364" s="207"/>
      <c r="T364" s="209">
        <f>SUM(T365:T386)</f>
        <v>0</v>
      </c>
      <c r="U364" s="12"/>
      <c r="V364" s="12"/>
      <c r="W364" s="12"/>
      <c r="X364" s="12"/>
      <c r="Y364" s="12"/>
      <c r="Z364" s="12"/>
      <c r="AA364" s="12"/>
      <c r="AB364" s="12"/>
      <c r="AC364" s="12"/>
      <c r="AD364" s="12"/>
      <c r="AE364" s="12"/>
      <c r="AR364" s="210" t="s">
        <v>79</v>
      </c>
      <c r="AT364" s="211" t="s">
        <v>69</v>
      </c>
      <c r="AU364" s="211" t="s">
        <v>77</v>
      </c>
      <c r="AY364" s="210" t="s">
        <v>191</v>
      </c>
      <c r="BK364" s="212">
        <f>SUM(BK365:BK386)</f>
        <v>0</v>
      </c>
    </row>
    <row r="365" s="2" customFormat="1" ht="21.75" customHeight="1">
      <c r="A365" s="40"/>
      <c r="B365" s="41"/>
      <c r="C365" s="215" t="s">
        <v>1319</v>
      </c>
      <c r="D365" s="215" t="s">
        <v>194</v>
      </c>
      <c r="E365" s="216" t="s">
        <v>1320</v>
      </c>
      <c r="F365" s="217" t="s">
        <v>1321</v>
      </c>
      <c r="G365" s="218" t="s">
        <v>367</v>
      </c>
      <c r="H365" s="219">
        <v>9.4130000000000003</v>
      </c>
      <c r="I365" s="220"/>
      <c r="J365" s="221">
        <f>ROUND(I365*H365,2)</f>
        <v>0</v>
      </c>
      <c r="K365" s="217" t="s">
        <v>521</v>
      </c>
      <c r="L365" s="46"/>
      <c r="M365" s="222" t="s">
        <v>19</v>
      </c>
      <c r="N365" s="223" t="s">
        <v>41</v>
      </c>
      <c r="O365" s="86"/>
      <c r="P365" s="224">
        <f>O365*H365</f>
        <v>0</v>
      </c>
      <c r="Q365" s="224">
        <v>0</v>
      </c>
      <c r="R365" s="224">
        <f>Q365*H365</f>
        <v>0</v>
      </c>
      <c r="S365" s="224">
        <v>0</v>
      </c>
      <c r="T365" s="225">
        <f>S365*H365</f>
        <v>0</v>
      </c>
      <c r="U365" s="40"/>
      <c r="V365" s="40"/>
      <c r="W365" s="40"/>
      <c r="X365" s="40"/>
      <c r="Y365" s="40"/>
      <c r="Z365" s="40"/>
      <c r="AA365" s="40"/>
      <c r="AB365" s="40"/>
      <c r="AC365" s="40"/>
      <c r="AD365" s="40"/>
      <c r="AE365" s="40"/>
      <c r="AR365" s="226" t="s">
        <v>281</v>
      </c>
      <c r="AT365" s="226" t="s">
        <v>194</v>
      </c>
      <c r="AU365" s="226" t="s">
        <v>79</v>
      </c>
      <c r="AY365" s="19" t="s">
        <v>191</v>
      </c>
      <c r="BE365" s="227">
        <f>IF(N365="základní",J365,0)</f>
        <v>0</v>
      </c>
      <c r="BF365" s="227">
        <f>IF(N365="snížená",J365,0)</f>
        <v>0</v>
      </c>
      <c r="BG365" s="227">
        <f>IF(N365="zákl. přenesená",J365,0)</f>
        <v>0</v>
      </c>
      <c r="BH365" s="227">
        <f>IF(N365="sníž. přenesená",J365,0)</f>
        <v>0</v>
      </c>
      <c r="BI365" s="227">
        <f>IF(N365="nulová",J365,0)</f>
        <v>0</v>
      </c>
      <c r="BJ365" s="19" t="s">
        <v>77</v>
      </c>
      <c r="BK365" s="227">
        <f>ROUND(I365*H365,2)</f>
        <v>0</v>
      </c>
      <c r="BL365" s="19" t="s">
        <v>281</v>
      </c>
      <c r="BM365" s="226" t="s">
        <v>1322</v>
      </c>
    </row>
    <row r="366" s="2" customFormat="1">
      <c r="A366" s="40"/>
      <c r="B366" s="41"/>
      <c r="C366" s="42"/>
      <c r="D366" s="230" t="s">
        <v>231</v>
      </c>
      <c r="E366" s="42"/>
      <c r="F366" s="271" t="s">
        <v>1323</v>
      </c>
      <c r="G366" s="42"/>
      <c r="H366" s="42"/>
      <c r="I366" s="272"/>
      <c r="J366" s="42"/>
      <c r="K366" s="42"/>
      <c r="L366" s="46"/>
      <c r="M366" s="273"/>
      <c r="N366" s="274"/>
      <c r="O366" s="86"/>
      <c r="P366" s="86"/>
      <c r="Q366" s="86"/>
      <c r="R366" s="86"/>
      <c r="S366" s="86"/>
      <c r="T366" s="87"/>
      <c r="U366" s="40"/>
      <c r="V366" s="40"/>
      <c r="W366" s="40"/>
      <c r="X366" s="40"/>
      <c r="Y366" s="40"/>
      <c r="Z366" s="40"/>
      <c r="AA366" s="40"/>
      <c r="AB366" s="40"/>
      <c r="AC366" s="40"/>
      <c r="AD366" s="40"/>
      <c r="AE366" s="40"/>
      <c r="AT366" s="19" t="s">
        <v>231</v>
      </c>
      <c r="AU366" s="19" t="s">
        <v>79</v>
      </c>
    </row>
    <row r="367" s="13" customFormat="1">
      <c r="A367" s="13"/>
      <c r="B367" s="228"/>
      <c r="C367" s="229"/>
      <c r="D367" s="230" t="s">
        <v>200</v>
      </c>
      <c r="E367" s="231" t="s">
        <v>19</v>
      </c>
      <c r="F367" s="232" t="s">
        <v>1324</v>
      </c>
      <c r="G367" s="229"/>
      <c r="H367" s="231" t="s">
        <v>19</v>
      </c>
      <c r="I367" s="233"/>
      <c r="J367" s="229"/>
      <c r="K367" s="229"/>
      <c r="L367" s="234"/>
      <c r="M367" s="235"/>
      <c r="N367" s="236"/>
      <c r="O367" s="236"/>
      <c r="P367" s="236"/>
      <c r="Q367" s="236"/>
      <c r="R367" s="236"/>
      <c r="S367" s="236"/>
      <c r="T367" s="237"/>
      <c r="U367" s="13"/>
      <c r="V367" s="13"/>
      <c r="W367" s="13"/>
      <c r="X367" s="13"/>
      <c r="Y367" s="13"/>
      <c r="Z367" s="13"/>
      <c r="AA367" s="13"/>
      <c r="AB367" s="13"/>
      <c r="AC367" s="13"/>
      <c r="AD367" s="13"/>
      <c r="AE367" s="13"/>
      <c r="AT367" s="238" t="s">
        <v>200</v>
      </c>
      <c r="AU367" s="238" t="s">
        <v>79</v>
      </c>
      <c r="AV367" s="13" t="s">
        <v>77</v>
      </c>
      <c r="AW367" s="13" t="s">
        <v>31</v>
      </c>
      <c r="AX367" s="13" t="s">
        <v>70</v>
      </c>
      <c r="AY367" s="238" t="s">
        <v>191</v>
      </c>
    </row>
    <row r="368" s="14" customFormat="1">
      <c r="A368" s="14"/>
      <c r="B368" s="239"/>
      <c r="C368" s="240"/>
      <c r="D368" s="230" t="s">
        <v>200</v>
      </c>
      <c r="E368" s="241" t="s">
        <v>19</v>
      </c>
      <c r="F368" s="242" t="s">
        <v>1325</v>
      </c>
      <c r="G368" s="240"/>
      <c r="H368" s="243">
        <v>2.3679999999999999</v>
      </c>
      <c r="I368" s="244"/>
      <c r="J368" s="240"/>
      <c r="K368" s="240"/>
      <c r="L368" s="245"/>
      <c r="M368" s="246"/>
      <c r="N368" s="247"/>
      <c r="O368" s="247"/>
      <c r="P368" s="247"/>
      <c r="Q368" s="247"/>
      <c r="R368" s="247"/>
      <c r="S368" s="247"/>
      <c r="T368" s="248"/>
      <c r="U368" s="14"/>
      <c r="V368" s="14"/>
      <c r="W368" s="14"/>
      <c r="X368" s="14"/>
      <c r="Y368" s="14"/>
      <c r="Z368" s="14"/>
      <c r="AA368" s="14"/>
      <c r="AB368" s="14"/>
      <c r="AC368" s="14"/>
      <c r="AD368" s="14"/>
      <c r="AE368" s="14"/>
      <c r="AT368" s="249" t="s">
        <v>200</v>
      </c>
      <c r="AU368" s="249" t="s">
        <v>79</v>
      </c>
      <c r="AV368" s="14" t="s">
        <v>79</v>
      </c>
      <c r="AW368" s="14" t="s">
        <v>31</v>
      </c>
      <c r="AX368" s="14" t="s">
        <v>70</v>
      </c>
      <c r="AY368" s="249" t="s">
        <v>191</v>
      </c>
    </row>
    <row r="369" s="14" customFormat="1">
      <c r="A369" s="14"/>
      <c r="B369" s="239"/>
      <c r="C369" s="240"/>
      <c r="D369" s="230" t="s">
        <v>200</v>
      </c>
      <c r="E369" s="241" t="s">
        <v>19</v>
      </c>
      <c r="F369" s="242" t="s">
        <v>1326</v>
      </c>
      <c r="G369" s="240"/>
      <c r="H369" s="243">
        <v>7.0449999999999999</v>
      </c>
      <c r="I369" s="244"/>
      <c r="J369" s="240"/>
      <c r="K369" s="240"/>
      <c r="L369" s="245"/>
      <c r="M369" s="246"/>
      <c r="N369" s="247"/>
      <c r="O369" s="247"/>
      <c r="P369" s="247"/>
      <c r="Q369" s="247"/>
      <c r="R369" s="247"/>
      <c r="S369" s="247"/>
      <c r="T369" s="248"/>
      <c r="U369" s="14"/>
      <c r="V369" s="14"/>
      <c r="W369" s="14"/>
      <c r="X369" s="14"/>
      <c r="Y369" s="14"/>
      <c r="Z369" s="14"/>
      <c r="AA369" s="14"/>
      <c r="AB369" s="14"/>
      <c r="AC369" s="14"/>
      <c r="AD369" s="14"/>
      <c r="AE369" s="14"/>
      <c r="AT369" s="249" t="s">
        <v>200</v>
      </c>
      <c r="AU369" s="249" t="s">
        <v>79</v>
      </c>
      <c r="AV369" s="14" t="s">
        <v>79</v>
      </c>
      <c r="AW369" s="14" t="s">
        <v>31</v>
      </c>
      <c r="AX369" s="14" t="s">
        <v>70</v>
      </c>
      <c r="AY369" s="249" t="s">
        <v>191</v>
      </c>
    </row>
    <row r="370" s="15" customFormat="1">
      <c r="A370" s="15"/>
      <c r="B370" s="250"/>
      <c r="C370" s="251"/>
      <c r="D370" s="230" t="s">
        <v>200</v>
      </c>
      <c r="E370" s="252" t="s">
        <v>19</v>
      </c>
      <c r="F370" s="253" t="s">
        <v>209</v>
      </c>
      <c r="G370" s="251"/>
      <c r="H370" s="254">
        <v>9.4130000000000003</v>
      </c>
      <c r="I370" s="255"/>
      <c r="J370" s="251"/>
      <c r="K370" s="251"/>
      <c r="L370" s="256"/>
      <c r="M370" s="257"/>
      <c r="N370" s="258"/>
      <c r="O370" s="258"/>
      <c r="P370" s="258"/>
      <c r="Q370" s="258"/>
      <c r="R370" s="258"/>
      <c r="S370" s="258"/>
      <c r="T370" s="259"/>
      <c r="U370" s="15"/>
      <c r="V370" s="15"/>
      <c r="W370" s="15"/>
      <c r="X370" s="15"/>
      <c r="Y370" s="15"/>
      <c r="Z370" s="15"/>
      <c r="AA370" s="15"/>
      <c r="AB370" s="15"/>
      <c r="AC370" s="15"/>
      <c r="AD370" s="15"/>
      <c r="AE370" s="15"/>
      <c r="AT370" s="260" t="s">
        <v>200</v>
      </c>
      <c r="AU370" s="260" t="s">
        <v>79</v>
      </c>
      <c r="AV370" s="15" t="s">
        <v>119</v>
      </c>
      <c r="AW370" s="15" t="s">
        <v>31</v>
      </c>
      <c r="AX370" s="15" t="s">
        <v>77</v>
      </c>
      <c r="AY370" s="260" t="s">
        <v>191</v>
      </c>
    </row>
    <row r="371" s="2" customFormat="1" ht="16.5" customHeight="1">
      <c r="A371" s="40"/>
      <c r="B371" s="41"/>
      <c r="C371" s="261" t="s">
        <v>1327</v>
      </c>
      <c r="D371" s="261" t="s">
        <v>210</v>
      </c>
      <c r="E371" s="262" t="s">
        <v>1328</v>
      </c>
      <c r="F371" s="263" t="s">
        <v>1329</v>
      </c>
      <c r="G371" s="264" t="s">
        <v>244</v>
      </c>
      <c r="H371" s="265">
        <v>0.0040000000000000001</v>
      </c>
      <c r="I371" s="266"/>
      <c r="J371" s="267">
        <f>ROUND(I371*H371,2)</f>
        <v>0</v>
      </c>
      <c r="K371" s="263" t="s">
        <v>521</v>
      </c>
      <c r="L371" s="268"/>
      <c r="M371" s="269" t="s">
        <v>19</v>
      </c>
      <c r="N371" s="270" t="s">
        <v>41</v>
      </c>
      <c r="O371" s="86"/>
      <c r="P371" s="224">
        <f>O371*H371</f>
        <v>0</v>
      </c>
      <c r="Q371" s="224">
        <v>1</v>
      </c>
      <c r="R371" s="224">
        <f>Q371*H371</f>
        <v>0.0040000000000000001</v>
      </c>
      <c r="S371" s="224">
        <v>0</v>
      </c>
      <c r="T371" s="225">
        <f>S371*H371</f>
        <v>0</v>
      </c>
      <c r="U371" s="40"/>
      <c r="V371" s="40"/>
      <c r="W371" s="40"/>
      <c r="X371" s="40"/>
      <c r="Y371" s="40"/>
      <c r="Z371" s="40"/>
      <c r="AA371" s="40"/>
      <c r="AB371" s="40"/>
      <c r="AC371" s="40"/>
      <c r="AD371" s="40"/>
      <c r="AE371" s="40"/>
      <c r="AR371" s="226" t="s">
        <v>364</v>
      </c>
      <c r="AT371" s="226" t="s">
        <v>210</v>
      </c>
      <c r="AU371" s="226" t="s">
        <v>79</v>
      </c>
      <c r="AY371" s="19" t="s">
        <v>191</v>
      </c>
      <c r="BE371" s="227">
        <f>IF(N371="základní",J371,0)</f>
        <v>0</v>
      </c>
      <c r="BF371" s="227">
        <f>IF(N371="snížená",J371,0)</f>
        <v>0</v>
      </c>
      <c r="BG371" s="227">
        <f>IF(N371="zákl. přenesená",J371,0)</f>
        <v>0</v>
      </c>
      <c r="BH371" s="227">
        <f>IF(N371="sníž. přenesená",J371,0)</f>
        <v>0</v>
      </c>
      <c r="BI371" s="227">
        <f>IF(N371="nulová",J371,0)</f>
        <v>0</v>
      </c>
      <c r="BJ371" s="19" t="s">
        <v>77</v>
      </c>
      <c r="BK371" s="227">
        <f>ROUND(I371*H371,2)</f>
        <v>0</v>
      </c>
      <c r="BL371" s="19" t="s">
        <v>281</v>
      </c>
      <c r="BM371" s="226" t="s">
        <v>1330</v>
      </c>
    </row>
    <row r="372" s="2" customFormat="1">
      <c r="A372" s="40"/>
      <c r="B372" s="41"/>
      <c r="C372" s="42"/>
      <c r="D372" s="230" t="s">
        <v>231</v>
      </c>
      <c r="E372" s="42"/>
      <c r="F372" s="271" t="s">
        <v>1331</v>
      </c>
      <c r="G372" s="42"/>
      <c r="H372" s="42"/>
      <c r="I372" s="272"/>
      <c r="J372" s="42"/>
      <c r="K372" s="42"/>
      <c r="L372" s="46"/>
      <c r="M372" s="273"/>
      <c r="N372" s="274"/>
      <c r="O372" s="86"/>
      <c r="P372" s="86"/>
      <c r="Q372" s="86"/>
      <c r="R372" s="86"/>
      <c r="S372" s="86"/>
      <c r="T372" s="87"/>
      <c r="U372" s="40"/>
      <c r="V372" s="40"/>
      <c r="W372" s="40"/>
      <c r="X372" s="40"/>
      <c r="Y372" s="40"/>
      <c r="Z372" s="40"/>
      <c r="AA372" s="40"/>
      <c r="AB372" s="40"/>
      <c r="AC372" s="40"/>
      <c r="AD372" s="40"/>
      <c r="AE372" s="40"/>
      <c r="AT372" s="19" t="s">
        <v>231</v>
      </c>
      <c r="AU372" s="19" t="s">
        <v>79</v>
      </c>
    </row>
    <row r="373" s="14" customFormat="1">
      <c r="A373" s="14"/>
      <c r="B373" s="239"/>
      <c r="C373" s="240"/>
      <c r="D373" s="230" t="s">
        <v>200</v>
      </c>
      <c r="E373" s="241" t="s">
        <v>19</v>
      </c>
      <c r="F373" s="242" t="s">
        <v>1332</v>
      </c>
      <c r="G373" s="240"/>
      <c r="H373" s="243">
        <v>0.0040000000000000001</v>
      </c>
      <c r="I373" s="244"/>
      <c r="J373" s="240"/>
      <c r="K373" s="240"/>
      <c r="L373" s="245"/>
      <c r="M373" s="246"/>
      <c r="N373" s="247"/>
      <c r="O373" s="247"/>
      <c r="P373" s="247"/>
      <c r="Q373" s="247"/>
      <c r="R373" s="247"/>
      <c r="S373" s="247"/>
      <c r="T373" s="248"/>
      <c r="U373" s="14"/>
      <c r="V373" s="14"/>
      <c r="W373" s="14"/>
      <c r="X373" s="14"/>
      <c r="Y373" s="14"/>
      <c r="Z373" s="14"/>
      <c r="AA373" s="14"/>
      <c r="AB373" s="14"/>
      <c r="AC373" s="14"/>
      <c r="AD373" s="14"/>
      <c r="AE373" s="14"/>
      <c r="AT373" s="249" t="s">
        <v>200</v>
      </c>
      <c r="AU373" s="249" t="s">
        <v>79</v>
      </c>
      <c r="AV373" s="14" t="s">
        <v>79</v>
      </c>
      <c r="AW373" s="14" t="s">
        <v>31</v>
      </c>
      <c r="AX373" s="14" t="s">
        <v>77</v>
      </c>
      <c r="AY373" s="249" t="s">
        <v>191</v>
      </c>
    </row>
    <row r="374" s="2" customFormat="1">
      <c r="A374" s="40"/>
      <c r="B374" s="41"/>
      <c r="C374" s="215" t="s">
        <v>1333</v>
      </c>
      <c r="D374" s="215" t="s">
        <v>194</v>
      </c>
      <c r="E374" s="216" t="s">
        <v>1334</v>
      </c>
      <c r="F374" s="217" t="s">
        <v>1335</v>
      </c>
      <c r="G374" s="218" t="s">
        <v>367</v>
      </c>
      <c r="H374" s="219">
        <v>18.826000000000001</v>
      </c>
      <c r="I374" s="220"/>
      <c r="J374" s="221">
        <f>ROUND(I374*H374,2)</f>
        <v>0</v>
      </c>
      <c r="K374" s="217" t="s">
        <v>521</v>
      </c>
      <c r="L374" s="46"/>
      <c r="M374" s="222" t="s">
        <v>19</v>
      </c>
      <c r="N374" s="223" t="s">
        <v>41</v>
      </c>
      <c r="O374" s="86"/>
      <c r="P374" s="224">
        <f>O374*H374</f>
        <v>0</v>
      </c>
      <c r="Q374" s="224">
        <v>0</v>
      </c>
      <c r="R374" s="224">
        <f>Q374*H374</f>
        <v>0</v>
      </c>
      <c r="S374" s="224">
        <v>0</v>
      </c>
      <c r="T374" s="225">
        <f>S374*H374</f>
        <v>0</v>
      </c>
      <c r="U374" s="40"/>
      <c r="V374" s="40"/>
      <c r="W374" s="40"/>
      <c r="X374" s="40"/>
      <c r="Y374" s="40"/>
      <c r="Z374" s="40"/>
      <c r="AA374" s="40"/>
      <c r="AB374" s="40"/>
      <c r="AC374" s="40"/>
      <c r="AD374" s="40"/>
      <c r="AE374" s="40"/>
      <c r="AR374" s="226" t="s">
        <v>281</v>
      </c>
      <c r="AT374" s="226" t="s">
        <v>194</v>
      </c>
      <c r="AU374" s="226" t="s">
        <v>79</v>
      </c>
      <c r="AY374" s="19" t="s">
        <v>191</v>
      </c>
      <c r="BE374" s="227">
        <f>IF(N374="základní",J374,0)</f>
        <v>0</v>
      </c>
      <c r="BF374" s="227">
        <f>IF(N374="snížená",J374,0)</f>
        <v>0</v>
      </c>
      <c r="BG374" s="227">
        <f>IF(N374="zákl. přenesená",J374,0)</f>
        <v>0</v>
      </c>
      <c r="BH374" s="227">
        <f>IF(N374="sníž. přenesená",J374,0)</f>
        <v>0</v>
      </c>
      <c r="BI374" s="227">
        <f>IF(N374="nulová",J374,0)</f>
        <v>0</v>
      </c>
      <c r="BJ374" s="19" t="s">
        <v>77</v>
      </c>
      <c r="BK374" s="227">
        <f>ROUND(I374*H374,2)</f>
        <v>0</v>
      </c>
      <c r="BL374" s="19" t="s">
        <v>281</v>
      </c>
      <c r="BM374" s="226" t="s">
        <v>1336</v>
      </c>
    </row>
    <row r="375" s="2" customFormat="1">
      <c r="A375" s="40"/>
      <c r="B375" s="41"/>
      <c r="C375" s="42"/>
      <c r="D375" s="230" t="s">
        <v>231</v>
      </c>
      <c r="E375" s="42"/>
      <c r="F375" s="271" t="s">
        <v>1337</v>
      </c>
      <c r="G375" s="42"/>
      <c r="H375" s="42"/>
      <c r="I375" s="272"/>
      <c r="J375" s="42"/>
      <c r="K375" s="42"/>
      <c r="L375" s="46"/>
      <c r="M375" s="273"/>
      <c r="N375" s="274"/>
      <c r="O375" s="86"/>
      <c r="P375" s="86"/>
      <c r="Q375" s="86"/>
      <c r="R375" s="86"/>
      <c r="S375" s="86"/>
      <c r="T375" s="87"/>
      <c r="U375" s="40"/>
      <c r="V375" s="40"/>
      <c r="W375" s="40"/>
      <c r="X375" s="40"/>
      <c r="Y375" s="40"/>
      <c r="Z375" s="40"/>
      <c r="AA375" s="40"/>
      <c r="AB375" s="40"/>
      <c r="AC375" s="40"/>
      <c r="AD375" s="40"/>
      <c r="AE375" s="40"/>
      <c r="AT375" s="19" t="s">
        <v>231</v>
      </c>
      <c r="AU375" s="19" t="s">
        <v>79</v>
      </c>
    </row>
    <row r="376" s="14" customFormat="1">
      <c r="A376" s="14"/>
      <c r="B376" s="239"/>
      <c r="C376" s="240"/>
      <c r="D376" s="230" t="s">
        <v>200</v>
      </c>
      <c r="E376" s="241" t="s">
        <v>19</v>
      </c>
      <c r="F376" s="242" t="s">
        <v>1338</v>
      </c>
      <c r="G376" s="240"/>
      <c r="H376" s="243">
        <v>18.826000000000001</v>
      </c>
      <c r="I376" s="244"/>
      <c r="J376" s="240"/>
      <c r="K376" s="240"/>
      <c r="L376" s="245"/>
      <c r="M376" s="246"/>
      <c r="N376" s="247"/>
      <c r="O376" s="247"/>
      <c r="P376" s="247"/>
      <c r="Q376" s="247"/>
      <c r="R376" s="247"/>
      <c r="S376" s="247"/>
      <c r="T376" s="248"/>
      <c r="U376" s="14"/>
      <c r="V376" s="14"/>
      <c r="W376" s="14"/>
      <c r="X376" s="14"/>
      <c r="Y376" s="14"/>
      <c r="Z376" s="14"/>
      <c r="AA376" s="14"/>
      <c r="AB376" s="14"/>
      <c r="AC376" s="14"/>
      <c r="AD376" s="14"/>
      <c r="AE376" s="14"/>
      <c r="AT376" s="249" t="s">
        <v>200</v>
      </c>
      <c r="AU376" s="249" t="s">
        <v>79</v>
      </c>
      <c r="AV376" s="14" t="s">
        <v>79</v>
      </c>
      <c r="AW376" s="14" t="s">
        <v>31</v>
      </c>
      <c r="AX376" s="14" t="s">
        <v>77</v>
      </c>
      <c r="AY376" s="249" t="s">
        <v>191</v>
      </c>
    </row>
    <row r="377" s="2" customFormat="1" ht="16.5" customHeight="1">
      <c r="A377" s="40"/>
      <c r="B377" s="41"/>
      <c r="C377" s="261" t="s">
        <v>1339</v>
      </c>
      <c r="D377" s="261" t="s">
        <v>210</v>
      </c>
      <c r="E377" s="262" t="s">
        <v>1340</v>
      </c>
      <c r="F377" s="263" t="s">
        <v>1341</v>
      </c>
      <c r="G377" s="264" t="s">
        <v>244</v>
      </c>
      <c r="H377" s="265">
        <v>0.0089999999999999993</v>
      </c>
      <c r="I377" s="266"/>
      <c r="J377" s="267">
        <f>ROUND(I377*H377,2)</f>
        <v>0</v>
      </c>
      <c r="K377" s="263" t="s">
        <v>521</v>
      </c>
      <c r="L377" s="268"/>
      <c r="M377" s="269" t="s">
        <v>19</v>
      </c>
      <c r="N377" s="270" t="s">
        <v>41</v>
      </c>
      <c r="O377" s="86"/>
      <c r="P377" s="224">
        <f>O377*H377</f>
        <v>0</v>
      </c>
      <c r="Q377" s="224">
        <v>1</v>
      </c>
      <c r="R377" s="224">
        <f>Q377*H377</f>
        <v>0.0089999999999999993</v>
      </c>
      <c r="S377" s="224">
        <v>0</v>
      </c>
      <c r="T377" s="225">
        <f>S377*H377</f>
        <v>0</v>
      </c>
      <c r="U377" s="40"/>
      <c r="V377" s="40"/>
      <c r="W377" s="40"/>
      <c r="X377" s="40"/>
      <c r="Y377" s="40"/>
      <c r="Z377" s="40"/>
      <c r="AA377" s="40"/>
      <c r="AB377" s="40"/>
      <c r="AC377" s="40"/>
      <c r="AD377" s="40"/>
      <c r="AE377" s="40"/>
      <c r="AR377" s="226" t="s">
        <v>364</v>
      </c>
      <c r="AT377" s="226" t="s">
        <v>210</v>
      </c>
      <c r="AU377" s="226" t="s">
        <v>79</v>
      </c>
      <c r="AY377" s="19" t="s">
        <v>191</v>
      </c>
      <c r="BE377" s="227">
        <f>IF(N377="základní",J377,0)</f>
        <v>0</v>
      </c>
      <c r="BF377" s="227">
        <f>IF(N377="snížená",J377,0)</f>
        <v>0</v>
      </c>
      <c r="BG377" s="227">
        <f>IF(N377="zákl. přenesená",J377,0)</f>
        <v>0</v>
      </c>
      <c r="BH377" s="227">
        <f>IF(N377="sníž. přenesená",J377,0)</f>
        <v>0</v>
      </c>
      <c r="BI377" s="227">
        <f>IF(N377="nulová",J377,0)</f>
        <v>0</v>
      </c>
      <c r="BJ377" s="19" t="s">
        <v>77</v>
      </c>
      <c r="BK377" s="227">
        <f>ROUND(I377*H377,2)</f>
        <v>0</v>
      </c>
      <c r="BL377" s="19" t="s">
        <v>281</v>
      </c>
      <c r="BM377" s="226" t="s">
        <v>1342</v>
      </c>
    </row>
    <row r="378" s="2" customFormat="1">
      <c r="A378" s="40"/>
      <c r="B378" s="41"/>
      <c r="C378" s="42"/>
      <c r="D378" s="230" t="s">
        <v>231</v>
      </c>
      <c r="E378" s="42"/>
      <c r="F378" s="271" t="s">
        <v>1343</v>
      </c>
      <c r="G378" s="42"/>
      <c r="H378" s="42"/>
      <c r="I378" s="272"/>
      <c r="J378" s="42"/>
      <c r="K378" s="42"/>
      <c r="L378" s="46"/>
      <c r="M378" s="273"/>
      <c r="N378" s="274"/>
      <c r="O378" s="86"/>
      <c r="P378" s="86"/>
      <c r="Q378" s="86"/>
      <c r="R378" s="86"/>
      <c r="S378" s="86"/>
      <c r="T378" s="87"/>
      <c r="U378" s="40"/>
      <c r="V378" s="40"/>
      <c r="W378" s="40"/>
      <c r="X378" s="40"/>
      <c r="Y378" s="40"/>
      <c r="Z378" s="40"/>
      <c r="AA378" s="40"/>
      <c r="AB378" s="40"/>
      <c r="AC378" s="40"/>
      <c r="AD378" s="40"/>
      <c r="AE378" s="40"/>
      <c r="AT378" s="19" t="s">
        <v>231</v>
      </c>
      <c r="AU378" s="19" t="s">
        <v>79</v>
      </c>
    </row>
    <row r="379" s="14" customFormat="1">
      <c r="A379" s="14"/>
      <c r="B379" s="239"/>
      <c r="C379" s="240"/>
      <c r="D379" s="230" t="s">
        <v>200</v>
      </c>
      <c r="E379" s="241" t="s">
        <v>19</v>
      </c>
      <c r="F379" s="242" t="s">
        <v>1344</v>
      </c>
      <c r="G379" s="240"/>
      <c r="H379" s="243">
        <v>0.0089999999999999993</v>
      </c>
      <c r="I379" s="244"/>
      <c r="J379" s="240"/>
      <c r="K379" s="240"/>
      <c r="L379" s="245"/>
      <c r="M379" s="246"/>
      <c r="N379" s="247"/>
      <c r="O379" s="247"/>
      <c r="P379" s="247"/>
      <c r="Q379" s="247"/>
      <c r="R379" s="247"/>
      <c r="S379" s="247"/>
      <c r="T379" s="248"/>
      <c r="U379" s="14"/>
      <c r="V379" s="14"/>
      <c r="W379" s="14"/>
      <c r="X379" s="14"/>
      <c r="Y379" s="14"/>
      <c r="Z379" s="14"/>
      <c r="AA379" s="14"/>
      <c r="AB379" s="14"/>
      <c r="AC379" s="14"/>
      <c r="AD379" s="14"/>
      <c r="AE379" s="14"/>
      <c r="AT379" s="249" t="s">
        <v>200</v>
      </c>
      <c r="AU379" s="249" t="s">
        <v>79</v>
      </c>
      <c r="AV379" s="14" t="s">
        <v>79</v>
      </c>
      <c r="AW379" s="14" t="s">
        <v>31</v>
      </c>
      <c r="AX379" s="14" t="s">
        <v>77</v>
      </c>
      <c r="AY379" s="249" t="s">
        <v>191</v>
      </c>
    </row>
    <row r="380" s="2" customFormat="1" ht="21.75" customHeight="1">
      <c r="A380" s="40"/>
      <c r="B380" s="41"/>
      <c r="C380" s="215" t="s">
        <v>1345</v>
      </c>
      <c r="D380" s="215" t="s">
        <v>194</v>
      </c>
      <c r="E380" s="216" t="s">
        <v>1346</v>
      </c>
      <c r="F380" s="217" t="s">
        <v>1347</v>
      </c>
      <c r="G380" s="218" t="s">
        <v>367</v>
      </c>
      <c r="H380" s="219">
        <v>90</v>
      </c>
      <c r="I380" s="220"/>
      <c r="J380" s="221">
        <f>ROUND(I380*H380,2)</f>
        <v>0</v>
      </c>
      <c r="K380" s="217" t="s">
        <v>19</v>
      </c>
      <c r="L380" s="46"/>
      <c r="M380" s="222" t="s">
        <v>19</v>
      </c>
      <c r="N380" s="223" t="s">
        <v>41</v>
      </c>
      <c r="O380" s="86"/>
      <c r="P380" s="224">
        <f>O380*H380</f>
        <v>0</v>
      </c>
      <c r="Q380" s="224">
        <v>0</v>
      </c>
      <c r="R380" s="224">
        <f>Q380*H380</f>
        <v>0</v>
      </c>
      <c r="S380" s="224">
        <v>0</v>
      </c>
      <c r="T380" s="225">
        <f>S380*H380</f>
        <v>0</v>
      </c>
      <c r="U380" s="40"/>
      <c r="V380" s="40"/>
      <c r="W380" s="40"/>
      <c r="X380" s="40"/>
      <c r="Y380" s="40"/>
      <c r="Z380" s="40"/>
      <c r="AA380" s="40"/>
      <c r="AB380" s="40"/>
      <c r="AC380" s="40"/>
      <c r="AD380" s="40"/>
      <c r="AE380" s="40"/>
      <c r="AR380" s="226" t="s">
        <v>119</v>
      </c>
      <c r="AT380" s="226" t="s">
        <v>194</v>
      </c>
      <c r="AU380" s="226" t="s">
        <v>79</v>
      </c>
      <c r="AY380" s="19" t="s">
        <v>191</v>
      </c>
      <c r="BE380" s="227">
        <f>IF(N380="základní",J380,0)</f>
        <v>0</v>
      </c>
      <c r="BF380" s="227">
        <f>IF(N380="snížená",J380,0)</f>
        <v>0</v>
      </c>
      <c r="BG380" s="227">
        <f>IF(N380="zákl. přenesená",J380,0)</f>
        <v>0</v>
      </c>
      <c r="BH380" s="227">
        <f>IF(N380="sníž. přenesená",J380,0)</f>
        <v>0</v>
      </c>
      <c r="BI380" s="227">
        <f>IF(N380="nulová",J380,0)</f>
        <v>0</v>
      </c>
      <c r="BJ380" s="19" t="s">
        <v>77</v>
      </c>
      <c r="BK380" s="227">
        <f>ROUND(I380*H380,2)</f>
        <v>0</v>
      </c>
      <c r="BL380" s="19" t="s">
        <v>119</v>
      </c>
      <c r="BM380" s="226" t="s">
        <v>1348</v>
      </c>
    </row>
    <row r="381" s="2" customFormat="1">
      <c r="A381" s="40"/>
      <c r="B381" s="41"/>
      <c r="C381" s="42"/>
      <c r="D381" s="230" t="s">
        <v>231</v>
      </c>
      <c r="E381" s="42"/>
      <c r="F381" s="271" t="s">
        <v>1021</v>
      </c>
      <c r="G381" s="42"/>
      <c r="H381" s="42"/>
      <c r="I381" s="272"/>
      <c r="J381" s="42"/>
      <c r="K381" s="42"/>
      <c r="L381" s="46"/>
      <c r="M381" s="273"/>
      <c r="N381" s="274"/>
      <c r="O381" s="86"/>
      <c r="P381" s="86"/>
      <c r="Q381" s="86"/>
      <c r="R381" s="86"/>
      <c r="S381" s="86"/>
      <c r="T381" s="87"/>
      <c r="U381" s="40"/>
      <c r="V381" s="40"/>
      <c r="W381" s="40"/>
      <c r="X381" s="40"/>
      <c r="Y381" s="40"/>
      <c r="Z381" s="40"/>
      <c r="AA381" s="40"/>
      <c r="AB381" s="40"/>
      <c r="AC381" s="40"/>
      <c r="AD381" s="40"/>
      <c r="AE381" s="40"/>
      <c r="AT381" s="19" t="s">
        <v>231</v>
      </c>
      <c r="AU381" s="19" t="s">
        <v>79</v>
      </c>
    </row>
    <row r="382" s="14" customFormat="1">
      <c r="A382" s="14"/>
      <c r="B382" s="239"/>
      <c r="C382" s="240"/>
      <c r="D382" s="230" t="s">
        <v>200</v>
      </c>
      <c r="E382" s="241" t="s">
        <v>19</v>
      </c>
      <c r="F382" s="242" t="s">
        <v>1349</v>
      </c>
      <c r="G382" s="240"/>
      <c r="H382" s="243">
        <v>90</v>
      </c>
      <c r="I382" s="244"/>
      <c r="J382" s="240"/>
      <c r="K382" s="240"/>
      <c r="L382" s="245"/>
      <c r="M382" s="246"/>
      <c r="N382" s="247"/>
      <c r="O382" s="247"/>
      <c r="P382" s="247"/>
      <c r="Q382" s="247"/>
      <c r="R382" s="247"/>
      <c r="S382" s="247"/>
      <c r="T382" s="248"/>
      <c r="U382" s="14"/>
      <c r="V382" s="14"/>
      <c r="W382" s="14"/>
      <c r="X382" s="14"/>
      <c r="Y382" s="14"/>
      <c r="Z382" s="14"/>
      <c r="AA382" s="14"/>
      <c r="AB382" s="14"/>
      <c r="AC382" s="14"/>
      <c r="AD382" s="14"/>
      <c r="AE382" s="14"/>
      <c r="AT382" s="249" t="s">
        <v>200</v>
      </c>
      <c r="AU382" s="249" t="s">
        <v>79</v>
      </c>
      <c r="AV382" s="14" t="s">
        <v>79</v>
      </c>
      <c r="AW382" s="14" t="s">
        <v>31</v>
      </c>
      <c r="AX382" s="14" t="s">
        <v>77</v>
      </c>
      <c r="AY382" s="249" t="s">
        <v>191</v>
      </c>
    </row>
    <row r="383" s="2" customFormat="1" ht="21.75" customHeight="1">
      <c r="A383" s="40"/>
      <c r="B383" s="41"/>
      <c r="C383" s="215" t="s">
        <v>1350</v>
      </c>
      <c r="D383" s="215" t="s">
        <v>194</v>
      </c>
      <c r="E383" s="216" t="s">
        <v>1351</v>
      </c>
      <c r="F383" s="217" t="s">
        <v>1352</v>
      </c>
      <c r="G383" s="218" t="s">
        <v>197</v>
      </c>
      <c r="H383" s="219">
        <v>14.699999999999999</v>
      </c>
      <c r="I383" s="220"/>
      <c r="J383" s="221">
        <f>ROUND(I383*H383,2)</f>
        <v>0</v>
      </c>
      <c r="K383" s="217" t="s">
        <v>19</v>
      </c>
      <c r="L383" s="46"/>
      <c r="M383" s="222" t="s">
        <v>19</v>
      </c>
      <c r="N383" s="223" t="s">
        <v>41</v>
      </c>
      <c r="O383" s="86"/>
      <c r="P383" s="224">
        <f>O383*H383</f>
        <v>0</v>
      </c>
      <c r="Q383" s="224">
        <v>0</v>
      </c>
      <c r="R383" s="224">
        <f>Q383*H383</f>
        <v>0</v>
      </c>
      <c r="S383" s="224">
        <v>0</v>
      </c>
      <c r="T383" s="225">
        <f>S383*H383</f>
        <v>0</v>
      </c>
      <c r="U383" s="40"/>
      <c r="V383" s="40"/>
      <c r="W383" s="40"/>
      <c r="X383" s="40"/>
      <c r="Y383" s="40"/>
      <c r="Z383" s="40"/>
      <c r="AA383" s="40"/>
      <c r="AB383" s="40"/>
      <c r="AC383" s="40"/>
      <c r="AD383" s="40"/>
      <c r="AE383" s="40"/>
      <c r="AR383" s="226" t="s">
        <v>119</v>
      </c>
      <c r="AT383" s="226" t="s">
        <v>194</v>
      </c>
      <c r="AU383" s="226" t="s">
        <v>79</v>
      </c>
      <c r="AY383" s="19" t="s">
        <v>191</v>
      </c>
      <c r="BE383" s="227">
        <f>IF(N383="základní",J383,0)</f>
        <v>0</v>
      </c>
      <c r="BF383" s="227">
        <f>IF(N383="snížená",J383,0)</f>
        <v>0</v>
      </c>
      <c r="BG383" s="227">
        <f>IF(N383="zákl. přenesená",J383,0)</f>
        <v>0</v>
      </c>
      <c r="BH383" s="227">
        <f>IF(N383="sníž. přenesená",J383,0)</f>
        <v>0</v>
      </c>
      <c r="BI383" s="227">
        <f>IF(N383="nulová",J383,0)</f>
        <v>0</v>
      </c>
      <c r="BJ383" s="19" t="s">
        <v>77</v>
      </c>
      <c r="BK383" s="227">
        <f>ROUND(I383*H383,2)</f>
        <v>0</v>
      </c>
      <c r="BL383" s="19" t="s">
        <v>119</v>
      </c>
      <c r="BM383" s="226" t="s">
        <v>1353</v>
      </c>
    </row>
    <row r="384" s="2" customFormat="1">
      <c r="A384" s="40"/>
      <c r="B384" s="41"/>
      <c r="C384" s="42"/>
      <c r="D384" s="230" t="s">
        <v>231</v>
      </c>
      <c r="E384" s="42"/>
      <c r="F384" s="271" t="s">
        <v>1021</v>
      </c>
      <c r="G384" s="42"/>
      <c r="H384" s="42"/>
      <c r="I384" s="272"/>
      <c r="J384" s="42"/>
      <c r="K384" s="42"/>
      <c r="L384" s="46"/>
      <c r="M384" s="273"/>
      <c r="N384" s="274"/>
      <c r="O384" s="86"/>
      <c r="P384" s="86"/>
      <c r="Q384" s="86"/>
      <c r="R384" s="86"/>
      <c r="S384" s="86"/>
      <c r="T384" s="87"/>
      <c r="U384" s="40"/>
      <c r="V384" s="40"/>
      <c r="W384" s="40"/>
      <c r="X384" s="40"/>
      <c r="Y384" s="40"/>
      <c r="Z384" s="40"/>
      <c r="AA384" s="40"/>
      <c r="AB384" s="40"/>
      <c r="AC384" s="40"/>
      <c r="AD384" s="40"/>
      <c r="AE384" s="40"/>
      <c r="AT384" s="19" t="s">
        <v>231</v>
      </c>
      <c r="AU384" s="19" t="s">
        <v>79</v>
      </c>
    </row>
    <row r="385" s="14" customFormat="1">
      <c r="A385" s="14"/>
      <c r="B385" s="239"/>
      <c r="C385" s="240"/>
      <c r="D385" s="230" t="s">
        <v>200</v>
      </c>
      <c r="E385" s="241" t="s">
        <v>19</v>
      </c>
      <c r="F385" s="242" t="s">
        <v>1354</v>
      </c>
      <c r="G385" s="240"/>
      <c r="H385" s="243">
        <v>14.699999999999999</v>
      </c>
      <c r="I385" s="244"/>
      <c r="J385" s="240"/>
      <c r="K385" s="240"/>
      <c r="L385" s="245"/>
      <c r="M385" s="246"/>
      <c r="N385" s="247"/>
      <c r="O385" s="247"/>
      <c r="P385" s="247"/>
      <c r="Q385" s="247"/>
      <c r="R385" s="247"/>
      <c r="S385" s="247"/>
      <c r="T385" s="248"/>
      <c r="U385" s="14"/>
      <c r="V385" s="14"/>
      <c r="W385" s="14"/>
      <c r="X385" s="14"/>
      <c r="Y385" s="14"/>
      <c r="Z385" s="14"/>
      <c r="AA385" s="14"/>
      <c r="AB385" s="14"/>
      <c r="AC385" s="14"/>
      <c r="AD385" s="14"/>
      <c r="AE385" s="14"/>
      <c r="AT385" s="249" t="s">
        <v>200</v>
      </c>
      <c r="AU385" s="249" t="s">
        <v>79</v>
      </c>
      <c r="AV385" s="14" t="s">
        <v>79</v>
      </c>
      <c r="AW385" s="14" t="s">
        <v>31</v>
      </c>
      <c r="AX385" s="14" t="s">
        <v>77</v>
      </c>
      <c r="AY385" s="249" t="s">
        <v>191</v>
      </c>
    </row>
    <row r="386" s="2" customFormat="1">
      <c r="A386" s="40"/>
      <c r="B386" s="41"/>
      <c r="C386" s="215" t="s">
        <v>1355</v>
      </c>
      <c r="D386" s="215" t="s">
        <v>194</v>
      </c>
      <c r="E386" s="216" t="s">
        <v>1356</v>
      </c>
      <c r="F386" s="217" t="s">
        <v>1357</v>
      </c>
      <c r="G386" s="218" t="s">
        <v>1358</v>
      </c>
      <c r="H386" s="301"/>
      <c r="I386" s="220"/>
      <c r="J386" s="221">
        <f>ROUND(I386*H386,2)</f>
        <v>0</v>
      </c>
      <c r="K386" s="217" t="s">
        <v>521</v>
      </c>
      <c r="L386" s="46"/>
      <c r="M386" s="222" t="s">
        <v>19</v>
      </c>
      <c r="N386" s="223" t="s">
        <v>41</v>
      </c>
      <c r="O386" s="86"/>
      <c r="P386" s="224">
        <f>O386*H386</f>
        <v>0</v>
      </c>
      <c r="Q386" s="224">
        <v>0</v>
      </c>
      <c r="R386" s="224">
        <f>Q386*H386</f>
        <v>0</v>
      </c>
      <c r="S386" s="224">
        <v>0</v>
      </c>
      <c r="T386" s="225">
        <f>S386*H386</f>
        <v>0</v>
      </c>
      <c r="U386" s="40"/>
      <c r="V386" s="40"/>
      <c r="W386" s="40"/>
      <c r="X386" s="40"/>
      <c r="Y386" s="40"/>
      <c r="Z386" s="40"/>
      <c r="AA386" s="40"/>
      <c r="AB386" s="40"/>
      <c r="AC386" s="40"/>
      <c r="AD386" s="40"/>
      <c r="AE386" s="40"/>
      <c r="AR386" s="226" t="s">
        <v>281</v>
      </c>
      <c r="AT386" s="226" t="s">
        <v>194</v>
      </c>
      <c r="AU386" s="226" t="s">
        <v>79</v>
      </c>
      <c r="AY386" s="19" t="s">
        <v>191</v>
      </c>
      <c r="BE386" s="227">
        <f>IF(N386="základní",J386,0)</f>
        <v>0</v>
      </c>
      <c r="BF386" s="227">
        <f>IF(N386="snížená",J386,0)</f>
        <v>0</v>
      </c>
      <c r="BG386" s="227">
        <f>IF(N386="zákl. přenesená",J386,0)</f>
        <v>0</v>
      </c>
      <c r="BH386" s="227">
        <f>IF(N386="sníž. přenesená",J386,0)</f>
        <v>0</v>
      </c>
      <c r="BI386" s="227">
        <f>IF(N386="nulová",J386,0)</f>
        <v>0</v>
      </c>
      <c r="BJ386" s="19" t="s">
        <v>77</v>
      </c>
      <c r="BK386" s="227">
        <f>ROUND(I386*H386,2)</f>
        <v>0</v>
      </c>
      <c r="BL386" s="19" t="s">
        <v>281</v>
      </c>
      <c r="BM386" s="226" t="s">
        <v>1359</v>
      </c>
    </row>
    <row r="387" s="12" customFormat="1" ht="22.8" customHeight="1">
      <c r="A387" s="12"/>
      <c r="B387" s="199"/>
      <c r="C387" s="200"/>
      <c r="D387" s="201" t="s">
        <v>69</v>
      </c>
      <c r="E387" s="213" t="s">
        <v>1360</v>
      </c>
      <c r="F387" s="213" t="s">
        <v>1361</v>
      </c>
      <c r="G387" s="200"/>
      <c r="H387" s="200"/>
      <c r="I387" s="203"/>
      <c r="J387" s="214">
        <f>BK387</f>
        <v>0</v>
      </c>
      <c r="K387" s="200"/>
      <c r="L387" s="205"/>
      <c r="M387" s="206"/>
      <c r="N387" s="207"/>
      <c r="O387" s="207"/>
      <c r="P387" s="208">
        <f>SUM(P388:P396)</f>
        <v>0</v>
      </c>
      <c r="Q387" s="207"/>
      <c r="R387" s="208">
        <f>SUM(R388:R396)</f>
        <v>0.025349730000000001</v>
      </c>
      <c r="S387" s="207"/>
      <c r="T387" s="209">
        <f>SUM(T388:T396)</f>
        <v>0</v>
      </c>
      <c r="U387" s="12"/>
      <c r="V387" s="12"/>
      <c r="W387" s="12"/>
      <c r="X387" s="12"/>
      <c r="Y387" s="12"/>
      <c r="Z387" s="12"/>
      <c r="AA387" s="12"/>
      <c r="AB387" s="12"/>
      <c r="AC387" s="12"/>
      <c r="AD387" s="12"/>
      <c r="AE387" s="12"/>
      <c r="AR387" s="210" t="s">
        <v>79</v>
      </c>
      <c r="AT387" s="211" t="s">
        <v>69</v>
      </c>
      <c r="AU387" s="211" t="s">
        <v>77</v>
      </c>
      <c r="AY387" s="210" t="s">
        <v>191</v>
      </c>
      <c r="BK387" s="212">
        <f>SUM(BK388:BK396)</f>
        <v>0</v>
      </c>
    </row>
    <row r="388" s="2" customFormat="1" ht="16.5" customHeight="1">
      <c r="A388" s="40"/>
      <c r="B388" s="41"/>
      <c r="C388" s="215" t="s">
        <v>1362</v>
      </c>
      <c r="D388" s="215" t="s">
        <v>194</v>
      </c>
      <c r="E388" s="216" t="s">
        <v>1363</v>
      </c>
      <c r="F388" s="217" t="s">
        <v>1364</v>
      </c>
      <c r="G388" s="218" t="s">
        <v>367</v>
      </c>
      <c r="H388" s="219">
        <v>120.71299999999999</v>
      </c>
      <c r="I388" s="220"/>
      <c r="J388" s="221">
        <f>ROUND(I388*H388,2)</f>
        <v>0</v>
      </c>
      <c r="K388" s="217" t="s">
        <v>521</v>
      </c>
      <c r="L388" s="46"/>
      <c r="M388" s="222" t="s">
        <v>19</v>
      </c>
      <c r="N388" s="223" t="s">
        <v>41</v>
      </c>
      <c r="O388" s="86"/>
      <c r="P388" s="224">
        <f>O388*H388</f>
        <v>0</v>
      </c>
      <c r="Q388" s="224">
        <v>0.00021000000000000001</v>
      </c>
      <c r="R388" s="224">
        <f>Q388*H388</f>
        <v>0.025349730000000001</v>
      </c>
      <c r="S388" s="224">
        <v>0</v>
      </c>
      <c r="T388" s="225">
        <f>S388*H388</f>
        <v>0</v>
      </c>
      <c r="U388" s="40"/>
      <c r="V388" s="40"/>
      <c r="W388" s="40"/>
      <c r="X388" s="40"/>
      <c r="Y388" s="40"/>
      <c r="Z388" s="40"/>
      <c r="AA388" s="40"/>
      <c r="AB388" s="40"/>
      <c r="AC388" s="40"/>
      <c r="AD388" s="40"/>
      <c r="AE388" s="40"/>
      <c r="AR388" s="226" t="s">
        <v>281</v>
      </c>
      <c r="AT388" s="226" t="s">
        <v>194</v>
      </c>
      <c r="AU388" s="226" t="s">
        <v>79</v>
      </c>
      <c r="AY388" s="19" t="s">
        <v>191</v>
      </c>
      <c r="BE388" s="227">
        <f>IF(N388="základní",J388,0)</f>
        <v>0</v>
      </c>
      <c r="BF388" s="227">
        <f>IF(N388="snížená",J388,0)</f>
        <v>0</v>
      </c>
      <c r="BG388" s="227">
        <f>IF(N388="zákl. přenesená",J388,0)</f>
        <v>0</v>
      </c>
      <c r="BH388" s="227">
        <f>IF(N388="sníž. přenesená",J388,0)</f>
        <v>0</v>
      </c>
      <c r="BI388" s="227">
        <f>IF(N388="nulová",J388,0)</f>
        <v>0</v>
      </c>
      <c r="BJ388" s="19" t="s">
        <v>77</v>
      </c>
      <c r="BK388" s="227">
        <f>ROUND(I388*H388,2)</f>
        <v>0</v>
      </c>
      <c r="BL388" s="19" t="s">
        <v>281</v>
      </c>
      <c r="BM388" s="226" t="s">
        <v>1365</v>
      </c>
    </row>
    <row r="389" s="2" customFormat="1">
      <c r="A389" s="40"/>
      <c r="B389" s="41"/>
      <c r="C389" s="42"/>
      <c r="D389" s="230" t="s">
        <v>231</v>
      </c>
      <c r="E389" s="42"/>
      <c r="F389" s="271" t="s">
        <v>1366</v>
      </c>
      <c r="G389" s="42"/>
      <c r="H389" s="42"/>
      <c r="I389" s="272"/>
      <c r="J389" s="42"/>
      <c r="K389" s="42"/>
      <c r="L389" s="46"/>
      <c r="M389" s="273"/>
      <c r="N389" s="274"/>
      <c r="O389" s="86"/>
      <c r="P389" s="86"/>
      <c r="Q389" s="86"/>
      <c r="R389" s="86"/>
      <c r="S389" s="86"/>
      <c r="T389" s="87"/>
      <c r="U389" s="40"/>
      <c r="V389" s="40"/>
      <c r="W389" s="40"/>
      <c r="X389" s="40"/>
      <c r="Y389" s="40"/>
      <c r="Z389" s="40"/>
      <c r="AA389" s="40"/>
      <c r="AB389" s="40"/>
      <c r="AC389" s="40"/>
      <c r="AD389" s="40"/>
      <c r="AE389" s="40"/>
      <c r="AT389" s="19" t="s">
        <v>231</v>
      </c>
      <c r="AU389" s="19" t="s">
        <v>79</v>
      </c>
    </row>
    <row r="390" s="13" customFormat="1">
      <c r="A390" s="13"/>
      <c r="B390" s="228"/>
      <c r="C390" s="229"/>
      <c r="D390" s="230" t="s">
        <v>200</v>
      </c>
      <c r="E390" s="231" t="s">
        <v>19</v>
      </c>
      <c r="F390" s="232" t="s">
        <v>1264</v>
      </c>
      <c r="G390" s="229"/>
      <c r="H390" s="231" t="s">
        <v>19</v>
      </c>
      <c r="I390" s="233"/>
      <c r="J390" s="229"/>
      <c r="K390" s="229"/>
      <c r="L390" s="234"/>
      <c r="M390" s="235"/>
      <c r="N390" s="236"/>
      <c r="O390" s="236"/>
      <c r="P390" s="236"/>
      <c r="Q390" s="236"/>
      <c r="R390" s="236"/>
      <c r="S390" s="236"/>
      <c r="T390" s="237"/>
      <c r="U390" s="13"/>
      <c r="V390" s="13"/>
      <c r="W390" s="13"/>
      <c r="X390" s="13"/>
      <c r="Y390" s="13"/>
      <c r="Z390" s="13"/>
      <c r="AA390" s="13"/>
      <c r="AB390" s="13"/>
      <c r="AC390" s="13"/>
      <c r="AD390" s="13"/>
      <c r="AE390" s="13"/>
      <c r="AT390" s="238" t="s">
        <v>200</v>
      </c>
      <c r="AU390" s="238" t="s">
        <v>79</v>
      </c>
      <c r="AV390" s="13" t="s">
        <v>77</v>
      </c>
      <c r="AW390" s="13" t="s">
        <v>31</v>
      </c>
      <c r="AX390" s="13" t="s">
        <v>70</v>
      </c>
      <c r="AY390" s="238" t="s">
        <v>191</v>
      </c>
    </row>
    <row r="391" s="14" customFormat="1">
      <c r="A391" s="14"/>
      <c r="B391" s="239"/>
      <c r="C391" s="240"/>
      <c r="D391" s="230" t="s">
        <v>200</v>
      </c>
      <c r="E391" s="241" t="s">
        <v>19</v>
      </c>
      <c r="F391" s="242" t="s">
        <v>1265</v>
      </c>
      <c r="G391" s="240"/>
      <c r="H391" s="243">
        <v>25.07</v>
      </c>
      <c r="I391" s="244"/>
      <c r="J391" s="240"/>
      <c r="K391" s="240"/>
      <c r="L391" s="245"/>
      <c r="M391" s="246"/>
      <c r="N391" s="247"/>
      <c r="O391" s="247"/>
      <c r="P391" s="247"/>
      <c r="Q391" s="247"/>
      <c r="R391" s="247"/>
      <c r="S391" s="247"/>
      <c r="T391" s="248"/>
      <c r="U391" s="14"/>
      <c r="V391" s="14"/>
      <c r="W391" s="14"/>
      <c r="X391" s="14"/>
      <c r="Y391" s="14"/>
      <c r="Z391" s="14"/>
      <c r="AA391" s="14"/>
      <c r="AB391" s="14"/>
      <c r="AC391" s="14"/>
      <c r="AD391" s="14"/>
      <c r="AE391" s="14"/>
      <c r="AT391" s="249" t="s">
        <v>200</v>
      </c>
      <c r="AU391" s="249" t="s">
        <v>79</v>
      </c>
      <c r="AV391" s="14" t="s">
        <v>79</v>
      </c>
      <c r="AW391" s="14" t="s">
        <v>31</v>
      </c>
      <c r="AX391" s="14" t="s">
        <v>70</v>
      </c>
      <c r="AY391" s="249" t="s">
        <v>191</v>
      </c>
    </row>
    <row r="392" s="13" customFormat="1">
      <c r="A392" s="13"/>
      <c r="B392" s="228"/>
      <c r="C392" s="229"/>
      <c r="D392" s="230" t="s">
        <v>200</v>
      </c>
      <c r="E392" s="231" t="s">
        <v>19</v>
      </c>
      <c r="F392" s="232" t="s">
        <v>1250</v>
      </c>
      <c r="G392" s="229"/>
      <c r="H392" s="231" t="s">
        <v>19</v>
      </c>
      <c r="I392" s="233"/>
      <c r="J392" s="229"/>
      <c r="K392" s="229"/>
      <c r="L392" s="234"/>
      <c r="M392" s="235"/>
      <c r="N392" s="236"/>
      <c r="O392" s="236"/>
      <c r="P392" s="236"/>
      <c r="Q392" s="236"/>
      <c r="R392" s="236"/>
      <c r="S392" s="236"/>
      <c r="T392" s="237"/>
      <c r="U392" s="13"/>
      <c r="V392" s="13"/>
      <c r="W392" s="13"/>
      <c r="X392" s="13"/>
      <c r="Y392" s="13"/>
      <c r="Z392" s="13"/>
      <c r="AA392" s="13"/>
      <c r="AB392" s="13"/>
      <c r="AC392" s="13"/>
      <c r="AD392" s="13"/>
      <c r="AE392" s="13"/>
      <c r="AT392" s="238" t="s">
        <v>200</v>
      </c>
      <c r="AU392" s="238" t="s">
        <v>79</v>
      </c>
      <c r="AV392" s="13" t="s">
        <v>77</v>
      </c>
      <c r="AW392" s="13" t="s">
        <v>31</v>
      </c>
      <c r="AX392" s="13" t="s">
        <v>70</v>
      </c>
      <c r="AY392" s="238" t="s">
        <v>191</v>
      </c>
    </row>
    <row r="393" s="14" customFormat="1">
      <c r="A393" s="14"/>
      <c r="B393" s="239"/>
      <c r="C393" s="240"/>
      <c r="D393" s="230" t="s">
        <v>200</v>
      </c>
      <c r="E393" s="241" t="s">
        <v>19</v>
      </c>
      <c r="F393" s="242" t="s">
        <v>1251</v>
      </c>
      <c r="G393" s="240"/>
      <c r="H393" s="243">
        <v>28.443000000000001</v>
      </c>
      <c r="I393" s="244"/>
      <c r="J393" s="240"/>
      <c r="K393" s="240"/>
      <c r="L393" s="245"/>
      <c r="M393" s="246"/>
      <c r="N393" s="247"/>
      <c r="O393" s="247"/>
      <c r="P393" s="247"/>
      <c r="Q393" s="247"/>
      <c r="R393" s="247"/>
      <c r="S393" s="247"/>
      <c r="T393" s="248"/>
      <c r="U393" s="14"/>
      <c r="V393" s="14"/>
      <c r="W393" s="14"/>
      <c r="X393" s="14"/>
      <c r="Y393" s="14"/>
      <c r="Z393" s="14"/>
      <c r="AA393" s="14"/>
      <c r="AB393" s="14"/>
      <c r="AC393" s="14"/>
      <c r="AD393" s="14"/>
      <c r="AE393" s="14"/>
      <c r="AT393" s="249" t="s">
        <v>200</v>
      </c>
      <c r="AU393" s="249" t="s">
        <v>79</v>
      </c>
      <c r="AV393" s="14" t="s">
        <v>79</v>
      </c>
      <c r="AW393" s="14" t="s">
        <v>31</v>
      </c>
      <c r="AX393" s="14" t="s">
        <v>70</v>
      </c>
      <c r="AY393" s="249" t="s">
        <v>191</v>
      </c>
    </row>
    <row r="394" s="13" customFormat="1">
      <c r="A394" s="13"/>
      <c r="B394" s="228"/>
      <c r="C394" s="229"/>
      <c r="D394" s="230" t="s">
        <v>200</v>
      </c>
      <c r="E394" s="231" t="s">
        <v>19</v>
      </c>
      <c r="F394" s="232" t="s">
        <v>1252</v>
      </c>
      <c r="G394" s="229"/>
      <c r="H394" s="231" t="s">
        <v>19</v>
      </c>
      <c r="I394" s="233"/>
      <c r="J394" s="229"/>
      <c r="K394" s="229"/>
      <c r="L394" s="234"/>
      <c r="M394" s="235"/>
      <c r="N394" s="236"/>
      <c r="O394" s="236"/>
      <c r="P394" s="236"/>
      <c r="Q394" s="236"/>
      <c r="R394" s="236"/>
      <c r="S394" s="236"/>
      <c r="T394" s="237"/>
      <c r="U394" s="13"/>
      <c r="V394" s="13"/>
      <c r="W394" s="13"/>
      <c r="X394" s="13"/>
      <c r="Y394" s="13"/>
      <c r="Z394" s="13"/>
      <c r="AA394" s="13"/>
      <c r="AB394" s="13"/>
      <c r="AC394" s="13"/>
      <c r="AD394" s="13"/>
      <c r="AE394" s="13"/>
      <c r="AT394" s="238" t="s">
        <v>200</v>
      </c>
      <c r="AU394" s="238" t="s">
        <v>79</v>
      </c>
      <c r="AV394" s="13" t="s">
        <v>77</v>
      </c>
      <c r="AW394" s="13" t="s">
        <v>31</v>
      </c>
      <c r="AX394" s="13" t="s">
        <v>70</v>
      </c>
      <c r="AY394" s="238" t="s">
        <v>191</v>
      </c>
    </row>
    <row r="395" s="14" customFormat="1">
      <c r="A395" s="14"/>
      <c r="B395" s="239"/>
      <c r="C395" s="240"/>
      <c r="D395" s="230" t="s">
        <v>200</v>
      </c>
      <c r="E395" s="241" t="s">
        <v>19</v>
      </c>
      <c r="F395" s="242" t="s">
        <v>1253</v>
      </c>
      <c r="G395" s="240"/>
      <c r="H395" s="243">
        <v>67.200000000000003</v>
      </c>
      <c r="I395" s="244"/>
      <c r="J395" s="240"/>
      <c r="K395" s="240"/>
      <c r="L395" s="245"/>
      <c r="M395" s="246"/>
      <c r="N395" s="247"/>
      <c r="O395" s="247"/>
      <c r="P395" s="247"/>
      <c r="Q395" s="247"/>
      <c r="R395" s="247"/>
      <c r="S395" s="247"/>
      <c r="T395" s="248"/>
      <c r="U395" s="14"/>
      <c r="V395" s="14"/>
      <c r="W395" s="14"/>
      <c r="X395" s="14"/>
      <c r="Y395" s="14"/>
      <c r="Z395" s="14"/>
      <c r="AA395" s="14"/>
      <c r="AB395" s="14"/>
      <c r="AC395" s="14"/>
      <c r="AD395" s="14"/>
      <c r="AE395" s="14"/>
      <c r="AT395" s="249" t="s">
        <v>200</v>
      </c>
      <c r="AU395" s="249" t="s">
        <v>79</v>
      </c>
      <c r="AV395" s="14" t="s">
        <v>79</v>
      </c>
      <c r="AW395" s="14" t="s">
        <v>31</v>
      </c>
      <c r="AX395" s="14" t="s">
        <v>70</v>
      </c>
      <c r="AY395" s="249" t="s">
        <v>191</v>
      </c>
    </row>
    <row r="396" s="15" customFormat="1">
      <c r="A396" s="15"/>
      <c r="B396" s="250"/>
      <c r="C396" s="251"/>
      <c r="D396" s="230" t="s">
        <v>200</v>
      </c>
      <c r="E396" s="252" t="s">
        <v>19</v>
      </c>
      <c r="F396" s="253" t="s">
        <v>209</v>
      </c>
      <c r="G396" s="251"/>
      <c r="H396" s="254">
        <v>120.71299999999999</v>
      </c>
      <c r="I396" s="255"/>
      <c r="J396" s="251"/>
      <c r="K396" s="251"/>
      <c r="L396" s="256"/>
      <c r="M396" s="296"/>
      <c r="N396" s="297"/>
      <c r="O396" s="297"/>
      <c r="P396" s="297"/>
      <c r="Q396" s="297"/>
      <c r="R396" s="297"/>
      <c r="S396" s="297"/>
      <c r="T396" s="298"/>
      <c r="U396" s="15"/>
      <c r="V396" s="15"/>
      <c r="W396" s="15"/>
      <c r="X396" s="15"/>
      <c r="Y396" s="15"/>
      <c r="Z396" s="15"/>
      <c r="AA396" s="15"/>
      <c r="AB396" s="15"/>
      <c r="AC396" s="15"/>
      <c r="AD396" s="15"/>
      <c r="AE396" s="15"/>
      <c r="AT396" s="260" t="s">
        <v>200</v>
      </c>
      <c r="AU396" s="260" t="s">
        <v>79</v>
      </c>
      <c r="AV396" s="15" t="s">
        <v>119</v>
      </c>
      <c r="AW396" s="15" t="s">
        <v>31</v>
      </c>
      <c r="AX396" s="15" t="s">
        <v>77</v>
      </c>
      <c r="AY396" s="260" t="s">
        <v>191</v>
      </c>
    </row>
    <row r="397" s="2" customFormat="1" ht="6.96" customHeight="1">
      <c r="A397" s="40"/>
      <c r="B397" s="61"/>
      <c r="C397" s="62"/>
      <c r="D397" s="62"/>
      <c r="E397" s="62"/>
      <c r="F397" s="62"/>
      <c r="G397" s="62"/>
      <c r="H397" s="62"/>
      <c r="I397" s="62"/>
      <c r="J397" s="62"/>
      <c r="K397" s="62"/>
      <c r="L397" s="46"/>
      <c r="M397" s="40"/>
      <c r="O397" s="40"/>
      <c r="P397" s="40"/>
      <c r="Q397" s="40"/>
      <c r="R397" s="40"/>
      <c r="S397" s="40"/>
      <c r="T397" s="40"/>
      <c r="U397" s="40"/>
      <c r="V397" s="40"/>
      <c r="W397" s="40"/>
      <c r="X397" s="40"/>
      <c r="Y397" s="40"/>
      <c r="Z397" s="40"/>
      <c r="AA397" s="40"/>
      <c r="AB397" s="40"/>
      <c r="AC397" s="40"/>
      <c r="AD397" s="40"/>
      <c r="AE397" s="40"/>
    </row>
  </sheetData>
  <sheetProtection sheet="1" autoFilter="0" formatColumns="0" formatRows="0" objects="1" scenarios="1" spinCount="100000" saltValue="hthKpq6RxHg556SH8R4/dTTKv4LNbS/R0zsSH30uBV6vMtUJdmq2xwHac9JFDXlojiuGHkFdIDymUzHceKqrmQ==" hashValue="mgwPsQal4+bAZg5zenIg5PI4luZs2KTV0naxp0NVrZ1W/ux0onDLvMfU3t5agoVsuDzaNFqoCztdIMfuYz9QpQ==" algorithmName="SHA-512" password="CC35"/>
  <autoFilter ref="C102:K396"/>
  <mergeCells count="15">
    <mergeCell ref="E7:H7"/>
    <mergeCell ref="E11:H11"/>
    <mergeCell ref="E9:H9"/>
    <mergeCell ref="E13:H13"/>
    <mergeCell ref="E22:H22"/>
    <mergeCell ref="E31:H31"/>
    <mergeCell ref="E52:H52"/>
    <mergeCell ref="E56:H56"/>
    <mergeCell ref="E54:H54"/>
    <mergeCell ref="E58:H58"/>
    <mergeCell ref="E89:H89"/>
    <mergeCell ref="E93:H93"/>
    <mergeCell ref="E91:H91"/>
    <mergeCell ref="E95:H95"/>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123</v>
      </c>
    </row>
    <row r="3" s="1" customFormat="1" ht="6.96" customHeight="1">
      <c r="B3" s="141"/>
      <c r="C3" s="142"/>
      <c r="D3" s="142"/>
      <c r="E3" s="142"/>
      <c r="F3" s="142"/>
      <c r="G3" s="142"/>
      <c r="H3" s="142"/>
      <c r="I3" s="142"/>
      <c r="J3" s="142"/>
      <c r="K3" s="142"/>
      <c r="L3" s="22"/>
      <c r="AT3" s="19" t="s">
        <v>79</v>
      </c>
    </row>
    <row r="4" s="1" customFormat="1" ht="24.96" customHeight="1">
      <c r="B4" s="22"/>
      <c r="D4" s="143" t="s">
        <v>161</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1. TK Velké Březno - Boletice n.L. a 1. SK v žst. Boletice_OPRAVA č.1</v>
      </c>
      <c r="F7" s="145"/>
      <c r="G7" s="145"/>
      <c r="H7" s="145"/>
      <c r="L7" s="22"/>
    </row>
    <row r="8">
      <c r="B8" s="22"/>
      <c r="D8" s="145" t="s">
        <v>162</v>
      </c>
      <c r="L8" s="22"/>
    </row>
    <row r="9" s="1" customFormat="1" ht="16.5" customHeight="1">
      <c r="B9" s="22"/>
      <c r="E9" s="146" t="s">
        <v>924</v>
      </c>
      <c r="F9" s="1"/>
      <c r="G9" s="1"/>
      <c r="H9" s="1"/>
      <c r="L9" s="22"/>
    </row>
    <row r="10" s="1" customFormat="1" ht="12" customHeight="1">
      <c r="B10" s="22"/>
      <c r="D10" s="145" t="s">
        <v>164</v>
      </c>
      <c r="L10" s="22"/>
    </row>
    <row r="11" s="2" customFormat="1" ht="16.5" customHeight="1">
      <c r="A11" s="40"/>
      <c r="B11" s="46"/>
      <c r="C11" s="40"/>
      <c r="D11" s="40"/>
      <c r="E11" s="158" t="s">
        <v>925</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926</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1367</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15. 3. 2021</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stavby'!AN10="","",'Rekapitulace stavby'!AN10)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stavby'!E11="","",'Rekapitulace stavby'!E11)</f>
        <v xml:space="preserve"> </v>
      </c>
      <c r="F19" s="40"/>
      <c r="G19" s="40"/>
      <c r="H19" s="40"/>
      <c r="I19" s="145" t="s">
        <v>27</v>
      </c>
      <c r="J19" s="135" t="str">
        <f>IF('Rekapitulace stavby'!AN11="","",'Rekapitulace stavby'!AN11)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stavby'!AN16="","",'Rekapitulace stavby'!AN16)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stavby'!E17="","",'Rekapitulace stavby'!E17)</f>
        <v xml:space="preserve"> </v>
      </c>
      <c r="F25" s="40"/>
      <c r="G25" s="40"/>
      <c r="H25" s="40"/>
      <c r="I25" s="145" t="s">
        <v>27</v>
      </c>
      <c r="J25" s="135" t="str">
        <f>IF('Rekapitulace stavby'!AN17="","",'Rekapitulace stavby'!AN17)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stavby'!AN19="","",'Rekapitulace stavby'!AN19)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stavby'!E20="","",'Rekapitulace stavby'!E20)</f>
        <v>Věra Trnková</v>
      </c>
      <c r="F28" s="40"/>
      <c r="G28" s="40"/>
      <c r="H28" s="40"/>
      <c r="I28" s="145" t="s">
        <v>27</v>
      </c>
      <c r="J28" s="135" t="str">
        <f>IF('Rekapitulace stavby'!AN20="","",'Rekapitulace stavby'!AN20)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34</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36</v>
      </c>
      <c r="E34" s="40"/>
      <c r="F34" s="40"/>
      <c r="G34" s="40"/>
      <c r="H34" s="40"/>
      <c r="I34" s="40"/>
      <c r="J34" s="156">
        <f>ROUND(J94,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38</v>
      </c>
      <c r="G36" s="40"/>
      <c r="H36" s="40"/>
      <c r="I36" s="157" t="s">
        <v>37</v>
      </c>
      <c r="J36" s="157" t="s">
        <v>39</v>
      </c>
      <c r="K36" s="40"/>
      <c r="L36" s="147"/>
      <c r="S36" s="40"/>
      <c r="T36" s="40"/>
      <c r="U36" s="40"/>
      <c r="V36" s="40"/>
      <c r="W36" s="40"/>
      <c r="X36" s="40"/>
      <c r="Y36" s="40"/>
      <c r="Z36" s="40"/>
      <c r="AA36" s="40"/>
      <c r="AB36" s="40"/>
      <c r="AC36" s="40"/>
      <c r="AD36" s="40"/>
      <c r="AE36" s="40"/>
    </row>
    <row r="37" s="2" customFormat="1" ht="14.4" customHeight="1">
      <c r="A37" s="40"/>
      <c r="B37" s="46"/>
      <c r="C37" s="40"/>
      <c r="D37" s="158" t="s">
        <v>40</v>
      </c>
      <c r="E37" s="145" t="s">
        <v>41</v>
      </c>
      <c r="F37" s="159">
        <f>ROUND((SUM(BE94:BE122)),  2)</f>
        <v>0</v>
      </c>
      <c r="G37" s="40"/>
      <c r="H37" s="40"/>
      <c r="I37" s="160">
        <v>0.20999999999999999</v>
      </c>
      <c r="J37" s="159">
        <f>ROUND(((SUM(BE94:BE122))*I37),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42</v>
      </c>
      <c r="F38" s="159">
        <f>ROUND((SUM(BF94:BF122)),  2)</f>
        <v>0</v>
      </c>
      <c r="G38" s="40"/>
      <c r="H38" s="40"/>
      <c r="I38" s="160">
        <v>0.14999999999999999</v>
      </c>
      <c r="J38" s="159">
        <f>ROUND(((SUM(BF94:BF122))*I38),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43</v>
      </c>
      <c r="F39" s="159">
        <f>ROUND((SUM(BG94:BG122)),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44</v>
      </c>
      <c r="F40" s="159">
        <f>ROUND((SUM(BH94:BH122)),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45</v>
      </c>
      <c r="F41" s="159">
        <f>ROUND((SUM(BI94:BI122)),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46</v>
      </c>
      <c r="E43" s="163"/>
      <c r="F43" s="163"/>
      <c r="G43" s="164" t="s">
        <v>47</v>
      </c>
      <c r="H43" s="165" t="s">
        <v>48</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170</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1. TK Velké Březno - Boletice n.L. a 1. SK v žst. Boletice_OPRAVA č.1</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162</v>
      </c>
      <c r="D53" s="24"/>
      <c r="E53" s="24"/>
      <c r="F53" s="24"/>
      <c r="G53" s="24"/>
      <c r="H53" s="24"/>
      <c r="I53" s="24"/>
      <c r="J53" s="24"/>
      <c r="K53" s="24"/>
      <c r="L53" s="22"/>
    </row>
    <row r="54" s="1" customFormat="1" ht="16.5" customHeight="1">
      <c r="B54" s="23"/>
      <c r="C54" s="24"/>
      <c r="D54" s="24"/>
      <c r="E54" s="172" t="s">
        <v>924</v>
      </c>
      <c r="F54" s="24"/>
      <c r="G54" s="24"/>
      <c r="H54" s="24"/>
      <c r="I54" s="24"/>
      <c r="J54" s="24"/>
      <c r="K54" s="24"/>
      <c r="L54" s="22"/>
    </row>
    <row r="55" s="1" customFormat="1" ht="12" customHeight="1">
      <c r="B55" s="23"/>
      <c r="C55" s="34" t="s">
        <v>164</v>
      </c>
      <c r="D55" s="24"/>
      <c r="E55" s="24"/>
      <c r="F55" s="24"/>
      <c r="G55" s="24"/>
      <c r="H55" s="24"/>
      <c r="I55" s="24"/>
      <c r="J55" s="24"/>
      <c r="K55" s="24"/>
      <c r="L55" s="22"/>
    </row>
    <row r="56" s="2" customFormat="1" ht="16.5" customHeight="1">
      <c r="A56" s="40"/>
      <c r="B56" s="41"/>
      <c r="C56" s="42"/>
      <c r="D56" s="42"/>
      <c r="E56" s="278" t="s">
        <v>925</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926</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km 440,246 - svršek</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15. 3. 2021</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Věra Trnková</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171</v>
      </c>
      <c r="D65" s="174"/>
      <c r="E65" s="174"/>
      <c r="F65" s="174"/>
      <c r="G65" s="174"/>
      <c r="H65" s="174"/>
      <c r="I65" s="174"/>
      <c r="J65" s="175" t="s">
        <v>172</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68</v>
      </c>
      <c r="D67" s="42"/>
      <c r="E67" s="42"/>
      <c r="F67" s="42"/>
      <c r="G67" s="42"/>
      <c r="H67" s="42"/>
      <c r="I67" s="42"/>
      <c r="J67" s="104">
        <f>J94</f>
        <v>0</v>
      </c>
      <c r="K67" s="42"/>
      <c r="L67" s="147"/>
      <c r="S67" s="40"/>
      <c r="T67" s="40"/>
      <c r="U67" s="40"/>
      <c r="V67" s="40"/>
      <c r="W67" s="40"/>
      <c r="X67" s="40"/>
      <c r="Y67" s="40"/>
      <c r="Z67" s="40"/>
      <c r="AA67" s="40"/>
      <c r="AB67" s="40"/>
      <c r="AC67" s="40"/>
      <c r="AD67" s="40"/>
      <c r="AE67" s="40"/>
      <c r="AU67" s="19" t="s">
        <v>173</v>
      </c>
    </row>
    <row r="68" s="9" customFormat="1" ht="24.96" customHeight="1">
      <c r="A68" s="9"/>
      <c r="B68" s="177"/>
      <c r="C68" s="178"/>
      <c r="D68" s="179" t="s">
        <v>174</v>
      </c>
      <c r="E68" s="180"/>
      <c r="F68" s="180"/>
      <c r="G68" s="180"/>
      <c r="H68" s="180"/>
      <c r="I68" s="180"/>
      <c r="J68" s="181">
        <f>J95</f>
        <v>0</v>
      </c>
      <c r="K68" s="178"/>
      <c r="L68" s="182"/>
      <c r="S68" s="9"/>
      <c r="T68" s="9"/>
      <c r="U68" s="9"/>
      <c r="V68" s="9"/>
      <c r="W68" s="9"/>
      <c r="X68" s="9"/>
      <c r="Y68" s="9"/>
      <c r="Z68" s="9"/>
      <c r="AA68" s="9"/>
      <c r="AB68" s="9"/>
      <c r="AC68" s="9"/>
      <c r="AD68" s="9"/>
      <c r="AE68" s="9"/>
    </row>
    <row r="69" s="10" customFormat="1" ht="19.92" customHeight="1">
      <c r="A69" s="10"/>
      <c r="B69" s="183"/>
      <c r="C69" s="127"/>
      <c r="D69" s="184" t="s">
        <v>1368</v>
      </c>
      <c r="E69" s="185"/>
      <c r="F69" s="185"/>
      <c r="G69" s="185"/>
      <c r="H69" s="185"/>
      <c r="I69" s="185"/>
      <c r="J69" s="186">
        <f>J96</f>
        <v>0</v>
      </c>
      <c r="K69" s="127"/>
      <c r="L69" s="187"/>
      <c r="S69" s="10"/>
      <c r="T69" s="10"/>
      <c r="U69" s="10"/>
      <c r="V69" s="10"/>
      <c r="W69" s="10"/>
      <c r="X69" s="10"/>
      <c r="Y69" s="10"/>
      <c r="Z69" s="10"/>
      <c r="AA69" s="10"/>
      <c r="AB69" s="10"/>
      <c r="AC69" s="10"/>
      <c r="AD69" s="10"/>
      <c r="AE69" s="10"/>
    </row>
    <row r="70" s="9" customFormat="1" ht="24.96" customHeight="1">
      <c r="A70" s="9"/>
      <c r="B70" s="177"/>
      <c r="C70" s="178"/>
      <c r="D70" s="179" t="s">
        <v>1369</v>
      </c>
      <c r="E70" s="180"/>
      <c r="F70" s="180"/>
      <c r="G70" s="180"/>
      <c r="H70" s="180"/>
      <c r="I70" s="180"/>
      <c r="J70" s="181">
        <f>J118</f>
        <v>0</v>
      </c>
      <c r="K70" s="178"/>
      <c r="L70" s="182"/>
      <c r="S70" s="9"/>
      <c r="T70" s="9"/>
      <c r="U70" s="9"/>
      <c r="V70" s="9"/>
      <c r="W70" s="9"/>
      <c r="X70" s="9"/>
      <c r="Y70" s="9"/>
      <c r="Z70" s="9"/>
      <c r="AA70" s="9"/>
      <c r="AB70" s="9"/>
      <c r="AC70" s="9"/>
      <c r="AD70" s="9"/>
      <c r="AE70" s="9"/>
    </row>
    <row r="71" s="2" customFormat="1" ht="21.84" customHeight="1">
      <c r="A71" s="40"/>
      <c r="B71" s="41"/>
      <c r="C71" s="42"/>
      <c r="D71" s="42"/>
      <c r="E71" s="42"/>
      <c r="F71" s="42"/>
      <c r="G71" s="42"/>
      <c r="H71" s="42"/>
      <c r="I71" s="42"/>
      <c r="J71" s="42"/>
      <c r="K71" s="42"/>
      <c r="L71" s="147"/>
      <c r="S71" s="40"/>
      <c r="T71" s="40"/>
      <c r="U71" s="40"/>
      <c r="V71" s="40"/>
      <c r="W71" s="40"/>
      <c r="X71" s="40"/>
      <c r="Y71" s="40"/>
      <c r="Z71" s="40"/>
      <c r="AA71" s="40"/>
      <c r="AB71" s="40"/>
      <c r="AC71" s="40"/>
      <c r="AD71" s="40"/>
      <c r="AE71" s="40"/>
    </row>
    <row r="72" s="2" customFormat="1" ht="6.96" customHeight="1">
      <c r="A72" s="40"/>
      <c r="B72" s="61"/>
      <c r="C72" s="62"/>
      <c r="D72" s="62"/>
      <c r="E72" s="62"/>
      <c r="F72" s="62"/>
      <c r="G72" s="62"/>
      <c r="H72" s="62"/>
      <c r="I72" s="62"/>
      <c r="J72" s="62"/>
      <c r="K72" s="62"/>
      <c r="L72" s="147"/>
      <c r="S72" s="40"/>
      <c r="T72" s="40"/>
      <c r="U72" s="40"/>
      <c r="V72" s="40"/>
      <c r="W72" s="40"/>
      <c r="X72" s="40"/>
      <c r="Y72" s="40"/>
      <c r="Z72" s="40"/>
      <c r="AA72" s="40"/>
      <c r="AB72" s="40"/>
      <c r="AC72" s="40"/>
      <c r="AD72" s="40"/>
      <c r="AE72" s="40"/>
    </row>
    <row r="76" s="2" customFormat="1" ht="6.96" customHeight="1">
      <c r="A76" s="40"/>
      <c r="B76" s="63"/>
      <c r="C76" s="64"/>
      <c r="D76" s="64"/>
      <c r="E76" s="64"/>
      <c r="F76" s="64"/>
      <c r="G76" s="64"/>
      <c r="H76" s="64"/>
      <c r="I76" s="64"/>
      <c r="J76" s="64"/>
      <c r="K76" s="64"/>
      <c r="L76" s="147"/>
      <c r="S76" s="40"/>
      <c r="T76" s="40"/>
      <c r="U76" s="40"/>
      <c r="V76" s="40"/>
      <c r="W76" s="40"/>
      <c r="X76" s="40"/>
      <c r="Y76" s="40"/>
      <c r="Z76" s="40"/>
      <c r="AA76" s="40"/>
      <c r="AB76" s="40"/>
      <c r="AC76" s="40"/>
      <c r="AD76" s="40"/>
      <c r="AE76" s="40"/>
    </row>
    <row r="77" s="2" customFormat="1" ht="24.96" customHeight="1">
      <c r="A77" s="40"/>
      <c r="B77" s="41"/>
      <c r="C77" s="25" t="s">
        <v>176</v>
      </c>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6.96" customHeight="1">
      <c r="A78" s="40"/>
      <c r="B78" s="41"/>
      <c r="C78" s="42"/>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2" customHeight="1">
      <c r="A79" s="40"/>
      <c r="B79" s="41"/>
      <c r="C79" s="34" t="s">
        <v>16</v>
      </c>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6.5" customHeight="1">
      <c r="A80" s="40"/>
      <c r="B80" s="41"/>
      <c r="C80" s="42"/>
      <c r="D80" s="42"/>
      <c r="E80" s="172" t="str">
        <f>E7</f>
        <v>Oprava trati v úseku 1. TK Velké Březno - Boletice n.L. a 1. SK v žst. Boletice_OPRAVA č.1</v>
      </c>
      <c r="F80" s="34"/>
      <c r="G80" s="34"/>
      <c r="H80" s="34"/>
      <c r="I80" s="42"/>
      <c r="J80" s="42"/>
      <c r="K80" s="42"/>
      <c r="L80" s="147"/>
      <c r="S80" s="40"/>
      <c r="T80" s="40"/>
      <c r="U80" s="40"/>
      <c r="V80" s="40"/>
      <c r="W80" s="40"/>
      <c r="X80" s="40"/>
      <c r="Y80" s="40"/>
      <c r="Z80" s="40"/>
      <c r="AA80" s="40"/>
      <c r="AB80" s="40"/>
      <c r="AC80" s="40"/>
      <c r="AD80" s="40"/>
      <c r="AE80" s="40"/>
    </row>
    <row r="81" s="1" customFormat="1" ht="12" customHeight="1">
      <c r="B81" s="23"/>
      <c r="C81" s="34" t="s">
        <v>162</v>
      </c>
      <c r="D81" s="24"/>
      <c r="E81" s="24"/>
      <c r="F81" s="24"/>
      <c r="G81" s="24"/>
      <c r="H81" s="24"/>
      <c r="I81" s="24"/>
      <c r="J81" s="24"/>
      <c r="K81" s="24"/>
      <c r="L81" s="22"/>
    </row>
    <row r="82" s="1" customFormat="1" ht="16.5" customHeight="1">
      <c r="B82" s="23"/>
      <c r="C82" s="24"/>
      <c r="D82" s="24"/>
      <c r="E82" s="172" t="s">
        <v>924</v>
      </c>
      <c r="F82" s="24"/>
      <c r="G82" s="24"/>
      <c r="H82" s="24"/>
      <c r="I82" s="24"/>
      <c r="J82" s="24"/>
      <c r="K82" s="24"/>
      <c r="L82" s="22"/>
    </row>
    <row r="83" s="1" customFormat="1" ht="12" customHeight="1">
      <c r="B83" s="23"/>
      <c r="C83" s="34" t="s">
        <v>164</v>
      </c>
      <c r="D83" s="24"/>
      <c r="E83" s="24"/>
      <c r="F83" s="24"/>
      <c r="G83" s="24"/>
      <c r="H83" s="24"/>
      <c r="I83" s="24"/>
      <c r="J83" s="24"/>
      <c r="K83" s="24"/>
      <c r="L83" s="22"/>
    </row>
    <row r="84" s="2" customFormat="1" ht="16.5" customHeight="1">
      <c r="A84" s="40"/>
      <c r="B84" s="41"/>
      <c r="C84" s="42"/>
      <c r="D84" s="42"/>
      <c r="E84" s="278" t="s">
        <v>925</v>
      </c>
      <c r="F84" s="42"/>
      <c r="G84" s="42"/>
      <c r="H84" s="42"/>
      <c r="I84" s="42"/>
      <c r="J84" s="42"/>
      <c r="K84" s="42"/>
      <c r="L84" s="147"/>
      <c r="S84" s="40"/>
      <c r="T84" s="40"/>
      <c r="U84" s="40"/>
      <c r="V84" s="40"/>
      <c r="W84" s="40"/>
      <c r="X84" s="40"/>
      <c r="Y84" s="40"/>
      <c r="Z84" s="40"/>
      <c r="AA84" s="40"/>
      <c r="AB84" s="40"/>
      <c r="AC84" s="40"/>
      <c r="AD84" s="40"/>
      <c r="AE84" s="40"/>
    </row>
    <row r="85" s="2" customFormat="1" ht="12" customHeight="1">
      <c r="A85" s="40"/>
      <c r="B85" s="41"/>
      <c r="C85" s="34" t="s">
        <v>926</v>
      </c>
      <c r="D85" s="42"/>
      <c r="E85" s="42"/>
      <c r="F85" s="42"/>
      <c r="G85" s="42"/>
      <c r="H85" s="42"/>
      <c r="I85" s="42"/>
      <c r="J85" s="42"/>
      <c r="K85" s="42"/>
      <c r="L85" s="147"/>
      <c r="S85" s="40"/>
      <c r="T85" s="40"/>
      <c r="U85" s="40"/>
      <c r="V85" s="40"/>
      <c r="W85" s="40"/>
      <c r="X85" s="40"/>
      <c r="Y85" s="40"/>
      <c r="Z85" s="40"/>
      <c r="AA85" s="40"/>
      <c r="AB85" s="40"/>
      <c r="AC85" s="40"/>
      <c r="AD85" s="40"/>
      <c r="AE85" s="40"/>
    </row>
    <row r="86" s="2" customFormat="1" ht="16.5" customHeight="1">
      <c r="A86" s="40"/>
      <c r="B86" s="41"/>
      <c r="C86" s="42"/>
      <c r="D86" s="42"/>
      <c r="E86" s="71" t="str">
        <f>E13</f>
        <v>002 - km 440,246 - svršek</v>
      </c>
      <c r="F86" s="42"/>
      <c r="G86" s="42"/>
      <c r="H86" s="42"/>
      <c r="I86" s="42"/>
      <c r="J86" s="42"/>
      <c r="K86" s="42"/>
      <c r="L86" s="147"/>
      <c r="S86" s="40"/>
      <c r="T86" s="40"/>
      <c r="U86" s="40"/>
      <c r="V86" s="40"/>
      <c r="W86" s="40"/>
      <c r="X86" s="40"/>
      <c r="Y86" s="40"/>
      <c r="Z86" s="40"/>
      <c r="AA86" s="40"/>
      <c r="AB86" s="40"/>
      <c r="AC86" s="40"/>
      <c r="AD86" s="40"/>
      <c r="AE86" s="40"/>
    </row>
    <row r="87" s="2" customFormat="1" ht="6.96" customHeight="1">
      <c r="A87" s="40"/>
      <c r="B87" s="41"/>
      <c r="C87" s="42"/>
      <c r="D87" s="42"/>
      <c r="E87" s="42"/>
      <c r="F87" s="42"/>
      <c r="G87" s="42"/>
      <c r="H87" s="42"/>
      <c r="I87" s="42"/>
      <c r="J87" s="42"/>
      <c r="K87" s="42"/>
      <c r="L87" s="147"/>
      <c r="S87" s="40"/>
      <c r="T87" s="40"/>
      <c r="U87" s="40"/>
      <c r="V87" s="40"/>
      <c r="W87" s="40"/>
      <c r="X87" s="40"/>
      <c r="Y87" s="40"/>
      <c r="Z87" s="40"/>
      <c r="AA87" s="40"/>
      <c r="AB87" s="40"/>
      <c r="AC87" s="40"/>
      <c r="AD87" s="40"/>
      <c r="AE87" s="40"/>
    </row>
    <row r="88" s="2" customFormat="1" ht="12" customHeight="1">
      <c r="A88" s="40"/>
      <c r="B88" s="41"/>
      <c r="C88" s="34" t="s">
        <v>21</v>
      </c>
      <c r="D88" s="42"/>
      <c r="E88" s="42"/>
      <c r="F88" s="29" t="str">
        <f>F16</f>
        <v xml:space="preserve"> </v>
      </c>
      <c r="G88" s="42"/>
      <c r="H88" s="42"/>
      <c r="I88" s="34" t="s">
        <v>23</v>
      </c>
      <c r="J88" s="74" t="str">
        <f>IF(J16="","",J16)</f>
        <v>15. 3. 2021</v>
      </c>
      <c r="K88" s="42"/>
      <c r="L88" s="147"/>
      <c r="S88" s="40"/>
      <c r="T88" s="40"/>
      <c r="U88" s="40"/>
      <c r="V88" s="40"/>
      <c r="W88" s="40"/>
      <c r="X88" s="40"/>
      <c r="Y88" s="40"/>
      <c r="Z88" s="40"/>
      <c r="AA88" s="40"/>
      <c r="AB88" s="40"/>
      <c r="AC88" s="40"/>
      <c r="AD88" s="40"/>
      <c r="AE88" s="40"/>
    </row>
    <row r="89" s="2" customFormat="1" ht="6.96" customHeight="1">
      <c r="A89" s="40"/>
      <c r="B89" s="41"/>
      <c r="C89" s="42"/>
      <c r="D89" s="42"/>
      <c r="E89" s="42"/>
      <c r="F89" s="42"/>
      <c r="G89" s="42"/>
      <c r="H89" s="42"/>
      <c r="I89" s="42"/>
      <c r="J89" s="42"/>
      <c r="K89" s="42"/>
      <c r="L89" s="147"/>
      <c r="S89" s="40"/>
      <c r="T89" s="40"/>
      <c r="U89" s="40"/>
      <c r="V89" s="40"/>
      <c r="W89" s="40"/>
      <c r="X89" s="40"/>
      <c r="Y89" s="40"/>
      <c r="Z89" s="40"/>
      <c r="AA89" s="40"/>
      <c r="AB89" s="40"/>
      <c r="AC89" s="40"/>
      <c r="AD89" s="40"/>
      <c r="AE89" s="40"/>
    </row>
    <row r="90" s="2" customFormat="1" ht="15.15" customHeight="1">
      <c r="A90" s="40"/>
      <c r="B90" s="41"/>
      <c r="C90" s="34" t="s">
        <v>25</v>
      </c>
      <c r="D90" s="42"/>
      <c r="E90" s="42"/>
      <c r="F90" s="29" t="str">
        <f>E19</f>
        <v xml:space="preserve"> </v>
      </c>
      <c r="G90" s="42"/>
      <c r="H90" s="42"/>
      <c r="I90" s="34" t="s">
        <v>30</v>
      </c>
      <c r="J90" s="38" t="str">
        <f>E25</f>
        <v xml:space="preserve"> </v>
      </c>
      <c r="K90" s="42"/>
      <c r="L90" s="147"/>
      <c r="S90" s="40"/>
      <c r="T90" s="40"/>
      <c r="U90" s="40"/>
      <c r="V90" s="40"/>
      <c r="W90" s="40"/>
      <c r="X90" s="40"/>
      <c r="Y90" s="40"/>
      <c r="Z90" s="40"/>
      <c r="AA90" s="40"/>
      <c r="AB90" s="40"/>
      <c r="AC90" s="40"/>
      <c r="AD90" s="40"/>
      <c r="AE90" s="40"/>
    </row>
    <row r="91" s="2" customFormat="1" ht="15.15" customHeight="1">
      <c r="A91" s="40"/>
      <c r="B91" s="41"/>
      <c r="C91" s="34" t="s">
        <v>28</v>
      </c>
      <c r="D91" s="42"/>
      <c r="E91" s="42"/>
      <c r="F91" s="29" t="str">
        <f>IF(E22="","",E22)</f>
        <v>Vyplň údaj</v>
      </c>
      <c r="G91" s="42"/>
      <c r="H91" s="42"/>
      <c r="I91" s="34" t="s">
        <v>32</v>
      </c>
      <c r="J91" s="38" t="str">
        <f>E28</f>
        <v>Věra Trnková</v>
      </c>
      <c r="K91" s="42"/>
      <c r="L91" s="147"/>
      <c r="S91" s="40"/>
      <c r="T91" s="40"/>
      <c r="U91" s="40"/>
      <c r="V91" s="40"/>
      <c r="W91" s="40"/>
      <c r="X91" s="40"/>
      <c r="Y91" s="40"/>
      <c r="Z91" s="40"/>
      <c r="AA91" s="40"/>
      <c r="AB91" s="40"/>
      <c r="AC91" s="40"/>
      <c r="AD91" s="40"/>
      <c r="AE91" s="40"/>
    </row>
    <row r="92" s="2" customFormat="1" ht="10.32" customHeight="1">
      <c r="A92" s="40"/>
      <c r="B92" s="41"/>
      <c r="C92" s="42"/>
      <c r="D92" s="42"/>
      <c r="E92" s="42"/>
      <c r="F92" s="42"/>
      <c r="G92" s="42"/>
      <c r="H92" s="42"/>
      <c r="I92" s="42"/>
      <c r="J92" s="42"/>
      <c r="K92" s="42"/>
      <c r="L92" s="147"/>
      <c r="S92" s="40"/>
      <c r="T92" s="40"/>
      <c r="U92" s="40"/>
      <c r="V92" s="40"/>
      <c r="W92" s="40"/>
      <c r="X92" s="40"/>
      <c r="Y92" s="40"/>
      <c r="Z92" s="40"/>
      <c r="AA92" s="40"/>
      <c r="AB92" s="40"/>
      <c r="AC92" s="40"/>
      <c r="AD92" s="40"/>
      <c r="AE92" s="40"/>
    </row>
    <row r="93" s="11" customFormat="1" ht="29.28" customHeight="1">
      <c r="A93" s="188"/>
      <c r="B93" s="189"/>
      <c r="C93" s="190" t="s">
        <v>177</v>
      </c>
      <c r="D93" s="191" t="s">
        <v>55</v>
      </c>
      <c r="E93" s="191" t="s">
        <v>51</v>
      </c>
      <c r="F93" s="191" t="s">
        <v>52</v>
      </c>
      <c r="G93" s="191" t="s">
        <v>178</v>
      </c>
      <c r="H93" s="191" t="s">
        <v>179</v>
      </c>
      <c r="I93" s="191" t="s">
        <v>180</v>
      </c>
      <c r="J93" s="191" t="s">
        <v>172</v>
      </c>
      <c r="K93" s="192" t="s">
        <v>181</v>
      </c>
      <c r="L93" s="193"/>
      <c r="M93" s="94" t="s">
        <v>19</v>
      </c>
      <c r="N93" s="95" t="s">
        <v>40</v>
      </c>
      <c r="O93" s="95" t="s">
        <v>182</v>
      </c>
      <c r="P93" s="95" t="s">
        <v>183</v>
      </c>
      <c r="Q93" s="95" t="s">
        <v>184</v>
      </c>
      <c r="R93" s="95" t="s">
        <v>185</v>
      </c>
      <c r="S93" s="95" t="s">
        <v>186</v>
      </c>
      <c r="T93" s="96" t="s">
        <v>187</v>
      </c>
      <c r="U93" s="188"/>
      <c r="V93" s="188"/>
      <c r="W93" s="188"/>
      <c r="X93" s="188"/>
      <c r="Y93" s="188"/>
      <c r="Z93" s="188"/>
      <c r="AA93" s="188"/>
      <c r="AB93" s="188"/>
      <c r="AC93" s="188"/>
      <c r="AD93" s="188"/>
      <c r="AE93" s="188"/>
    </row>
    <row r="94" s="2" customFormat="1" ht="22.8" customHeight="1">
      <c r="A94" s="40"/>
      <c r="B94" s="41"/>
      <c r="C94" s="101" t="s">
        <v>188</v>
      </c>
      <c r="D94" s="42"/>
      <c r="E94" s="42"/>
      <c r="F94" s="42"/>
      <c r="G94" s="42"/>
      <c r="H94" s="42"/>
      <c r="I94" s="42"/>
      <c r="J94" s="194">
        <f>BK94</f>
        <v>0</v>
      </c>
      <c r="K94" s="42"/>
      <c r="L94" s="46"/>
      <c r="M94" s="97"/>
      <c r="N94" s="195"/>
      <c r="O94" s="98"/>
      <c r="P94" s="196">
        <f>P95+P118</f>
        <v>0</v>
      </c>
      <c r="Q94" s="98"/>
      <c r="R94" s="196">
        <f>R95+R118</f>
        <v>37.484999999999999</v>
      </c>
      <c r="S94" s="98"/>
      <c r="T94" s="197">
        <f>T95+T118</f>
        <v>0</v>
      </c>
      <c r="U94" s="40"/>
      <c r="V94" s="40"/>
      <c r="W94" s="40"/>
      <c r="X94" s="40"/>
      <c r="Y94" s="40"/>
      <c r="Z94" s="40"/>
      <c r="AA94" s="40"/>
      <c r="AB94" s="40"/>
      <c r="AC94" s="40"/>
      <c r="AD94" s="40"/>
      <c r="AE94" s="40"/>
      <c r="AT94" s="19" t="s">
        <v>69</v>
      </c>
      <c r="AU94" s="19" t="s">
        <v>173</v>
      </c>
      <c r="BK94" s="198">
        <f>BK95+BK118</f>
        <v>0</v>
      </c>
    </row>
    <row r="95" s="12" customFormat="1" ht="25.92" customHeight="1">
      <c r="A95" s="12"/>
      <c r="B95" s="199"/>
      <c r="C95" s="200"/>
      <c r="D95" s="201" t="s">
        <v>69</v>
      </c>
      <c r="E95" s="202" t="s">
        <v>189</v>
      </c>
      <c r="F95" s="202" t="s">
        <v>190</v>
      </c>
      <c r="G95" s="200"/>
      <c r="H95" s="200"/>
      <c r="I95" s="203"/>
      <c r="J95" s="204">
        <f>BK95</f>
        <v>0</v>
      </c>
      <c r="K95" s="200"/>
      <c r="L95" s="205"/>
      <c r="M95" s="206"/>
      <c r="N95" s="207"/>
      <c r="O95" s="207"/>
      <c r="P95" s="208">
        <f>P96</f>
        <v>0</v>
      </c>
      <c r="Q95" s="207"/>
      <c r="R95" s="208">
        <f>R96</f>
        <v>37.484999999999999</v>
      </c>
      <c r="S95" s="207"/>
      <c r="T95" s="209">
        <f>T96</f>
        <v>0</v>
      </c>
      <c r="U95" s="12"/>
      <c r="V95" s="12"/>
      <c r="W95" s="12"/>
      <c r="X95" s="12"/>
      <c r="Y95" s="12"/>
      <c r="Z95" s="12"/>
      <c r="AA95" s="12"/>
      <c r="AB95" s="12"/>
      <c r="AC95" s="12"/>
      <c r="AD95" s="12"/>
      <c r="AE95" s="12"/>
      <c r="AR95" s="210" t="s">
        <v>77</v>
      </c>
      <c r="AT95" s="211" t="s">
        <v>69</v>
      </c>
      <c r="AU95" s="211" t="s">
        <v>70</v>
      </c>
      <c r="AY95" s="210" t="s">
        <v>191</v>
      </c>
      <c r="BK95" s="212">
        <f>BK96</f>
        <v>0</v>
      </c>
    </row>
    <row r="96" s="12" customFormat="1" ht="22.8" customHeight="1">
      <c r="A96" s="12"/>
      <c r="B96" s="199"/>
      <c r="C96" s="200"/>
      <c r="D96" s="201" t="s">
        <v>69</v>
      </c>
      <c r="E96" s="213" t="s">
        <v>192</v>
      </c>
      <c r="F96" s="213" t="s">
        <v>1370</v>
      </c>
      <c r="G96" s="200"/>
      <c r="H96" s="200"/>
      <c r="I96" s="203"/>
      <c r="J96" s="214">
        <f>BK96</f>
        <v>0</v>
      </c>
      <c r="K96" s="200"/>
      <c r="L96" s="205"/>
      <c r="M96" s="206"/>
      <c r="N96" s="207"/>
      <c r="O96" s="207"/>
      <c r="P96" s="208">
        <f>SUM(P97:P117)</f>
        <v>0</v>
      </c>
      <c r="Q96" s="207"/>
      <c r="R96" s="208">
        <f>SUM(R97:R117)</f>
        <v>37.484999999999999</v>
      </c>
      <c r="S96" s="207"/>
      <c r="T96" s="209">
        <f>SUM(T97:T117)</f>
        <v>0</v>
      </c>
      <c r="U96" s="12"/>
      <c r="V96" s="12"/>
      <c r="W96" s="12"/>
      <c r="X96" s="12"/>
      <c r="Y96" s="12"/>
      <c r="Z96" s="12"/>
      <c r="AA96" s="12"/>
      <c r="AB96" s="12"/>
      <c r="AC96" s="12"/>
      <c r="AD96" s="12"/>
      <c r="AE96" s="12"/>
      <c r="AR96" s="210" t="s">
        <v>77</v>
      </c>
      <c r="AT96" s="211" t="s">
        <v>69</v>
      </c>
      <c r="AU96" s="211" t="s">
        <v>77</v>
      </c>
      <c r="AY96" s="210" t="s">
        <v>191</v>
      </c>
      <c r="BK96" s="212">
        <f>SUM(BK97:BK117)</f>
        <v>0</v>
      </c>
    </row>
    <row r="97" s="2" customFormat="1">
      <c r="A97" s="40"/>
      <c r="B97" s="41"/>
      <c r="C97" s="215" t="s">
        <v>77</v>
      </c>
      <c r="D97" s="215" t="s">
        <v>194</v>
      </c>
      <c r="E97" s="216" t="s">
        <v>1371</v>
      </c>
      <c r="F97" s="217" t="s">
        <v>1372</v>
      </c>
      <c r="G97" s="218" t="s">
        <v>236</v>
      </c>
      <c r="H97" s="219">
        <v>30</v>
      </c>
      <c r="I97" s="220"/>
      <c r="J97" s="221">
        <f>ROUND(I97*H97,2)</f>
        <v>0</v>
      </c>
      <c r="K97" s="217" t="s">
        <v>198</v>
      </c>
      <c r="L97" s="46"/>
      <c r="M97" s="222" t="s">
        <v>19</v>
      </c>
      <c r="N97" s="223" t="s">
        <v>41</v>
      </c>
      <c r="O97" s="86"/>
      <c r="P97" s="224">
        <f>O97*H97</f>
        <v>0</v>
      </c>
      <c r="Q97" s="224">
        <v>0</v>
      </c>
      <c r="R97" s="224">
        <f>Q97*H97</f>
        <v>0</v>
      </c>
      <c r="S97" s="224">
        <v>0</v>
      </c>
      <c r="T97" s="225">
        <f>S97*H97</f>
        <v>0</v>
      </c>
      <c r="U97" s="40"/>
      <c r="V97" s="40"/>
      <c r="W97" s="40"/>
      <c r="X97" s="40"/>
      <c r="Y97" s="40"/>
      <c r="Z97" s="40"/>
      <c r="AA97" s="40"/>
      <c r="AB97" s="40"/>
      <c r="AC97" s="40"/>
      <c r="AD97" s="40"/>
      <c r="AE97" s="40"/>
      <c r="AR97" s="226" t="s">
        <v>119</v>
      </c>
      <c r="AT97" s="226" t="s">
        <v>194</v>
      </c>
      <c r="AU97" s="226" t="s">
        <v>79</v>
      </c>
      <c r="AY97" s="19" t="s">
        <v>191</v>
      </c>
      <c r="BE97" s="227">
        <f>IF(N97="základní",J97,0)</f>
        <v>0</v>
      </c>
      <c r="BF97" s="227">
        <f>IF(N97="snížená",J97,0)</f>
        <v>0</v>
      </c>
      <c r="BG97" s="227">
        <f>IF(N97="zákl. přenesená",J97,0)</f>
        <v>0</v>
      </c>
      <c r="BH97" s="227">
        <f>IF(N97="sníž. přenesená",J97,0)</f>
        <v>0</v>
      </c>
      <c r="BI97" s="227">
        <f>IF(N97="nulová",J97,0)</f>
        <v>0</v>
      </c>
      <c r="BJ97" s="19" t="s">
        <v>77</v>
      </c>
      <c r="BK97" s="227">
        <f>ROUND(I97*H97,2)</f>
        <v>0</v>
      </c>
      <c r="BL97" s="19" t="s">
        <v>119</v>
      </c>
      <c r="BM97" s="226" t="s">
        <v>1373</v>
      </c>
    </row>
    <row r="98" s="13" customFormat="1">
      <c r="A98" s="13"/>
      <c r="B98" s="228"/>
      <c r="C98" s="229"/>
      <c r="D98" s="230" t="s">
        <v>200</v>
      </c>
      <c r="E98" s="231" t="s">
        <v>19</v>
      </c>
      <c r="F98" s="232" t="s">
        <v>1374</v>
      </c>
      <c r="G98" s="229"/>
      <c r="H98" s="231" t="s">
        <v>19</v>
      </c>
      <c r="I98" s="233"/>
      <c r="J98" s="229"/>
      <c r="K98" s="229"/>
      <c r="L98" s="234"/>
      <c r="M98" s="235"/>
      <c r="N98" s="236"/>
      <c r="O98" s="236"/>
      <c r="P98" s="236"/>
      <c r="Q98" s="236"/>
      <c r="R98" s="236"/>
      <c r="S98" s="236"/>
      <c r="T98" s="237"/>
      <c r="U98" s="13"/>
      <c r="V98" s="13"/>
      <c r="W98" s="13"/>
      <c r="X98" s="13"/>
      <c r="Y98" s="13"/>
      <c r="Z98" s="13"/>
      <c r="AA98" s="13"/>
      <c r="AB98" s="13"/>
      <c r="AC98" s="13"/>
      <c r="AD98" s="13"/>
      <c r="AE98" s="13"/>
      <c r="AT98" s="238" t="s">
        <v>200</v>
      </c>
      <c r="AU98" s="238" t="s">
        <v>79</v>
      </c>
      <c r="AV98" s="13" t="s">
        <v>77</v>
      </c>
      <c r="AW98" s="13" t="s">
        <v>31</v>
      </c>
      <c r="AX98" s="13" t="s">
        <v>70</v>
      </c>
      <c r="AY98" s="238" t="s">
        <v>191</v>
      </c>
    </row>
    <row r="99" s="14" customFormat="1">
      <c r="A99" s="14"/>
      <c r="B99" s="239"/>
      <c r="C99" s="240"/>
      <c r="D99" s="230" t="s">
        <v>200</v>
      </c>
      <c r="E99" s="241" t="s">
        <v>19</v>
      </c>
      <c r="F99" s="242" t="s">
        <v>1375</v>
      </c>
      <c r="G99" s="240"/>
      <c r="H99" s="243">
        <v>30</v>
      </c>
      <c r="I99" s="244"/>
      <c r="J99" s="240"/>
      <c r="K99" s="240"/>
      <c r="L99" s="245"/>
      <c r="M99" s="246"/>
      <c r="N99" s="247"/>
      <c r="O99" s="247"/>
      <c r="P99" s="247"/>
      <c r="Q99" s="247"/>
      <c r="R99" s="247"/>
      <c r="S99" s="247"/>
      <c r="T99" s="248"/>
      <c r="U99" s="14"/>
      <c r="V99" s="14"/>
      <c r="W99" s="14"/>
      <c r="X99" s="14"/>
      <c r="Y99" s="14"/>
      <c r="Z99" s="14"/>
      <c r="AA99" s="14"/>
      <c r="AB99" s="14"/>
      <c r="AC99" s="14"/>
      <c r="AD99" s="14"/>
      <c r="AE99" s="14"/>
      <c r="AT99" s="249" t="s">
        <v>200</v>
      </c>
      <c r="AU99" s="249" t="s">
        <v>79</v>
      </c>
      <c r="AV99" s="14" t="s">
        <v>79</v>
      </c>
      <c r="AW99" s="14" t="s">
        <v>31</v>
      </c>
      <c r="AX99" s="14" t="s">
        <v>77</v>
      </c>
      <c r="AY99" s="249" t="s">
        <v>191</v>
      </c>
    </row>
    <row r="100" s="2" customFormat="1" ht="66.75" customHeight="1">
      <c r="A100" s="40"/>
      <c r="B100" s="41"/>
      <c r="C100" s="215" t="s">
        <v>79</v>
      </c>
      <c r="D100" s="215" t="s">
        <v>194</v>
      </c>
      <c r="E100" s="216" t="s">
        <v>1376</v>
      </c>
      <c r="F100" s="217" t="s">
        <v>1377</v>
      </c>
      <c r="G100" s="218" t="s">
        <v>236</v>
      </c>
      <c r="H100" s="219">
        <v>26.25</v>
      </c>
      <c r="I100" s="220"/>
      <c r="J100" s="221">
        <f>ROUND(I100*H100,2)</f>
        <v>0</v>
      </c>
      <c r="K100" s="217" t="s">
        <v>198</v>
      </c>
      <c r="L100" s="46"/>
      <c r="M100" s="222" t="s">
        <v>19</v>
      </c>
      <c r="N100" s="223" t="s">
        <v>41</v>
      </c>
      <c r="O100" s="86"/>
      <c r="P100" s="224">
        <f>O100*H100</f>
        <v>0</v>
      </c>
      <c r="Q100" s="224">
        <v>0</v>
      </c>
      <c r="R100" s="224">
        <f>Q100*H100</f>
        <v>0</v>
      </c>
      <c r="S100" s="224">
        <v>0</v>
      </c>
      <c r="T100" s="225">
        <f>S100*H100</f>
        <v>0</v>
      </c>
      <c r="U100" s="40"/>
      <c r="V100" s="40"/>
      <c r="W100" s="40"/>
      <c r="X100" s="40"/>
      <c r="Y100" s="40"/>
      <c r="Z100" s="40"/>
      <c r="AA100" s="40"/>
      <c r="AB100" s="40"/>
      <c r="AC100" s="40"/>
      <c r="AD100" s="40"/>
      <c r="AE100" s="40"/>
      <c r="AR100" s="226" t="s">
        <v>119</v>
      </c>
      <c r="AT100" s="226" t="s">
        <v>194</v>
      </c>
      <c r="AU100" s="226" t="s">
        <v>79</v>
      </c>
      <c r="AY100" s="19" t="s">
        <v>191</v>
      </c>
      <c r="BE100" s="227">
        <f>IF(N100="základní",J100,0)</f>
        <v>0</v>
      </c>
      <c r="BF100" s="227">
        <f>IF(N100="snížená",J100,0)</f>
        <v>0</v>
      </c>
      <c r="BG100" s="227">
        <f>IF(N100="zákl. přenesená",J100,0)</f>
        <v>0</v>
      </c>
      <c r="BH100" s="227">
        <f>IF(N100="sníž. přenesená",J100,0)</f>
        <v>0</v>
      </c>
      <c r="BI100" s="227">
        <f>IF(N100="nulová",J100,0)</f>
        <v>0</v>
      </c>
      <c r="BJ100" s="19" t="s">
        <v>77</v>
      </c>
      <c r="BK100" s="227">
        <f>ROUND(I100*H100,2)</f>
        <v>0</v>
      </c>
      <c r="BL100" s="19" t="s">
        <v>119</v>
      </c>
      <c r="BM100" s="226" t="s">
        <v>1378</v>
      </c>
    </row>
    <row r="101" s="2" customFormat="1">
      <c r="A101" s="40"/>
      <c r="B101" s="41"/>
      <c r="C101" s="42"/>
      <c r="D101" s="230" t="s">
        <v>231</v>
      </c>
      <c r="E101" s="42"/>
      <c r="F101" s="271" t="s">
        <v>1379</v>
      </c>
      <c r="G101" s="42"/>
      <c r="H101" s="42"/>
      <c r="I101" s="272"/>
      <c r="J101" s="42"/>
      <c r="K101" s="42"/>
      <c r="L101" s="46"/>
      <c r="M101" s="273"/>
      <c r="N101" s="274"/>
      <c r="O101" s="86"/>
      <c r="P101" s="86"/>
      <c r="Q101" s="86"/>
      <c r="R101" s="86"/>
      <c r="S101" s="86"/>
      <c r="T101" s="87"/>
      <c r="U101" s="40"/>
      <c r="V101" s="40"/>
      <c r="W101" s="40"/>
      <c r="X101" s="40"/>
      <c r="Y101" s="40"/>
      <c r="Z101" s="40"/>
      <c r="AA101" s="40"/>
      <c r="AB101" s="40"/>
      <c r="AC101" s="40"/>
      <c r="AD101" s="40"/>
      <c r="AE101" s="40"/>
      <c r="AT101" s="19" t="s">
        <v>231</v>
      </c>
      <c r="AU101" s="19" t="s">
        <v>79</v>
      </c>
    </row>
    <row r="102" s="13" customFormat="1">
      <c r="A102" s="13"/>
      <c r="B102" s="228"/>
      <c r="C102" s="229"/>
      <c r="D102" s="230" t="s">
        <v>200</v>
      </c>
      <c r="E102" s="231" t="s">
        <v>19</v>
      </c>
      <c r="F102" s="232" t="s">
        <v>1374</v>
      </c>
      <c r="G102" s="229"/>
      <c r="H102" s="231" t="s">
        <v>19</v>
      </c>
      <c r="I102" s="233"/>
      <c r="J102" s="229"/>
      <c r="K102" s="229"/>
      <c r="L102" s="234"/>
      <c r="M102" s="235"/>
      <c r="N102" s="236"/>
      <c r="O102" s="236"/>
      <c r="P102" s="236"/>
      <c r="Q102" s="236"/>
      <c r="R102" s="236"/>
      <c r="S102" s="236"/>
      <c r="T102" s="237"/>
      <c r="U102" s="13"/>
      <c r="V102" s="13"/>
      <c r="W102" s="13"/>
      <c r="X102" s="13"/>
      <c r="Y102" s="13"/>
      <c r="Z102" s="13"/>
      <c r="AA102" s="13"/>
      <c r="AB102" s="13"/>
      <c r="AC102" s="13"/>
      <c r="AD102" s="13"/>
      <c r="AE102" s="13"/>
      <c r="AT102" s="238" t="s">
        <v>200</v>
      </c>
      <c r="AU102" s="238" t="s">
        <v>79</v>
      </c>
      <c r="AV102" s="13" t="s">
        <v>77</v>
      </c>
      <c r="AW102" s="13" t="s">
        <v>31</v>
      </c>
      <c r="AX102" s="13" t="s">
        <v>70</v>
      </c>
      <c r="AY102" s="238" t="s">
        <v>191</v>
      </c>
    </row>
    <row r="103" s="14" customFormat="1">
      <c r="A103" s="14"/>
      <c r="B103" s="239"/>
      <c r="C103" s="240"/>
      <c r="D103" s="230" t="s">
        <v>200</v>
      </c>
      <c r="E103" s="241" t="s">
        <v>19</v>
      </c>
      <c r="F103" s="242" t="s">
        <v>1380</v>
      </c>
      <c r="G103" s="240"/>
      <c r="H103" s="243">
        <v>26.25</v>
      </c>
      <c r="I103" s="244"/>
      <c r="J103" s="240"/>
      <c r="K103" s="240"/>
      <c r="L103" s="245"/>
      <c r="M103" s="246"/>
      <c r="N103" s="247"/>
      <c r="O103" s="247"/>
      <c r="P103" s="247"/>
      <c r="Q103" s="247"/>
      <c r="R103" s="247"/>
      <c r="S103" s="247"/>
      <c r="T103" s="248"/>
      <c r="U103" s="14"/>
      <c r="V103" s="14"/>
      <c r="W103" s="14"/>
      <c r="X103" s="14"/>
      <c r="Y103" s="14"/>
      <c r="Z103" s="14"/>
      <c r="AA103" s="14"/>
      <c r="AB103" s="14"/>
      <c r="AC103" s="14"/>
      <c r="AD103" s="14"/>
      <c r="AE103" s="14"/>
      <c r="AT103" s="249" t="s">
        <v>200</v>
      </c>
      <c r="AU103" s="249" t="s">
        <v>79</v>
      </c>
      <c r="AV103" s="14" t="s">
        <v>79</v>
      </c>
      <c r="AW103" s="14" t="s">
        <v>31</v>
      </c>
      <c r="AX103" s="14" t="s">
        <v>77</v>
      </c>
      <c r="AY103" s="249" t="s">
        <v>191</v>
      </c>
    </row>
    <row r="104" s="2" customFormat="1" ht="16.5" customHeight="1">
      <c r="A104" s="40"/>
      <c r="B104" s="41"/>
      <c r="C104" s="261" t="s">
        <v>90</v>
      </c>
      <c r="D104" s="261" t="s">
        <v>210</v>
      </c>
      <c r="E104" s="262" t="s">
        <v>1381</v>
      </c>
      <c r="F104" s="263" t="s">
        <v>1382</v>
      </c>
      <c r="G104" s="264" t="s">
        <v>244</v>
      </c>
      <c r="H104" s="265">
        <v>37.484999999999999</v>
      </c>
      <c r="I104" s="266"/>
      <c r="J104" s="267">
        <f>ROUND(I104*H104,2)</f>
        <v>0</v>
      </c>
      <c r="K104" s="263" t="s">
        <v>198</v>
      </c>
      <c r="L104" s="268"/>
      <c r="M104" s="269" t="s">
        <v>19</v>
      </c>
      <c r="N104" s="270" t="s">
        <v>41</v>
      </c>
      <c r="O104" s="86"/>
      <c r="P104" s="224">
        <f>O104*H104</f>
        <v>0</v>
      </c>
      <c r="Q104" s="224">
        <v>1</v>
      </c>
      <c r="R104" s="224">
        <f>Q104*H104</f>
        <v>37.484999999999999</v>
      </c>
      <c r="S104" s="224">
        <v>0</v>
      </c>
      <c r="T104" s="225">
        <f>S104*H104</f>
        <v>0</v>
      </c>
      <c r="U104" s="40"/>
      <c r="V104" s="40"/>
      <c r="W104" s="40"/>
      <c r="X104" s="40"/>
      <c r="Y104" s="40"/>
      <c r="Z104" s="40"/>
      <c r="AA104" s="40"/>
      <c r="AB104" s="40"/>
      <c r="AC104" s="40"/>
      <c r="AD104" s="40"/>
      <c r="AE104" s="40"/>
      <c r="AR104" s="226" t="s">
        <v>213</v>
      </c>
      <c r="AT104" s="226" t="s">
        <v>210</v>
      </c>
      <c r="AU104" s="226" t="s">
        <v>79</v>
      </c>
      <c r="AY104" s="19" t="s">
        <v>191</v>
      </c>
      <c r="BE104" s="227">
        <f>IF(N104="základní",J104,0)</f>
        <v>0</v>
      </c>
      <c r="BF104" s="227">
        <f>IF(N104="snížená",J104,0)</f>
        <v>0</v>
      </c>
      <c r="BG104" s="227">
        <f>IF(N104="zákl. přenesená",J104,0)</f>
        <v>0</v>
      </c>
      <c r="BH104" s="227">
        <f>IF(N104="sníž. přenesená",J104,0)</f>
        <v>0</v>
      </c>
      <c r="BI104" s="227">
        <f>IF(N104="nulová",J104,0)</f>
        <v>0</v>
      </c>
      <c r="BJ104" s="19" t="s">
        <v>77</v>
      </c>
      <c r="BK104" s="227">
        <f>ROUND(I104*H104,2)</f>
        <v>0</v>
      </c>
      <c r="BL104" s="19" t="s">
        <v>119</v>
      </c>
      <c r="BM104" s="226" t="s">
        <v>1383</v>
      </c>
    </row>
    <row r="105" s="14" customFormat="1">
      <c r="A105" s="14"/>
      <c r="B105" s="239"/>
      <c r="C105" s="240"/>
      <c r="D105" s="230" t="s">
        <v>200</v>
      </c>
      <c r="E105" s="241" t="s">
        <v>19</v>
      </c>
      <c r="F105" s="242" t="s">
        <v>1384</v>
      </c>
      <c r="G105" s="240"/>
      <c r="H105" s="243">
        <v>37.484999999999999</v>
      </c>
      <c r="I105" s="244"/>
      <c r="J105" s="240"/>
      <c r="K105" s="240"/>
      <c r="L105" s="245"/>
      <c r="M105" s="246"/>
      <c r="N105" s="247"/>
      <c r="O105" s="247"/>
      <c r="P105" s="247"/>
      <c r="Q105" s="247"/>
      <c r="R105" s="247"/>
      <c r="S105" s="247"/>
      <c r="T105" s="248"/>
      <c r="U105" s="14"/>
      <c r="V105" s="14"/>
      <c r="W105" s="14"/>
      <c r="X105" s="14"/>
      <c r="Y105" s="14"/>
      <c r="Z105" s="14"/>
      <c r="AA105" s="14"/>
      <c r="AB105" s="14"/>
      <c r="AC105" s="14"/>
      <c r="AD105" s="14"/>
      <c r="AE105" s="14"/>
      <c r="AT105" s="249" t="s">
        <v>200</v>
      </c>
      <c r="AU105" s="249" t="s">
        <v>79</v>
      </c>
      <c r="AV105" s="14" t="s">
        <v>79</v>
      </c>
      <c r="AW105" s="14" t="s">
        <v>31</v>
      </c>
      <c r="AX105" s="14" t="s">
        <v>77</v>
      </c>
      <c r="AY105" s="249" t="s">
        <v>191</v>
      </c>
    </row>
    <row r="106" s="2" customFormat="1">
      <c r="A106" s="40"/>
      <c r="B106" s="41"/>
      <c r="C106" s="215" t="s">
        <v>119</v>
      </c>
      <c r="D106" s="215" t="s">
        <v>194</v>
      </c>
      <c r="E106" s="216" t="s">
        <v>234</v>
      </c>
      <c r="F106" s="217" t="s">
        <v>235</v>
      </c>
      <c r="G106" s="218" t="s">
        <v>236</v>
      </c>
      <c r="H106" s="219">
        <v>30</v>
      </c>
      <c r="I106" s="220"/>
      <c r="J106" s="221">
        <f>ROUND(I106*H106,2)</f>
        <v>0</v>
      </c>
      <c r="K106" s="217" t="s">
        <v>198</v>
      </c>
      <c r="L106" s="46"/>
      <c r="M106" s="222" t="s">
        <v>19</v>
      </c>
      <c r="N106" s="223" t="s">
        <v>41</v>
      </c>
      <c r="O106" s="86"/>
      <c r="P106" s="224">
        <f>O106*H106</f>
        <v>0</v>
      </c>
      <c r="Q106" s="224">
        <v>0</v>
      </c>
      <c r="R106" s="224">
        <f>Q106*H106</f>
        <v>0</v>
      </c>
      <c r="S106" s="224">
        <v>0</v>
      </c>
      <c r="T106" s="225">
        <f>S106*H106</f>
        <v>0</v>
      </c>
      <c r="U106" s="40"/>
      <c r="V106" s="40"/>
      <c r="W106" s="40"/>
      <c r="X106" s="40"/>
      <c r="Y106" s="40"/>
      <c r="Z106" s="40"/>
      <c r="AA106" s="40"/>
      <c r="AB106" s="40"/>
      <c r="AC106" s="40"/>
      <c r="AD106" s="40"/>
      <c r="AE106" s="40"/>
      <c r="AR106" s="226" t="s">
        <v>119</v>
      </c>
      <c r="AT106" s="226" t="s">
        <v>194</v>
      </c>
      <c r="AU106" s="226" t="s">
        <v>79</v>
      </c>
      <c r="AY106" s="19" t="s">
        <v>191</v>
      </c>
      <c r="BE106" s="227">
        <f>IF(N106="základní",J106,0)</f>
        <v>0</v>
      </c>
      <c r="BF106" s="227">
        <f>IF(N106="snížená",J106,0)</f>
        <v>0</v>
      </c>
      <c r="BG106" s="227">
        <f>IF(N106="zákl. přenesená",J106,0)</f>
        <v>0</v>
      </c>
      <c r="BH106" s="227">
        <f>IF(N106="sníž. přenesená",J106,0)</f>
        <v>0</v>
      </c>
      <c r="BI106" s="227">
        <f>IF(N106="nulová",J106,0)</f>
        <v>0</v>
      </c>
      <c r="BJ106" s="19" t="s">
        <v>77</v>
      </c>
      <c r="BK106" s="227">
        <f>ROUND(I106*H106,2)</f>
        <v>0</v>
      </c>
      <c r="BL106" s="19" t="s">
        <v>119</v>
      </c>
      <c r="BM106" s="226" t="s">
        <v>1385</v>
      </c>
    </row>
    <row r="107" s="13" customFormat="1">
      <c r="A107" s="13"/>
      <c r="B107" s="228"/>
      <c r="C107" s="229"/>
      <c r="D107" s="230" t="s">
        <v>200</v>
      </c>
      <c r="E107" s="231" t="s">
        <v>19</v>
      </c>
      <c r="F107" s="232" t="s">
        <v>1386</v>
      </c>
      <c r="G107" s="229"/>
      <c r="H107" s="231" t="s">
        <v>19</v>
      </c>
      <c r="I107" s="233"/>
      <c r="J107" s="229"/>
      <c r="K107" s="229"/>
      <c r="L107" s="234"/>
      <c r="M107" s="235"/>
      <c r="N107" s="236"/>
      <c r="O107" s="236"/>
      <c r="P107" s="236"/>
      <c r="Q107" s="236"/>
      <c r="R107" s="236"/>
      <c r="S107" s="236"/>
      <c r="T107" s="237"/>
      <c r="U107" s="13"/>
      <c r="V107" s="13"/>
      <c r="W107" s="13"/>
      <c r="X107" s="13"/>
      <c r="Y107" s="13"/>
      <c r="Z107" s="13"/>
      <c r="AA107" s="13"/>
      <c r="AB107" s="13"/>
      <c r="AC107" s="13"/>
      <c r="AD107" s="13"/>
      <c r="AE107" s="13"/>
      <c r="AT107" s="238" t="s">
        <v>200</v>
      </c>
      <c r="AU107" s="238" t="s">
        <v>79</v>
      </c>
      <c r="AV107" s="13" t="s">
        <v>77</v>
      </c>
      <c r="AW107" s="13" t="s">
        <v>31</v>
      </c>
      <c r="AX107" s="13" t="s">
        <v>70</v>
      </c>
      <c r="AY107" s="238" t="s">
        <v>191</v>
      </c>
    </row>
    <row r="108" s="14" customFormat="1">
      <c r="A108" s="14"/>
      <c r="B108" s="239"/>
      <c r="C108" s="240"/>
      <c r="D108" s="230" t="s">
        <v>200</v>
      </c>
      <c r="E108" s="241" t="s">
        <v>19</v>
      </c>
      <c r="F108" s="242" t="s">
        <v>354</v>
      </c>
      <c r="G108" s="240"/>
      <c r="H108" s="243">
        <v>30</v>
      </c>
      <c r="I108" s="244"/>
      <c r="J108" s="240"/>
      <c r="K108" s="240"/>
      <c r="L108" s="245"/>
      <c r="M108" s="246"/>
      <c r="N108" s="247"/>
      <c r="O108" s="247"/>
      <c r="P108" s="247"/>
      <c r="Q108" s="247"/>
      <c r="R108" s="247"/>
      <c r="S108" s="247"/>
      <c r="T108" s="248"/>
      <c r="U108" s="14"/>
      <c r="V108" s="14"/>
      <c r="W108" s="14"/>
      <c r="X108" s="14"/>
      <c r="Y108" s="14"/>
      <c r="Z108" s="14"/>
      <c r="AA108" s="14"/>
      <c r="AB108" s="14"/>
      <c r="AC108" s="14"/>
      <c r="AD108" s="14"/>
      <c r="AE108" s="14"/>
      <c r="AT108" s="249" t="s">
        <v>200</v>
      </c>
      <c r="AU108" s="249" t="s">
        <v>79</v>
      </c>
      <c r="AV108" s="14" t="s">
        <v>79</v>
      </c>
      <c r="AW108" s="14" t="s">
        <v>31</v>
      </c>
      <c r="AX108" s="14" t="s">
        <v>77</v>
      </c>
      <c r="AY108" s="249" t="s">
        <v>191</v>
      </c>
    </row>
    <row r="109" s="2" customFormat="1" ht="44.25" customHeight="1">
      <c r="A109" s="40"/>
      <c r="B109" s="41"/>
      <c r="C109" s="215" t="s">
        <v>192</v>
      </c>
      <c r="D109" s="215" t="s">
        <v>194</v>
      </c>
      <c r="E109" s="216" t="s">
        <v>1387</v>
      </c>
      <c r="F109" s="217" t="s">
        <v>1388</v>
      </c>
      <c r="G109" s="218" t="s">
        <v>217</v>
      </c>
      <c r="H109" s="219">
        <v>0.014999999999999999</v>
      </c>
      <c r="I109" s="220"/>
      <c r="J109" s="221">
        <f>ROUND(I109*H109,2)</f>
        <v>0</v>
      </c>
      <c r="K109" s="217" t="s">
        <v>198</v>
      </c>
      <c r="L109" s="46"/>
      <c r="M109" s="222" t="s">
        <v>19</v>
      </c>
      <c r="N109" s="223" t="s">
        <v>41</v>
      </c>
      <c r="O109" s="86"/>
      <c r="P109" s="224">
        <f>O109*H109</f>
        <v>0</v>
      </c>
      <c r="Q109" s="224">
        <v>0</v>
      </c>
      <c r="R109" s="224">
        <f>Q109*H109</f>
        <v>0</v>
      </c>
      <c r="S109" s="224">
        <v>0</v>
      </c>
      <c r="T109" s="225">
        <f>S109*H109</f>
        <v>0</v>
      </c>
      <c r="U109" s="40"/>
      <c r="V109" s="40"/>
      <c r="W109" s="40"/>
      <c r="X109" s="40"/>
      <c r="Y109" s="40"/>
      <c r="Z109" s="40"/>
      <c r="AA109" s="40"/>
      <c r="AB109" s="40"/>
      <c r="AC109" s="40"/>
      <c r="AD109" s="40"/>
      <c r="AE109" s="40"/>
      <c r="AR109" s="226" t="s">
        <v>119</v>
      </c>
      <c r="AT109" s="226" t="s">
        <v>194</v>
      </c>
      <c r="AU109" s="226" t="s">
        <v>79</v>
      </c>
      <c r="AY109" s="19" t="s">
        <v>191</v>
      </c>
      <c r="BE109" s="227">
        <f>IF(N109="základní",J109,0)</f>
        <v>0</v>
      </c>
      <c r="BF109" s="227">
        <f>IF(N109="snížená",J109,0)</f>
        <v>0</v>
      </c>
      <c r="BG109" s="227">
        <f>IF(N109="zákl. přenesená",J109,0)</f>
        <v>0</v>
      </c>
      <c r="BH109" s="227">
        <f>IF(N109="sníž. přenesená",J109,0)</f>
        <v>0</v>
      </c>
      <c r="BI109" s="227">
        <f>IF(N109="nulová",J109,0)</f>
        <v>0</v>
      </c>
      <c r="BJ109" s="19" t="s">
        <v>77</v>
      </c>
      <c r="BK109" s="227">
        <f>ROUND(I109*H109,2)</f>
        <v>0</v>
      </c>
      <c r="BL109" s="19" t="s">
        <v>119</v>
      </c>
      <c r="BM109" s="226" t="s">
        <v>1389</v>
      </c>
    </row>
    <row r="110" s="13" customFormat="1">
      <c r="A110" s="13"/>
      <c r="B110" s="228"/>
      <c r="C110" s="229"/>
      <c r="D110" s="230" t="s">
        <v>200</v>
      </c>
      <c r="E110" s="231" t="s">
        <v>19</v>
      </c>
      <c r="F110" s="232" t="s">
        <v>1374</v>
      </c>
      <c r="G110" s="229"/>
      <c r="H110" s="231" t="s">
        <v>19</v>
      </c>
      <c r="I110" s="233"/>
      <c r="J110" s="229"/>
      <c r="K110" s="229"/>
      <c r="L110" s="234"/>
      <c r="M110" s="235"/>
      <c r="N110" s="236"/>
      <c r="O110" s="236"/>
      <c r="P110" s="236"/>
      <c r="Q110" s="236"/>
      <c r="R110" s="236"/>
      <c r="S110" s="236"/>
      <c r="T110" s="237"/>
      <c r="U110" s="13"/>
      <c r="V110" s="13"/>
      <c r="W110" s="13"/>
      <c r="X110" s="13"/>
      <c r="Y110" s="13"/>
      <c r="Z110" s="13"/>
      <c r="AA110" s="13"/>
      <c r="AB110" s="13"/>
      <c r="AC110" s="13"/>
      <c r="AD110" s="13"/>
      <c r="AE110" s="13"/>
      <c r="AT110" s="238" t="s">
        <v>200</v>
      </c>
      <c r="AU110" s="238" t="s">
        <v>79</v>
      </c>
      <c r="AV110" s="13" t="s">
        <v>77</v>
      </c>
      <c r="AW110" s="13" t="s">
        <v>31</v>
      </c>
      <c r="AX110" s="13" t="s">
        <v>70</v>
      </c>
      <c r="AY110" s="238" t="s">
        <v>191</v>
      </c>
    </row>
    <row r="111" s="14" customFormat="1">
      <c r="A111" s="14"/>
      <c r="B111" s="239"/>
      <c r="C111" s="240"/>
      <c r="D111" s="230" t="s">
        <v>200</v>
      </c>
      <c r="E111" s="241" t="s">
        <v>19</v>
      </c>
      <c r="F111" s="242" t="s">
        <v>1390</v>
      </c>
      <c r="G111" s="240"/>
      <c r="H111" s="243">
        <v>0.014999999999999999</v>
      </c>
      <c r="I111" s="244"/>
      <c r="J111" s="240"/>
      <c r="K111" s="240"/>
      <c r="L111" s="245"/>
      <c r="M111" s="246"/>
      <c r="N111" s="247"/>
      <c r="O111" s="247"/>
      <c r="P111" s="247"/>
      <c r="Q111" s="247"/>
      <c r="R111" s="247"/>
      <c r="S111" s="247"/>
      <c r="T111" s="248"/>
      <c r="U111" s="14"/>
      <c r="V111" s="14"/>
      <c r="W111" s="14"/>
      <c r="X111" s="14"/>
      <c r="Y111" s="14"/>
      <c r="Z111" s="14"/>
      <c r="AA111" s="14"/>
      <c r="AB111" s="14"/>
      <c r="AC111" s="14"/>
      <c r="AD111" s="14"/>
      <c r="AE111" s="14"/>
      <c r="AT111" s="249" t="s">
        <v>200</v>
      </c>
      <c r="AU111" s="249" t="s">
        <v>79</v>
      </c>
      <c r="AV111" s="14" t="s">
        <v>79</v>
      </c>
      <c r="AW111" s="14" t="s">
        <v>31</v>
      </c>
      <c r="AX111" s="14" t="s">
        <v>77</v>
      </c>
      <c r="AY111" s="249" t="s">
        <v>191</v>
      </c>
    </row>
    <row r="112" s="2" customFormat="1">
      <c r="A112" s="40"/>
      <c r="B112" s="41"/>
      <c r="C112" s="215" t="s">
        <v>227</v>
      </c>
      <c r="D112" s="215" t="s">
        <v>194</v>
      </c>
      <c r="E112" s="216" t="s">
        <v>1391</v>
      </c>
      <c r="F112" s="217" t="s">
        <v>1392</v>
      </c>
      <c r="G112" s="218" t="s">
        <v>217</v>
      </c>
      <c r="H112" s="219">
        <v>0.014999999999999999</v>
      </c>
      <c r="I112" s="220"/>
      <c r="J112" s="221">
        <f>ROUND(I112*H112,2)</f>
        <v>0</v>
      </c>
      <c r="K112" s="217" t="s">
        <v>198</v>
      </c>
      <c r="L112" s="46"/>
      <c r="M112" s="222" t="s">
        <v>19</v>
      </c>
      <c r="N112" s="223" t="s">
        <v>41</v>
      </c>
      <c r="O112" s="86"/>
      <c r="P112" s="224">
        <f>O112*H112</f>
        <v>0</v>
      </c>
      <c r="Q112" s="224">
        <v>0</v>
      </c>
      <c r="R112" s="224">
        <f>Q112*H112</f>
        <v>0</v>
      </c>
      <c r="S112" s="224">
        <v>0</v>
      </c>
      <c r="T112" s="225">
        <f>S112*H112</f>
        <v>0</v>
      </c>
      <c r="U112" s="40"/>
      <c r="V112" s="40"/>
      <c r="W112" s="40"/>
      <c r="X112" s="40"/>
      <c r="Y112" s="40"/>
      <c r="Z112" s="40"/>
      <c r="AA112" s="40"/>
      <c r="AB112" s="40"/>
      <c r="AC112" s="40"/>
      <c r="AD112" s="40"/>
      <c r="AE112" s="40"/>
      <c r="AR112" s="226" t="s">
        <v>119</v>
      </c>
      <c r="AT112" s="226" t="s">
        <v>194</v>
      </c>
      <c r="AU112" s="226" t="s">
        <v>79</v>
      </c>
      <c r="AY112" s="19" t="s">
        <v>191</v>
      </c>
      <c r="BE112" s="227">
        <f>IF(N112="základní",J112,0)</f>
        <v>0</v>
      </c>
      <c r="BF112" s="227">
        <f>IF(N112="snížená",J112,0)</f>
        <v>0</v>
      </c>
      <c r="BG112" s="227">
        <f>IF(N112="zákl. přenesená",J112,0)</f>
        <v>0</v>
      </c>
      <c r="BH112" s="227">
        <f>IF(N112="sníž. přenesená",J112,0)</f>
        <v>0</v>
      </c>
      <c r="BI112" s="227">
        <f>IF(N112="nulová",J112,0)</f>
        <v>0</v>
      </c>
      <c r="BJ112" s="19" t="s">
        <v>77</v>
      </c>
      <c r="BK112" s="227">
        <f>ROUND(I112*H112,2)</f>
        <v>0</v>
      </c>
      <c r="BL112" s="19" t="s">
        <v>119</v>
      </c>
      <c r="BM112" s="226" t="s">
        <v>1393</v>
      </c>
    </row>
    <row r="113" s="13" customFormat="1">
      <c r="A113" s="13"/>
      <c r="B113" s="228"/>
      <c r="C113" s="229"/>
      <c r="D113" s="230" t="s">
        <v>200</v>
      </c>
      <c r="E113" s="231" t="s">
        <v>19</v>
      </c>
      <c r="F113" s="232" t="s">
        <v>1374</v>
      </c>
      <c r="G113" s="229"/>
      <c r="H113" s="231" t="s">
        <v>19</v>
      </c>
      <c r="I113" s="233"/>
      <c r="J113" s="229"/>
      <c r="K113" s="229"/>
      <c r="L113" s="234"/>
      <c r="M113" s="235"/>
      <c r="N113" s="236"/>
      <c r="O113" s="236"/>
      <c r="P113" s="236"/>
      <c r="Q113" s="236"/>
      <c r="R113" s="236"/>
      <c r="S113" s="236"/>
      <c r="T113" s="237"/>
      <c r="U113" s="13"/>
      <c r="V113" s="13"/>
      <c r="W113" s="13"/>
      <c r="X113" s="13"/>
      <c r="Y113" s="13"/>
      <c r="Z113" s="13"/>
      <c r="AA113" s="13"/>
      <c r="AB113" s="13"/>
      <c r="AC113" s="13"/>
      <c r="AD113" s="13"/>
      <c r="AE113" s="13"/>
      <c r="AT113" s="238" t="s">
        <v>200</v>
      </c>
      <c r="AU113" s="238" t="s">
        <v>79</v>
      </c>
      <c r="AV113" s="13" t="s">
        <v>77</v>
      </c>
      <c r="AW113" s="13" t="s">
        <v>31</v>
      </c>
      <c r="AX113" s="13" t="s">
        <v>70</v>
      </c>
      <c r="AY113" s="238" t="s">
        <v>191</v>
      </c>
    </row>
    <row r="114" s="14" customFormat="1">
      <c r="A114" s="14"/>
      <c r="B114" s="239"/>
      <c r="C114" s="240"/>
      <c r="D114" s="230" t="s">
        <v>200</v>
      </c>
      <c r="E114" s="241" t="s">
        <v>19</v>
      </c>
      <c r="F114" s="242" t="s">
        <v>1390</v>
      </c>
      <c r="G114" s="240"/>
      <c r="H114" s="243">
        <v>0.014999999999999999</v>
      </c>
      <c r="I114" s="244"/>
      <c r="J114" s="240"/>
      <c r="K114" s="240"/>
      <c r="L114" s="245"/>
      <c r="M114" s="246"/>
      <c r="N114" s="247"/>
      <c r="O114" s="247"/>
      <c r="P114" s="247"/>
      <c r="Q114" s="247"/>
      <c r="R114" s="247"/>
      <c r="S114" s="247"/>
      <c r="T114" s="248"/>
      <c r="U114" s="14"/>
      <c r="V114" s="14"/>
      <c r="W114" s="14"/>
      <c r="X114" s="14"/>
      <c r="Y114" s="14"/>
      <c r="Z114" s="14"/>
      <c r="AA114" s="14"/>
      <c r="AB114" s="14"/>
      <c r="AC114" s="14"/>
      <c r="AD114" s="14"/>
      <c r="AE114" s="14"/>
      <c r="AT114" s="249" t="s">
        <v>200</v>
      </c>
      <c r="AU114" s="249" t="s">
        <v>79</v>
      </c>
      <c r="AV114" s="14" t="s">
        <v>79</v>
      </c>
      <c r="AW114" s="14" t="s">
        <v>31</v>
      </c>
      <c r="AX114" s="14" t="s">
        <v>77</v>
      </c>
      <c r="AY114" s="249" t="s">
        <v>191</v>
      </c>
    </row>
    <row r="115" s="2" customFormat="1" ht="44.25" customHeight="1">
      <c r="A115" s="40"/>
      <c r="B115" s="41"/>
      <c r="C115" s="215" t="s">
        <v>233</v>
      </c>
      <c r="D115" s="215" t="s">
        <v>194</v>
      </c>
      <c r="E115" s="216" t="s">
        <v>1394</v>
      </c>
      <c r="F115" s="217" t="s">
        <v>1395</v>
      </c>
      <c r="G115" s="218" t="s">
        <v>1396</v>
      </c>
      <c r="H115" s="219">
        <v>4</v>
      </c>
      <c r="I115" s="220"/>
      <c r="J115" s="221">
        <f>ROUND(I115*H115,2)</f>
        <v>0</v>
      </c>
      <c r="K115" s="217" t="s">
        <v>198</v>
      </c>
      <c r="L115" s="46"/>
      <c r="M115" s="222" t="s">
        <v>19</v>
      </c>
      <c r="N115" s="223" t="s">
        <v>41</v>
      </c>
      <c r="O115" s="86"/>
      <c r="P115" s="224">
        <f>O115*H115</f>
        <v>0</v>
      </c>
      <c r="Q115" s="224">
        <v>0</v>
      </c>
      <c r="R115" s="224">
        <f>Q115*H115</f>
        <v>0</v>
      </c>
      <c r="S115" s="224">
        <v>0</v>
      </c>
      <c r="T115" s="225">
        <f>S115*H115</f>
        <v>0</v>
      </c>
      <c r="U115" s="40"/>
      <c r="V115" s="40"/>
      <c r="W115" s="40"/>
      <c r="X115" s="40"/>
      <c r="Y115" s="40"/>
      <c r="Z115" s="40"/>
      <c r="AA115" s="40"/>
      <c r="AB115" s="40"/>
      <c r="AC115" s="40"/>
      <c r="AD115" s="40"/>
      <c r="AE115" s="40"/>
      <c r="AR115" s="226" t="s">
        <v>119</v>
      </c>
      <c r="AT115" s="226" t="s">
        <v>194</v>
      </c>
      <c r="AU115" s="226" t="s">
        <v>79</v>
      </c>
      <c r="AY115" s="19" t="s">
        <v>191</v>
      </c>
      <c r="BE115" s="227">
        <f>IF(N115="základní",J115,0)</f>
        <v>0</v>
      </c>
      <c r="BF115" s="227">
        <f>IF(N115="snížená",J115,0)</f>
        <v>0</v>
      </c>
      <c r="BG115" s="227">
        <f>IF(N115="zákl. přenesená",J115,0)</f>
        <v>0</v>
      </c>
      <c r="BH115" s="227">
        <f>IF(N115="sníž. přenesená",J115,0)</f>
        <v>0</v>
      </c>
      <c r="BI115" s="227">
        <f>IF(N115="nulová",J115,0)</f>
        <v>0</v>
      </c>
      <c r="BJ115" s="19" t="s">
        <v>77</v>
      </c>
      <c r="BK115" s="227">
        <f>ROUND(I115*H115,2)</f>
        <v>0</v>
      </c>
      <c r="BL115" s="19" t="s">
        <v>119</v>
      </c>
      <c r="BM115" s="226" t="s">
        <v>1397</v>
      </c>
    </row>
    <row r="116" s="13" customFormat="1">
      <c r="A116" s="13"/>
      <c r="B116" s="228"/>
      <c r="C116" s="229"/>
      <c r="D116" s="230" t="s">
        <v>200</v>
      </c>
      <c r="E116" s="231" t="s">
        <v>19</v>
      </c>
      <c r="F116" s="232" t="s">
        <v>1374</v>
      </c>
      <c r="G116" s="229"/>
      <c r="H116" s="231" t="s">
        <v>19</v>
      </c>
      <c r="I116" s="233"/>
      <c r="J116" s="229"/>
      <c r="K116" s="229"/>
      <c r="L116" s="234"/>
      <c r="M116" s="235"/>
      <c r="N116" s="236"/>
      <c r="O116" s="236"/>
      <c r="P116" s="236"/>
      <c r="Q116" s="236"/>
      <c r="R116" s="236"/>
      <c r="S116" s="236"/>
      <c r="T116" s="237"/>
      <c r="U116" s="13"/>
      <c r="V116" s="13"/>
      <c r="W116" s="13"/>
      <c r="X116" s="13"/>
      <c r="Y116" s="13"/>
      <c r="Z116" s="13"/>
      <c r="AA116" s="13"/>
      <c r="AB116" s="13"/>
      <c r="AC116" s="13"/>
      <c r="AD116" s="13"/>
      <c r="AE116" s="13"/>
      <c r="AT116" s="238" t="s">
        <v>200</v>
      </c>
      <c r="AU116" s="238" t="s">
        <v>79</v>
      </c>
      <c r="AV116" s="13" t="s">
        <v>77</v>
      </c>
      <c r="AW116" s="13" t="s">
        <v>31</v>
      </c>
      <c r="AX116" s="13" t="s">
        <v>70</v>
      </c>
      <c r="AY116" s="238" t="s">
        <v>191</v>
      </c>
    </row>
    <row r="117" s="14" customFormat="1">
      <c r="A117" s="14"/>
      <c r="B117" s="239"/>
      <c r="C117" s="240"/>
      <c r="D117" s="230" t="s">
        <v>200</v>
      </c>
      <c r="E117" s="241" t="s">
        <v>19</v>
      </c>
      <c r="F117" s="242" t="s">
        <v>1398</v>
      </c>
      <c r="G117" s="240"/>
      <c r="H117" s="243">
        <v>4</v>
      </c>
      <c r="I117" s="244"/>
      <c r="J117" s="240"/>
      <c r="K117" s="240"/>
      <c r="L117" s="245"/>
      <c r="M117" s="246"/>
      <c r="N117" s="247"/>
      <c r="O117" s="247"/>
      <c r="P117" s="247"/>
      <c r="Q117" s="247"/>
      <c r="R117" s="247"/>
      <c r="S117" s="247"/>
      <c r="T117" s="248"/>
      <c r="U117" s="14"/>
      <c r="V117" s="14"/>
      <c r="W117" s="14"/>
      <c r="X117" s="14"/>
      <c r="Y117" s="14"/>
      <c r="Z117" s="14"/>
      <c r="AA117" s="14"/>
      <c r="AB117" s="14"/>
      <c r="AC117" s="14"/>
      <c r="AD117" s="14"/>
      <c r="AE117" s="14"/>
      <c r="AT117" s="249" t="s">
        <v>200</v>
      </c>
      <c r="AU117" s="249" t="s">
        <v>79</v>
      </c>
      <c r="AV117" s="14" t="s">
        <v>79</v>
      </c>
      <c r="AW117" s="14" t="s">
        <v>31</v>
      </c>
      <c r="AX117" s="14" t="s">
        <v>77</v>
      </c>
      <c r="AY117" s="249" t="s">
        <v>191</v>
      </c>
    </row>
    <row r="118" s="12" customFormat="1" ht="25.92" customHeight="1">
      <c r="A118" s="12"/>
      <c r="B118" s="199"/>
      <c r="C118" s="200"/>
      <c r="D118" s="201" t="s">
        <v>69</v>
      </c>
      <c r="E118" s="202" t="s">
        <v>1399</v>
      </c>
      <c r="F118" s="202" t="s">
        <v>1400</v>
      </c>
      <c r="G118" s="200"/>
      <c r="H118" s="200"/>
      <c r="I118" s="203"/>
      <c r="J118" s="204">
        <f>BK118</f>
        <v>0</v>
      </c>
      <c r="K118" s="200"/>
      <c r="L118" s="205"/>
      <c r="M118" s="206"/>
      <c r="N118" s="207"/>
      <c r="O118" s="207"/>
      <c r="P118" s="208">
        <f>SUM(P119:P122)</f>
        <v>0</v>
      </c>
      <c r="Q118" s="207"/>
      <c r="R118" s="208">
        <f>SUM(R119:R122)</f>
        <v>0</v>
      </c>
      <c r="S118" s="207"/>
      <c r="T118" s="209">
        <f>SUM(T119:T122)</f>
        <v>0</v>
      </c>
      <c r="U118" s="12"/>
      <c r="V118" s="12"/>
      <c r="W118" s="12"/>
      <c r="X118" s="12"/>
      <c r="Y118" s="12"/>
      <c r="Z118" s="12"/>
      <c r="AA118" s="12"/>
      <c r="AB118" s="12"/>
      <c r="AC118" s="12"/>
      <c r="AD118" s="12"/>
      <c r="AE118" s="12"/>
      <c r="AR118" s="210" t="s">
        <v>119</v>
      </c>
      <c r="AT118" s="211" t="s">
        <v>69</v>
      </c>
      <c r="AU118" s="211" t="s">
        <v>70</v>
      </c>
      <c r="AY118" s="210" t="s">
        <v>191</v>
      </c>
      <c r="BK118" s="212">
        <f>SUM(BK119:BK122)</f>
        <v>0</v>
      </c>
    </row>
    <row r="119" s="2" customFormat="1" ht="114.9" customHeight="1">
      <c r="A119" s="40"/>
      <c r="B119" s="41"/>
      <c r="C119" s="215" t="s">
        <v>213</v>
      </c>
      <c r="D119" s="215" t="s">
        <v>194</v>
      </c>
      <c r="E119" s="216" t="s">
        <v>436</v>
      </c>
      <c r="F119" s="217" t="s">
        <v>437</v>
      </c>
      <c r="G119" s="218" t="s">
        <v>244</v>
      </c>
      <c r="H119" s="219">
        <v>37.484999999999999</v>
      </c>
      <c r="I119" s="220"/>
      <c r="J119" s="221">
        <f>ROUND(I119*H119,2)</f>
        <v>0</v>
      </c>
      <c r="K119" s="217" t="s">
        <v>198</v>
      </c>
      <c r="L119" s="46"/>
      <c r="M119" s="222" t="s">
        <v>19</v>
      </c>
      <c r="N119" s="223" t="s">
        <v>41</v>
      </c>
      <c r="O119" s="86"/>
      <c r="P119" s="224">
        <f>O119*H119</f>
        <v>0</v>
      </c>
      <c r="Q119" s="224">
        <v>0</v>
      </c>
      <c r="R119" s="224">
        <f>Q119*H119</f>
        <v>0</v>
      </c>
      <c r="S119" s="224">
        <v>0</v>
      </c>
      <c r="T119" s="225">
        <f>S119*H119</f>
        <v>0</v>
      </c>
      <c r="U119" s="40"/>
      <c r="V119" s="40"/>
      <c r="W119" s="40"/>
      <c r="X119" s="40"/>
      <c r="Y119" s="40"/>
      <c r="Z119" s="40"/>
      <c r="AA119" s="40"/>
      <c r="AB119" s="40"/>
      <c r="AC119" s="40"/>
      <c r="AD119" s="40"/>
      <c r="AE119" s="40"/>
      <c r="AR119" s="226" t="s">
        <v>678</v>
      </c>
      <c r="AT119" s="226" t="s">
        <v>194</v>
      </c>
      <c r="AU119" s="226" t="s">
        <v>77</v>
      </c>
      <c r="AY119" s="19" t="s">
        <v>191</v>
      </c>
      <c r="BE119" s="227">
        <f>IF(N119="základní",J119,0)</f>
        <v>0</v>
      </c>
      <c r="BF119" s="227">
        <f>IF(N119="snížená",J119,0)</f>
        <v>0</v>
      </c>
      <c r="BG119" s="227">
        <f>IF(N119="zákl. přenesená",J119,0)</f>
        <v>0</v>
      </c>
      <c r="BH119" s="227">
        <f>IF(N119="sníž. přenesená",J119,0)</f>
        <v>0</v>
      </c>
      <c r="BI119" s="227">
        <f>IF(N119="nulová",J119,0)</f>
        <v>0</v>
      </c>
      <c r="BJ119" s="19" t="s">
        <v>77</v>
      </c>
      <c r="BK119" s="227">
        <f>ROUND(I119*H119,2)</f>
        <v>0</v>
      </c>
      <c r="BL119" s="19" t="s">
        <v>678</v>
      </c>
      <c r="BM119" s="226" t="s">
        <v>1401</v>
      </c>
    </row>
    <row r="120" s="2" customFormat="1">
      <c r="A120" s="40"/>
      <c r="B120" s="41"/>
      <c r="C120" s="42"/>
      <c r="D120" s="230" t="s">
        <v>231</v>
      </c>
      <c r="E120" s="42"/>
      <c r="F120" s="271" t="s">
        <v>252</v>
      </c>
      <c r="G120" s="42"/>
      <c r="H120" s="42"/>
      <c r="I120" s="272"/>
      <c r="J120" s="42"/>
      <c r="K120" s="42"/>
      <c r="L120" s="46"/>
      <c r="M120" s="273"/>
      <c r="N120" s="274"/>
      <c r="O120" s="86"/>
      <c r="P120" s="86"/>
      <c r="Q120" s="86"/>
      <c r="R120" s="86"/>
      <c r="S120" s="86"/>
      <c r="T120" s="87"/>
      <c r="U120" s="40"/>
      <c r="V120" s="40"/>
      <c r="W120" s="40"/>
      <c r="X120" s="40"/>
      <c r="Y120" s="40"/>
      <c r="Z120" s="40"/>
      <c r="AA120" s="40"/>
      <c r="AB120" s="40"/>
      <c r="AC120" s="40"/>
      <c r="AD120" s="40"/>
      <c r="AE120" s="40"/>
      <c r="AT120" s="19" t="s">
        <v>231</v>
      </c>
      <c r="AU120" s="19" t="s">
        <v>77</v>
      </c>
    </row>
    <row r="121" s="13" customFormat="1">
      <c r="A121" s="13"/>
      <c r="B121" s="228"/>
      <c r="C121" s="229"/>
      <c r="D121" s="230" t="s">
        <v>200</v>
      </c>
      <c r="E121" s="231" t="s">
        <v>19</v>
      </c>
      <c r="F121" s="232" t="s">
        <v>1402</v>
      </c>
      <c r="G121" s="229"/>
      <c r="H121" s="231" t="s">
        <v>19</v>
      </c>
      <c r="I121" s="233"/>
      <c r="J121" s="229"/>
      <c r="K121" s="229"/>
      <c r="L121" s="234"/>
      <c r="M121" s="235"/>
      <c r="N121" s="236"/>
      <c r="O121" s="236"/>
      <c r="P121" s="236"/>
      <c r="Q121" s="236"/>
      <c r="R121" s="236"/>
      <c r="S121" s="236"/>
      <c r="T121" s="237"/>
      <c r="U121" s="13"/>
      <c r="V121" s="13"/>
      <c r="W121" s="13"/>
      <c r="X121" s="13"/>
      <c r="Y121" s="13"/>
      <c r="Z121" s="13"/>
      <c r="AA121" s="13"/>
      <c r="AB121" s="13"/>
      <c r="AC121" s="13"/>
      <c r="AD121" s="13"/>
      <c r="AE121" s="13"/>
      <c r="AT121" s="238" t="s">
        <v>200</v>
      </c>
      <c r="AU121" s="238" t="s">
        <v>77</v>
      </c>
      <c r="AV121" s="13" t="s">
        <v>77</v>
      </c>
      <c r="AW121" s="13" t="s">
        <v>31</v>
      </c>
      <c r="AX121" s="13" t="s">
        <v>70</v>
      </c>
      <c r="AY121" s="238" t="s">
        <v>191</v>
      </c>
    </row>
    <row r="122" s="14" customFormat="1">
      <c r="A122" s="14"/>
      <c r="B122" s="239"/>
      <c r="C122" s="240"/>
      <c r="D122" s="230" t="s">
        <v>200</v>
      </c>
      <c r="E122" s="241" t="s">
        <v>19</v>
      </c>
      <c r="F122" s="242" t="s">
        <v>1403</v>
      </c>
      <c r="G122" s="240"/>
      <c r="H122" s="243">
        <v>37.484999999999999</v>
      </c>
      <c r="I122" s="244"/>
      <c r="J122" s="240"/>
      <c r="K122" s="240"/>
      <c r="L122" s="245"/>
      <c r="M122" s="275"/>
      <c r="N122" s="276"/>
      <c r="O122" s="276"/>
      <c r="P122" s="276"/>
      <c r="Q122" s="276"/>
      <c r="R122" s="276"/>
      <c r="S122" s="276"/>
      <c r="T122" s="277"/>
      <c r="U122" s="14"/>
      <c r="V122" s="14"/>
      <c r="W122" s="14"/>
      <c r="X122" s="14"/>
      <c r="Y122" s="14"/>
      <c r="Z122" s="14"/>
      <c r="AA122" s="14"/>
      <c r="AB122" s="14"/>
      <c r="AC122" s="14"/>
      <c r="AD122" s="14"/>
      <c r="AE122" s="14"/>
      <c r="AT122" s="249" t="s">
        <v>200</v>
      </c>
      <c r="AU122" s="249" t="s">
        <v>77</v>
      </c>
      <c r="AV122" s="14" t="s">
        <v>79</v>
      </c>
      <c r="AW122" s="14" t="s">
        <v>31</v>
      </c>
      <c r="AX122" s="14" t="s">
        <v>77</v>
      </c>
      <c r="AY122" s="249" t="s">
        <v>191</v>
      </c>
    </row>
    <row r="123" s="2" customFormat="1" ht="6.96" customHeight="1">
      <c r="A123" s="40"/>
      <c r="B123" s="61"/>
      <c r="C123" s="62"/>
      <c r="D123" s="62"/>
      <c r="E123" s="62"/>
      <c r="F123" s="62"/>
      <c r="G123" s="62"/>
      <c r="H123" s="62"/>
      <c r="I123" s="62"/>
      <c r="J123" s="62"/>
      <c r="K123" s="62"/>
      <c r="L123" s="46"/>
      <c r="M123" s="40"/>
      <c r="O123" s="40"/>
      <c r="P123" s="40"/>
      <c r="Q123" s="40"/>
      <c r="R123" s="40"/>
      <c r="S123" s="40"/>
      <c r="T123" s="40"/>
      <c r="U123" s="40"/>
      <c r="V123" s="40"/>
      <c r="W123" s="40"/>
      <c r="X123" s="40"/>
      <c r="Y123" s="40"/>
      <c r="Z123" s="40"/>
      <c r="AA123" s="40"/>
      <c r="AB123" s="40"/>
      <c r="AC123" s="40"/>
      <c r="AD123" s="40"/>
      <c r="AE123" s="40"/>
    </row>
  </sheetData>
  <sheetProtection sheet="1" autoFilter="0" formatColumns="0" formatRows="0" objects="1" scenarios="1" spinCount="100000" saltValue="+H2dtP+aZhxirnhL8abF0CWCDnfXkid6vzfNJx6mNQc/LRhyq2kfijl1TVFlI+tmqexeTOvR24UnvQo1d/uwwA==" hashValue="pjXdGnJWNEoVEpBmlQQTLmVovMn4CyhUNhef4A3/tCvFgmO83YQrqrDT7rB6JaIZVJ5tqAg1ftkfyNkrSrXBXQ==" algorithmName="SHA-512" password="CC35"/>
  <autoFilter ref="C93:K122"/>
  <mergeCells count="15">
    <mergeCell ref="E7:H7"/>
    <mergeCell ref="E11:H11"/>
    <mergeCell ref="E9:H9"/>
    <mergeCell ref="E13:H13"/>
    <mergeCell ref="E22:H22"/>
    <mergeCell ref="E31:H31"/>
    <mergeCell ref="E52:H52"/>
    <mergeCell ref="E56:H56"/>
    <mergeCell ref="E54:H54"/>
    <mergeCell ref="E58:H58"/>
    <mergeCell ref="E80:H80"/>
    <mergeCell ref="E84:H84"/>
    <mergeCell ref="E82:H82"/>
    <mergeCell ref="E86:H8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125</v>
      </c>
    </row>
    <row r="3" s="1" customFormat="1" ht="6.96" customHeight="1">
      <c r="B3" s="141"/>
      <c r="C3" s="142"/>
      <c r="D3" s="142"/>
      <c r="E3" s="142"/>
      <c r="F3" s="142"/>
      <c r="G3" s="142"/>
      <c r="H3" s="142"/>
      <c r="I3" s="142"/>
      <c r="J3" s="142"/>
      <c r="K3" s="142"/>
      <c r="L3" s="22"/>
      <c r="AT3" s="19" t="s">
        <v>79</v>
      </c>
    </row>
    <row r="4" s="1" customFormat="1" ht="24.96" customHeight="1">
      <c r="B4" s="22"/>
      <c r="D4" s="143" t="s">
        <v>161</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1. TK Velké Březno - Boletice n.L. a 1. SK v žst. Boletice_OPRAVA č.1</v>
      </c>
      <c r="F7" s="145"/>
      <c r="G7" s="145"/>
      <c r="H7" s="145"/>
      <c r="L7" s="22"/>
    </row>
    <row r="8">
      <c r="B8" s="22"/>
      <c r="D8" s="145" t="s">
        <v>162</v>
      </c>
      <c r="L8" s="22"/>
    </row>
    <row r="9" s="1" customFormat="1" ht="16.5" customHeight="1">
      <c r="B9" s="22"/>
      <c r="E9" s="146" t="s">
        <v>924</v>
      </c>
      <c r="F9" s="1"/>
      <c r="G9" s="1"/>
      <c r="H9" s="1"/>
      <c r="L9" s="22"/>
    </row>
    <row r="10" s="1" customFormat="1" ht="12" customHeight="1">
      <c r="B10" s="22"/>
      <c r="D10" s="145" t="s">
        <v>164</v>
      </c>
      <c r="L10" s="22"/>
    </row>
    <row r="11" s="2" customFormat="1" ht="16.5" customHeight="1">
      <c r="A11" s="40"/>
      <c r="B11" s="46"/>
      <c r="C11" s="40"/>
      <c r="D11" s="40"/>
      <c r="E11" s="158" t="s">
        <v>925</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471</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1404</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15. 3. 2021</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stavby'!AN10="","",'Rekapitulace stavby'!AN10)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stavby'!E11="","",'Rekapitulace stavby'!E11)</f>
        <v xml:space="preserve"> </v>
      </c>
      <c r="F19" s="40"/>
      <c r="G19" s="40"/>
      <c r="H19" s="40"/>
      <c r="I19" s="145" t="s">
        <v>27</v>
      </c>
      <c r="J19" s="135" t="str">
        <f>IF('Rekapitulace stavby'!AN11="","",'Rekapitulace stavby'!AN11)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stavby'!AN16="","",'Rekapitulace stavby'!AN16)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stavby'!E17="","",'Rekapitulace stavby'!E17)</f>
        <v xml:space="preserve"> </v>
      </c>
      <c r="F25" s="40"/>
      <c r="G25" s="40"/>
      <c r="H25" s="40"/>
      <c r="I25" s="145" t="s">
        <v>27</v>
      </c>
      <c r="J25" s="135" t="str">
        <f>IF('Rekapitulace stavby'!AN17="","",'Rekapitulace stavby'!AN17)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stavby'!AN19="","",'Rekapitulace stavby'!AN19)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stavby'!E20="","",'Rekapitulace stavby'!E20)</f>
        <v>Věra Trnková</v>
      </c>
      <c r="F28" s="40"/>
      <c r="G28" s="40"/>
      <c r="H28" s="40"/>
      <c r="I28" s="145" t="s">
        <v>27</v>
      </c>
      <c r="J28" s="135" t="str">
        <f>IF('Rekapitulace stavby'!AN20="","",'Rekapitulace stavby'!AN20)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34</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36</v>
      </c>
      <c r="E34" s="40"/>
      <c r="F34" s="40"/>
      <c r="G34" s="40"/>
      <c r="H34" s="40"/>
      <c r="I34" s="40"/>
      <c r="J34" s="156">
        <f>ROUND(J95,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38</v>
      </c>
      <c r="G36" s="40"/>
      <c r="H36" s="40"/>
      <c r="I36" s="157" t="s">
        <v>37</v>
      </c>
      <c r="J36" s="157" t="s">
        <v>39</v>
      </c>
      <c r="K36" s="40"/>
      <c r="L36" s="147"/>
      <c r="S36" s="40"/>
      <c r="T36" s="40"/>
      <c r="U36" s="40"/>
      <c r="V36" s="40"/>
      <c r="W36" s="40"/>
      <c r="X36" s="40"/>
      <c r="Y36" s="40"/>
      <c r="Z36" s="40"/>
      <c r="AA36" s="40"/>
      <c r="AB36" s="40"/>
      <c r="AC36" s="40"/>
      <c r="AD36" s="40"/>
      <c r="AE36" s="40"/>
    </row>
    <row r="37" s="2" customFormat="1" ht="14.4" customHeight="1">
      <c r="A37" s="40"/>
      <c r="B37" s="46"/>
      <c r="C37" s="40"/>
      <c r="D37" s="158" t="s">
        <v>40</v>
      </c>
      <c r="E37" s="145" t="s">
        <v>41</v>
      </c>
      <c r="F37" s="159">
        <f>ROUND((SUM(BE95:BE109)),  2)</f>
        <v>0</v>
      </c>
      <c r="G37" s="40"/>
      <c r="H37" s="40"/>
      <c r="I37" s="160">
        <v>0.20999999999999999</v>
      </c>
      <c r="J37" s="159">
        <f>ROUND(((SUM(BE95:BE109))*I37),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42</v>
      </c>
      <c r="F38" s="159">
        <f>ROUND((SUM(BF95:BF109)),  2)</f>
        <v>0</v>
      </c>
      <c r="G38" s="40"/>
      <c r="H38" s="40"/>
      <c r="I38" s="160">
        <v>0.14999999999999999</v>
      </c>
      <c r="J38" s="159">
        <f>ROUND(((SUM(BF95:BF109))*I38),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43</v>
      </c>
      <c r="F39" s="159">
        <f>ROUND((SUM(BG95:BG109)),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44</v>
      </c>
      <c r="F40" s="159">
        <f>ROUND((SUM(BH95:BH109)),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45</v>
      </c>
      <c r="F41" s="159">
        <f>ROUND((SUM(BI95:BI109)),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46</v>
      </c>
      <c r="E43" s="163"/>
      <c r="F43" s="163"/>
      <c r="G43" s="164" t="s">
        <v>47</v>
      </c>
      <c r="H43" s="165" t="s">
        <v>48</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170</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1. TK Velké Březno - Boletice n.L. a 1. SK v žst. Boletice_OPRAVA č.1</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162</v>
      </c>
      <c r="D53" s="24"/>
      <c r="E53" s="24"/>
      <c r="F53" s="24"/>
      <c r="G53" s="24"/>
      <c r="H53" s="24"/>
      <c r="I53" s="24"/>
      <c r="J53" s="24"/>
      <c r="K53" s="24"/>
      <c r="L53" s="22"/>
    </row>
    <row r="54" s="1" customFormat="1" ht="16.5" customHeight="1">
      <c r="B54" s="23"/>
      <c r="C54" s="24"/>
      <c r="D54" s="24"/>
      <c r="E54" s="172" t="s">
        <v>924</v>
      </c>
      <c r="F54" s="24"/>
      <c r="G54" s="24"/>
      <c r="H54" s="24"/>
      <c r="I54" s="24"/>
      <c r="J54" s="24"/>
      <c r="K54" s="24"/>
      <c r="L54" s="22"/>
    </row>
    <row r="55" s="1" customFormat="1" ht="12" customHeight="1">
      <c r="B55" s="23"/>
      <c r="C55" s="34" t="s">
        <v>164</v>
      </c>
      <c r="D55" s="24"/>
      <c r="E55" s="24"/>
      <c r="F55" s="24"/>
      <c r="G55" s="24"/>
      <c r="H55" s="24"/>
      <c r="I55" s="24"/>
      <c r="J55" s="24"/>
      <c r="K55" s="24"/>
      <c r="L55" s="22"/>
    </row>
    <row r="56" s="2" customFormat="1" ht="16.5" customHeight="1">
      <c r="A56" s="40"/>
      <c r="B56" s="41"/>
      <c r="C56" s="42"/>
      <c r="D56" s="42"/>
      <c r="E56" s="278" t="s">
        <v>925</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471</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VRN - km 440,246</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15. 3. 2021</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Věra Trnková</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171</v>
      </c>
      <c r="D65" s="174"/>
      <c r="E65" s="174"/>
      <c r="F65" s="174"/>
      <c r="G65" s="174"/>
      <c r="H65" s="174"/>
      <c r="I65" s="174"/>
      <c r="J65" s="175" t="s">
        <v>172</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68</v>
      </c>
      <c r="D67" s="42"/>
      <c r="E67" s="42"/>
      <c r="F67" s="42"/>
      <c r="G67" s="42"/>
      <c r="H67" s="42"/>
      <c r="I67" s="42"/>
      <c r="J67" s="104">
        <f>J95</f>
        <v>0</v>
      </c>
      <c r="K67" s="42"/>
      <c r="L67" s="147"/>
      <c r="S67" s="40"/>
      <c r="T67" s="40"/>
      <c r="U67" s="40"/>
      <c r="V67" s="40"/>
      <c r="W67" s="40"/>
      <c r="X67" s="40"/>
      <c r="Y67" s="40"/>
      <c r="Z67" s="40"/>
      <c r="AA67" s="40"/>
      <c r="AB67" s="40"/>
      <c r="AC67" s="40"/>
      <c r="AD67" s="40"/>
      <c r="AE67" s="40"/>
      <c r="AU67" s="19" t="s">
        <v>173</v>
      </c>
    </row>
    <row r="68" s="9" customFormat="1" ht="24.96" customHeight="1">
      <c r="A68" s="9"/>
      <c r="B68" s="177"/>
      <c r="C68" s="178"/>
      <c r="D68" s="179" t="s">
        <v>882</v>
      </c>
      <c r="E68" s="180"/>
      <c r="F68" s="180"/>
      <c r="G68" s="180"/>
      <c r="H68" s="180"/>
      <c r="I68" s="180"/>
      <c r="J68" s="181">
        <f>J96</f>
        <v>0</v>
      </c>
      <c r="K68" s="178"/>
      <c r="L68" s="182"/>
      <c r="S68" s="9"/>
      <c r="T68" s="9"/>
      <c r="U68" s="9"/>
      <c r="V68" s="9"/>
      <c r="W68" s="9"/>
      <c r="X68" s="9"/>
      <c r="Y68" s="9"/>
      <c r="Z68" s="9"/>
      <c r="AA68" s="9"/>
      <c r="AB68" s="9"/>
      <c r="AC68" s="9"/>
      <c r="AD68" s="9"/>
      <c r="AE68" s="9"/>
    </row>
    <row r="69" s="10" customFormat="1" ht="19.92" customHeight="1">
      <c r="A69" s="10"/>
      <c r="B69" s="183"/>
      <c r="C69" s="127"/>
      <c r="D69" s="184" t="s">
        <v>1405</v>
      </c>
      <c r="E69" s="185"/>
      <c r="F69" s="185"/>
      <c r="G69" s="185"/>
      <c r="H69" s="185"/>
      <c r="I69" s="185"/>
      <c r="J69" s="186">
        <f>J97</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1406</v>
      </c>
      <c r="E70" s="185"/>
      <c r="F70" s="185"/>
      <c r="G70" s="185"/>
      <c r="H70" s="185"/>
      <c r="I70" s="185"/>
      <c r="J70" s="186">
        <f>J102</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1407</v>
      </c>
      <c r="E71" s="185"/>
      <c r="F71" s="185"/>
      <c r="G71" s="185"/>
      <c r="H71" s="185"/>
      <c r="I71" s="185"/>
      <c r="J71" s="186">
        <f>J105</f>
        <v>0</v>
      </c>
      <c r="K71" s="127"/>
      <c r="L71" s="187"/>
      <c r="S71" s="10"/>
      <c r="T71" s="10"/>
      <c r="U71" s="10"/>
      <c r="V71" s="10"/>
      <c r="W71" s="10"/>
      <c r="X71" s="10"/>
      <c r="Y71" s="10"/>
      <c r="Z71" s="10"/>
      <c r="AA71" s="10"/>
      <c r="AB71" s="10"/>
      <c r="AC71" s="10"/>
      <c r="AD71" s="10"/>
      <c r="AE71" s="10"/>
    </row>
    <row r="72" s="2" customFormat="1" ht="21.84" customHeight="1">
      <c r="A72" s="40"/>
      <c r="B72" s="41"/>
      <c r="C72" s="42"/>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6.96" customHeight="1">
      <c r="A73" s="40"/>
      <c r="B73" s="61"/>
      <c r="C73" s="62"/>
      <c r="D73" s="62"/>
      <c r="E73" s="62"/>
      <c r="F73" s="62"/>
      <c r="G73" s="62"/>
      <c r="H73" s="62"/>
      <c r="I73" s="62"/>
      <c r="J73" s="62"/>
      <c r="K73" s="62"/>
      <c r="L73" s="147"/>
      <c r="S73" s="40"/>
      <c r="T73" s="40"/>
      <c r="U73" s="40"/>
      <c r="V73" s="40"/>
      <c r="W73" s="40"/>
      <c r="X73" s="40"/>
      <c r="Y73" s="40"/>
      <c r="Z73" s="40"/>
      <c r="AA73" s="40"/>
      <c r="AB73" s="40"/>
      <c r="AC73" s="40"/>
      <c r="AD73" s="40"/>
      <c r="AE73" s="40"/>
    </row>
    <row r="77" s="2" customFormat="1" ht="6.96" customHeight="1">
      <c r="A77" s="40"/>
      <c r="B77" s="63"/>
      <c r="C77" s="64"/>
      <c r="D77" s="64"/>
      <c r="E77" s="64"/>
      <c r="F77" s="64"/>
      <c r="G77" s="64"/>
      <c r="H77" s="64"/>
      <c r="I77" s="64"/>
      <c r="J77" s="64"/>
      <c r="K77" s="64"/>
      <c r="L77" s="147"/>
      <c r="S77" s="40"/>
      <c r="T77" s="40"/>
      <c r="U77" s="40"/>
      <c r="V77" s="40"/>
      <c r="W77" s="40"/>
      <c r="X77" s="40"/>
      <c r="Y77" s="40"/>
      <c r="Z77" s="40"/>
      <c r="AA77" s="40"/>
      <c r="AB77" s="40"/>
      <c r="AC77" s="40"/>
      <c r="AD77" s="40"/>
      <c r="AE77" s="40"/>
    </row>
    <row r="78" s="2" customFormat="1" ht="24.96" customHeight="1">
      <c r="A78" s="40"/>
      <c r="B78" s="41"/>
      <c r="C78" s="25" t="s">
        <v>176</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2" customHeight="1">
      <c r="A80" s="40"/>
      <c r="B80" s="41"/>
      <c r="C80" s="34" t="s">
        <v>16</v>
      </c>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6.5" customHeight="1">
      <c r="A81" s="40"/>
      <c r="B81" s="41"/>
      <c r="C81" s="42"/>
      <c r="D81" s="42"/>
      <c r="E81" s="172" t="str">
        <f>E7</f>
        <v>Oprava trati v úseku 1. TK Velké Březno - Boletice n.L. a 1. SK v žst. Boletice_OPRAVA č.1</v>
      </c>
      <c r="F81" s="34"/>
      <c r="G81" s="34"/>
      <c r="H81" s="34"/>
      <c r="I81" s="42"/>
      <c r="J81" s="42"/>
      <c r="K81" s="42"/>
      <c r="L81" s="147"/>
      <c r="S81" s="40"/>
      <c r="T81" s="40"/>
      <c r="U81" s="40"/>
      <c r="V81" s="40"/>
      <c r="W81" s="40"/>
      <c r="X81" s="40"/>
      <c r="Y81" s="40"/>
      <c r="Z81" s="40"/>
      <c r="AA81" s="40"/>
      <c r="AB81" s="40"/>
      <c r="AC81" s="40"/>
      <c r="AD81" s="40"/>
      <c r="AE81" s="40"/>
    </row>
    <row r="82" s="1" customFormat="1" ht="12" customHeight="1">
      <c r="B82" s="23"/>
      <c r="C82" s="34" t="s">
        <v>162</v>
      </c>
      <c r="D82" s="24"/>
      <c r="E82" s="24"/>
      <c r="F82" s="24"/>
      <c r="G82" s="24"/>
      <c r="H82" s="24"/>
      <c r="I82" s="24"/>
      <c r="J82" s="24"/>
      <c r="K82" s="24"/>
      <c r="L82" s="22"/>
    </row>
    <row r="83" s="1" customFormat="1" ht="16.5" customHeight="1">
      <c r="B83" s="23"/>
      <c r="C83" s="24"/>
      <c r="D83" s="24"/>
      <c r="E83" s="172" t="s">
        <v>924</v>
      </c>
      <c r="F83" s="24"/>
      <c r="G83" s="24"/>
      <c r="H83" s="24"/>
      <c r="I83" s="24"/>
      <c r="J83" s="24"/>
      <c r="K83" s="24"/>
      <c r="L83" s="22"/>
    </row>
    <row r="84" s="1" customFormat="1" ht="12" customHeight="1">
      <c r="B84" s="23"/>
      <c r="C84" s="34" t="s">
        <v>164</v>
      </c>
      <c r="D84" s="24"/>
      <c r="E84" s="24"/>
      <c r="F84" s="24"/>
      <c r="G84" s="24"/>
      <c r="H84" s="24"/>
      <c r="I84" s="24"/>
      <c r="J84" s="24"/>
      <c r="K84" s="24"/>
      <c r="L84" s="22"/>
    </row>
    <row r="85" s="2" customFormat="1" ht="16.5" customHeight="1">
      <c r="A85" s="40"/>
      <c r="B85" s="41"/>
      <c r="C85" s="42"/>
      <c r="D85" s="42"/>
      <c r="E85" s="278" t="s">
        <v>925</v>
      </c>
      <c r="F85" s="42"/>
      <c r="G85" s="42"/>
      <c r="H85" s="42"/>
      <c r="I85" s="42"/>
      <c r="J85" s="42"/>
      <c r="K85" s="42"/>
      <c r="L85" s="147"/>
      <c r="S85" s="40"/>
      <c r="T85" s="40"/>
      <c r="U85" s="40"/>
      <c r="V85" s="40"/>
      <c r="W85" s="40"/>
      <c r="X85" s="40"/>
      <c r="Y85" s="40"/>
      <c r="Z85" s="40"/>
      <c r="AA85" s="40"/>
      <c r="AB85" s="40"/>
      <c r="AC85" s="40"/>
      <c r="AD85" s="40"/>
      <c r="AE85" s="40"/>
    </row>
    <row r="86" s="2" customFormat="1" ht="12" customHeight="1">
      <c r="A86" s="40"/>
      <c r="B86" s="41"/>
      <c r="C86" s="34" t="s">
        <v>471</v>
      </c>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6.5" customHeight="1">
      <c r="A87" s="40"/>
      <c r="B87" s="41"/>
      <c r="C87" s="42"/>
      <c r="D87" s="42"/>
      <c r="E87" s="71" t="str">
        <f>E13</f>
        <v>002 - VRN - km 440,246</v>
      </c>
      <c r="F87" s="42"/>
      <c r="G87" s="42"/>
      <c r="H87" s="42"/>
      <c r="I87" s="42"/>
      <c r="J87" s="42"/>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2" customHeight="1">
      <c r="A89" s="40"/>
      <c r="B89" s="41"/>
      <c r="C89" s="34" t="s">
        <v>21</v>
      </c>
      <c r="D89" s="42"/>
      <c r="E89" s="42"/>
      <c r="F89" s="29" t="str">
        <f>F16</f>
        <v xml:space="preserve"> </v>
      </c>
      <c r="G89" s="42"/>
      <c r="H89" s="42"/>
      <c r="I89" s="34" t="s">
        <v>23</v>
      </c>
      <c r="J89" s="74" t="str">
        <f>IF(J16="","",J16)</f>
        <v>15. 3. 2021</v>
      </c>
      <c r="K89" s="42"/>
      <c r="L89" s="147"/>
      <c r="S89" s="40"/>
      <c r="T89" s="40"/>
      <c r="U89" s="40"/>
      <c r="V89" s="40"/>
      <c r="W89" s="40"/>
      <c r="X89" s="40"/>
      <c r="Y89" s="40"/>
      <c r="Z89" s="40"/>
      <c r="AA89" s="40"/>
      <c r="AB89" s="40"/>
      <c r="AC89" s="40"/>
      <c r="AD89" s="40"/>
      <c r="AE89" s="40"/>
    </row>
    <row r="90" s="2" customFormat="1" ht="6.96" customHeight="1">
      <c r="A90" s="40"/>
      <c r="B90" s="41"/>
      <c r="C90" s="42"/>
      <c r="D90" s="42"/>
      <c r="E90" s="42"/>
      <c r="F90" s="42"/>
      <c r="G90" s="42"/>
      <c r="H90" s="42"/>
      <c r="I90" s="42"/>
      <c r="J90" s="42"/>
      <c r="K90" s="42"/>
      <c r="L90" s="147"/>
      <c r="S90" s="40"/>
      <c r="T90" s="40"/>
      <c r="U90" s="40"/>
      <c r="V90" s="40"/>
      <c r="W90" s="40"/>
      <c r="X90" s="40"/>
      <c r="Y90" s="40"/>
      <c r="Z90" s="40"/>
      <c r="AA90" s="40"/>
      <c r="AB90" s="40"/>
      <c r="AC90" s="40"/>
      <c r="AD90" s="40"/>
      <c r="AE90" s="40"/>
    </row>
    <row r="91" s="2" customFormat="1" ht="15.15" customHeight="1">
      <c r="A91" s="40"/>
      <c r="B91" s="41"/>
      <c r="C91" s="34" t="s">
        <v>25</v>
      </c>
      <c r="D91" s="42"/>
      <c r="E91" s="42"/>
      <c r="F91" s="29" t="str">
        <f>E19</f>
        <v xml:space="preserve"> </v>
      </c>
      <c r="G91" s="42"/>
      <c r="H91" s="42"/>
      <c r="I91" s="34" t="s">
        <v>30</v>
      </c>
      <c r="J91" s="38" t="str">
        <f>E25</f>
        <v xml:space="preserve"> </v>
      </c>
      <c r="K91" s="42"/>
      <c r="L91" s="147"/>
      <c r="S91" s="40"/>
      <c r="T91" s="40"/>
      <c r="U91" s="40"/>
      <c r="V91" s="40"/>
      <c r="W91" s="40"/>
      <c r="X91" s="40"/>
      <c r="Y91" s="40"/>
      <c r="Z91" s="40"/>
      <c r="AA91" s="40"/>
      <c r="AB91" s="40"/>
      <c r="AC91" s="40"/>
      <c r="AD91" s="40"/>
      <c r="AE91" s="40"/>
    </row>
    <row r="92" s="2" customFormat="1" ht="15.15" customHeight="1">
      <c r="A92" s="40"/>
      <c r="B92" s="41"/>
      <c r="C92" s="34" t="s">
        <v>28</v>
      </c>
      <c r="D92" s="42"/>
      <c r="E92" s="42"/>
      <c r="F92" s="29" t="str">
        <f>IF(E22="","",E22)</f>
        <v>Vyplň údaj</v>
      </c>
      <c r="G92" s="42"/>
      <c r="H92" s="42"/>
      <c r="I92" s="34" t="s">
        <v>32</v>
      </c>
      <c r="J92" s="38" t="str">
        <f>E28</f>
        <v>Věra Trnková</v>
      </c>
      <c r="K92" s="42"/>
      <c r="L92" s="147"/>
      <c r="S92" s="40"/>
      <c r="T92" s="40"/>
      <c r="U92" s="40"/>
      <c r="V92" s="40"/>
      <c r="W92" s="40"/>
      <c r="X92" s="40"/>
      <c r="Y92" s="40"/>
      <c r="Z92" s="40"/>
      <c r="AA92" s="40"/>
      <c r="AB92" s="40"/>
      <c r="AC92" s="40"/>
      <c r="AD92" s="40"/>
      <c r="AE92" s="40"/>
    </row>
    <row r="93" s="2" customFormat="1" ht="10.32" customHeight="1">
      <c r="A93" s="40"/>
      <c r="B93" s="41"/>
      <c r="C93" s="42"/>
      <c r="D93" s="42"/>
      <c r="E93" s="42"/>
      <c r="F93" s="42"/>
      <c r="G93" s="42"/>
      <c r="H93" s="42"/>
      <c r="I93" s="42"/>
      <c r="J93" s="42"/>
      <c r="K93" s="42"/>
      <c r="L93" s="147"/>
      <c r="S93" s="40"/>
      <c r="T93" s="40"/>
      <c r="U93" s="40"/>
      <c r="V93" s="40"/>
      <c r="W93" s="40"/>
      <c r="X93" s="40"/>
      <c r="Y93" s="40"/>
      <c r="Z93" s="40"/>
      <c r="AA93" s="40"/>
      <c r="AB93" s="40"/>
      <c r="AC93" s="40"/>
      <c r="AD93" s="40"/>
      <c r="AE93" s="40"/>
    </row>
    <row r="94" s="11" customFormat="1" ht="29.28" customHeight="1">
      <c r="A94" s="188"/>
      <c r="B94" s="189"/>
      <c r="C94" s="190" t="s">
        <v>177</v>
      </c>
      <c r="D94" s="191" t="s">
        <v>55</v>
      </c>
      <c r="E94" s="191" t="s">
        <v>51</v>
      </c>
      <c r="F94" s="191" t="s">
        <v>52</v>
      </c>
      <c r="G94" s="191" t="s">
        <v>178</v>
      </c>
      <c r="H94" s="191" t="s">
        <v>179</v>
      </c>
      <c r="I94" s="191" t="s">
        <v>180</v>
      </c>
      <c r="J94" s="191" t="s">
        <v>172</v>
      </c>
      <c r="K94" s="192" t="s">
        <v>181</v>
      </c>
      <c r="L94" s="193"/>
      <c r="M94" s="94" t="s">
        <v>19</v>
      </c>
      <c r="N94" s="95" t="s">
        <v>40</v>
      </c>
      <c r="O94" s="95" t="s">
        <v>182</v>
      </c>
      <c r="P94" s="95" t="s">
        <v>183</v>
      </c>
      <c r="Q94" s="95" t="s">
        <v>184</v>
      </c>
      <c r="R94" s="95" t="s">
        <v>185</v>
      </c>
      <c r="S94" s="95" t="s">
        <v>186</v>
      </c>
      <c r="T94" s="96" t="s">
        <v>187</v>
      </c>
      <c r="U94" s="188"/>
      <c r="V94" s="188"/>
      <c r="W94" s="188"/>
      <c r="X94" s="188"/>
      <c r="Y94" s="188"/>
      <c r="Z94" s="188"/>
      <c r="AA94" s="188"/>
      <c r="AB94" s="188"/>
      <c r="AC94" s="188"/>
      <c r="AD94" s="188"/>
      <c r="AE94" s="188"/>
    </row>
    <row r="95" s="2" customFormat="1" ht="22.8" customHeight="1">
      <c r="A95" s="40"/>
      <c r="B95" s="41"/>
      <c r="C95" s="101" t="s">
        <v>188</v>
      </c>
      <c r="D95" s="42"/>
      <c r="E95" s="42"/>
      <c r="F95" s="42"/>
      <c r="G95" s="42"/>
      <c r="H95" s="42"/>
      <c r="I95" s="42"/>
      <c r="J95" s="194">
        <f>BK95</f>
        <v>0</v>
      </c>
      <c r="K95" s="42"/>
      <c r="L95" s="46"/>
      <c r="M95" s="97"/>
      <c r="N95" s="195"/>
      <c r="O95" s="98"/>
      <c r="P95" s="196">
        <f>P96</f>
        <v>0</v>
      </c>
      <c r="Q95" s="98"/>
      <c r="R95" s="196">
        <f>R96</f>
        <v>0</v>
      </c>
      <c r="S95" s="98"/>
      <c r="T95" s="197">
        <f>T96</f>
        <v>0</v>
      </c>
      <c r="U95" s="40"/>
      <c r="V95" s="40"/>
      <c r="W95" s="40"/>
      <c r="X95" s="40"/>
      <c r="Y95" s="40"/>
      <c r="Z95" s="40"/>
      <c r="AA95" s="40"/>
      <c r="AB95" s="40"/>
      <c r="AC95" s="40"/>
      <c r="AD95" s="40"/>
      <c r="AE95" s="40"/>
      <c r="AT95" s="19" t="s">
        <v>69</v>
      </c>
      <c r="AU95" s="19" t="s">
        <v>173</v>
      </c>
      <c r="BK95" s="198">
        <f>BK96</f>
        <v>0</v>
      </c>
    </row>
    <row r="96" s="12" customFormat="1" ht="25.92" customHeight="1">
      <c r="A96" s="12"/>
      <c r="B96" s="199"/>
      <c r="C96" s="200"/>
      <c r="D96" s="201" t="s">
        <v>69</v>
      </c>
      <c r="E96" s="202" t="s">
        <v>108</v>
      </c>
      <c r="F96" s="202" t="s">
        <v>883</v>
      </c>
      <c r="G96" s="200"/>
      <c r="H96" s="200"/>
      <c r="I96" s="203"/>
      <c r="J96" s="204">
        <f>BK96</f>
        <v>0</v>
      </c>
      <c r="K96" s="200"/>
      <c r="L96" s="205"/>
      <c r="M96" s="206"/>
      <c r="N96" s="207"/>
      <c r="O96" s="207"/>
      <c r="P96" s="208">
        <f>P97+P102+P105</f>
        <v>0</v>
      </c>
      <c r="Q96" s="207"/>
      <c r="R96" s="208">
        <f>R97+R102+R105</f>
        <v>0</v>
      </c>
      <c r="S96" s="207"/>
      <c r="T96" s="209">
        <f>T97+T102+T105</f>
        <v>0</v>
      </c>
      <c r="U96" s="12"/>
      <c r="V96" s="12"/>
      <c r="W96" s="12"/>
      <c r="X96" s="12"/>
      <c r="Y96" s="12"/>
      <c r="Z96" s="12"/>
      <c r="AA96" s="12"/>
      <c r="AB96" s="12"/>
      <c r="AC96" s="12"/>
      <c r="AD96" s="12"/>
      <c r="AE96" s="12"/>
      <c r="AR96" s="210" t="s">
        <v>192</v>
      </c>
      <c r="AT96" s="211" t="s">
        <v>69</v>
      </c>
      <c r="AU96" s="211" t="s">
        <v>70</v>
      </c>
      <c r="AY96" s="210" t="s">
        <v>191</v>
      </c>
      <c r="BK96" s="212">
        <f>BK97+BK102+BK105</f>
        <v>0</v>
      </c>
    </row>
    <row r="97" s="12" customFormat="1" ht="22.8" customHeight="1">
      <c r="A97" s="12"/>
      <c r="B97" s="199"/>
      <c r="C97" s="200"/>
      <c r="D97" s="201" t="s">
        <v>69</v>
      </c>
      <c r="E97" s="213" t="s">
        <v>1408</v>
      </c>
      <c r="F97" s="213" t="s">
        <v>1409</v>
      </c>
      <c r="G97" s="200"/>
      <c r="H97" s="200"/>
      <c r="I97" s="203"/>
      <c r="J97" s="214">
        <f>BK97</f>
        <v>0</v>
      </c>
      <c r="K97" s="200"/>
      <c r="L97" s="205"/>
      <c r="M97" s="206"/>
      <c r="N97" s="207"/>
      <c r="O97" s="207"/>
      <c r="P97" s="208">
        <f>SUM(P98:P101)</f>
        <v>0</v>
      </c>
      <c r="Q97" s="207"/>
      <c r="R97" s="208">
        <f>SUM(R98:R101)</f>
        <v>0</v>
      </c>
      <c r="S97" s="207"/>
      <c r="T97" s="209">
        <f>SUM(T98:T101)</f>
        <v>0</v>
      </c>
      <c r="U97" s="12"/>
      <c r="V97" s="12"/>
      <c r="W97" s="12"/>
      <c r="X97" s="12"/>
      <c r="Y97" s="12"/>
      <c r="Z97" s="12"/>
      <c r="AA97" s="12"/>
      <c r="AB97" s="12"/>
      <c r="AC97" s="12"/>
      <c r="AD97" s="12"/>
      <c r="AE97" s="12"/>
      <c r="AR97" s="210" t="s">
        <v>192</v>
      </c>
      <c r="AT97" s="211" t="s">
        <v>69</v>
      </c>
      <c r="AU97" s="211" t="s">
        <v>77</v>
      </c>
      <c r="AY97" s="210" t="s">
        <v>191</v>
      </c>
      <c r="BK97" s="212">
        <f>SUM(BK98:BK101)</f>
        <v>0</v>
      </c>
    </row>
    <row r="98" s="2" customFormat="1" ht="16.5" customHeight="1">
      <c r="A98" s="40"/>
      <c r="B98" s="41"/>
      <c r="C98" s="215" t="s">
        <v>77</v>
      </c>
      <c r="D98" s="215" t="s">
        <v>194</v>
      </c>
      <c r="E98" s="216" t="s">
        <v>1410</v>
      </c>
      <c r="F98" s="217" t="s">
        <v>1411</v>
      </c>
      <c r="G98" s="218" t="s">
        <v>886</v>
      </c>
      <c r="H98" s="219">
        <v>1</v>
      </c>
      <c r="I98" s="220"/>
      <c r="J98" s="221">
        <f>ROUND(I98*H98,2)</f>
        <v>0</v>
      </c>
      <c r="K98" s="217" t="s">
        <v>521</v>
      </c>
      <c r="L98" s="46"/>
      <c r="M98" s="222" t="s">
        <v>19</v>
      </c>
      <c r="N98" s="223" t="s">
        <v>41</v>
      </c>
      <c r="O98" s="86"/>
      <c r="P98" s="224">
        <f>O98*H98</f>
        <v>0</v>
      </c>
      <c r="Q98" s="224">
        <v>0</v>
      </c>
      <c r="R98" s="224">
        <f>Q98*H98</f>
        <v>0</v>
      </c>
      <c r="S98" s="224">
        <v>0</v>
      </c>
      <c r="T98" s="225">
        <f>S98*H98</f>
        <v>0</v>
      </c>
      <c r="U98" s="40"/>
      <c r="V98" s="40"/>
      <c r="W98" s="40"/>
      <c r="X98" s="40"/>
      <c r="Y98" s="40"/>
      <c r="Z98" s="40"/>
      <c r="AA98" s="40"/>
      <c r="AB98" s="40"/>
      <c r="AC98" s="40"/>
      <c r="AD98" s="40"/>
      <c r="AE98" s="40"/>
      <c r="AR98" s="226" t="s">
        <v>1412</v>
      </c>
      <c r="AT98" s="226" t="s">
        <v>194</v>
      </c>
      <c r="AU98" s="226" t="s">
        <v>79</v>
      </c>
      <c r="AY98" s="19" t="s">
        <v>191</v>
      </c>
      <c r="BE98" s="227">
        <f>IF(N98="základní",J98,0)</f>
        <v>0</v>
      </c>
      <c r="BF98" s="227">
        <f>IF(N98="snížená",J98,0)</f>
        <v>0</v>
      </c>
      <c r="BG98" s="227">
        <f>IF(N98="zákl. přenesená",J98,0)</f>
        <v>0</v>
      </c>
      <c r="BH98" s="227">
        <f>IF(N98="sníž. přenesená",J98,0)</f>
        <v>0</v>
      </c>
      <c r="BI98" s="227">
        <f>IF(N98="nulová",J98,0)</f>
        <v>0</v>
      </c>
      <c r="BJ98" s="19" t="s">
        <v>77</v>
      </c>
      <c r="BK98" s="227">
        <f>ROUND(I98*H98,2)</f>
        <v>0</v>
      </c>
      <c r="BL98" s="19" t="s">
        <v>1412</v>
      </c>
      <c r="BM98" s="226" t="s">
        <v>1413</v>
      </c>
    </row>
    <row r="99" s="2" customFormat="1">
      <c r="A99" s="40"/>
      <c r="B99" s="41"/>
      <c r="C99" s="42"/>
      <c r="D99" s="230" t="s">
        <v>231</v>
      </c>
      <c r="E99" s="42"/>
      <c r="F99" s="271" t="s">
        <v>1414</v>
      </c>
      <c r="G99" s="42"/>
      <c r="H99" s="42"/>
      <c r="I99" s="272"/>
      <c r="J99" s="42"/>
      <c r="K99" s="42"/>
      <c r="L99" s="46"/>
      <c r="M99" s="273"/>
      <c r="N99" s="274"/>
      <c r="O99" s="86"/>
      <c r="P99" s="86"/>
      <c r="Q99" s="86"/>
      <c r="R99" s="86"/>
      <c r="S99" s="86"/>
      <c r="T99" s="87"/>
      <c r="U99" s="40"/>
      <c r="V99" s="40"/>
      <c r="W99" s="40"/>
      <c r="X99" s="40"/>
      <c r="Y99" s="40"/>
      <c r="Z99" s="40"/>
      <c r="AA99" s="40"/>
      <c r="AB99" s="40"/>
      <c r="AC99" s="40"/>
      <c r="AD99" s="40"/>
      <c r="AE99" s="40"/>
      <c r="AT99" s="19" t="s">
        <v>231</v>
      </c>
      <c r="AU99" s="19" t="s">
        <v>79</v>
      </c>
    </row>
    <row r="100" s="2" customFormat="1" ht="16.5" customHeight="1">
      <c r="A100" s="40"/>
      <c r="B100" s="41"/>
      <c r="C100" s="215" t="s">
        <v>79</v>
      </c>
      <c r="D100" s="215" t="s">
        <v>194</v>
      </c>
      <c r="E100" s="216" t="s">
        <v>1415</v>
      </c>
      <c r="F100" s="217" t="s">
        <v>1416</v>
      </c>
      <c r="G100" s="218" t="s">
        <v>886</v>
      </c>
      <c r="H100" s="219">
        <v>1</v>
      </c>
      <c r="I100" s="220"/>
      <c r="J100" s="221">
        <f>ROUND(I100*H100,2)</f>
        <v>0</v>
      </c>
      <c r="K100" s="217" t="s">
        <v>521</v>
      </c>
      <c r="L100" s="46"/>
      <c r="M100" s="222" t="s">
        <v>19</v>
      </c>
      <c r="N100" s="223" t="s">
        <v>41</v>
      </c>
      <c r="O100" s="86"/>
      <c r="P100" s="224">
        <f>O100*H100</f>
        <v>0</v>
      </c>
      <c r="Q100" s="224">
        <v>0</v>
      </c>
      <c r="R100" s="224">
        <f>Q100*H100</f>
        <v>0</v>
      </c>
      <c r="S100" s="224">
        <v>0</v>
      </c>
      <c r="T100" s="225">
        <f>S100*H100</f>
        <v>0</v>
      </c>
      <c r="U100" s="40"/>
      <c r="V100" s="40"/>
      <c r="W100" s="40"/>
      <c r="X100" s="40"/>
      <c r="Y100" s="40"/>
      <c r="Z100" s="40"/>
      <c r="AA100" s="40"/>
      <c r="AB100" s="40"/>
      <c r="AC100" s="40"/>
      <c r="AD100" s="40"/>
      <c r="AE100" s="40"/>
      <c r="AR100" s="226" t="s">
        <v>1412</v>
      </c>
      <c r="AT100" s="226" t="s">
        <v>194</v>
      </c>
      <c r="AU100" s="226" t="s">
        <v>79</v>
      </c>
      <c r="AY100" s="19" t="s">
        <v>191</v>
      </c>
      <c r="BE100" s="227">
        <f>IF(N100="základní",J100,0)</f>
        <v>0</v>
      </c>
      <c r="BF100" s="227">
        <f>IF(N100="snížená",J100,0)</f>
        <v>0</v>
      </c>
      <c r="BG100" s="227">
        <f>IF(N100="zákl. přenesená",J100,0)</f>
        <v>0</v>
      </c>
      <c r="BH100" s="227">
        <f>IF(N100="sníž. přenesená",J100,0)</f>
        <v>0</v>
      </c>
      <c r="BI100" s="227">
        <f>IF(N100="nulová",J100,0)</f>
        <v>0</v>
      </c>
      <c r="BJ100" s="19" t="s">
        <v>77</v>
      </c>
      <c r="BK100" s="227">
        <f>ROUND(I100*H100,2)</f>
        <v>0</v>
      </c>
      <c r="BL100" s="19" t="s">
        <v>1412</v>
      </c>
      <c r="BM100" s="226" t="s">
        <v>1417</v>
      </c>
    </row>
    <row r="101" s="2" customFormat="1">
      <c r="A101" s="40"/>
      <c r="B101" s="41"/>
      <c r="C101" s="42"/>
      <c r="D101" s="230" t="s">
        <v>231</v>
      </c>
      <c r="E101" s="42"/>
      <c r="F101" s="271" t="s">
        <v>1418</v>
      </c>
      <c r="G101" s="42"/>
      <c r="H101" s="42"/>
      <c r="I101" s="272"/>
      <c r="J101" s="42"/>
      <c r="K101" s="42"/>
      <c r="L101" s="46"/>
      <c r="M101" s="273"/>
      <c r="N101" s="274"/>
      <c r="O101" s="86"/>
      <c r="P101" s="86"/>
      <c r="Q101" s="86"/>
      <c r="R101" s="86"/>
      <c r="S101" s="86"/>
      <c r="T101" s="87"/>
      <c r="U101" s="40"/>
      <c r="V101" s="40"/>
      <c r="W101" s="40"/>
      <c r="X101" s="40"/>
      <c r="Y101" s="40"/>
      <c r="Z101" s="40"/>
      <c r="AA101" s="40"/>
      <c r="AB101" s="40"/>
      <c r="AC101" s="40"/>
      <c r="AD101" s="40"/>
      <c r="AE101" s="40"/>
      <c r="AT101" s="19" t="s">
        <v>231</v>
      </c>
      <c r="AU101" s="19" t="s">
        <v>79</v>
      </c>
    </row>
    <row r="102" s="12" customFormat="1" ht="22.8" customHeight="1">
      <c r="A102" s="12"/>
      <c r="B102" s="199"/>
      <c r="C102" s="200"/>
      <c r="D102" s="201" t="s">
        <v>69</v>
      </c>
      <c r="E102" s="213" t="s">
        <v>1419</v>
      </c>
      <c r="F102" s="213" t="s">
        <v>1420</v>
      </c>
      <c r="G102" s="200"/>
      <c r="H102" s="200"/>
      <c r="I102" s="203"/>
      <c r="J102" s="214">
        <f>BK102</f>
        <v>0</v>
      </c>
      <c r="K102" s="200"/>
      <c r="L102" s="205"/>
      <c r="M102" s="206"/>
      <c r="N102" s="207"/>
      <c r="O102" s="207"/>
      <c r="P102" s="208">
        <f>SUM(P103:P104)</f>
        <v>0</v>
      </c>
      <c r="Q102" s="207"/>
      <c r="R102" s="208">
        <f>SUM(R103:R104)</f>
        <v>0</v>
      </c>
      <c r="S102" s="207"/>
      <c r="T102" s="209">
        <f>SUM(T103:T104)</f>
        <v>0</v>
      </c>
      <c r="U102" s="12"/>
      <c r="V102" s="12"/>
      <c r="W102" s="12"/>
      <c r="X102" s="12"/>
      <c r="Y102" s="12"/>
      <c r="Z102" s="12"/>
      <c r="AA102" s="12"/>
      <c r="AB102" s="12"/>
      <c r="AC102" s="12"/>
      <c r="AD102" s="12"/>
      <c r="AE102" s="12"/>
      <c r="AR102" s="210" t="s">
        <v>192</v>
      </c>
      <c r="AT102" s="211" t="s">
        <v>69</v>
      </c>
      <c r="AU102" s="211" t="s">
        <v>77</v>
      </c>
      <c r="AY102" s="210" t="s">
        <v>191</v>
      </c>
      <c r="BK102" s="212">
        <f>SUM(BK103:BK104)</f>
        <v>0</v>
      </c>
    </row>
    <row r="103" s="2" customFormat="1" ht="16.5" customHeight="1">
      <c r="A103" s="40"/>
      <c r="B103" s="41"/>
      <c r="C103" s="215" t="s">
        <v>90</v>
      </c>
      <c r="D103" s="215" t="s">
        <v>194</v>
      </c>
      <c r="E103" s="216" t="s">
        <v>1421</v>
      </c>
      <c r="F103" s="217" t="s">
        <v>1420</v>
      </c>
      <c r="G103" s="218" t="s">
        <v>886</v>
      </c>
      <c r="H103" s="219">
        <v>1</v>
      </c>
      <c r="I103" s="220"/>
      <c r="J103" s="221">
        <f>ROUND(I103*H103,2)</f>
        <v>0</v>
      </c>
      <c r="K103" s="217" t="s">
        <v>521</v>
      </c>
      <c r="L103" s="46"/>
      <c r="M103" s="222" t="s">
        <v>19</v>
      </c>
      <c r="N103" s="223" t="s">
        <v>41</v>
      </c>
      <c r="O103" s="86"/>
      <c r="P103" s="224">
        <f>O103*H103</f>
        <v>0</v>
      </c>
      <c r="Q103" s="224">
        <v>0</v>
      </c>
      <c r="R103" s="224">
        <f>Q103*H103</f>
        <v>0</v>
      </c>
      <c r="S103" s="224">
        <v>0</v>
      </c>
      <c r="T103" s="225">
        <f>S103*H103</f>
        <v>0</v>
      </c>
      <c r="U103" s="40"/>
      <c r="V103" s="40"/>
      <c r="W103" s="40"/>
      <c r="X103" s="40"/>
      <c r="Y103" s="40"/>
      <c r="Z103" s="40"/>
      <c r="AA103" s="40"/>
      <c r="AB103" s="40"/>
      <c r="AC103" s="40"/>
      <c r="AD103" s="40"/>
      <c r="AE103" s="40"/>
      <c r="AR103" s="226" t="s">
        <v>1412</v>
      </c>
      <c r="AT103" s="226" t="s">
        <v>194</v>
      </c>
      <c r="AU103" s="226" t="s">
        <v>79</v>
      </c>
      <c r="AY103" s="19" t="s">
        <v>191</v>
      </c>
      <c r="BE103" s="227">
        <f>IF(N103="základní",J103,0)</f>
        <v>0</v>
      </c>
      <c r="BF103" s="227">
        <f>IF(N103="snížená",J103,0)</f>
        <v>0</v>
      </c>
      <c r="BG103" s="227">
        <f>IF(N103="zákl. přenesená",J103,0)</f>
        <v>0</v>
      </c>
      <c r="BH103" s="227">
        <f>IF(N103="sníž. přenesená",J103,0)</f>
        <v>0</v>
      </c>
      <c r="BI103" s="227">
        <f>IF(N103="nulová",J103,0)</f>
        <v>0</v>
      </c>
      <c r="BJ103" s="19" t="s">
        <v>77</v>
      </c>
      <c r="BK103" s="227">
        <f>ROUND(I103*H103,2)</f>
        <v>0</v>
      </c>
      <c r="BL103" s="19" t="s">
        <v>1412</v>
      </c>
      <c r="BM103" s="226" t="s">
        <v>1422</v>
      </c>
    </row>
    <row r="104" s="2" customFormat="1">
      <c r="A104" s="40"/>
      <c r="B104" s="41"/>
      <c r="C104" s="42"/>
      <c r="D104" s="230" t="s">
        <v>231</v>
      </c>
      <c r="E104" s="42"/>
      <c r="F104" s="271" t="s">
        <v>1423</v>
      </c>
      <c r="G104" s="42"/>
      <c r="H104" s="42"/>
      <c r="I104" s="272"/>
      <c r="J104" s="42"/>
      <c r="K104" s="42"/>
      <c r="L104" s="46"/>
      <c r="M104" s="273"/>
      <c r="N104" s="274"/>
      <c r="O104" s="86"/>
      <c r="P104" s="86"/>
      <c r="Q104" s="86"/>
      <c r="R104" s="86"/>
      <c r="S104" s="86"/>
      <c r="T104" s="87"/>
      <c r="U104" s="40"/>
      <c r="V104" s="40"/>
      <c r="W104" s="40"/>
      <c r="X104" s="40"/>
      <c r="Y104" s="40"/>
      <c r="Z104" s="40"/>
      <c r="AA104" s="40"/>
      <c r="AB104" s="40"/>
      <c r="AC104" s="40"/>
      <c r="AD104" s="40"/>
      <c r="AE104" s="40"/>
      <c r="AT104" s="19" t="s">
        <v>231</v>
      </c>
      <c r="AU104" s="19" t="s">
        <v>79</v>
      </c>
    </row>
    <row r="105" s="12" customFormat="1" ht="22.8" customHeight="1">
      <c r="A105" s="12"/>
      <c r="B105" s="199"/>
      <c r="C105" s="200"/>
      <c r="D105" s="201" t="s">
        <v>69</v>
      </c>
      <c r="E105" s="213" t="s">
        <v>1424</v>
      </c>
      <c r="F105" s="213" t="s">
        <v>1425</v>
      </c>
      <c r="G105" s="200"/>
      <c r="H105" s="200"/>
      <c r="I105" s="203"/>
      <c r="J105" s="214">
        <f>BK105</f>
        <v>0</v>
      </c>
      <c r="K105" s="200"/>
      <c r="L105" s="205"/>
      <c r="M105" s="206"/>
      <c r="N105" s="207"/>
      <c r="O105" s="207"/>
      <c r="P105" s="208">
        <f>SUM(P106:P109)</f>
        <v>0</v>
      </c>
      <c r="Q105" s="207"/>
      <c r="R105" s="208">
        <f>SUM(R106:R109)</f>
        <v>0</v>
      </c>
      <c r="S105" s="207"/>
      <c r="T105" s="209">
        <f>SUM(T106:T109)</f>
        <v>0</v>
      </c>
      <c r="U105" s="12"/>
      <c r="V105" s="12"/>
      <c r="W105" s="12"/>
      <c r="X105" s="12"/>
      <c r="Y105" s="12"/>
      <c r="Z105" s="12"/>
      <c r="AA105" s="12"/>
      <c r="AB105" s="12"/>
      <c r="AC105" s="12"/>
      <c r="AD105" s="12"/>
      <c r="AE105" s="12"/>
      <c r="AR105" s="210" t="s">
        <v>192</v>
      </c>
      <c r="AT105" s="211" t="s">
        <v>69</v>
      </c>
      <c r="AU105" s="211" t="s">
        <v>77</v>
      </c>
      <c r="AY105" s="210" t="s">
        <v>191</v>
      </c>
      <c r="BK105" s="212">
        <f>SUM(BK106:BK109)</f>
        <v>0</v>
      </c>
    </row>
    <row r="106" s="2" customFormat="1" ht="16.5" customHeight="1">
      <c r="A106" s="40"/>
      <c r="B106" s="41"/>
      <c r="C106" s="215" t="s">
        <v>119</v>
      </c>
      <c r="D106" s="215" t="s">
        <v>194</v>
      </c>
      <c r="E106" s="216" t="s">
        <v>1426</v>
      </c>
      <c r="F106" s="217" t="s">
        <v>1427</v>
      </c>
      <c r="G106" s="218" t="s">
        <v>886</v>
      </c>
      <c r="H106" s="219">
        <v>1</v>
      </c>
      <c r="I106" s="220"/>
      <c r="J106" s="221">
        <f>ROUND(I106*H106,2)</f>
        <v>0</v>
      </c>
      <c r="K106" s="217" t="s">
        <v>521</v>
      </c>
      <c r="L106" s="46"/>
      <c r="M106" s="222" t="s">
        <v>19</v>
      </c>
      <c r="N106" s="223" t="s">
        <v>41</v>
      </c>
      <c r="O106" s="86"/>
      <c r="P106" s="224">
        <f>O106*H106</f>
        <v>0</v>
      </c>
      <c r="Q106" s="224">
        <v>0</v>
      </c>
      <c r="R106" s="224">
        <f>Q106*H106</f>
        <v>0</v>
      </c>
      <c r="S106" s="224">
        <v>0</v>
      </c>
      <c r="T106" s="225">
        <f>S106*H106</f>
        <v>0</v>
      </c>
      <c r="U106" s="40"/>
      <c r="V106" s="40"/>
      <c r="W106" s="40"/>
      <c r="X106" s="40"/>
      <c r="Y106" s="40"/>
      <c r="Z106" s="40"/>
      <c r="AA106" s="40"/>
      <c r="AB106" s="40"/>
      <c r="AC106" s="40"/>
      <c r="AD106" s="40"/>
      <c r="AE106" s="40"/>
      <c r="AR106" s="226" t="s">
        <v>119</v>
      </c>
      <c r="AT106" s="226" t="s">
        <v>194</v>
      </c>
      <c r="AU106" s="226" t="s">
        <v>79</v>
      </c>
      <c r="AY106" s="19" t="s">
        <v>191</v>
      </c>
      <c r="BE106" s="227">
        <f>IF(N106="základní",J106,0)</f>
        <v>0</v>
      </c>
      <c r="BF106" s="227">
        <f>IF(N106="snížená",J106,0)</f>
        <v>0</v>
      </c>
      <c r="BG106" s="227">
        <f>IF(N106="zákl. přenesená",J106,0)</f>
        <v>0</v>
      </c>
      <c r="BH106" s="227">
        <f>IF(N106="sníž. přenesená",J106,0)</f>
        <v>0</v>
      </c>
      <c r="BI106" s="227">
        <f>IF(N106="nulová",J106,0)</f>
        <v>0</v>
      </c>
      <c r="BJ106" s="19" t="s">
        <v>77</v>
      </c>
      <c r="BK106" s="227">
        <f>ROUND(I106*H106,2)</f>
        <v>0</v>
      </c>
      <c r="BL106" s="19" t="s">
        <v>119</v>
      </c>
      <c r="BM106" s="226" t="s">
        <v>1428</v>
      </c>
    </row>
    <row r="107" s="2" customFormat="1">
      <c r="A107" s="40"/>
      <c r="B107" s="41"/>
      <c r="C107" s="42"/>
      <c r="D107" s="230" t="s">
        <v>231</v>
      </c>
      <c r="E107" s="42"/>
      <c r="F107" s="271" t="s">
        <v>1429</v>
      </c>
      <c r="G107" s="42"/>
      <c r="H107" s="42"/>
      <c r="I107" s="272"/>
      <c r="J107" s="42"/>
      <c r="K107" s="42"/>
      <c r="L107" s="46"/>
      <c r="M107" s="273"/>
      <c r="N107" s="274"/>
      <c r="O107" s="86"/>
      <c r="P107" s="86"/>
      <c r="Q107" s="86"/>
      <c r="R107" s="86"/>
      <c r="S107" s="86"/>
      <c r="T107" s="87"/>
      <c r="U107" s="40"/>
      <c r="V107" s="40"/>
      <c r="W107" s="40"/>
      <c r="X107" s="40"/>
      <c r="Y107" s="40"/>
      <c r="Z107" s="40"/>
      <c r="AA107" s="40"/>
      <c r="AB107" s="40"/>
      <c r="AC107" s="40"/>
      <c r="AD107" s="40"/>
      <c r="AE107" s="40"/>
      <c r="AT107" s="19" t="s">
        <v>231</v>
      </c>
      <c r="AU107" s="19" t="s">
        <v>79</v>
      </c>
    </row>
    <row r="108" s="13" customFormat="1">
      <c r="A108" s="13"/>
      <c r="B108" s="228"/>
      <c r="C108" s="229"/>
      <c r="D108" s="230" t="s">
        <v>200</v>
      </c>
      <c r="E108" s="231" t="s">
        <v>19</v>
      </c>
      <c r="F108" s="232" t="s">
        <v>1430</v>
      </c>
      <c r="G108" s="229"/>
      <c r="H108" s="231" t="s">
        <v>19</v>
      </c>
      <c r="I108" s="233"/>
      <c r="J108" s="229"/>
      <c r="K108" s="229"/>
      <c r="L108" s="234"/>
      <c r="M108" s="235"/>
      <c r="N108" s="236"/>
      <c r="O108" s="236"/>
      <c r="P108" s="236"/>
      <c r="Q108" s="236"/>
      <c r="R108" s="236"/>
      <c r="S108" s="236"/>
      <c r="T108" s="237"/>
      <c r="U108" s="13"/>
      <c r="V108" s="13"/>
      <c r="W108" s="13"/>
      <c r="X108" s="13"/>
      <c r="Y108" s="13"/>
      <c r="Z108" s="13"/>
      <c r="AA108" s="13"/>
      <c r="AB108" s="13"/>
      <c r="AC108" s="13"/>
      <c r="AD108" s="13"/>
      <c r="AE108" s="13"/>
      <c r="AT108" s="238" t="s">
        <v>200</v>
      </c>
      <c r="AU108" s="238" t="s">
        <v>79</v>
      </c>
      <c r="AV108" s="13" t="s">
        <v>77</v>
      </c>
      <c r="AW108" s="13" t="s">
        <v>31</v>
      </c>
      <c r="AX108" s="13" t="s">
        <v>70</v>
      </c>
      <c r="AY108" s="238" t="s">
        <v>191</v>
      </c>
    </row>
    <row r="109" s="14" customFormat="1">
      <c r="A109" s="14"/>
      <c r="B109" s="239"/>
      <c r="C109" s="240"/>
      <c r="D109" s="230" t="s">
        <v>200</v>
      </c>
      <c r="E109" s="241" t="s">
        <v>19</v>
      </c>
      <c r="F109" s="242" t="s">
        <v>77</v>
      </c>
      <c r="G109" s="240"/>
      <c r="H109" s="243">
        <v>1</v>
      </c>
      <c r="I109" s="244"/>
      <c r="J109" s="240"/>
      <c r="K109" s="240"/>
      <c r="L109" s="245"/>
      <c r="M109" s="275"/>
      <c r="N109" s="276"/>
      <c r="O109" s="276"/>
      <c r="P109" s="276"/>
      <c r="Q109" s="276"/>
      <c r="R109" s="276"/>
      <c r="S109" s="276"/>
      <c r="T109" s="277"/>
      <c r="U109" s="14"/>
      <c r="V109" s="14"/>
      <c r="W109" s="14"/>
      <c r="X109" s="14"/>
      <c r="Y109" s="14"/>
      <c r="Z109" s="14"/>
      <c r="AA109" s="14"/>
      <c r="AB109" s="14"/>
      <c r="AC109" s="14"/>
      <c r="AD109" s="14"/>
      <c r="AE109" s="14"/>
      <c r="AT109" s="249" t="s">
        <v>200</v>
      </c>
      <c r="AU109" s="249" t="s">
        <v>79</v>
      </c>
      <c r="AV109" s="14" t="s">
        <v>79</v>
      </c>
      <c r="AW109" s="14" t="s">
        <v>31</v>
      </c>
      <c r="AX109" s="14" t="s">
        <v>77</v>
      </c>
      <c r="AY109" s="249" t="s">
        <v>191</v>
      </c>
    </row>
    <row r="110" s="2" customFormat="1" ht="6.96" customHeight="1">
      <c r="A110" s="40"/>
      <c r="B110" s="61"/>
      <c r="C110" s="62"/>
      <c r="D110" s="62"/>
      <c r="E110" s="62"/>
      <c r="F110" s="62"/>
      <c r="G110" s="62"/>
      <c r="H110" s="62"/>
      <c r="I110" s="62"/>
      <c r="J110" s="62"/>
      <c r="K110" s="62"/>
      <c r="L110" s="46"/>
      <c r="M110" s="40"/>
      <c r="O110" s="40"/>
      <c r="P110" s="40"/>
      <c r="Q110" s="40"/>
      <c r="R110" s="40"/>
      <c r="S110" s="40"/>
      <c r="T110" s="40"/>
      <c r="U110" s="40"/>
      <c r="V110" s="40"/>
      <c r="W110" s="40"/>
      <c r="X110" s="40"/>
      <c r="Y110" s="40"/>
      <c r="Z110" s="40"/>
      <c r="AA110" s="40"/>
      <c r="AB110" s="40"/>
      <c r="AC110" s="40"/>
      <c r="AD110" s="40"/>
      <c r="AE110" s="40"/>
    </row>
  </sheetData>
  <sheetProtection sheet="1" autoFilter="0" formatColumns="0" formatRows="0" objects="1" scenarios="1" spinCount="100000" saltValue="dOgzAUuwG0ykP+s+0EuQ44kOvmvmpoa6Cf6g0RwmZJMbn1bhiX9XK7CRr2mdRBw8F/dn2lUFbwhaM90Pcb8big==" hashValue="0fAMVty3YS630gERilTvw8fjcRMZ6JF3lpk6p4B0ONMrLzqo4izcIVXkecvx2TUG6wfhpzjR4jkGzNVLaHQDDg==" algorithmName="SHA-512" password="CC35"/>
  <autoFilter ref="C94:K109"/>
  <mergeCells count="15">
    <mergeCell ref="E7:H7"/>
    <mergeCell ref="E11:H11"/>
    <mergeCell ref="E9:H9"/>
    <mergeCell ref="E13:H13"/>
    <mergeCell ref="E22:H22"/>
    <mergeCell ref="E31:H31"/>
    <mergeCell ref="E52:H52"/>
    <mergeCell ref="E56:H56"/>
    <mergeCell ref="E54:H54"/>
    <mergeCell ref="E58:H58"/>
    <mergeCell ref="E81:H81"/>
    <mergeCell ref="E85:H85"/>
    <mergeCell ref="E83:H83"/>
    <mergeCell ref="E87:H87"/>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131</v>
      </c>
    </row>
    <row r="3" s="1" customFormat="1" ht="6.96" customHeight="1">
      <c r="B3" s="141"/>
      <c r="C3" s="142"/>
      <c r="D3" s="142"/>
      <c r="E3" s="142"/>
      <c r="F3" s="142"/>
      <c r="G3" s="142"/>
      <c r="H3" s="142"/>
      <c r="I3" s="142"/>
      <c r="J3" s="142"/>
      <c r="K3" s="142"/>
      <c r="L3" s="22"/>
      <c r="AT3" s="19" t="s">
        <v>79</v>
      </c>
    </row>
    <row r="4" s="1" customFormat="1" ht="24.96" customHeight="1">
      <c r="B4" s="22"/>
      <c r="D4" s="143" t="s">
        <v>161</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1. TK Velké Březno - Boletice n.L. a 1. SK v žst. Boletice_OPRAVA č.1</v>
      </c>
      <c r="F7" s="145"/>
      <c r="G7" s="145"/>
      <c r="H7" s="145"/>
      <c r="L7" s="22"/>
    </row>
    <row r="8">
      <c r="B8" s="22"/>
      <c r="D8" s="145" t="s">
        <v>162</v>
      </c>
      <c r="L8" s="22"/>
    </row>
    <row r="9" s="1" customFormat="1" ht="16.5" customHeight="1">
      <c r="B9" s="22"/>
      <c r="E9" s="146" t="s">
        <v>924</v>
      </c>
      <c r="F9" s="1"/>
      <c r="G9" s="1"/>
      <c r="H9" s="1"/>
      <c r="L9" s="22"/>
    </row>
    <row r="10" s="1" customFormat="1" ht="12" customHeight="1">
      <c r="B10" s="22"/>
      <c r="D10" s="145" t="s">
        <v>164</v>
      </c>
      <c r="L10" s="22"/>
    </row>
    <row r="11" s="2" customFormat="1" ht="16.5" customHeight="1">
      <c r="A11" s="40"/>
      <c r="B11" s="46"/>
      <c r="C11" s="40"/>
      <c r="D11" s="40"/>
      <c r="E11" s="158" t="s">
        <v>1431</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926</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1432</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15. 3. 2021</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stavby'!AN10="","",'Rekapitulace stavby'!AN10)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stavby'!E11="","",'Rekapitulace stavby'!E11)</f>
        <v xml:space="preserve"> </v>
      </c>
      <c r="F19" s="40"/>
      <c r="G19" s="40"/>
      <c r="H19" s="40"/>
      <c r="I19" s="145" t="s">
        <v>27</v>
      </c>
      <c r="J19" s="135" t="str">
        <f>IF('Rekapitulace stavby'!AN11="","",'Rekapitulace stavby'!AN11)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stavby'!AN16="","",'Rekapitulace stavby'!AN16)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stavby'!E17="","",'Rekapitulace stavby'!E17)</f>
        <v xml:space="preserve"> </v>
      </c>
      <c r="F25" s="40"/>
      <c r="G25" s="40"/>
      <c r="H25" s="40"/>
      <c r="I25" s="145" t="s">
        <v>27</v>
      </c>
      <c r="J25" s="135" t="str">
        <f>IF('Rekapitulace stavby'!AN17="","",'Rekapitulace stavby'!AN17)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stavby'!AN19="","",'Rekapitulace stavby'!AN19)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stavby'!E20="","",'Rekapitulace stavby'!E20)</f>
        <v>Věra Trnková</v>
      </c>
      <c r="F28" s="40"/>
      <c r="G28" s="40"/>
      <c r="H28" s="40"/>
      <c r="I28" s="145" t="s">
        <v>27</v>
      </c>
      <c r="J28" s="135" t="str">
        <f>IF('Rekapitulace stavby'!AN20="","",'Rekapitulace stavby'!AN20)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34</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36</v>
      </c>
      <c r="E34" s="40"/>
      <c r="F34" s="40"/>
      <c r="G34" s="40"/>
      <c r="H34" s="40"/>
      <c r="I34" s="40"/>
      <c r="J34" s="156">
        <f>ROUND(J103,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38</v>
      </c>
      <c r="G36" s="40"/>
      <c r="H36" s="40"/>
      <c r="I36" s="157" t="s">
        <v>37</v>
      </c>
      <c r="J36" s="157" t="s">
        <v>39</v>
      </c>
      <c r="K36" s="40"/>
      <c r="L36" s="147"/>
      <c r="S36" s="40"/>
      <c r="T36" s="40"/>
      <c r="U36" s="40"/>
      <c r="V36" s="40"/>
      <c r="W36" s="40"/>
      <c r="X36" s="40"/>
      <c r="Y36" s="40"/>
      <c r="Z36" s="40"/>
      <c r="AA36" s="40"/>
      <c r="AB36" s="40"/>
      <c r="AC36" s="40"/>
      <c r="AD36" s="40"/>
      <c r="AE36" s="40"/>
    </row>
    <row r="37" s="2" customFormat="1" ht="14.4" customHeight="1">
      <c r="A37" s="40"/>
      <c r="B37" s="46"/>
      <c r="C37" s="40"/>
      <c r="D37" s="158" t="s">
        <v>40</v>
      </c>
      <c r="E37" s="145" t="s">
        <v>41</v>
      </c>
      <c r="F37" s="159">
        <f>ROUND((SUM(BE103:BE402)),  2)</f>
        <v>0</v>
      </c>
      <c r="G37" s="40"/>
      <c r="H37" s="40"/>
      <c r="I37" s="160">
        <v>0.20999999999999999</v>
      </c>
      <c r="J37" s="159">
        <f>ROUND(((SUM(BE103:BE402))*I37),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42</v>
      </c>
      <c r="F38" s="159">
        <f>ROUND((SUM(BF103:BF402)),  2)</f>
        <v>0</v>
      </c>
      <c r="G38" s="40"/>
      <c r="H38" s="40"/>
      <c r="I38" s="160">
        <v>0.14999999999999999</v>
      </c>
      <c r="J38" s="159">
        <f>ROUND(((SUM(BF103:BF402))*I38),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43</v>
      </c>
      <c r="F39" s="159">
        <f>ROUND((SUM(BG103:BG402)),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44</v>
      </c>
      <c r="F40" s="159">
        <f>ROUND((SUM(BH103:BH402)),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45</v>
      </c>
      <c r="F41" s="159">
        <f>ROUND((SUM(BI103:BI402)),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46</v>
      </c>
      <c r="E43" s="163"/>
      <c r="F43" s="163"/>
      <c r="G43" s="164" t="s">
        <v>47</v>
      </c>
      <c r="H43" s="165" t="s">
        <v>48</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170</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1. TK Velké Březno - Boletice n.L. a 1. SK v žst. Boletice_OPRAVA č.1</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162</v>
      </c>
      <c r="D53" s="24"/>
      <c r="E53" s="24"/>
      <c r="F53" s="24"/>
      <c r="G53" s="24"/>
      <c r="H53" s="24"/>
      <c r="I53" s="24"/>
      <c r="J53" s="24"/>
      <c r="K53" s="24"/>
      <c r="L53" s="22"/>
    </row>
    <row r="54" s="1" customFormat="1" ht="16.5" customHeight="1">
      <c r="B54" s="23"/>
      <c r="C54" s="24"/>
      <c r="D54" s="24"/>
      <c r="E54" s="172" t="s">
        <v>924</v>
      </c>
      <c r="F54" s="24"/>
      <c r="G54" s="24"/>
      <c r="H54" s="24"/>
      <c r="I54" s="24"/>
      <c r="J54" s="24"/>
      <c r="K54" s="24"/>
      <c r="L54" s="22"/>
    </row>
    <row r="55" s="1" customFormat="1" ht="12" customHeight="1">
      <c r="B55" s="23"/>
      <c r="C55" s="34" t="s">
        <v>164</v>
      </c>
      <c r="D55" s="24"/>
      <c r="E55" s="24"/>
      <c r="F55" s="24"/>
      <c r="G55" s="24"/>
      <c r="H55" s="24"/>
      <c r="I55" s="24"/>
      <c r="J55" s="24"/>
      <c r="K55" s="24"/>
      <c r="L55" s="22"/>
    </row>
    <row r="56" s="2" customFormat="1" ht="16.5" customHeight="1">
      <c r="A56" s="40"/>
      <c r="B56" s="41"/>
      <c r="C56" s="42"/>
      <c r="D56" s="42"/>
      <c r="E56" s="278" t="s">
        <v>1431</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926</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001 - km 441,125 - most</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15. 3. 2021</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Věra Trnková</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171</v>
      </c>
      <c r="D65" s="174"/>
      <c r="E65" s="174"/>
      <c r="F65" s="174"/>
      <c r="G65" s="174"/>
      <c r="H65" s="174"/>
      <c r="I65" s="174"/>
      <c r="J65" s="175" t="s">
        <v>172</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68</v>
      </c>
      <c r="D67" s="42"/>
      <c r="E67" s="42"/>
      <c r="F67" s="42"/>
      <c r="G67" s="42"/>
      <c r="H67" s="42"/>
      <c r="I67" s="42"/>
      <c r="J67" s="104">
        <f>J103</f>
        <v>0</v>
      </c>
      <c r="K67" s="42"/>
      <c r="L67" s="147"/>
      <c r="S67" s="40"/>
      <c r="T67" s="40"/>
      <c r="U67" s="40"/>
      <c r="V67" s="40"/>
      <c r="W67" s="40"/>
      <c r="X67" s="40"/>
      <c r="Y67" s="40"/>
      <c r="Z67" s="40"/>
      <c r="AA67" s="40"/>
      <c r="AB67" s="40"/>
      <c r="AC67" s="40"/>
      <c r="AD67" s="40"/>
      <c r="AE67" s="40"/>
      <c r="AU67" s="19" t="s">
        <v>173</v>
      </c>
    </row>
    <row r="68" s="9" customFormat="1" ht="24.96" customHeight="1">
      <c r="A68" s="9"/>
      <c r="B68" s="177"/>
      <c r="C68" s="178"/>
      <c r="D68" s="179" t="s">
        <v>174</v>
      </c>
      <c r="E68" s="180"/>
      <c r="F68" s="180"/>
      <c r="G68" s="180"/>
      <c r="H68" s="180"/>
      <c r="I68" s="180"/>
      <c r="J68" s="181">
        <f>J104</f>
        <v>0</v>
      </c>
      <c r="K68" s="178"/>
      <c r="L68" s="182"/>
      <c r="S68" s="9"/>
      <c r="T68" s="9"/>
      <c r="U68" s="9"/>
      <c r="V68" s="9"/>
      <c r="W68" s="9"/>
      <c r="X68" s="9"/>
      <c r="Y68" s="9"/>
      <c r="Z68" s="9"/>
      <c r="AA68" s="9"/>
      <c r="AB68" s="9"/>
      <c r="AC68" s="9"/>
      <c r="AD68" s="9"/>
      <c r="AE68" s="9"/>
    </row>
    <row r="69" s="10" customFormat="1" ht="19.92" customHeight="1">
      <c r="A69" s="10"/>
      <c r="B69" s="183"/>
      <c r="C69" s="127"/>
      <c r="D69" s="184" t="s">
        <v>928</v>
      </c>
      <c r="E69" s="185"/>
      <c r="F69" s="185"/>
      <c r="G69" s="185"/>
      <c r="H69" s="185"/>
      <c r="I69" s="185"/>
      <c r="J69" s="186">
        <f>J105</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929</v>
      </c>
      <c r="E70" s="185"/>
      <c r="F70" s="185"/>
      <c r="G70" s="185"/>
      <c r="H70" s="185"/>
      <c r="I70" s="185"/>
      <c r="J70" s="186">
        <f>J163</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930</v>
      </c>
      <c r="E71" s="185"/>
      <c r="F71" s="185"/>
      <c r="G71" s="185"/>
      <c r="H71" s="185"/>
      <c r="I71" s="185"/>
      <c r="J71" s="186">
        <f>J173</f>
        <v>0</v>
      </c>
      <c r="K71" s="127"/>
      <c r="L71" s="187"/>
      <c r="S71" s="10"/>
      <c r="T71" s="10"/>
      <c r="U71" s="10"/>
      <c r="V71" s="10"/>
      <c r="W71" s="10"/>
      <c r="X71" s="10"/>
      <c r="Y71" s="10"/>
      <c r="Z71" s="10"/>
      <c r="AA71" s="10"/>
      <c r="AB71" s="10"/>
      <c r="AC71" s="10"/>
      <c r="AD71" s="10"/>
      <c r="AE71" s="10"/>
    </row>
    <row r="72" s="10" customFormat="1" ht="19.92" customHeight="1">
      <c r="A72" s="10"/>
      <c r="B72" s="183"/>
      <c r="C72" s="127"/>
      <c r="D72" s="184" t="s">
        <v>931</v>
      </c>
      <c r="E72" s="185"/>
      <c r="F72" s="185"/>
      <c r="G72" s="185"/>
      <c r="H72" s="185"/>
      <c r="I72" s="185"/>
      <c r="J72" s="186">
        <f>J224</f>
        <v>0</v>
      </c>
      <c r="K72" s="127"/>
      <c r="L72" s="187"/>
      <c r="S72" s="10"/>
      <c r="T72" s="10"/>
      <c r="U72" s="10"/>
      <c r="V72" s="10"/>
      <c r="W72" s="10"/>
      <c r="X72" s="10"/>
      <c r="Y72" s="10"/>
      <c r="Z72" s="10"/>
      <c r="AA72" s="10"/>
      <c r="AB72" s="10"/>
      <c r="AC72" s="10"/>
      <c r="AD72" s="10"/>
      <c r="AE72" s="10"/>
    </row>
    <row r="73" s="10" customFormat="1" ht="19.92" customHeight="1">
      <c r="A73" s="10"/>
      <c r="B73" s="183"/>
      <c r="C73" s="127"/>
      <c r="D73" s="184" t="s">
        <v>932</v>
      </c>
      <c r="E73" s="185"/>
      <c r="F73" s="185"/>
      <c r="G73" s="185"/>
      <c r="H73" s="185"/>
      <c r="I73" s="185"/>
      <c r="J73" s="186">
        <f>J255</f>
        <v>0</v>
      </c>
      <c r="K73" s="127"/>
      <c r="L73" s="187"/>
      <c r="S73" s="10"/>
      <c r="T73" s="10"/>
      <c r="U73" s="10"/>
      <c r="V73" s="10"/>
      <c r="W73" s="10"/>
      <c r="X73" s="10"/>
      <c r="Y73" s="10"/>
      <c r="Z73" s="10"/>
      <c r="AA73" s="10"/>
      <c r="AB73" s="10"/>
      <c r="AC73" s="10"/>
      <c r="AD73" s="10"/>
      <c r="AE73" s="10"/>
    </row>
    <row r="74" s="10" customFormat="1" ht="19.92" customHeight="1">
      <c r="A74" s="10"/>
      <c r="B74" s="183"/>
      <c r="C74" s="127"/>
      <c r="D74" s="184" t="s">
        <v>933</v>
      </c>
      <c r="E74" s="185"/>
      <c r="F74" s="185"/>
      <c r="G74" s="185"/>
      <c r="H74" s="185"/>
      <c r="I74" s="185"/>
      <c r="J74" s="186">
        <f>J270</f>
        <v>0</v>
      </c>
      <c r="K74" s="127"/>
      <c r="L74" s="187"/>
      <c r="S74" s="10"/>
      <c r="T74" s="10"/>
      <c r="U74" s="10"/>
      <c r="V74" s="10"/>
      <c r="W74" s="10"/>
      <c r="X74" s="10"/>
      <c r="Y74" s="10"/>
      <c r="Z74" s="10"/>
      <c r="AA74" s="10"/>
      <c r="AB74" s="10"/>
      <c r="AC74" s="10"/>
      <c r="AD74" s="10"/>
      <c r="AE74" s="10"/>
    </row>
    <row r="75" s="10" customFormat="1" ht="19.92" customHeight="1">
      <c r="A75" s="10"/>
      <c r="B75" s="183"/>
      <c r="C75" s="127"/>
      <c r="D75" s="184" t="s">
        <v>934</v>
      </c>
      <c r="E75" s="185"/>
      <c r="F75" s="185"/>
      <c r="G75" s="185"/>
      <c r="H75" s="185"/>
      <c r="I75" s="185"/>
      <c r="J75" s="186">
        <f>J353</f>
        <v>0</v>
      </c>
      <c r="K75" s="127"/>
      <c r="L75" s="187"/>
      <c r="S75" s="10"/>
      <c r="T75" s="10"/>
      <c r="U75" s="10"/>
      <c r="V75" s="10"/>
      <c r="W75" s="10"/>
      <c r="X75" s="10"/>
      <c r="Y75" s="10"/>
      <c r="Z75" s="10"/>
      <c r="AA75" s="10"/>
      <c r="AB75" s="10"/>
      <c r="AC75" s="10"/>
      <c r="AD75" s="10"/>
      <c r="AE75" s="10"/>
    </row>
    <row r="76" s="10" customFormat="1" ht="19.92" customHeight="1">
      <c r="A76" s="10"/>
      <c r="B76" s="183"/>
      <c r="C76" s="127"/>
      <c r="D76" s="184" t="s">
        <v>935</v>
      </c>
      <c r="E76" s="185"/>
      <c r="F76" s="185"/>
      <c r="G76" s="185"/>
      <c r="H76" s="185"/>
      <c r="I76" s="185"/>
      <c r="J76" s="186">
        <f>J366</f>
        <v>0</v>
      </c>
      <c r="K76" s="127"/>
      <c r="L76" s="187"/>
      <c r="S76" s="10"/>
      <c r="T76" s="10"/>
      <c r="U76" s="10"/>
      <c r="V76" s="10"/>
      <c r="W76" s="10"/>
      <c r="X76" s="10"/>
      <c r="Y76" s="10"/>
      <c r="Z76" s="10"/>
      <c r="AA76" s="10"/>
      <c r="AB76" s="10"/>
      <c r="AC76" s="10"/>
      <c r="AD76" s="10"/>
      <c r="AE76" s="10"/>
    </row>
    <row r="77" s="9" customFormat="1" ht="24.96" customHeight="1">
      <c r="A77" s="9"/>
      <c r="B77" s="177"/>
      <c r="C77" s="178"/>
      <c r="D77" s="179" t="s">
        <v>936</v>
      </c>
      <c r="E77" s="180"/>
      <c r="F77" s="180"/>
      <c r="G77" s="180"/>
      <c r="H77" s="180"/>
      <c r="I77" s="180"/>
      <c r="J77" s="181">
        <f>J369</f>
        <v>0</v>
      </c>
      <c r="K77" s="178"/>
      <c r="L77" s="182"/>
      <c r="S77" s="9"/>
      <c r="T77" s="9"/>
      <c r="U77" s="9"/>
      <c r="V77" s="9"/>
      <c r="W77" s="9"/>
      <c r="X77" s="9"/>
      <c r="Y77" s="9"/>
      <c r="Z77" s="9"/>
      <c r="AA77" s="9"/>
      <c r="AB77" s="9"/>
      <c r="AC77" s="9"/>
      <c r="AD77" s="9"/>
      <c r="AE77" s="9"/>
    </row>
    <row r="78" s="10" customFormat="1" ht="19.92" customHeight="1">
      <c r="A78" s="10"/>
      <c r="B78" s="183"/>
      <c r="C78" s="127"/>
      <c r="D78" s="184" t="s">
        <v>937</v>
      </c>
      <c r="E78" s="185"/>
      <c r="F78" s="185"/>
      <c r="G78" s="185"/>
      <c r="H78" s="185"/>
      <c r="I78" s="185"/>
      <c r="J78" s="186">
        <f>J370</f>
        <v>0</v>
      </c>
      <c r="K78" s="127"/>
      <c r="L78" s="187"/>
      <c r="S78" s="10"/>
      <c r="T78" s="10"/>
      <c r="U78" s="10"/>
      <c r="V78" s="10"/>
      <c r="W78" s="10"/>
      <c r="X78" s="10"/>
      <c r="Y78" s="10"/>
      <c r="Z78" s="10"/>
      <c r="AA78" s="10"/>
      <c r="AB78" s="10"/>
      <c r="AC78" s="10"/>
      <c r="AD78" s="10"/>
      <c r="AE78" s="10"/>
    </row>
    <row r="79" s="10" customFormat="1" ht="19.92" customHeight="1">
      <c r="A79" s="10"/>
      <c r="B79" s="183"/>
      <c r="C79" s="127"/>
      <c r="D79" s="184" t="s">
        <v>938</v>
      </c>
      <c r="E79" s="185"/>
      <c r="F79" s="185"/>
      <c r="G79" s="185"/>
      <c r="H79" s="185"/>
      <c r="I79" s="185"/>
      <c r="J79" s="186">
        <f>J395</f>
        <v>0</v>
      </c>
      <c r="K79" s="127"/>
      <c r="L79" s="187"/>
      <c r="S79" s="10"/>
      <c r="T79" s="10"/>
      <c r="U79" s="10"/>
      <c r="V79" s="10"/>
      <c r="W79" s="10"/>
      <c r="X79" s="10"/>
      <c r="Y79" s="10"/>
      <c r="Z79" s="10"/>
      <c r="AA79" s="10"/>
      <c r="AB79" s="10"/>
      <c r="AC79" s="10"/>
      <c r="AD79" s="10"/>
      <c r="AE79" s="10"/>
    </row>
    <row r="80" s="2" customFormat="1" ht="21.84" customHeight="1">
      <c r="A80" s="40"/>
      <c r="B80" s="41"/>
      <c r="C80" s="42"/>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6.96" customHeight="1">
      <c r="A81" s="40"/>
      <c r="B81" s="61"/>
      <c r="C81" s="62"/>
      <c r="D81" s="62"/>
      <c r="E81" s="62"/>
      <c r="F81" s="62"/>
      <c r="G81" s="62"/>
      <c r="H81" s="62"/>
      <c r="I81" s="62"/>
      <c r="J81" s="62"/>
      <c r="K81" s="62"/>
      <c r="L81" s="147"/>
      <c r="S81" s="40"/>
      <c r="T81" s="40"/>
      <c r="U81" s="40"/>
      <c r="V81" s="40"/>
      <c r="W81" s="40"/>
      <c r="X81" s="40"/>
      <c r="Y81" s="40"/>
      <c r="Z81" s="40"/>
      <c r="AA81" s="40"/>
      <c r="AB81" s="40"/>
      <c r="AC81" s="40"/>
      <c r="AD81" s="40"/>
      <c r="AE81" s="40"/>
    </row>
    <row r="85" s="2" customFormat="1" ht="6.96" customHeight="1">
      <c r="A85" s="40"/>
      <c r="B85" s="63"/>
      <c r="C85" s="64"/>
      <c r="D85" s="64"/>
      <c r="E85" s="64"/>
      <c r="F85" s="64"/>
      <c r="G85" s="64"/>
      <c r="H85" s="64"/>
      <c r="I85" s="64"/>
      <c r="J85" s="64"/>
      <c r="K85" s="64"/>
      <c r="L85" s="147"/>
      <c r="S85" s="40"/>
      <c r="T85" s="40"/>
      <c r="U85" s="40"/>
      <c r="V85" s="40"/>
      <c r="W85" s="40"/>
      <c r="X85" s="40"/>
      <c r="Y85" s="40"/>
      <c r="Z85" s="40"/>
      <c r="AA85" s="40"/>
      <c r="AB85" s="40"/>
      <c r="AC85" s="40"/>
      <c r="AD85" s="40"/>
      <c r="AE85" s="40"/>
    </row>
    <row r="86" s="2" customFormat="1" ht="24.96" customHeight="1">
      <c r="A86" s="40"/>
      <c r="B86" s="41"/>
      <c r="C86" s="25" t="s">
        <v>176</v>
      </c>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6.96" customHeight="1">
      <c r="A87" s="40"/>
      <c r="B87" s="41"/>
      <c r="C87" s="42"/>
      <c r="D87" s="42"/>
      <c r="E87" s="42"/>
      <c r="F87" s="42"/>
      <c r="G87" s="42"/>
      <c r="H87" s="42"/>
      <c r="I87" s="42"/>
      <c r="J87" s="42"/>
      <c r="K87" s="42"/>
      <c r="L87" s="147"/>
      <c r="S87" s="40"/>
      <c r="T87" s="40"/>
      <c r="U87" s="40"/>
      <c r="V87" s="40"/>
      <c r="W87" s="40"/>
      <c r="X87" s="40"/>
      <c r="Y87" s="40"/>
      <c r="Z87" s="40"/>
      <c r="AA87" s="40"/>
      <c r="AB87" s="40"/>
      <c r="AC87" s="40"/>
      <c r="AD87" s="40"/>
      <c r="AE87" s="40"/>
    </row>
    <row r="88" s="2" customFormat="1" ht="12" customHeight="1">
      <c r="A88" s="40"/>
      <c r="B88" s="41"/>
      <c r="C88" s="34" t="s">
        <v>16</v>
      </c>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6.5" customHeight="1">
      <c r="A89" s="40"/>
      <c r="B89" s="41"/>
      <c r="C89" s="42"/>
      <c r="D89" s="42"/>
      <c r="E89" s="172" t="str">
        <f>E7</f>
        <v>Oprava trati v úseku 1. TK Velké Březno - Boletice n.L. a 1. SK v žst. Boletice_OPRAVA č.1</v>
      </c>
      <c r="F89" s="34"/>
      <c r="G89" s="34"/>
      <c r="H89" s="34"/>
      <c r="I89" s="42"/>
      <c r="J89" s="42"/>
      <c r="K89" s="42"/>
      <c r="L89" s="147"/>
      <c r="S89" s="40"/>
      <c r="T89" s="40"/>
      <c r="U89" s="40"/>
      <c r="V89" s="40"/>
      <c r="W89" s="40"/>
      <c r="X89" s="40"/>
      <c r="Y89" s="40"/>
      <c r="Z89" s="40"/>
      <c r="AA89" s="40"/>
      <c r="AB89" s="40"/>
      <c r="AC89" s="40"/>
      <c r="AD89" s="40"/>
      <c r="AE89" s="40"/>
    </row>
    <row r="90" s="1" customFormat="1" ht="12" customHeight="1">
      <c r="B90" s="23"/>
      <c r="C90" s="34" t="s">
        <v>162</v>
      </c>
      <c r="D90" s="24"/>
      <c r="E90" s="24"/>
      <c r="F90" s="24"/>
      <c r="G90" s="24"/>
      <c r="H90" s="24"/>
      <c r="I90" s="24"/>
      <c r="J90" s="24"/>
      <c r="K90" s="24"/>
      <c r="L90" s="22"/>
    </row>
    <row r="91" s="1" customFormat="1" ht="16.5" customHeight="1">
      <c r="B91" s="23"/>
      <c r="C91" s="24"/>
      <c r="D91" s="24"/>
      <c r="E91" s="172" t="s">
        <v>924</v>
      </c>
      <c r="F91" s="24"/>
      <c r="G91" s="24"/>
      <c r="H91" s="24"/>
      <c r="I91" s="24"/>
      <c r="J91" s="24"/>
      <c r="K91" s="24"/>
      <c r="L91" s="22"/>
    </row>
    <row r="92" s="1" customFormat="1" ht="12" customHeight="1">
      <c r="B92" s="23"/>
      <c r="C92" s="34" t="s">
        <v>164</v>
      </c>
      <c r="D92" s="24"/>
      <c r="E92" s="24"/>
      <c r="F92" s="24"/>
      <c r="G92" s="24"/>
      <c r="H92" s="24"/>
      <c r="I92" s="24"/>
      <c r="J92" s="24"/>
      <c r="K92" s="24"/>
      <c r="L92" s="22"/>
    </row>
    <row r="93" s="2" customFormat="1" ht="16.5" customHeight="1">
      <c r="A93" s="40"/>
      <c r="B93" s="41"/>
      <c r="C93" s="42"/>
      <c r="D93" s="42"/>
      <c r="E93" s="278" t="s">
        <v>1431</v>
      </c>
      <c r="F93" s="42"/>
      <c r="G93" s="42"/>
      <c r="H93" s="42"/>
      <c r="I93" s="42"/>
      <c r="J93" s="42"/>
      <c r="K93" s="42"/>
      <c r="L93" s="147"/>
      <c r="S93" s="40"/>
      <c r="T93" s="40"/>
      <c r="U93" s="40"/>
      <c r="V93" s="40"/>
      <c r="W93" s="40"/>
      <c r="X93" s="40"/>
      <c r="Y93" s="40"/>
      <c r="Z93" s="40"/>
      <c r="AA93" s="40"/>
      <c r="AB93" s="40"/>
      <c r="AC93" s="40"/>
      <c r="AD93" s="40"/>
      <c r="AE93" s="40"/>
    </row>
    <row r="94" s="2" customFormat="1" ht="12" customHeight="1">
      <c r="A94" s="40"/>
      <c r="B94" s="41"/>
      <c r="C94" s="34" t="s">
        <v>926</v>
      </c>
      <c r="D94" s="42"/>
      <c r="E94" s="42"/>
      <c r="F94" s="42"/>
      <c r="G94" s="42"/>
      <c r="H94" s="42"/>
      <c r="I94" s="42"/>
      <c r="J94" s="42"/>
      <c r="K94" s="42"/>
      <c r="L94" s="147"/>
      <c r="S94" s="40"/>
      <c r="T94" s="40"/>
      <c r="U94" s="40"/>
      <c r="V94" s="40"/>
      <c r="W94" s="40"/>
      <c r="X94" s="40"/>
      <c r="Y94" s="40"/>
      <c r="Z94" s="40"/>
      <c r="AA94" s="40"/>
      <c r="AB94" s="40"/>
      <c r="AC94" s="40"/>
      <c r="AD94" s="40"/>
      <c r="AE94" s="40"/>
    </row>
    <row r="95" s="2" customFormat="1" ht="16.5" customHeight="1">
      <c r="A95" s="40"/>
      <c r="B95" s="41"/>
      <c r="C95" s="42"/>
      <c r="D95" s="42"/>
      <c r="E95" s="71" t="str">
        <f>E13</f>
        <v>001 - km 441,125 - most</v>
      </c>
      <c r="F95" s="42"/>
      <c r="G95" s="42"/>
      <c r="H95" s="42"/>
      <c r="I95" s="42"/>
      <c r="J95" s="42"/>
      <c r="K95" s="42"/>
      <c r="L95" s="147"/>
      <c r="S95" s="40"/>
      <c r="T95" s="40"/>
      <c r="U95" s="40"/>
      <c r="V95" s="40"/>
      <c r="W95" s="40"/>
      <c r="X95" s="40"/>
      <c r="Y95" s="40"/>
      <c r="Z95" s="40"/>
      <c r="AA95" s="40"/>
      <c r="AB95" s="40"/>
      <c r="AC95" s="40"/>
      <c r="AD95" s="40"/>
      <c r="AE95" s="40"/>
    </row>
    <row r="96" s="2" customFormat="1" ht="6.96" customHeight="1">
      <c r="A96" s="40"/>
      <c r="B96" s="41"/>
      <c r="C96" s="42"/>
      <c r="D96" s="42"/>
      <c r="E96" s="42"/>
      <c r="F96" s="42"/>
      <c r="G96" s="42"/>
      <c r="H96" s="42"/>
      <c r="I96" s="42"/>
      <c r="J96" s="42"/>
      <c r="K96" s="42"/>
      <c r="L96" s="147"/>
      <c r="S96" s="40"/>
      <c r="T96" s="40"/>
      <c r="U96" s="40"/>
      <c r="V96" s="40"/>
      <c r="W96" s="40"/>
      <c r="X96" s="40"/>
      <c r="Y96" s="40"/>
      <c r="Z96" s="40"/>
      <c r="AA96" s="40"/>
      <c r="AB96" s="40"/>
      <c r="AC96" s="40"/>
      <c r="AD96" s="40"/>
      <c r="AE96" s="40"/>
    </row>
    <row r="97" s="2" customFormat="1" ht="12" customHeight="1">
      <c r="A97" s="40"/>
      <c r="B97" s="41"/>
      <c r="C97" s="34" t="s">
        <v>21</v>
      </c>
      <c r="D97" s="42"/>
      <c r="E97" s="42"/>
      <c r="F97" s="29" t="str">
        <f>F16</f>
        <v xml:space="preserve"> </v>
      </c>
      <c r="G97" s="42"/>
      <c r="H97" s="42"/>
      <c r="I97" s="34" t="s">
        <v>23</v>
      </c>
      <c r="J97" s="74" t="str">
        <f>IF(J16="","",J16)</f>
        <v>15. 3. 2021</v>
      </c>
      <c r="K97" s="42"/>
      <c r="L97" s="147"/>
      <c r="S97" s="40"/>
      <c r="T97" s="40"/>
      <c r="U97" s="40"/>
      <c r="V97" s="40"/>
      <c r="W97" s="40"/>
      <c r="X97" s="40"/>
      <c r="Y97" s="40"/>
      <c r="Z97" s="40"/>
      <c r="AA97" s="40"/>
      <c r="AB97" s="40"/>
      <c r="AC97" s="40"/>
      <c r="AD97" s="40"/>
      <c r="AE97" s="40"/>
    </row>
    <row r="98" s="2" customFormat="1" ht="6.96" customHeight="1">
      <c r="A98" s="40"/>
      <c r="B98" s="41"/>
      <c r="C98" s="42"/>
      <c r="D98" s="42"/>
      <c r="E98" s="42"/>
      <c r="F98" s="42"/>
      <c r="G98" s="42"/>
      <c r="H98" s="42"/>
      <c r="I98" s="42"/>
      <c r="J98" s="42"/>
      <c r="K98" s="42"/>
      <c r="L98" s="147"/>
      <c r="S98" s="40"/>
      <c r="T98" s="40"/>
      <c r="U98" s="40"/>
      <c r="V98" s="40"/>
      <c r="W98" s="40"/>
      <c r="X98" s="40"/>
      <c r="Y98" s="40"/>
      <c r="Z98" s="40"/>
      <c r="AA98" s="40"/>
      <c r="AB98" s="40"/>
      <c r="AC98" s="40"/>
      <c r="AD98" s="40"/>
      <c r="AE98" s="40"/>
    </row>
    <row r="99" s="2" customFormat="1" ht="15.15" customHeight="1">
      <c r="A99" s="40"/>
      <c r="B99" s="41"/>
      <c r="C99" s="34" t="s">
        <v>25</v>
      </c>
      <c r="D99" s="42"/>
      <c r="E99" s="42"/>
      <c r="F99" s="29" t="str">
        <f>E19</f>
        <v xml:space="preserve"> </v>
      </c>
      <c r="G99" s="42"/>
      <c r="H99" s="42"/>
      <c r="I99" s="34" t="s">
        <v>30</v>
      </c>
      <c r="J99" s="38" t="str">
        <f>E25</f>
        <v xml:space="preserve"> </v>
      </c>
      <c r="K99" s="42"/>
      <c r="L99" s="147"/>
      <c r="S99" s="40"/>
      <c r="T99" s="40"/>
      <c r="U99" s="40"/>
      <c r="V99" s="40"/>
      <c r="W99" s="40"/>
      <c r="X99" s="40"/>
      <c r="Y99" s="40"/>
      <c r="Z99" s="40"/>
      <c r="AA99" s="40"/>
      <c r="AB99" s="40"/>
      <c r="AC99" s="40"/>
      <c r="AD99" s="40"/>
      <c r="AE99" s="40"/>
    </row>
    <row r="100" s="2" customFormat="1" ht="15.15" customHeight="1">
      <c r="A100" s="40"/>
      <c r="B100" s="41"/>
      <c r="C100" s="34" t="s">
        <v>28</v>
      </c>
      <c r="D100" s="42"/>
      <c r="E100" s="42"/>
      <c r="F100" s="29" t="str">
        <f>IF(E22="","",E22)</f>
        <v>Vyplň údaj</v>
      </c>
      <c r="G100" s="42"/>
      <c r="H100" s="42"/>
      <c r="I100" s="34" t="s">
        <v>32</v>
      </c>
      <c r="J100" s="38" t="str">
        <f>E28</f>
        <v>Věra Trnková</v>
      </c>
      <c r="K100" s="42"/>
      <c r="L100" s="147"/>
      <c r="S100" s="40"/>
      <c r="T100" s="40"/>
      <c r="U100" s="40"/>
      <c r="V100" s="40"/>
      <c r="W100" s="40"/>
      <c r="X100" s="40"/>
      <c r="Y100" s="40"/>
      <c r="Z100" s="40"/>
      <c r="AA100" s="40"/>
      <c r="AB100" s="40"/>
      <c r="AC100" s="40"/>
      <c r="AD100" s="40"/>
      <c r="AE100" s="40"/>
    </row>
    <row r="101" s="2" customFormat="1" ht="10.32" customHeight="1">
      <c r="A101" s="40"/>
      <c r="B101" s="41"/>
      <c r="C101" s="42"/>
      <c r="D101" s="42"/>
      <c r="E101" s="42"/>
      <c r="F101" s="42"/>
      <c r="G101" s="42"/>
      <c r="H101" s="42"/>
      <c r="I101" s="42"/>
      <c r="J101" s="42"/>
      <c r="K101" s="42"/>
      <c r="L101" s="147"/>
      <c r="S101" s="40"/>
      <c r="T101" s="40"/>
      <c r="U101" s="40"/>
      <c r="V101" s="40"/>
      <c r="W101" s="40"/>
      <c r="X101" s="40"/>
      <c r="Y101" s="40"/>
      <c r="Z101" s="40"/>
      <c r="AA101" s="40"/>
      <c r="AB101" s="40"/>
      <c r="AC101" s="40"/>
      <c r="AD101" s="40"/>
      <c r="AE101" s="40"/>
    </row>
    <row r="102" s="11" customFormat="1" ht="29.28" customHeight="1">
      <c r="A102" s="188"/>
      <c r="B102" s="189"/>
      <c r="C102" s="190" t="s">
        <v>177</v>
      </c>
      <c r="D102" s="191" t="s">
        <v>55</v>
      </c>
      <c r="E102" s="191" t="s">
        <v>51</v>
      </c>
      <c r="F102" s="191" t="s">
        <v>52</v>
      </c>
      <c r="G102" s="191" t="s">
        <v>178</v>
      </c>
      <c r="H102" s="191" t="s">
        <v>179</v>
      </c>
      <c r="I102" s="191" t="s">
        <v>180</v>
      </c>
      <c r="J102" s="191" t="s">
        <v>172</v>
      </c>
      <c r="K102" s="192" t="s">
        <v>181</v>
      </c>
      <c r="L102" s="193"/>
      <c r="M102" s="94" t="s">
        <v>19</v>
      </c>
      <c r="N102" s="95" t="s">
        <v>40</v>
      </c>
      <c r="O102" s="95" t="s">
        <v>182</v>
      </c>
      <c r="P102" s="95" t="s">
        <v>183</v>
      </c>
      <c r="Q102" s="95" t="s">
        <v>184</v>
      </c>
      <c r="R102" s="95" t="s">
        <v>185</v>
      </c>
      <c r="S102" s="95" t="s">
        <v>186</v>
      </c>
      <c r="T102" s="96" t="s">
        <v>187</v>
      </c>
      <c r="U102" s="188"/>
      <c r="V102" s="188"/>
      <c r="W102" s="188"/>
      <c r="X102" s="188"/>
      <c r="Y102" s="188"/>
      <c r="Z102" s="188"/>
      <c r="AA102" s="188"/>
      <c r="AB102" s="188"/>
      <c r="AC102" s="188"/>
      <c r="AD102" s="188"/>
      <c r="AE102" s="188"/>
    </row>
    <row r="103" s="2" customFormat="1" ht="22.8" customHeight="1">
      <c r="A103" s="40"/>
      <c r="B103" s="41"/>
      <c r="C103" s="101" t="s">
        <v>188</v>
      </c>
      <c r="D103" s="42"/>
      <c r="E103" s="42"/>
      <c r="F103" s="42"/>
      <c r="G103" s="42"/>
      <c r="H103" s="42"/>
      <c r="I103" s="42"/>
      <c r="J103" s="194">
        <f>BK103</f>
        <v>0</v>
      </c>
      <c r="K103" s="42"/>
      <c r="L103" s="46"/>
      <c r="M103" s="97"/>
      <c r="N103" s="195"/>
      <c r="O103" s="98"/>
      <c r="P103" s="196">
        <f>P104+P369</f>
        <v>0</v>
      </c>
      <c r="Q103" s="98"/>
      <c r="R103" s="196">
        <f>R104+R369</f>
        <v>107.536451807982</v>
      </c>
      <c r="S103" s="98"/>
      <c r="T103" s="197">
        <f>T104+T369</f>
        <v>12.087874299999999</v>
      </c>
      <c r="U103" s="40"/>
      <c r="V103" s="40"/>
      <c r="W103" s="40"/>
      <c r="X103" s="40"/>
      <c r="Y103" s="40"/>
      <c r="Z103" s="40"/>
      <c r="AA103" s="40"/>
      <c r="AB103" s="40"/>
      <c r="AC103" s="40"/>
      <c r="AD103" s="40"/>
      <c r="AE103" s="40"/>
      <c r="AT103" s="19" t="s">
        <v>69</v>
      </c>
      <c r="AU103" s="19" t="s">
        <v>173</v>
      </c>
      <c r="BK103" s="198">
        <f>BK104+BK369</f>
        <v>0</v>
      </c>
    </row>
    <row r="104" s="12" customFormat="1" ht="25.92" customHeight="1">
      <c r="A104" s="12"/>
      <c r="B104" s="199"/>
      <c r="C104" s="200"/>
      <c r="D104" s="201" t="s">
        <v>69</v>
      </c>
      <c r="E104" s="202" t="s">
        <v>189</v>
      </c>
      <c r="F104" s="202" t="s">
        <v>190</v>
      </c>
      <c r="G104" s="200"/>
      <c r="H104" s="200"/>
      <c r="I104" s="203"/>
      <c r="J104" s="204">
        <f>BK104</f>
        <v>0</v>
      </c>
      <c r="K104" s="200"/>
      <c r="L104" s="205"/>
      <c r="M104" s="206"/>
      <c r="N104" s="207"/>
      <c r="O104" s="207"/>
      <c r="P104" s="208">
        <f>P105+P163+P173+P224+P255+P270+P353+P366</f>
        <v>0</v>
      </c>
      <c r="Q104" s="207"/>
      <c r="R104" s="208">
        <f>R105+R163+R173+R224+R255+R270+R353+R366</f>
        <v>107.50329834798201</v>
      </c>
      <c r="S104" s="207"/>
      <c r="T104" s="209">
        <f>T105+T163+T173+T224+T255+T270+T353+T366</f>
        <v>12.087874299999999</v>
      </c>
      <c r="U104" s="12"/>
      <c r="V104" s="12"/>
      <c r="W104" s="12"/>
      <c r="X104" s="12"/>
      <c r="Y104" s="12"/>
      <c r="Z104" s="12"/>
      <c r="AA104" s="12"/>
      <c r="AB104" s="12"/>
      <c r="AC104" s="12"/>
      <c r="AD104" s="12"/>
      <c r="AE104" s="12"/>
      <c r="AR104" s="210" t="s">
        <v>77</v>
      </c>
      <c r="AT104" s="211" t="s">
        <v>69</v>
      </c>
      <c r="AU104" s="211" t="s">
        <v>70</v>
      </c>
      <c r="AY104" s="210" t="s">
        <v>191</v>
      </c>
      <c r="BK104" s="212">
        <f>BK105+BK163+BK173+BK224+BK255+BK270+BK353+BK366</f>
        <v>0</v>
      </c>
    </row>
    <row r="105" s="12" customFormat="1" ht="22.8" customHeight="1">
      <c r="A105" s="12"/>
      <c r="B105" s="199"/>
      <c r="C105" s="200"/>
      <c r="D105" s="201" t="s">
        <v>69</v>
      </c>
      <c r="E105" s="213" t="s">
        <v>77</v>
      </c>
      <c r="F105" s="213" t="s">
        <v>939</v>
      </c>
      <c r="G105" s="200"/>
      <c r="H105" s="200"/>
      <c r="I105" s="203"/>
      <c r="J105" s="214">
        <f>BK105</f>
        <v>0</v>
      </c>
      <c r="K105" s="200"/>
      <c r="L105" s="205"/>
      <c r="M105" s="206"/>
      <c r="N105" s="207"/>
      <c r="O105" s="207"/>
      <c r="P105" s="208">
        <f>SUM(P106:P162)</f>
        <v>0</v>
      </c>
      <c r="Q105" s="207"/>
      <c r="R105" s="208">
        <f>SUM(R106:R162)</f>
        <v>21.885758020000001</v>
      </c>
      <c r="S105" s="207"/>
      <c r="T105" s="209">
        <f>SUM(T106:T162)</f>
        <v>0</v>
      </c>
      <c r="U105" s="12"/>
      <c r="V105" s="12"/>
      <c r="W105" s="12"/>
      <c r="X105" s="12"/>
      <c r="Y105" s="12"/>
      <c r="Z105" s="12"/>
      <c r="AA105" s="12"/>
      <c r="AB105" s="12"/>
      <c r="AC105" s="12"/>
      <c r="AD105" s="12"/>
      <c r="AE105" s="12"/>
      <c r="AR105" s="210" t="s">
        <v>77</v>
      </c>
      <c r="AT105" s="211" t="s">
        <v>69</v>
      </c>
      <c r="AU105" s="211" t="s">
        <v>77</v>
      </c>
      <c r="AY105" s="210" t="s">
        <v>191</v>
      </c>
      <c r="BK105" s="212">
        <f>SUM(BK106:BK162)</f>
        <v>0</v>
      </c>
    </row>
    <row r="106" s="2" customFormat="1">
      <c r="A106" s="40"/>
      <c r="B106" s="41"/>
      <c r="C106" s="215" t="s">
        <v>77</v>
      </c>
      <c r="D106" s="215" t="s">
        <v>194</v>
      </c>
      <c r="E106" s="216" t="s">
        <v>940</v>
      </c>
      <c r="F106" s="217" t="s">
        <v>941</v>
      </c>
      <c r="G106" s="218" t="s">
        <v>367</v>
      </c>
      <c r="H106" s="219">
        <v>50</v>
      </c>
      <c r="I106" s="220"/>
      <c r="J106" s="221">
        <f>ROUND(I106*H106,2)</f>
        <v>0</v>
      </c>
      <c r="K106" s="217" t="s">
        <v>521</v>
      </c>
      <c r="L106" s="46"/>
      <c r="M106" s="222" t="s">
        <v>19</v>
      </c>
      <c r="N106" s="223" t="s">
        <v>41</v>
      </c>
      <c r="O106" s="86"/>
      <c r="P106" s="224">
        <f>O106*H106</f>
        <v>0</v>
      </c>
      <c r="Q106" s="224">
        <v>0</v>
      </c>
      <c r="R106" s="224">
        <f>Q106*H106</f>
        <v>0</v>
      </c>
      <c r="S106" s="224">
        <v>0</v>
      </c>
      <c r="T106" s="225">
        <f>S106*H106</f>
        <v>0</v>
      </c>
      <c r="U106" s="40"/>
      <c r="V106" s="40"/>
      <c r="W106" s="40"/>
      <c r="X106" s="40"/>
      <c r="Y106" s="40"/>
      <c r="Z106" s="40"/>
      <c r="AA106" s="40"/>
      <c r="AB106" s="40"/>
      <c r="AC106" s="40"/>
      <c r="AD106" s="40"/>
      <c r="AE106" s="40"/>
      <c r="AR106" s="226" t="s">
        <v>119</v>
      </c>
      <c r="AT106" s="226" t="s">
        <v>194</v>
      </c>
      <c r="AU106" s="226" t="s">
        <v>79</v>
      </c>
      <c r="AY106" s="19" t="s">
        <v>191</v>
      </c>
      <c r="BE106" s="227">
        <f>IF(N106="základní",J106,0)</f>
        <v>0</v>
      </c>
      <c r="BF106" s="227">
        <f>IF(N106="snížená",J106,0)</f>
        <v>0</v>
      </c>
      <c r="BG106" s="227">
        <f>IF(N106="zákl. přenesená",J106,0)</f>
        <v>0</v>
      </c>
      <c r="BH106" s="227">
        <f>IF(N106="sníž. přenesená",J106,0)</f>
        <v>0</v>
      </c>
      <c r="BI106" s="227">
        <f>IF(N106="nulová",J106,0)</f>
        <v>0</v>
      </c>
      <c r="BJ106" s="19" t="s">
        <v>77</v>
      </c>
      <c r="BK106" s="227">
        <f>ROUND(I106*H106,2)</f>
        <v>0</v>
      </c>
      <c r="BL106" s="19" t="s">
        <v>119</v>
      </c>
      <c r="BM106" s="226" t="s">
        <v>1433</v>
      </c>
    </row>
    <row r="107" s="13" customFormat="1">
      <c r="A107" s="13"/>
      <c r="B107" s="228"/>
      <c r="C107" s="229"/>
      <c r="D107" s="230" t="s">
        <v>200</v>
      </c>
      <c r="E107" s="231" t="s">
        <v>19</v>
      </c>
      <c r="F107" s="232" t="s">
        <v>956</v>
      </c>
      <c r="G107" s="229"/>
      <c r="H107" s="231" t="s">
        <v>19</v>
      </c>
      <c r="I107" s="233"/>
      <c r="J107" s="229"/>
      <c r="K107" s="229"/>
      <c r="L107" s="234"/>
      <c r="M107" s="235"/>
      <c r="N107" s="236"/>
      <c r="O107" s="236"/>
      <c r="P107" s="236"/>
      <c r="Q107" s="236"/>
      <c r="R107" s="236"/>
      <c r="S107" s="236"/>
      <c r="T107" s="237"/>
      <c r="U107" s="13"/>
      <c r="V107" s="13"/>
      <c r="W107" s="13"/>
      <c r="X107" s="13"/>
      <c r="Y107" s="13"/>
      <c r="Z107" s="13"/>
      <c r="AA107" s="13"/>
      <c r="AB107" s="13"/>
      <c r="AC107" s="13"/>
      <c r="AD107" s="13"/>
      <c r="AE107" s="13"/>
      <c r="AT107" s="238" t="s">
        <v>200</v>
      </c>
      <c r="AU107" s="238" t="s">
        <v>79</v>
      </c>
      <c r="AV107" s="13" t="s">
        <v>77</v>
      </c>
      <c r="AW107" s="13" t="s">
        <v>31</v>
      </c>
      <c r="AX107" s="13" t="s">
        <v>70</v>
      </c>
      <c r="AY107" s="238" t="s">
        <v>191</v>
      </c>
    </row>
    <row r="108" s="14" customFormat="1">
      <c r="A108" s="14"/>
      <c r="B108" s="239"/>
      <c r="C108" s="240"/>
      <c r="D108" s="230" t="s">
        <v>200</v>
      </c>
      <c r="E108" s="241" t="s">
        <v>19</v>
      </c>
      <c r="F108" s="242" t="s">
        <v>1434</v>
      </c>
      <c r="G108" s="240"/>
      <c r="H108" s="243">
        <v>50</v>
      </c>
      <c r="I108" s="244"/>
      <c r="J108" s="240"/>
      <c r="K108" s="240"/>
      <c r="L108" s="245"/>
      <c r="M108" s="246"/>
      <c r="N108" s="247"/>
      <c r="O108" s="247"/>
      <c r="P108" s="247"/>
      <c r="Q108" s="247"/>
      <c r="R108" s="247"/>
      <c r="S108" s="247"/>
      <c r="T108" s="248"/>
      <c r="U108" s="14"/>
      <c r="V108" s="14"/>
      <c r="W108" s="14"/>
      <c r="X108" s="14"/>
      <c r="Y108" s="14"/>
      <c r="Z108" s="14"/>
      <c r="AA108" s="14"/>
      <c r="AB108" s="14"/>
      <c r="AC108" s="14"/>
      <c r="AD108" s="14"/>
      <c r="AE108" s="14"/>
      <c r="AT108" s="249" t="s">
        <v>200</v>
      </c>
      <c r="AU108" s="249" t="s">
        <v>79</v>
      </c>
      <c r="AV108" s="14" t="s">
        <v>79</v>
      </c>
      <c r="AW108" s="14" t="s">
        <v>31</v>
      </c>
      <c r="AX108" s="14" t="s">
        <v>77</v>
      </c>
      <c r="AY108" s="249" t="s">
        <v>191</v>
      </c>
    </row>
    <row r="109" s="2" customFormat="1">
      <c r="A109" s="40"/>
      <c r="B109" s="41"/>
      <c r="C109" s="215" t="s">
        <v>79</v>
      </c>
      <c r="D109" s="215" t="s">
        <v>194</v>
      </c>
      <c r="E109" s="216" t="s">
        <v>945</v>
      </c>
      <c r="F109" s="217" t="s">
        <v>946</v>
      </c>
      <c r="G109" s="218" t="s">
        <v>236</v>
      </c>
      <c r="H109" s="219">
        <v>0.5</v>
      </c>
      <c r="I109" s="220"/>
      <c r="J109" s="221">
        <f>ROUND(I109*H109,2)</f>
        <v>0</v>
      </c>
      <c r="K109" s="217" t="s">
        <v>521</v>
      </c>
      <c r="L109" s="46"/>
      <c r="M109" s="222" t="s">
        <v>19</v>
      </c>
      <c r="N109" s="223" t="s">
        <v>41</v>
      </c>
      <c r="O109" s="86"/>
      <c r="P109" s="224">
        <f>O109*H109</f>
        <v>0</v>
      </c>
      <c r="Q109" s="224">
        <v>0</v>
      </c>
      <c r="R109" s="224">
        <f>Q109*H109</f>
        <v>0</v>
      </c>
      <c r="S109" s="224">
        <v>0</v>
      </c>
      <c r="T109" s="225">
        <f>S109*H109</f>
        <v>0</v>
      </c>
      <c r="U109" s="40"/>
      <c r="V109" s="40"/>
      <c r="W109" s="40"/>
      <c r="X109" s="40"/>
      <c r="Y109" s="40"/>
      <c r="Z109" s="40"/>
      <c r="AA109" s="40"/>
      <c r="AB109" s="40"/>
      <c r="AC109" s="40"/>
      <c r="AD109" s="40"/>
      <c r="AE109" s="40"/>
      <c r="AR109" s="226" t="s">
        <v>119</v>
      </c>
      <c r="AT109" s="226" t="s">
        <v>194</v>
      </c>
      <c r="AU109" s="226" t="s">
        <v>79</v>
      </c>
      <c r="AY109" s="19" t="s">
        <v>191</v>
      </c>
      <c r="BE109" s="227">
        <f>IF(N109="základní",J109,0)</f>
        <v>0</v>
      </c>
      <c r="BF109" s="227">
        <f>IF(N109="snížená",J109,0)</f>
        <v>0</v>
      </c>
      <c r="BG109" s="227">
        <f>IF(N109="zákl. přenesená",J109,0)</f>
        <v>0</v>
      </c>
      <c r="BH109" s="227">
        <f>IF(N109="sníž. přenesená",J109,0)</f>
        <v>0</v>
      </c>
      <c r="BI109" s="227">
        <f>IF(N109="nulová",J109,0)</f>
        <v>0</v>
      </c>
      <c r="BJ109" s="19" t="s">
        <v>77</v>
      </c>
      <c r="BK109" s="227">
        <f>ROUND(I109*H109,2)</f>
        <v>0</v>
      </c>
      <c r="BL109" s="19" t="s">
        <v>119</v>
      </c>
      <c r="BM109" s="226" t="s">
        <v>1435</v>
      </c>
    </row>
    <row r="110" s="14" customFormat="1">
      <c r="A110" s="14"/>
      <c r="B110" s="239"/>
      <c r="C110" s="240"/>
      <c r="D110" s="230" t="s">
        <v>200</v>
      </c>
      <c r="E110" s="241" t="s">
        <v>19</v>
      </c>
      <c r="F110" s="242" t="s">
        <v>1436</v>
      </c>
      <c r="G110" s="240"/>
      <c r="H110" s="243">
        <v>0.5</v>
      </c>
      <c r="I110" s="244"/>
      <c r="J110" s="240"/>
      <c r="K110" s="240"/>
      <c r="L110" s="245"/>
      <c r="M110" s="246"/>
      <c r="N110" s="247"/>
      <c r="O110" s="247"/>
      <c r="P110" s="247"/>
      <c r="Q110" s="247"/>
      <c r="R110" s="247"/>
      <c r="S110" s="247"/>
      <c r="T110" s="248"/>
      <c r="U110" s="14"/>
      <c r="V110" s="14"/>
      <c r="W110" s="14"/>
      <c r="X110" s="14"/>
      <c r="Y110" s="14"/>
      <c r="Z110" s="14"/>
      <c r="AA110" s="14"/>
      <c r="AB110" s="14"/>
      <c r="AC110" s="14"/>
      <c r="AD110" s="14"/>
      <c r="AE110" s="14"/>
      <c r="AT110" s="249" t="s">
        <v>200</v>
      </c>
      <c r="AU110" s="249" t="s">
        <v>79</v>
      </c>
      <c r="AV110" s="14" t="s">
        <v>79</v>
      </c>
      <c r="AW110" s="14" t="s">
        <v>31</v>
      </c>
      <c r="AX110" s="14" t="s">
        <v>77</v>
      </c>
      <c r="AY110" s="249" t="s">
        <v>191</v>
      </c>
    </row>
    <row r="111" s="2" customFormat="1">
      <c r="A111" s="40"/>
      <c r="B111" s="41"/>
      <c r="C111" s="215" t="s">
        <v>90</v>
      </c>
      <c r="D111" s="215" t="s">
        <v>194</v>
      </c>
      <c r="E111" s="216" t="s">
        <v>949</v>
      </c>
      <c r="F111" s="217" t="s">
        <v>950</v>
      </c>
      <c r="G111" s="218" t="s">
        <v>197</v>
      </c>
      <c r="H111" s="219">
        <v>19</v>
      </c>
      <c r="I111" s="220"/>
      <c r="J111" s="221">
        <f>ROUND(I111*H111,2)</f>
        <v>0</v>
      </c>
      <c r="K111" s="217" t="s">
        <v>521</v>
      </c>
      <c r="L111" s="46"/>
      <c r="M111" s="222" t="s">
        <v>19</v>
      </c>
      <c r="N111" s="223" t="s">
        <v>41</v>
      </c>
      <c r="O111" s="86"/>
      <c r="P111" s="224">
        <f>O111*H111</f>
        <v>0</v>
      </c>
      <c r="Q111" s="224">
        <v>0.036904300000000001</v>
      </c>
      <c r="R111" s="224">
        <f>Q111*H111</f>
        <v>0.70118170000000002</v>
      </c>
      <c r="S111" s="224">
        <v>0</v>
      </c>
      <c r="T111" s="225">
        <f>S111*H111</f>
        <v>0</v>
      </c>
      <c r="U111" s="40"/>
      <c r="V111" s="40"/>
      <c r="W111" s="40"/>
      <c r="X111" s="40"/>
      <c r="Y111" s="40"/>
      <c r="Z111" s="40"/>
      <c r="AA111" s="40"/>
      <c r="AB111" s="40"/>
      <c r="AC111" s="40"/>
      <c r="AD111" s="40"/>
      <c r="AE111" s="40"/>
      <c r="AR111" s="226" t="s">
        <v>119</v>
      </c>
      <c r="AT111" s="226" t="s">
        <v>194</v>
      </c>
      <c r="AU111" s="226" t="s">
        <v>79</v>
      </c>
      <c r="AY111" s="19" t="s">
        <v>191</v>
      </c>
      <c r="BE111" s="227">
        <f>IF(N111="základní",J111,0)</f>
        <v>0</v>
      </c>
      <c r="BF111" s="227">
        <f>IF(N111="snížená",J111,0)</f>
        <v>0</v>
      </c>
      <c r="BG111" s="227">
        <f>IF(N111="zákl. přenesená",J111,0)</f>
        <v>0</v>
      </c>
      <c r="BH111" s="227">
        <f>IF(N111="sníž. přenesená",J111,0)</f>
        <v>0</v>
      </c>
      <c r="BI111" s="227">
        <f>IF(N111="nulová",J111,0)</f>
        <v>0</v>
      </c>
      <c r="BJ111" s="19" t="s">
        <v>77</v>
      </c>
      <c r="BK111" s="227">
        <f>ROUND(I111*H111,2)</f>
        <v>0</v>
      </c>
      <c r="BL111" s="19" t="s">
        <v>119</v>
      </c>
      <c r="BM111" s="226" t="s">
        <v>1437</v>
      </c>
    </row>
    <row r="112" s="2" customFormat="1">
      <c r="A112" s="40"/>
      <c r="B112" s="41"/>
      <c r="C112" s="42"/>
      <c r="D112" s="230" t="s">
        <v>231</v>
      </c>
      <c r="E112" s="42"/>
      <c r="F112" s="271" t="s">
        <v>952</v>
      </c>
      <c r="G112" s="42"/>
      <c r="H112" s="42"/>
      <c r="I112" s="272"/>
      <c r="J112" s="42"/>
      <c r="K112" s="42"/>
      <c r="L112" s="46"/>
      <c r="M112" s="273"/>
      <c r="N112" s="274"/>
      <c r="O112" s="86"/>
      <c r="P112" s="86"/>
      <c r="Q112" s="86"/>
      <c r="R112" s="86"/>
      <c r="S112" s="86"/>
      <c r="T112" s="87"/>
      <c r="U112" s="40"/>
      <c r="V112" s="40"/>
      <c r="W112" s="40"/>
      <c r="X112" s="40"/>
      <c r="Y112" s="40"/>
      <c r="Z112" s="40"/>
      <c r="AA112" s="40"/>
      <c r="AB112" s="40"/>
      <c r="AC112" s="40"/>
      <c r="AD112" s="40"/>
      <c r="AE112" s="40"/>
      <c r="AT112" s="19" t="s">
        <v>231</v>
      </c>
      <c r="AU112" s="19" t="s">
        <v>79</v>
      </c>
    </row>
    <row r="113" s="2" customFormat="1" ht="16.5" customHeight="1">
      <c r="A113" s="40"/>
      <c r="B113" s="41"/>
      <c r="C113" s="215" t="s">
        <v>119</v>
      </c>
      <c r="D113" s="215" t="s">
        <v>194</v>
      </c>
      <c r="E113" s="216" t="s">
        <v>953</v>
      </c>
      <c r="F113" s="217" t="s">
        <v>954</v>
      </c>
      <c r="G113" s="218" t="s">
        <v>367</v>
      </c>
      <c r="H113" s="219">
        <v>50</v>
      </c>
      <c r="I113" s="220"/>
      <c r="J113" s="221">
        <f>ROUND(I113*H113,2)</f>
        <v>0</v>
      </c>
      <c r="K113" s="217" t="s">
        <v>521</v>
      </c>
      <c r="L113" s="46"/>
      <c r="M113" s="222" t="s">
        <v>19</v>
      </c>
      <c r="N113" s="223" t="s">
        <v>41</v>
      </c>
      <c r="O113" s="86"/>
      <c r="P113" s="224">
        <f>O113*H113</f>
        <v>0</v>
      </c>
      <c r="Q113" s="224">
        <v>0</v>
      </c>
      <c r="R113" s="224">
        <f>Q113*H113</f>
        <v>0</v>
      </c>
      <c r="S113" s="224">
        <v>0</v>
      </c>
      <c r="T113" s="225">
        <f>S113*H113</f>
        <v>0</v>
      </c>
      <c r="U113" s="40"/>
      <c r="V113" s="40"/>
      <c r="W113" s="40"/>
      <c r="X113" s="40"/>
      <c r="Y113" s="40"/>
      <c r="Z113" s="40"/>
      <c r="AA113" s="40"/>
      <c r="AB113" s="40"/>
      <c r="AC113" s="40"/>
      <c r="AD113" s="40"/>
      <c r="AE113" s="40"/>
      <c r="AR113" s="226" t="s">
        <v>119</v>
      </c>
      <c r="AT113" s="226" t="s">
        <v>194</v>
      </c>
      <c r="AU113" s="226" t="s">
        <v>79</v>
      </c>
      <c r="AY113" s="19" t="s">
        <v>191</v>
      </c>
      <c r="BE113" s="227">
        <f>IF(N113="základní",J113,0)</f>
        <v>0</v>
      </c>
      <c r="BF113" s="227">
        <f>IF(N113="snížená",J113,0)</f>
        <v>0</v>
      </c>
      <c r="BG113" s="227">
        <f>IF(N113="zákl. přenesená",J113,0)</f>
        <v>0</v>
      </c>
      <c r="BH113" s="227">
        <f>IF(N113="sníž. přenesená",J113,0)</f>
        <v>0</v>
      </c>
      <c r="BI113" s="227">
        <f>IF(N113="nulová",J113,0)</f>
        <v>0</v>
      </c>
      <c r="BJ113" s="19" t="s">
        <v>77</v>
      </c>
      <c r="BK113" s="227">
        <f>ROUND(I113*H113,2)</f>
        <v>0</v>
      </c>
      <c r="BL113" s="19" t="s">
        <v>119</v>
      </c>
      <c r="BM113" s="226" t="s">
        <v>1438</v>
      </c>
    </row>
    <row r="114" s="2" customFormat="1">
      <c r="A114" s="40"/>
      <c r="B114" s="41"/>
      <c r="C114" s="215" t="s">
        <v>192</v>
      </c>
      <c r="D114" s="215" t="s">
        <v>194</v>
      </c>
      <c r="E114" s="216" t="s">
        <v>957</v>
      </c>
      <c r="F114" s="217" t="s">
        <v>958</v>
      </c>
      <c r="G114" s="218" t="s">
        <v>236</v>
      </c>
      <c r="H114" s="219">
        <v>87.515000000000001</v>
      </c>
      <c r="I114" s="220"/>
      <c r="J114" s="221">
        <f>ROUND(I114*H114,2)</f>
        <v>0</v>
      </c>
      <c r="K114" s="217" t="s">
        <v>521</v>
      </c>
      <c r="L114" s="46"/>
      <c r="M114" s="222" t="s">
        <v>19</v>
      </c>
      <c r="N114" s="223" t="s">
        <v>41</v>
      </c>
      <c r="O114" s="86"/>
      <c r="P114" s="224">
        <f>O114*H114</f>
        <v>0</v>
      </c>
      <c r="Q114" s="224">
        <v>0</v>
      </c>
      <c r="R114" s="224">
        <f>Q114*H114</f>
        <v>0</v>
      </c>
      <c r="S114" s="224">
        <v>0</v>
      </c>
      <c r="T114" s="225">
        <f>S114*H114</f>
        <v>0</v>
      </c>
      <c r="U114" s="40"/>
      <c r="V114" s="40"/>
      <c r="W114" s="40"/>
      <c r="X114" s="40"/>
      <c r="Y114" s="40"/>
      <c r="Z114" s="40"/>
      <c r="AA114" s="40"/>
      <c r="AB114" s="40"/>
      <c r="AC114" s="40"/>
      <c r="AD114" s="40"/>
      <c r="AE114" s="40"/>
      <c r="AR114" s="226" t="s">
        <v>119</v>
      </c>
      <c r="AT114" s="226" t="s">
        <v>194</v>
      </c>
      <c r="AU114" s="226" t="s">
        <v>79</v>
      </c>
      <c r="AY114" s="19" t="s">
        <v>191</v>
      </c>
      <c r="BE114" s="227">
        <f>IF(N114="základní",J114,0)</f>
        <v>0</v>
      </c>
      <c r="BF114" s="227">
        <f>IF(N114="snížená",J114,0)</f>
        <v>0</v>
      </c>
      <c r="BG114" s="227">
        <f>IF(N114="zákl. přenesená",J114,0)</f>
        <v>0</v>
      </c>
      <c r="BH114" s="227">
        <f>IF(N114="sníž. přenesená",J114,0)</f>
        <v>0</v>
      </c>
      <c r="BI114" s="227">
        <f>IF(N114="nulová",J114,0)</f>
        <v>0</v>
      </c>
      <c r="BJ114" s="19" t="s">
        <v>77</v>
      </c>
      <c r="BK114" s="227">
        <f>ROUND(I114*H114,2)</f>
        <v>0</v>
      </c>
      <c r="BL114" s="19" t="s">
        <v>119</v>
      </c>
      <c r="BM114" s="226" t="s">
        <v>1439</v>
      </c>
    </row>
    <row r="115" s="13" customFormat="1">
      <c r="A115" s="13"/>
      <c r="B115" s="228"/>
      <c r="C115" s="229"/>
      <c r="D115" s="230" t="s">
        <v>200</v>
      </c>
      <c r="E115" s="231" t="s">
        <v>19</v>
      </c>
      <c r="F115" s="232" t="s">
        <v>1440</v>
      </c>
      <c r="G115" s="229"/>
      <c r="H115" s="231" t="s">
        <v>19</v>
      </c>
      <c r="I115" s="233"/>
      <c r="J115" s="229"/>
      <c r="K115" s="229"/>
      <c r="L115" s="234"/>
      <c r="M115" s="235"/>
      <c r="N115" s="236"/>
      <c r="O115" s="236"/>
      <c r="P115" s="236"/>
      <c r="Q115" s="236"/>
      <c r="R115" s="236"/>
      <c r="S115" s="236"/>
      <c r="T115" s="237"/>
      <c r="U115" s="13"/>
      <c r="V115" s="13"/>
      <c r="W115" s="13"/>
      <c r="X115" s="13"/>
      <c r="Y115" s="13"/>
      <c r="Z115" s="13"/>
      <c r="AA115" s="13"/>
      <c r="AB115" s="13"/>
      <c r="AC115" s="13"/>
      <c r="AD115" s="13"/>
      <c r="AE115" s="13"/>
      <c r="AT115" s="238" t="s">
        <v>200</v>
      </c>
      <c r="AU115" s="238" t="s">
        <v>79</v>
      </c>
      <c r="AV115" s="13" t="s">
        <v>77</v>
      </c>
      <c r="AW115" s="13" t="s">
        <v>31</v>
      </c>
      <c r="AX115" s="13" t="s">
        <v>70</v>
      </c>
      <c r="AY115" s="238" t="s">
        <v>191</v>
      </c>
    </row>
    <row r="116" s="14" customFormat="1">
      <c r="A116" s="14"/>
      <c r="B116" s="239"/>
      <c r="C116" s="240"/>
      <c r="D116" s="230" t="s">
        <v>200</v>
      </c>
      <c r="E116" s="241" t="s">
        <v>19</v>
      </c>
      <c r="F116" s="242" t="s">
        <v>1441</v>
      </c>
      <c r="G116" s="240"/>
      <c r="H116" s="243">
        <v>43.200000000000003</v>
      </c>
      <c r="I116" s="244"/>
      <c r="J116" s="240"/>
      <c r="K116" s="240"/>
      <c r="L116" s="245"/>
      <c r="M116" s="246"/>
      <c r="N116" s="247"/>
      <c r="O116" s="247"/>
      <c r="P116" s="247"/>
      <c r="Q116" s="247"/>
      <c r="R116" s="247"/>
      <c r="S116" s="247"/>
      <c r="T116" s="248"/>
      <c r="U116" s="14"/>
      <c r="V116" s="14"/>
      <c r="W116" s="14"/>
      <c r="X116" s="14"/>
      <c r="Y116" s="14"/>
      <c r="Z116" s="14"/>
      <c r="AA116" s="14"/>
      <c r="AB116" s="14"/>
      <c r="AC116" s="14"/>
      <c r="AD116" s="14"/>
      <c r="AE116" s="14"/>
      <c r="AT116" s="249" t="s">
        <v>200</v>
      </c>
      <c r="AU116" s="249" t="s">
        <v>79</v>
      </c>
      <c r="AV116" s="14" t="s">
        <v>79</v>
      </c>
      <c r="AW116" s="14" t="s">
        <v>31</v>
      </c>
      <c r="AX116" s="14" t="s">
        <v>70</v>
      </c>
      <c r="AY116" s="249" t="s">
        <v>191</v>
      </c>
    </row>
    <row r="117" s="14" customFormat="1">
      <c r="A117" s="14"/>
      <c r="B117" s="239"/>
      <c r="C117" s="240"/>
      <c r="D117" s="230" t="s">
        <v>200</v>
      </c>
      <c r="E117" s="241" t="s">
        <v>19</v>
      </c>
      <c r="F117" s="242" t="s">
        <v>1442</v>
      </c>
      <c r="G117" s="240"/>
      <c r="H117" s="243">
        <v>11</v>
      </c>
      <c r="I117" s="244"/>
      <c r="J117" s="240"/>
      <c r="K117" s="240"/>
      <c r="L117" s="245"/>
      <c r="M117" s="246"/>
      <c r="N117" s="247"/>
      <c r="O117" s="247"/>
      <c r="P117" s="247"/>
      <c r="Q117" s="247"/>
      <c r="R117" s="247"/>
      <c r="S117" s="247"/>
      <c r="T117" s="248"/>
      <c r="U117" s="14"/>
      <c r="V117" s="14"/>
      <c r="W117" s="14"/>
      <c r="X117" s="14"/>
      <c r="Y117" s="14"/>
      <c r="Z117" s="14"/>
      <c r="AA117" s="14"/>
      <c r="AB117" s="14"/>
      <c r="AC117" s="14"/>
      <c r="AD117" s="14"/>
      <c r="AE117" s="14"/>
      <c r="AT117" s="249" t="s">
        <v>200</v>
      </c>
      <c r="AU117" s="249" t="s">
        <v>79</v>
      </c>
      <c r="AV117" s="14" t="s">
        <v>79</v>
      </c>
      <c r="AW117" s="14" t="s">
        <v>31</v>
      </c>
      <c r="AX117" s="14" t="s">
        <v>70</v>
      </c>
      <c r="AY117" s="249" t="s">
        <v>191</v>
      </c>
    </row>
    <row r="118" s="14" customFormat="1">
      <c r="A118" s="14"/>
      <c r="B118" s="239"/>
      <c r="C118" s="240"/>
      <c r="D118" s="230" t="s">
        <v>200</v>
      </c>
      <c r="E118" s="241" t="s">
        <v>19</v>
      </c>
      <c r="F118" s="242" t="s">
        <v>1443</v>
      </c>
      <c r="G118" s="240"/>
      <c r="H118" s="243">
        <v>7.2000000000000002</v>
      </c>
      <c r="I118" s="244"/>
      <c r="J118" s="240"/>
      <c r="K118" s="240"/>
      <c r="L118" s="245"/>
      <c r="M118" s="246"/>
      <c r="N118" s="247"/>
      <c r="O118" s="247"/>
      <c r="P118" s="247"/>
      <c r="Q118" s="247"/>
      <c r="R118" s="247"/>
      <c r="S118" s="247"/>
      <c r="T118" s="248"/>
      <c r="U118" s="14"/>
      <c r="V118" s="14"/>
      <c r="W118" s="14"/>
      <c r="X118" s="14"/>
      <c r="Y118" s="14"/>
      <c r="Z118" s="14"/>
      <c r="AA118" s="14"/>
      <c r="AB118" s="14"/>
      <c r="AC118" s="14"/>
      <c r="AD118" s="14"/>
      <c r="AE118" s="14"/>
      <c r="AT118" s="249" t="s">
        <v>200</v>
      </c>
      <c r="AU118" s="249" t="s">
        <v>79</v>
      </c>
      <c r="AV118" s="14" t="s">
        <v>79</v>
      </c>
      <c r="AW118" s="14" t="s">
        <v>31</v>
      </c>
      <c r="AX118" s="14" t="s">
        <v>70</v>
      </c>
      <c r="AY118" s="249" t="s">
        <v>191</v>
      </c>
    </row>
    <row r="119" s="13" customFormat="1">
      <c r="A119" s="13"/>
      <c r="B119" s="228"/>
      <c r="C119" s="229"/>
      <c r="D119" s="230" t="s">
        <v>200</v>
      </c>
      <c r="E119" s="231" t="s">
        <v>19</v>
      </c>
      <c r="F119" s="232" t="s">
        <v>1444</v>
      </c>
      <c r="G119" s="229"/>
      <c r="H119" s="231" t="s">
        <v>19</v>
      </c>
      <c r="I119" s="233"/>
      <c r="J119" s="229"/>
      <c r="K119" s="229"/>
      <c r="L119" s="234"/>
      <c r="M119" s="235"/>
      <c r="N119" s="236"/>
      <c r="O119" s="236"/>
      <c r="P119" s="236"/>
      <c r="Q119" s="236"/>
      <c r="R119" s="236"/>
      <c r="S119" s="236"/>
      <c r="T119" s="237"/>
      <c r="U119" s="13"/>
      <c r="V119" s="13"/>
      <c r="W119" s="13"/>
      <c r="X119" s="13"/>
      <c r="Y119" s="13"/>
      <c r="Z119" s="13"/>
      <c r="AA119" s="13"/>
      <c r="AB119" s="13"/>
      <c r="AC119" s="13"/>
      <c r="AD119" s="13"/>
      <c r="AE119" s="13"/>
      <c r="AT119" s="238" t="s">
        <v>200</v>
      </c>
      <c r="AU119" s="238" t="s">
        <v>79</v>
      </c>
      <c r="AV119" s="13" t="s">
        <v>77</v>
      </c>
      <c r="AW119" s="13" t="s">
        <v>31</v>
      </c>
      <c r="AX119" s="13" t="s">
        <v>70</v>
      </c>
      <c r="AY119" s="238" t="s">
        <v>191</v>
      </c>
    </row>
    <row r="120" s="14" customFormat="1">
      <c r="A120" s="14"/>
      <c r="B120" s="239"/>
      <c r="C120" s="240"/>
      <c r="D120" s="230" t="s">
        <v>200</v>
      </c>
      <c r="E120" s="241" t="s">
        <v>19</v>
      </c>
      <c r="F120" s="242" t="s">
        <v>1445</v>
      </c>
      <c r="G120" s="240"/>
      <c r="H120" s="243">
        <v>4.0499999999999998</v>
      </c>
      <c r="I120" s="244"/>
      <c r="J120" s="240"/>
      <c r="K120" s="240"/>
      <c r="L120" s="245"/>
      <c r="M120" s="246"/>
      <c r="N120" s="247"/>
      <c r="O120" s="247"/>
      <c r="P120" s="247"/>
      <c r="Q120" s="247"/>
      <c r="R120" s="247"/>
      <c r="S120" s="247"/>
      <c r="T120" s="248"/>
      <c r="U120" s="14"/>
      <c r="V120" s="14"/>
      <c r="W120" s="14"/>
      <c r="X120" s="14"/>
      <c r="Y120" s="14"/>
      <c r="Z120" s="14"/>
      <c r="AA120" s="14"/>
      <c r="AB120" s="14"/>
      <c r="AC120" s="14"/>
      <c r="AD120" s="14"/>
      <c r="AE120" s="14"/>
      <c r="AT120" s="249" t="s">
        <v>200</v>
      </c>
      <c r="AU120" s="249" t="s">
        <v>79</v>
      </c>
      <c r="AV120" s="14" t="s">
        <v>79</v>
      </c>
      <c r="AW120" s="14" t="s">
        <v>31</v>
      </c>
      <c r="AX120" s="14" t="s">
        <v>70</v>
      </c>
      <c r="AY120" s="249" t="s">
        <v>191</v>
      </c>
    </row>
    <row r="121" s="14" customFormat="1">
      <c r="A121" s="14"/>
      <c r="B121" s="239"/>
      <c r="C121" s="240"/>
      <c r="D121" s="230" t="s">
        <v>200</v>
      </c>
      <c r="E121" s="241" t="s">
        <v>19</v>
      </c>
      <c r="F121" s="242" t="s">
        <v>1446</v>
      </c>
      <c r="G121" s="240"/>
      <c r="H121" s="243">
        <v>9.3149999999999995</v>
      </c>
      <c r="I121" s="244"/>
      <c r="J121" s="240"/>
      <c r="K121" s="240"/>
      <c r="L121" s="245"/>
      <c r="M121" s="246"/>
      <c r="N121" s="247"/>
      <c r="O121" s="247"/>
      <c r="P121" s="247"/>
      <c r="Q121" s="247"/>
      <c r="R121" s="247"/>
      <c r="S121" s="247"/>
      <c r="T121" s="248"/>
      <c r="U121" s="14"/>
      <c r="V121" s="14"/>
      <c r="W121" s="14"/>
      <c r="X121" s="14"/>
      <c r="Y121" s="14"/>
      <c r="Z121" s="14"/>
      <c r="AA121" s="14"/>
      <c r="AB121" s="14"/>
      <c r="AC121" s="14"/>
      <c r="AD121" s="14"/>
      <c r="AE121" s="14"/>
      <c r="AT121" s="249" t="s">
        <v>200</v>
      </c>
      <c r="AU121" s="249" t="s">
        <v>79</v>
      </c>
      <c r="AV121" s="14" t="s">
        <v>79</v>
      </c>
      <c r="AW121" s="14" t="s">
        <v>31</v>
      </c>
      <c r="AX121" s="14" t="s">
        <v>70</v>
      </c>
      <c r="AY121" s="249" t="s">
        <v>191</v>
      </c>
    </row>
    <row r="122" s="13" customFormat="1">
      <c r="A122" s="13"/>
      <c r="B122" s="228"/>
      <c r="C122" s="229"/>
      <c r="D122" s="230" t="s">
        <v>200</v>
      </c>
      <c r="E122" s="231" t="s">
        <v>19</v>
      </c>
      <c r="F122" s="232" t="s">
        <v>1447</v>
      </c>
      <c r="G122" s="229"/>
      <c r="H122" s="231" t="s">
        <v>19</v>
      </c>
      <c r="I122" s="233"/>
      <c r="J122" s="229"/>
      <c r="K122" s="229"/>
      <c r="L122" s="234"/>
      <c r="M122" s="235"/>
      <c r="N122" s="236"/>
      <c r="O122" s="236"/>
      <c r="P122" s="236"/>
      <c r="Q122" s="236"/>
      <c r="R122" s="236"/>
      <c r="S122" s="236"/>
      <c r="T122" s="237"/>
      <c r="U122" s="13"/>
      <c r="V122" s="13"/>
      <c r="W122" s="13"/>
      <c r="X122" s="13"/>
      <c r="Y122" s="13"/>
      <c r="Z122" s="13"/>
      <c r="AA122" s="13"/>
      <c r="AB122" s="13"/>
      <c r="AC122" s="13"/>
      <c r="AD122" s="13"/>
      <c r="AE122" s="13"/>
      <c r="AT122" s="238" t="s">
        <v>200</v>
      </c>
      <c r="AU122" s="238" t="s">
        <v>79</v>
      </c>
      <c r="AV122" s="13" t="s">
        <v>77</v>
      </c>
      <c r="AW122" s="13" t="s">
        <v>31</v>
      </c>
      <c r="AX122" s="13" t="s">
        <v>70</v>
      </c>
      <c r="AY122" s="238" t="s">
        <v>191</v>
      </c>
    </row>
    <row r="123" s="14" customFormat="1">
      <c r="A123" s="14"/>
      <c r="B123" s="239"/>
      <c r="C123" s="240"/>
      <c r="D123" s="230" t="s">
        <v>200</v>
      </c>
      <c r="E123" s="241" t="s">
        <v>19</v>
      </c>
      <c r="F123" s="242" t="s">
        <v>1448</v>
      </c>
      <c r="G123" s="240"/>
      <c r="H123" s="243">
        <v>3.1499999999999999</v>
      </c>
      <c r="I123" s="244"/>
      <c r="J123" s="240"/>
      <c r="K123" s="240"/>
      <c r="L123" s="245"/>
      <c r="M123" s="246"/>
      <c r="N123" s="247"/>
      <c r="O123" s="247"/>
      <c r="P123" s="247"/>
      <c r="Q123" s="247"/>
      <c r="R123" s="247"/>
      <c r="S123" s="247"/>
      <c r="T123" s="248"/>
      <c r="U123" s="14"/>
      <c r="V123" s="14"/>
      <c r="W123" s="14"/>
      <c r="X123" s="14"/>
      <c r="Y123" s="14"/>
      <c r="Z123" s="14"/>
      <c r="AA123" s="14"/>
      <c r="AB123" s="14"/>
      <c r="AC123" s="14"/>
      <c r="AD123" s="14"/>
      <c r="AE123" s="14"/>
      <c r="AT123" s="249" t="s">
        <v>200</v>
      </c>
      <c r="AU123" s="249" t="s">
        <v>79</v>
      </c>
      <c r="AV123" s="14" t="s">
        <v>79</v>
      </c>
      <c r="AW123" s="14" t="s">
        <v>31</v>
      </c>
      <c r="AX123" s="14" t="s">
        <v>70</v>
      </c>
      <c r="AY123" s="249" t="s">
        <v>191</v>
      </c>
    </row>
    <row r="124" s="13" customFormat="1">
      <c r="A124" s="13"/>
      <c r="B124" s="228"/>
      <c r="C124" s="229"/>
      <c r="D124" s="230" t="s">
        <v>200</v>
      </c>
      <c r="E124" s="231" t="s">
        <v>19</v>
      </c>
      <c r="F124" s="232" t="s">
        <v>1449</v>
      </c>
      <c r="G124" s="229"/>
      <c r="H124" s="231" t="s">
        <v>19</v>
      </c>
      <c r="I124" s="233"/>
      <c r="J124" s="229"/>
      <c r="K124" s="229"/>
      <c r="L124" s="234"/>
      <c r="M124" s="235"/>
      <c r="N124" s="236"/>
      <c r="O124" s="236"/>
      <c r="P124" s="236"/>
      <c r="Q124" s="236"/>
      <c r="R124" s="236"/>
      <c r="S124" s="236"/>
      <c r="T124" s="237"/>
      <c r="U124" s="13"/>
      <c r="V124" s="13"/>
      <c r="W124" s="13"/>
      <c r="X124" s="13"/>
      <c r="Y124" s="13"/>
      <c r="Z124" s="13"/>
      <c r="AA124" s="13"/>
      <c r="AB124" s="13"/>
      <c r="AC124" s="13"/>
      <c r="AD124" s="13"/>
      <c r="AE124" s="13"/>
      <c r="AT124" s="238" t="s">
        <v>200</v>
      </c>
      <c r="AU124" s="238" t="s">
        <v>79</v>
      </c>
      <c r="AV124" s="13" t="s">
        <v>77</v>
      </c>
      <c r="AW124" s="13" t="s">
        <v>31</v>
      </c>
      <c r="AX124" s="13" t="s">
        <v>70</v>
      </c>
      <c r="AY124" s="238" t="s">
        <v>191</v>
      </c>
    </row>
    <row r="125" s="14" customFormat="1">
      <c r="A125" s="14"/>
      <c r="B125" s="239"/>
      <c r="C125" s="240"/>
      <c r="D125" s="230" t="s">
        <v>200</v>
      </c>
      <c r="E125" s="241" t="s">
        <v>19</v>
      </c>
      <c r="F125" s="242" t="s">
        <v>1450</v>
      </c>
      <c r="G125" s="240"/>
      <c r="H125" s="243">
        <v>9.5999999999999996</v>
      </c>
      <c r="I125" s="244"/>
      <c r="J125" s="240"/>
      <c r="K125" s="240"/>
      <c r="L125" s="245"/>
      <c r="M125" s="246"/>
      <c r="N125" s="247"/>
      <c r="O125" s="247"/>
      <c r="P125" s="247"/>
      <c r="Q125" s="247"/>
      <c r="R125" s="247"/>
      <c r="S125" s="247"/>
      <c r="T125" s="248"/>
      <c r="U125" s="14"/>
      <c r="V125" s="14"/>
      <c r="W125" s="14"/>
      <c r="X125" s="14"/>
      <c r="Y125" s="14"/>
      <c r="Z125" s="14"/>
      <c r="AA125" s="14"/>
      <c r="AB125" s="14"/>
      <c r="AC125" s="14"/>
      <c r="AD125" s="14"/>
      <c r="AE125" s="14"/>
      <c r="AT125" s="249" t="s">
        <v>200</v>
      </c>
      <c r="AU125" s="249" t="s">
        <v>79</v>
      </c>
      <c r="AV125" s="14" t="s">
        <v>79</v>
      </c>
      <c r="AW125" s="14" t="s">
        <v>31</v>
      </c>
      <c r="AX125" s="14" t="s">
        <v>70</v>
      </c>
      <c r="AY125" s="249" t="s">
        <v>191</v>
      </c>
    </row>
    <row r="126" s="15" customFormat="1">
      <c r="A126" s="15"/>
      <c r="B126" s="250"/>
      <c r="C126" s="251"/>
      <c r="D126" s="230" t="s">
        <v>200</v>
      </c>
      <c r="E126" s="252" t="s">
        <v>19</v>
      </c>
      <c r="F126" s="253" t="s">
        <v>209</v>
      </c>
      <c r="G126" s="251"/>
      <c r="H126" s="254">
        <v>87.515000000000001</v>
      </c>
      <c r="I126" s="255"/>
      <c r="J126" s="251"/>
      <c r="K126" s="251"/>
      <c r="L126" s="256"/>
      <c r="M126" s="257"/>
      <c r="N126" s="258"/>
      <c r="O126" s="258"/>
      <c r="P126" s="258"/>
      <c r="Q126" s="258"/>
      <c r="R126" s="258"/>
      <c r="S126" s="258"/>
      <c r="T126" s="259"/>
      <c r="U126" s="15"/>
      <c r="V126" s="15"/>
      <c r="W126" s="15"/>
      <c r="X126" s="15"/>
      <c r="Y126" s="15"/>
      <c r="Z126" s="15"/>
      <c r="AA126" s="15"/>
      <c r="AB126" s="15"/>
      <c r="AC126" s="15"/>
      <c r="AD126" s="15"/>
      <c r="AE126" s="15"/>
      <c r="AT126" s="260" t="s">
        <v>200</v>
      </c>
      <c r="AU126" s="260" t="s">
        <v>79</v>
      </c>
      <c r="AV126" s="15" t="s">
        <v>119</v>
      </c>
      <c r="AW126" s="15" t="s">
        <v>31</v>
      </c>
      <c r="AX126" s="15" t="s">
        <v>77</v>
      </c>
      <c r="AY126" s="260" t="s">
        <v>191</v>
      </c>
    </row>
    <row r="127" s="2" customFormat="1">
      <c r="A127" s="40"/>
      <c r="B127" s="41"/>
      <c r="C127" s="215" t="s">
        <v>227</v>
      </c>
      <c r="D127" s="215" t="s">
        <v>194</v>
      </c>
      <c r="E127" s="216" t="s">
        <v>966</v>
      </c>
      <c r="F127" s="217" t="s">
        <v>967</v>
      </c>
      <c r="G127" s="218" t="s">
        <v>367</v>
      </c>
      <c r="H127" s="219">
        <v>32</v>
      </c>
      <c r="I127" s="220"/>
      <c r="J127" s="221">
        <f>ROUND(I127*H127,2)</f>
        <v>0</v>
      </c>
      <c r="K127" s="217" t="s">
        <v>521</v>
      </c>
      <c r="L127" s="46"/>
      <c r="M127" s="222" t="s">
        <v>19</v>
      </c>
      <c r="N127" s="223" t="s">
        <v>41</v>
      </c>
      <c r="O127" s="86"/>
      <c r="P127" s="224">
        <f>O127*H127</f>
        <v>0</v>
      </c>
      <c r="Q127" s="224">
        <v>0.0019955099999999998</v>
      </c>
      <c r="R127" s="224">
        <f>Q127*H127</f>
        <v>0.063856319999999994</v>
      </c>
      <c r="S127" s="224">
        <v>0</v>
      </c>
      <c r="T127" s="225">
        <f>S127*H127</f>
        <v>0</v>
      </c>
      <c r="U127" s="40"/>
      <c r="V127" s="40"/>
      <c r="W127" s="40"/>
      <c r="X127" s="40"/>
      <c r="Y127" s="40"/>
      <c r="Z127" s="40"/>
      <c r="AA127" s="40"/>
      <c r="AB127" s="40"/>
      <c r="AC127" s="40"/>
      <c r="AD127" s="40"/>
      <c r="AE127" s="40"/>
      <c r="AR127" s="226" t="s">
        <v>119</v>
      </c>
      <c r="AT127" s="226" t="s">
        <v>194</v>
      </c>
      <c r="AU127" s="226" t="s">
        <v>79</v>
      </c>
      <c r="AY127" s="19" t="s">
        <v>191</v>
      </c>
      <c r="BE127" s="227">
        <f>IF(N127="základní",J127,0)</f>
        <v>0</v>
      </c>
      <c r="BF127" s="227">
        <f>IF(N127="snížená",J127,0)</f>
        <v>0</v>
      </c>
      <c r="BG127" s="227">
        <f>IF(N127="zákl. přenesená",J127,0)</f>
        <v>0</v>
      </c>
      <c r="BH127" s="227">
        <f>IF(N127="sníž. přenesená",J127,0)</f>
        <v>0</v>
      </c>
      <c r="BI127" s="227">
        <f>IF(N127="nulová",J127,0)</f>
        <v>0</v>
      </c>
      <c r="BJ127" s="19" t="s">
        <v>77</v>
      </c>
      <c r="BK127" s="227">
        <f>ROUND(I127*H127,2)</f>
        <v>0</v>
      </c>
      <c r="BL127" s="19" t="s">
        <v>119</v>
      </c>
      <c r="BM127" s="226" t="s">
        <v>1451</v>
      </c>
    </row>
    <row r="128" s="13" customFormat="1">
      <c r="A128" s="13"/>
      <c r="B128" s="228"/>
      <c r="C128" s="229"/>
      <c r="D128" s="230" t="s">
        <v>200</v>
      </c>
      <c r="E128" s="231" t="s">
        <v>19</v>
      </c>
      <c r="F128" s="232" t="s">
        <v>969</v>
      </c>
      <c r="G128" s="229"/>
      <c r="H128" s="231" t="s">
        <v>19</v>
      </c>
      <c r="I128" s="233"/>
      <c r="J128" s="229"/>
      <c r="K128" s="229"/>
      <c r="L128" s="234"/>
      <c r="M128" s="235"/>
      <c r="N128" s="236"/>
      <c r="O128" s="236"/>
      <c r="P128" s="236"/>
      <c r="Q128" s="236"/>
      <c r="R128" s="236"/>
      <c r="S128" s="236"/>
      <c r="T128" s="237"/>
      <c r="U128" s="13"/>
      <c r="V128" s="13"/>
      <c r="W128" s="13"/>
      <c r="X128" s="13"/>
      <c r="Y128" s="13"/>
      <c r="Z128" s="13"/>
      <c r="AA128" s="13"/>
      <c r="AB128" s="13"/>
      <c r="AC128" s="13"/>
      <c r="AD128" s="13"/>
      <c r="AE128" s="13"/>
      <c r="AT128" s="238" t="s">
        <v>200</v>
      </c>
      <c r="AU128" s="238" t="s">
        <v>79</v>
      </c>
      <c r="AV128" s="13" t="s">
        <v>77</v>
      </c>
      <c r="AW128" s="13" t="s">
        <v>31</v>
      </c>
      <c r="AX128" s="13" t="s">
        <v>70</v>
      </c>
      <c r="AY128" s="238" t="s">
        <v>191</v>
      </c>
    </row>
    <row r="129" s="14" customFormat="1">
      <c r="A129" s="14"/>
      <c r="B129" s="239"/>
      <c r="C129" s="240"/>
      <c r="D129" s="230" t="s">
        <v>200</v>
      </c>
      <c r="E129" s="241" t="s">
        <v>19</v>
      </c>
      <c r="F129" s="242" t="s">
        <v>1452</v>
      </c>
      <c r="G129" s="240"/>
      <c r="H129" s="243">
        <v>16</v>
      </c>
      <c r="I129" s="244"/>
      <c r="J129" s="240"/>
      <c r="K129" s="240"/>
      <c r="L129" s="245"/>
      <c r="M129" s="246"/>
      <c r="N129" s="247"/>
      <c r="O129" s="247"/>
      <c r="P129" s="247"/>
      <c r="Q129" s="247"/>
      <c r="R129" s="247"/>
      <c r="S129" s="247"/>
      <c r="T129" s="248"/>
      <c r="U129" s="14"/>
      <c r="V129" s="14"/>
      <c r="W129" s="14"/>
      <c r="X129" s="14"/>
      <c r="Y129" s="14"/>
      <c r="Z129" s="14"/>
      <c r="AA129" s="14"/>
      <c r="AB129" s="14"/>
      <c r="AC129" s="14"/>
      <c r="AD129" s="14"/>
      <c r="AE129" s="14"/>
      <c r="AT129" s="249" t="s">
        <v>200</v>
      </c>
      <c r="AU129" s="249" t="s">
        <v>79</v>
      </c>
      <c r="AV129" s="14" t="s">
        <v>79</v>
      </c>
      <c r="AW129" s="14" t="s">
        <v>31</v>
      </c>
      <c r="AX129" s="14" t="s">
        <v>70</v>
      </c>
      <c r="AY129" s="249" t="s">
        <v>191</v>
      </c>
    </row>
    <row r="130" s="13" customFormat="1">
      <c r="A130" s="13"/>
      <c r="B130" s="228"/>
      <c r="C130" s="229"/>
      <c r="D130" s="230" t="s">
        <v>200</v>
      </c>
      <c r="E130" s="231" t="s">
        <v>19</v>
      </c>
      <c r="F130" s="232" t="s">
        <v>971</v>
      </c>
      <c r="G130" s="229"/>
      <c r="H130" s="231" t="s">
        <v>19</v>
      </c>
      <c r="I130" s="233"/>
      <c r="J130" s="229"/>
      <c r="K130" s="229"/>
      <c r="L130" s="234"/>
      <c r="M130" s="235"/>
      <c r="N130" s="236"/>
      <c r="O130" s="236"/>
      <c r="P130" s="236"/>
      <c r="Q130" s="236"/>
      <c r="R130" s="236"/>
      <c r="S130" s="236"/>
      <c r="T130" s="237"/>
      <c r="U130" s="13"/>
      <c r="V130" s="13"/>
      <c r="W130" s="13"/>
      <c r="X130" s="13"/>
      <c r="Y130" s="13"/>
      <c r="Z130" s="13"/>
      <c r="AA130" s="13"/>
      <c r="AB130" s="13"/>
      <c r="AC130" s="13"/>
      <c r="AD130" s="13"/>
      <c r="AE130" s="13"/>
      <c r="AT130" s="238" t="s">
        <v>200</v>
      </c>
      <c r="AU130" s="238" t="s">
        <v>79</v>
      </c>
      <c r="AV130" s="13" t="s">
        <v>77</v>
      </c>
      <c r="AW130" s="13" t="s">
        <v>31</v>
      </c>
      <c r="AX130" s="13" t="s">
        <v>70</v>
      </c>
      <c r="AY130" s="238" t="s">
        <v>191</v>
      </c>
    </row>
    <row r="131" s="14" customFormat="1">
      <c r="A131" s="14"/>
      <c r="B131" s="239"/>
      <c r="C131" s="240"/>
      <c r="D131" s="230" t="s">
        <v>200</v>
      </c>
      <c r="E131" s="241" t="s">
        <v>19</v>
      </c>
      <c r="F131" s="242" t="s">
        <v>1452</v>
      </c>
      <c r="G131" s="240"/>
      <c r="H131" s="243">
        <v>16</v>
      </c>
      <c r="I131" s="244"/>
      <c r="J131" s="240"/>
      <c r="K131" s="240"/>
      <c r="L131" s="245"/>
      <c r="M131" s="246"/>
      <c r="N131" s="247"/>
      <c r="O131" s="247"/>
      <c r="P131" s="247"/>
      <c r="Q131" s="247"/>
      <c r="R131" s="247"/>
      <c r="S131" s="247"/>
      <c r="T131" s="248"/>
      <c r="U131" s="14"/>
      <c r="V131" s="14"/>
      <c r="W131" s="14"/>
      <c r="X131" s="14"/>
      <c r="Y131" s="14"/>
      <c r="Z131" s="14"/>
      <c r="AA131" s="14"/>
      <c r="AB131" s="14"/>
      <c r="AC131" s="14"/>
      <c r="AD131" s="14"/>
      <c r="AE131" s="14"/>
      <c r="AT131" s="249" t="s">
        <v>200</v>
      </c>
      <c r="AU131" s="249" t="s">
        <v>79</v>
      </c>
      <c r="AV131" s="14" t="s">
        <v>79</v>
      </c>
      <c r="AW131" s="14" t="s">
        <v>31</v>
      </c>
      <c r="AX131" s="14" t="s">
        <v>70</v>
      </c>
      <c r="AY131" s="249" t="s">
        <v>191</v>
      </c>
    </row>
    <row r="132" s="15" customFormat="1">
      <c r="A132" s="15"/>
      <c r="B132" s="250"/>
      <c r="C132" s="251"/>
      <c r="D132" s="230" t="s">
        <v>200</v>
      </c>
      <c r="E132" s="252" t="s">
        <v>19</v>
      </c>
      <c r="F132" s="253" t="s">
        <v>209</v>
      </c>
      <c r="G132" s="251"/>
      <c r="H132" s="254">
        <v>32</v>
      </c>
      <c r="I132" s="255"/>
      <c r="J132" s="251"/>
      <c r="K132" s="251"/>
      <c r="L132" s="256"/>
      <c r="M132" s="257"/>
      <c r="N132" s="258"/>
      <c r="O132" s="258"/>
      <c r="P132" s="258"/>
      <c r="Q132" s="258"/>
      <c r="R132" s="258"/>
      <c r="S132" s="258"/>
      <c r="T132" s="259"/>
      <c r="U132" s="15"/>
      <c r="V132" s="15"/>
      <c r="W132" s="15"/>
      <c r="X132" s="15"/>
      <c r="Y132" s="15"/>
      <c r="Z132" s="15"/>
      <c r="AA132" s="15"/>
      <c r="AB132" s="15"/>
      <c r="AC132" s="15"/>
      <c r="AD132" s="15"/>
      <c r="AE132" s="15"/>
      <c r="AT132" s="260" t="s">
        <v>200</v>
      </c>
      <c r="AU132" s="260" t="s">
        <v>79</v>
      </c>
      <c r="AV132" s="15" t="s">
        <v>119</v>
      </c>
      <c r="AW132" s="15" t="s">
        <v>31</v>
      </c>
      <c r="AX132" s="15" t="s">
        <v>77</v>
      </c>
      <c r="AY132" s="260" t="s">
        <v>191</v>
      </c>
    </row>
    <row r="133" s="2" customFormat="1">
      <c r="A133" s="40"/>
      <c r="B133" s="41"/>
      <c r="C133" s="215" t="s">
        <v>233</v>
      </c>
      <c r="D133" s="215" t="s">
        <v>194</v>
      </c>
      <c r="E133" s="216" t="s">
        <v>973</v>
      </c>
      <c r="F133" s="217" t="s">
        <v>974</v>
      </c>
      <c r="G133" s="218" t="s">
        <v>367</v>
      </c>
      <c r="H133" s="219">
        <v>32</v>
      </c>
      <c r="I133" s="220"/>
      <c r="J133" s="221">
        <f>ROUND(I133*H133,2)</f>
        <v>0</v>
      </c>
      <c r="K133" s="217" t="s">
        <v>521</v>
      </c>
      <c r="L133" s="46"/>
      <c r="M133" s="222" t="s">
        <v>19</v>
      </c>
      <c r="N133" s="223" t="s">
        <v>41</v>
      </c>
      <c r="O133" s="86"/>
      <c r="P133" s="224">
        <f>O133*H133</f>
        <v>0</v>
      </c>
      <c r="Q133" s="224">
        <v>0</v>
      </c>
      <c r="R133" s="224">
        <f>Q133*H133</f>
        <v>0</v>
      </c>
      <c r="S133" s="224">
        <v>0</v>
      </c>
      <c r="T133" s="225">
        <f>S133*H133</f>
        <v>0</v>
      </c>
      <c r="U133" s="40"/>
      <c r="V133" s="40"/>
      <c r="W133" s="40"/>
      <c r="X133" s="40"/>
      <c r="Y133" s="40"/>
      <c r="Z133" s="40"/>
      <c r="AA133" s="40"/>
      <c r="AB133" s="40"/>
      <c r="AC133" s="40"/>
      <c r="AD133" s="40"/>
      <c r="AE133" s="40"/>
      <c r="AR133" s="226" t="s">
        <v>119</v>
      </c>
      <c r="AT133" s="226" t="s">
        <v>194</v>
      </c>
      <c r="AU133" s="226" t="s">
        <v>79</v>
      </c>
      <c r="AY133" s="19" t="s">
        <v>191</v>
      </c>
      <c r="BE133" s="227">
        <f>IF(N133="základní",J133,0)</f>
        <v>0</v>
      </c>
      <c r="BF133" s="227">
        <f>IF(N133="snížená",J133,0)</f>
        <v>0</v>
      </c>
      <c r="BG133" s="227">
        <f>IF(N133="zákl. přenesená",J133,0)</f>
        <v>0</v>
      </c>
      <c r="BH133" s="227">
        <f>IF(N133="sníž. přenesená",J133,0)</f>
        <v>0</v>
      </c>
      <c r="BI133" s="227">
        <f>IF(N133="nulová",J133,0)</f>
        <v>0</v>
      </c>
      <c r="BJ133" s="19" t="s">
        <v>77</v>
      </c>
      <c r="BK133" s="227">
        <f>ROUND(I133*H133,2)</f>
        <v>0</v>
      </c>
      <c r="BL133" s="19" t="s">
        <v>119</v>
      </c>
      <c r="BM133" s="226" t="s">
        <v>1453</v>
      </c>
    </row>
    <row r="134" s="2" customFormat="1">
      <c r="A134" s="40"/>
      <c r="B134" s="41"/>
      <c r="C134" s="215" t="s">
        <v>213</v>
      </c>
      <c r="D134" s="215" t="s">
        <v>194</v>
      </c>
      <c r="E134" s="216" t="s">
        <v>976</v>
      </c>
      <c r="F134" s="217" t="s">
        <v>977</v>
      </c>
      <c r="G134" s="218" t="s">
        <v>236</v>
      </c>
      <c r="H134" s="219">
        <v>82.707999999999998</v>
      </c>
      <c r="I134" s="220"/>
      <c r="J134" s="221">
        <f>ROUND(I134*H134,2)</f>
        <v>0</v>
      </c>
      <c r="K134" s="217" t="s">
        <v>521</v>
      </c>
      <c r="L134" s="46"/>
      <c r="M134" s="222" t="s">
        <v>19</v>
      </c>
      <c r="N134" s="223" t="s">
        <v>41</v>
      </c>
      <c r="O134" s="86"/>
      <c r="P134" s="224">
        <f>O134*H134</f>
        <v>0</v>
      </c>
      <c r="Q134" s="224">
        <v>0</v>
      </c>
      <c r="R134" s="224">
        <f>Q134*H134</f>
        <v>0</v>
      </c>
      <c r="S134" s="224">
        <v>0</v>
      </c>
      <c r="T134" s="225">
        <f>S134*H134</f>
        <v>0</v>
      </c>
      <c r="U134" s="40"/>
      <c r="V134" s="40"/>
      <c r="W134" s="40"/>
      <c r="X134" s="40"/>
      <c r="Y134" s="40"/>
      <c r="Z134" s="40"/>
      <c r="AA134" s="40"/>
      <c r="AB134" s="40"/>
      <c r="AC134" s="40"/>
      <c r="AD134" s="40"/>
      <c r="AE134" s="40"/>
      <c r="AR134" s="226" t="s">
        <v>119</v>
      </c>
      <c r="AT134" s="226" t="s">
        <v>194</v>
      </c>
      <c r="AU134" s="226" t="s">
        <v>79</v>
      </c>
      <c r="AY134" s="19" t="s">
        <v>191</v>
      </c>
      <c r="BE134" s="227">
        <f>IF(N134="základní",J134,0)</f>
        <v>0</v>
      </c>
      <c r="BF134" s="227">
        <f>IF(N134="snížená",J134,0)</f>
        <v>0</v>
      </c>
      <c r="BG134" s="227">
        <f>IF(N134="zákl. přenesená",J134,0)</f>
        <v>0</v>
      </c>
      <c r="BH134" s="227">
        <f>IF(N134="sníž. přenesená",J134,0)</f>
        <v>0</v>
      </c>
      <c r="BI134" s="227">
        <f>IF(N134="nulová",J134,0)</f>
        <v>0</v>
      </c>
      <c r="BJ134" s="19" t="s">
        <v>77</v>
      </c>
      <c r="BK134" s="227">
        <f>ROUND(I134*H134,2)</f>
        <v>0</v>
      </c>
      <c r="BL134" s="19" t="s">
        <v>119</v>
      </c>
      <c r="BM134" s="226" t="s">
        <v>1454</v>
      </c>
    </row>
    <row r="135" s="2" customFormat="1">
      <c r="A135" s="40"/>
      <c r="B135" s="41"/>
      <c r="C135" s="42"/>
      <c r="D135" s="230" t="s">
        <v>231</v>
      </c>
      <c r="E135" s="42"/>
      <c r="F135" s="271" t="s">
        <v>1455</v>
      </c>
      <c r="G135" s="42"/>
      <c r="H135" s="42"/>
      <c r="I135" s="272"/>
      <c r="J135" s="42"/>
      <c r="K135" s="42"/>
      <c r="L135" s="46"/>
      <c r="M135" s="273"/>
      <c r="N135" s="274"/>
      <c r="O135" s="86"/>
      <c r="P135" s="86"/>
      <c r="Q135" s="86"/>
      <c r="R135" s="86"/>
      <c r="S135" s="86"/>
      <c r="T135" s="87"/>
      <c r="U135" s="40"/>
      <c r="V135" s="40"/>
      <c r="W135" s="40"/>
      <c r="X135" s="40"/>
      <c r="Y135" s="40"/>
      <c r="Z135" s="40"/>
      <c r="AA135" s="40"/>
      <c r="AB135" s="40"/>
      <c r="AC135" s="40"/>
      <c r="AD135" s="40"/>
      <c r="AE135" s="40"/>
      <c r="AT135" s="19" t="s">
        <v>231</v>
      </c>
      <c r="AU135" s="19" t="s">
        <v>79</v>
      </c>
    </row>
    <row r="136" s="14" customFormat="1">
      <c r="A136" s="14"/>
      <c r="B136" s="239"/>
      <c r="C136" s="240"/>
      <c r="D136" s="230" t="s">
        <v>200</v>
      </c>
      <c r="E136" s="241" t="s">
        <v>19</v>
      </c>
      <c r="F136" s="242" t="s">
        <v>1456</v>
      </c>
      <c r="G136" s="240"/>
      <c r="H136" s="243">
        <v>82.707999999999998</v>
      </c>
      <c r="I136" s="244"/>
      <c r="J136" s="240"/>
      <c r="K136" s="240"/>
      <c r="L136" s="245"/>
      <c r="M136" s="246"/>
      <c r="N136" s="247"/>
      <c r="O136" s="247"/>
      <c r="P136" s="247"/>
      <c r="Q136" s="247"/>
      <c r="R136" s="247"/>
      <c r="S136" s="247"/>
      <c r="T136" s="248"/>
      <c r="U136" s="14"/>
      <c r="V136" s="14"/>
      <c r="W136" s="14"/>
      <c r="X136" s="14"/>
      <c r="Y136" s="14"/>
      <c r="Z136" s="14"/>
      <c r="AA136" s="14"/>
      <c r="AB136" s="14"/>
      <c r="AC136" s="14"/>
      <c r="AD136" s="14"/>
      <c r="AE136" s="14"/>
      <c r="AT136" s="249" t="s">
        <v>200</v>
      </c>
      <c r="AU136" s="249" t="s">
        <v>79</v>
      </c>
      <c r="AV136" s="14" t="s">
        <v>79</v>
      </c>
      <c r="AW136" s="14" t="s">
        <v>31</v>
      </c>
      <c r="AX136" s="14" t="s">
        <v>77</v>
      </c>
      <c r="AY136" s="249" t="s">
        <v>191</v>
      </c>
    </row>
    <row r="137" s="2" customFormat="1">
      <c r="A137" s="40"/>
      <c r="B137" s="41"/>
      <c r="C137" s="215" t="s">
        <v>248</v>
      </c>
      <c r="D137" s="215" t="s">
        <v>194</v>
      </c>
      <c r="E137" s="216" t="s">
        <v>979</v>
      </c>
      <c r="F137" s="217" t="s">
        <v>980</v>
      </c>
      <c r="G137" s="218" t="s">
        <v>236</v>
      </c>
      <c r="H137" s="219">
        <v>661.66399999999999</v>
      </c>
      <c r="I137" s="220"/>
      <c r="J137" s="221">
        <f>ROUND(I137*H137,2)</f>
        <v>0</v>
      </c>
      <c r="K137" s="217" t="s">
        <v>521</v>
      </c>
      <c r="L137" s="46"/>
      <c r="M137" s="222" t="s">
        <v>19</v>
      </c>
      <c r="N137" s="223" t="s">
        <v>41</v>
      </c>
      <c r="O137" s="86"/>
      <c r="P137" s="224">
        <f>O137*H137</f>
        <v>0</v>
      </c>
      <c r="Q137" s="224">
        <v>0</v>
      </c>
      <c r="R137" s="224">
        <f>Q137*H137</f>
        <v>0</v>
      </c>
      <c r="S137" s="224">
        <v>0</v>
      </c>
      <c r="T137" s="225">
        <f>S137*H137</f>
        <v>0</v>
      </c>
      <c r="U137" s="40"/>
      <c r="V137" s="40"/>
      <c r="W137" s="40"/>
      <c r="X137" s="40"/>
      <c r="Y137" s="40"/>
      <c r="Z137" s="40"/>
      <c r="AA137" s="40"/>
      <c r="AB137" s="40"/>
      <c r="AC137" s="40"/>
      <c r="AD137" s="40"/>
      <c r="AE137" s="40"/>
      <c r="AR137" s="226" t="s">
        <v>119</v>
      </c>
      <c r="AT137" s="226" t="s">
        <v>194</v>
      </c>
      <c r="AU137" s="226" t="s">
        <v>79</v>
      </c>
      <c r="AY137" s="19" t="s">
        <v>191</v>
      </c>
      <c r="BE137" s="227">
        <f>IF(N137="základní",J137,0)</f>
        <v>0</v>
      </c>
      <c r="BF137" s="227">
        <f>IF(N137="snížená",J137,0)</f>
        <v>0</v>
      </c>
      <c r="BG137" s="227">
        <f>IF(N137="zákl. přenesená",J137,0)</f>
        <v>0</v>
      </c>
      <c r="BH137" s="227">
        <f>IF(N137="sníž. přenesená",J137,0)</f>
        <v>0</v>
      </c>
      <c r="BI137" s="227">
        <f>IF(N137="nulová",J137,0)</f>
        <v>0</v>
      </c>
      <c r="BJ137" s="19" t="s">
        <v>77</v>
      </c>
      <c r="BK137" s="227">
        <f>ROUND(I137*H137,2)</f>
        <v>0</v>
      </c>
      <c r="BL137" s="19" t="s">
        <v>119</v>
      </c>
      <c r="BM137" s="226" t="s">
        <v>1457</v>
      </c>
    </row>
    <row r="138" s="2" customFormat="1">
      <c r="A138" s="40"/>
      <c r="B138" s="41"/>
      <c r="C138" s="42"/>
      <c r="D138" s="230" t="s">
        <v>231</v>
      </c>
      <c r="E138" s="42"/>
      <c r="F138" s="271" t="s">
        <v>1458</v>
      </c>
      <c r="G138" s="42"/>
      <c r="H138" s="42"/>
      <c r="I138" s="272"/>
      <c r="J138" s="42"/>
      <c r="K138" s="42"/>
      <c r="L138" s="46"/>
      <c r="M138" s="273"/>
      <c r="N138" s="274"/>
      <c r="O138" s="86"/>
      <c r="P138" s="86"/>
      <c r="Q138" s="86"/>
      <c r="R138" s="86"/>
      <c r="S138" s="86"/>
      <c r="T138" s="87"/>
      <c r="U138" s="40"/>
      <c r="V138" s="40"/>
      <c r="W138" s="40"/>
      <c r="X138" s="40"/>
      <c r="Y138" s="40"/>
      <c r="Z138" s="40"/>
      <c r="AA138" s="40"/>
      <c r="AB138" s="40"/>
      <c r="AC138" s="40"/>
      <c r="AD138" s="40"/>
      <c r="AE138" s="40"/>
      <c r="AT138" s="19" t="s">
        <v>231</v>
      </c>
      <c r="AU138" s="19" t="s">
        <v>79</v>
      </c>
    </row>
    <row r="139" s="14" customFormat="1">
      <c r="A139" s="14"/>
      <c r="B139" s="239"/>
      <c r="C139" s="240"/>
      <c r="D139" s="230" t="s">
        <v>200</v>
      </c>
      <c r="E139" s="241" t="s">
        <v>19</v>
      </c>
      <c r="F139" s="242" t="s">
        <v>1459</v>
      </c>
      <c r="G139" s="240"/>
      <c r="H139" s="243">
        <v>661.66399999999999</v>
      </c>
      <c r="I139" s="244"/>
      <c r="J139" s="240"/>
      <c r="K139" s="240"/>
      <c r="L139" s="245"/>
      <c r="M139" s="246"/>
      <c r="N139" s="247"/>
      <c r="O139" s="247"/>
      <c r="P139" s="247"/>
      <c r="Q139" s="247"/>
      <c r="R139" s="247"/>
      <c r="S139" s="247"/>
      <c r="T139" s="248"/>
      <c r="U139" s="14"/>
      <c r="V139" s="14"/>
      <c r="W139" s="14"/>
      <c r="X139" s="14"/>
      <c r="Y139" s="14"/>
      <c r="Z139" s="14"/>
      <c r="AA139" s="14"/>
      <c r="AB139" s="14"/>
      <c r="AC139" s="14"/>
      <c r="AD139" s="14"/>
      <c r="AE139" s="14"/>
      <c r="AT139" s="249" t="s">
        <v>200</v>
      </c>
      <c r="AU139" s="249" t="s">
        <v>79</v>
      </c>
      <c r="AV139" s="14" t="s">
        <v>79</v>
      </c>
      <c r="AW139" s="14" t="s">
        <v>31</v>
      </c>
      <c r="AX139" s="14" t="s">
        <v>77</v>
      </c>
      <c r="AY139" s="249" t="s">
        <v>191</v>
      </c>
    </row>
    <row r="140" s="2" customFormat="1">
      <c r="A140" s="40"/>
      <c r="B140" s="41"/>
      <c r="C140" s="215" t="s">
        <v>254</v>
      </c>
      <c r="D140" s="215" t="s">
        <v>194</v>
      </c>
      <c r="E140" s="216" t="s">
        <v>984</v>
      </c>
      <c r="F140" s="217" t="s">
        <v>985</v>
      </c>
      <c r="G140" s="218" t="s">
        <v>236</v>
      </c>
      <c r="H140" s="219">
        <v>3.8999999999999999</v>
      </c>
      <c r="I140" s="220"/>
      <c r="J140" s="221">
        <f>ROUND(I140*H140,2)</f>
        <v>0</v>
      </c>
      <c r="K140" s="217" t="s">
        <v>521</v>
      </c>
      <c r="L140" s="46"/>
      <c r="M140" s="222" t="s">
        <v>19</v>
      </c>
      <c r="N140" s="223" t="s">
        <v>41</v>
      </c>
      <c r="O140" s="86"/>
      <c r="P140" s="224">
        <f>O140*H140</f>
        <v>0</v>
      </c>
      <c r="Q140" s="224">
        <v>0</v>
      </c>
      <c r="R140" s="224">
        <f>Q140*H140</f>
        <v>0</v>
      </c>
      <c r="S140" s="224">
        <v>0</v>
      </c>
      <c r="T140" s="225">
        <f>S140*H140</f>
        <v>0</v>
      </c>
      <c r="U140" s="40"/>
      <c r="V140" s="40"/>
      <c r="W140" s="40"/>
      <c r="X140" s="40"/>
      <c r="Y140" s="40"/>
      <c r="Z140" s="40"/>
      <c r="AA140" s="40"/>
      <c r="AB140" s="40"/>
      <c r="AC140" s="40"/>
      <c r="AD140" s="40"/>
      <c r="AE140" s="40"/>
      <c r="AR140" s="226" t="s">
        <v>119</v>
      </c>
      <c r="AT140" s="226" t="s">
        <v>194</v>
      </c>
      <c r="AU140" s="226" t="s">
        <v>79</v>
      </c>
      <c r="AY140" s="19" t="s">
        <v>191</v>
      </c>
      <c r="BE140" s="227">
        <f>IF(N140="základní",J140,0)</f>
        <v>0</v>
      </c>
      <c r="BF140" s="227">
        <f>IF(N140="snížená",J140,0)</f>
        <v>0</v>
      </c>
      <c r="BG140" s="227">
        <f>IF(N140="zákl. přenesená",J140,0)</f>
        <v>0</v>
      </c>
      <c r="BH140" s="227">
        <f>IF(N140="sníž. přenesená",J140,0)</f>
        <v>0</v>
      </c>
      <c r="BI140" s="227">
        <f>IF(N140="nulová",J140,0)</f>
        <v>0</v>
      </c>
      <c r="BJ140" s="19" t="s">
        <v>77</v>
      </c>
      <c r="BK140" s="227">
        <f>ROUND(I140*H140,2)</f>
        <v>0</v>
      </c>
      <c r="BL140" s="19" t="s">
        <v>119</v>
      </c>
      <c r="BM140" s="226" t="s">
        <v>1460</v>
      </c>
    </row>
    <row r="141" s="13" customFormat="1">
      <c r="A141" s="13"/>
      <c r="B141" s="228"/>
      <c r="C141" s="229"/>
      <c r="D141" s="230" t="s">
        <v>200</v>
      </c>
      <c r="E141" s="231" t="s">
        <v>19</v>
      </c>
      <c r="F141" s="232" t="s">
        <v>1461</v>
      </c>
      <c r="G141" s="229"/>
      <c r="H141" s="231" t="s">
        <v>19</v>
      </c>
      <c r="I141" s="233"/>
      <c r="J141" s="229"/>
      <c r="K141" s="229"/>
      <c r="L141" s="234"/>
      <c r="M141" s="235"/>
      <c r="N141" s="236"/>
      <c r="O141" s="236"/>
      <c r="P141" s="236"/>
      <c r="Q141" s="236"/>
      <c r="R141" s="236"/>
      <c r="S141" s="236"/>
      <c r="T141" s="237"/>
      <c r="U141" s="13"/>
      <c r="V141" s="13"/>
      <c r="W141" s="13"/>
      <c r="X141" s="13"/>
      <c r="Y141" s="13"/>
      <c r="Z141" s="13"/>
      <c r="AA141" s="13"/>
      <c r="AB141" s="13"/>
      <c r="AC141" s="13"/>
      <c r="AD141" s="13"/>
      <c r="AE141" s="13"/>
      <c r="AT141" s="238" t="s">
        <v>200</v>
      </c>
      <c r="AU141" s="238" t="s">
        <v>79</v>
      </c>
      <c r="AV141" s="13" t="s">
        <v>77</v>
      </c>
      <c r="AW141" s="13" t="s">
        <v>31</v>
      </c>
      <c r="AX141" s="13" t="s">
        <v>70</v>
      </c>
      <c r="AY141" s="238" t="s">
        <v>191</v>
      </c>
    </row>
    <row r="142" s="14" customFormat="1">
      <c r="A142" s="14"/>
      <c r="B142" s="239"/>
      <c r="C142" s="240"/>
      <c r="D142" s="230" t="s">
        <v>200</v>
      </c>
      <c r="E142" s="241" t="s">
        <v>19</v>
      </c>
      <c r="F142" s="242" t="s">
        <v>1462</v>
      </c>
      <c r="G142" s="240"/>
      <c r="H142" s="243">
        <v>3.8999999999999999</v>
      </c>
      <c r="I142" s="244"/>
      <c r="J142" s="240"/>
      <c r="K142" s="240"/>
      <c r="L142" s="245"/>
      <c r="M142" s="246"/>
      <c r="N142" s="247"/>
      <c r="O142" s="247"/>
      <c r="P142" s="247"/>
      <c r="Q142" s="247"/>
      <c r="R142" s="247"/>
      <c r="S142" s="247"/>
      <c r="T142" s="248"/>
      <c r="U142" s="14"/>
      <c r="V142" s="14"/>
      <c r="W142" s="14"/>
      <c r="X142" s="14"/>
      <c r="Y142" s="14"/>
      <c r="Z142" s="14"/>
      <c r="AA142" s="14"/>
      <c r="AB142" s="14"/>
      <c r="AC142" s="14"/>
      <c r="AD142" s="14"/>
      <c r="AE142" s="14"/>
      <c r="AT142" s="249" t="s">
        <v>200</v>
      </c>
      <c r="AU142" s="249" t="s">
        <v>79</v>
      </c>
      <c r="AV142" s="14" t="s">
        <v>79</v>
      </c>
      <c r="AW142" s="14" t="s">
        <v>31</v>
      </c>
      <c r="AX142" s="14" t="s">
        <v>77</v>
      </c>
      <c r="AY142" s="249" t="s">
        <v>191</v>
      </c>
    </row>
    <row r="143" s="2" customFormat="1">
      <c r="A143" s="40"/>
      <c r="B143" s="41"/>
      <c r="C143" s="215" t="s">
        <v>258</v>
      </c>
      <c r="D143" s="215" t="s">
        <v>194</v>
      </c>
      <c r="E143" s="216" t="s">
        <v>989</v>
      </c>
      <c r="F143" s="217" t="s">
        <v>990</v>
      </c>
      <c r="G143" s="218" t="s">
        <v>244</v>
      </c>
      <c r="H143" s="219">
        <v>165.416</v>
      </c>
      <c r="I143" s="220"/>
      <c r="J143" s="221">
        <f>ROUND(I143*H143,2)</f>
        <v>0</v>
      </c>
      <c r="K143" s="217" t="s">
        <v>521</v>
      </c>
      <c r="L143" s="46"/>
      <c r="M143" s="222" t="s">
        <v>19</v>
      </c>
      <c r="N143" s="223" t="s">
        <v>41</v>
      </c>
      <c r="O143" s="86"/>
      <c r="P143" s="224">
        <f>O143*H143</f>
        <v>0</v>
      </c>
      <c r="Q143" s="224">
        <v>0</v>
      </c>
      <c r="R143" s="224">
        <f>Q143*H143</f>
        <v>0</v>
      </c>
      <c r="S143" s="224">
        <v>0</v>
      </c>
      <c r="T143" s="225">
        <f>S143*H143</f>
        <v>0</v>
      </c>
      <c r="U143" s="40"/>
      <c r="V143" s="40"/>
      <c r="W143" s="40"/>
      <c r="X143" s="40"/>
      <c r="Y143" s="40"/>
      <c r="Z143" s="40"/>
      <c r="AA143" s="40"/>
      <c r="AB143" s="40"/>
      <c r="AC143" s="40"/>
      <c r="AD143" s="40"/>
      <c r="AE143" s="40"/>
      <c r="AR143" s="226" t="s">
        <v>119</v>
      </c>
      <c r="AT143" s="226" t="s">
        <v>194</v>
      </c>
      <c r="AU143" s="226" t="s">
        <v>79</v>
      </c>
      <c r="AY143" s="19" t="s">
        <v>191</v>
      </c>
      <c r="BE143" s="227">
        <f>IF(N143="základní",J143,0)</f>
        <v>0</v>
      </c>
      <c r="BF143" s="227">
        <f>IF(N143="snížená",J143,0)</f>
        <v>0</v>
      </c>
      <c r="BG143" s="227">
        <f>IF(N143="zákl. přenesená",J143,0)</f>
        <v>0</v>
      </c>
      <c r="BH143" s="227">
        <f>IF(N143="sníž. přenesená",J143,0)</f>
        <v>0</v>
      </c>
      <c r="BI143" s="227">
        <f>IF(N143="nulová",J143,0)</f>
        <v>0</v>
      </c>
      <c r="BJ143" s="19" t="s">
        <v>77</v>
      </c>
      <c r="BK143" s="227">
        <f>ROUND(I143*H143,2)</f>
        <v>0</v>
      </c>
      <c r="BL143" s="19" t="s">
        <v>119</v>
      </c>
      <c r="BM143" s="226" t="s">
        <v>1463</v>
      </c>
    </row>
    <row r="144" s="14" customFormat="1">
      <c r="A144" s="14"/>
      <c r="B144" s="239"/>
      <c r="C144" s="240"/>
      <c r="D144" s="230" t="s">
        <v>200</v>
      </c>
      <c r="E144" s="241" t="s">
        <v>19</v>
      </c>
      <c r="F144" s="242" t="s">
        <v>1464</v>
      </c>
      <c r="G144" s="240"/>
      <c r="H144" s="243">
        <v>165.416</v>
      </c>
      <c r="I144" s="244"/>
      <c r="J144" s="240"/>
      <c r="K144" s="240"/>
      <c r="L144" s="245"/>
      <c r="M144" s="246"/>
      <c r="N144" s="247"/>
      <c r="O144" s="247"/>
      <c r="P144" s="247"/>
      <c r="Q144" s="247"/>
      <c r="R144" s="247"/>
      <c r="S144" s="247"/>
      <c r="T144" s="248"/>
      <c r="U144" s="14"/>
      <c r="V144" s="14"/>
      <c r="W144" s="14"/>
      <c r="X144" s="14"/>
      <c r="Y144" s="14"/>
      <c r="Z144" s="14"/>
      <c r="AA144" s="14"/>
      <c r="AB144" s="14"/>
      <c r="AC144" s="14"/>
      <c r="AD144" s="14"/>
      <c r="AE144" s="14"/>
      <c r="AT144" s="249" t="s">
        <v>200</v>
      </c>
      <c r="AU144" s="249" t="s">
        <v>79</v>
      </c>
      <c r="AV144" s="14" t="s">
        <v>79</v>
      </c>
      <c r="AW144" s="14" t="s">
        <v>31</v>
      </c>
      <c r="AX144" s="14" t="s">
        <v>77</v>
      </c>
      <c r="AY144" s="249" t="s">
        <v>191</v>
      </c>
    </row>
    <row r="145" s="2" customFormat="1" ht="16.5" customHeight="1">
      <c r="A145" s="40"/>
      <c r="B145" s="41"/>
      <c r="C145" s="215" t="s">
        <v>262</v>
      </c>
      <c r="D145" s="215" t="s">
        <v>194</v>
      </c>
      <c r="E145" s="216" t="s">
        <v>993</v>
      </c>
      <c r="F145" s="217" t="s">
        <v>994</v>
      </c>
      <c r="G145" s="218" t="s">
        <v>236</v>
      </c>
      <c r="H145" s="219">
        <v>18.007000000000001</v>
      </c>
      <c r="I145" s="220"/>
      <c r="J145" s="221">
        <f>ROUND(I145*H145,2)</f>
        <v>0</v>
      </c>
      <c r="K145" s="217" t="s">
        <v>521</v>
      </c>
      <c r="L145" s="46"/>
      <c r="M145" s="222" t="s">
        <v>19</v>
      </c>
      <c r="N145" s="223" t="s">
        <v>41</v>
      </c>
      <c r="O145" s="86"/>
      <c r="P145" s="224">
        <f>O145*H145</f>
        <v>0</v>
      </c>
      <c r="Q145" s="224">
        <v>0</v>
      </c>
      <c r="R145" s="224">
        <f>Q145*H145</f>
        <v>0</v>
      </c>
      <c r="S145" s="224">
        <v>0</v>
      </c>
      <c r="T145" s="225">
        <f>S145*H145</f>
        <v>0</v>
      </c>
      <c r="U145" s="40"/>
      <c r="V145" s="40"/>
      <c r="W145" s="40"/>
      <c r="X145" s="40"/>
      <c r="Y145" s="40"/>
      <c r="Z145" s="40"/>
      <c r="AA145" s="40"/>
      <c r="AB145" s="40"/>
      <c r="AC145" s="40"/>
      <c r="AD145" s="40"/>
      <c r="AE145" s="40"/>
      <c r="AR145" s="226" t="s">
        <v>119</v>
      </c>
      <c r="AT145" s="226" t="s">
        <v>194</v>
      </c>
      <c r="AU145" s="226" t="s">
        <v>79</v>
      </c>
      <c r="AY145" s="19" t="s">
        <v>191</v>
      </c>
      <c r="BE145" s="227">
        <f>IF(N145="základní",J145,0)</f>
        <v>0</v>
      </c>
      <c r="BF145" s="227">
        <f>IF(N145="snížená",J145,0)</f>
        <v>0</v>
      </c>
      <c r="BG145" s="227">
        <f>IF(N145="zákl. přenesená",J145,0)</f>
        <v>0</v>
      </c>
      <c r="BH145" s="227">
        <f>IF(N145="sníž. přenesená",J145,0)</f>
        <v>0</v>
      </c>
      <c r="BI145" s="227">
        <f>IF(N145="nulová",J145,0)</f>
        <v>0</v>
      </c>
      <c r="BJ145" s="19" t="s">
        <v>77</v>
      </c>
      <c r="BK145" s="227">
        <f>ROUND(I145*H145,2)</f>
        <v>0</v>
      </c>
      <c r="BL145" s="19" t="s">
        <v>119</v>
      </c>
      <c r="BM145" s="226" t="s">
        <v>1465</v>
      </c>
    </row>
    <row r="146" s="13" customFormat="1">
      <c r="A146" s="13"/>
      <c r="B146" s="228"/>
      <c r="C146" s="229"/>
      <c r="D146" s="230" t="s">
        <v>200</v>
      </c>
      <c r="E146" s="231" t="s">
        <v>19</v>
      </c>
      <c r="F146" s="232" t="s">
        <v>1466</v>
      </c>
      <c r="G146" s="229"/>
      <c r="H146" s="231" t="s">
        <v>19</v>
      </c>
      <c r="I146" s="233"/>
      <c r="J146" s="229"/>
      <c r="K146" s="229"/>
      <c r="L146" s="234"/>
      <c r="M146" s="235"/>
      <c r="N146" s="236"/>
      <c r="O146" s="236"/>
      <c r="P146" s="236"/>
      <c r="Q146" s="236"/>
      <c r="R146" s="236"/>
      <c r="S146" s="236"/>
      <c r="T146" s="237"/>
      <c r="U146" s="13"/>
      <c r="V146" s="13"/>
      <c r="W146" s="13"/>
      <c r="X146" s="13"/>
      <c r="Y146" s="13"/>
      <c r="Z146" s="13"/>
      <c r="AA146" s="13"/>
      <c r="AB146" s="13"/>
      <c r="AC146" s="13"/>
      <c r="AD146" s="13"/>
      <c r="AE146" s="13"/>
      <c r="AT146" s="238" t="s">
        <v>200</v>
      </c>
      <c r="AU146" s="238" t="s">
        <v>79</v>
      </c>
      <c r="AV146" s="13" t="s">
        <v>77</v>
      </c>
      <c r="AW146" s="13" t="s">
        <v>31</v>
      </c>
      <c r="AX146" s="13" t="s">
        <v>70</v>
      </c>
      <c r="AY146" s="238" t="s">
        <v>191</v>
      </c>
    </row>
    <row r="147" s="14" customFormat="1">
      <c r="A147" s="14"/>
      <c r="B147" s="239"/>
      <c r="C147" s="240"/>
      <c r="D147" s="230" t="s">
        <v>200</v>
      </c>
      <c r="E147" s="241" t="s">
        <v>19</v>
      </c>
      <c r="F147" s="242" t="s">
        <v>1467</v>
      </c>
      <c r="G147" s="240"/>
      <c r="H147" s="243">
        <v>4.8070000000000004</v>
      </c>
      <c r="I147" s="244"/>
      <c r="J147" s="240"/>
      <c r="K147" s="240"/>
      <c r="L147" s="245"/>
      <c r="M147" s="246"/>
      <c r="N147" s="247"/>
      <c r="O147" s="247"/>
      <c r="P147" s="247"/>
      <c r="Q147" s="247"/>
      <c r="R147" s="247"/>
      <c r="S147" s="247"/>
      <c r="T147" s="248"/>
      <c r="U147" s="14"/>
      <c r="V147" s="14"/>
      <c r="W147" s="14"/>
      <c r="X147" s="14"/>
      <c r="Y147" s="14"/>
      <c r="Z147" s="14"/>
      <c r="AA147" s="14"/>
      <c r="AB147" s="14"/>
      <c r="AC147" s="14"/>
      <c r="AD147" s="14"/>
      <c r="AE147" s="14"/>
      <c r="AT147" s="249" t="s">
        <v>200</v>
      </c>
      <c r="AU147" s="249" t="s">
        <v>79</v>
      </c>
      <c r="AV147" s="14" t="s">
        <v>79</v>
      </c>
      <c r="AW147" s="14" t="s">
        <v>31</v>
      </c>
      <c r="AX147" s="14" t="s">
        <v>70</v>
      </c>
      <c r="AY147" s="249" t="s">
        <v>191</v>
      </c>
    </row>
    <row r="148" s="13" customFormat="1">
      <c r="A148" s="13"/>
      <c r="B148" s="228"/>
      <c r="C148" s="229"/>
      <c r="D148" s="230" t="s">
        <v>200</v>
      </c>
      <c r="E148" s="231" t="s">
        <v>19</v>
      </c>
      <c r="F148" s="232" t="s">
        <v>1468</v>
      </c>
      <c r="G148" s="229"/>
      <c r="H148" s="231" t="s">
        <v>19</v>
      </c>
      <c r="I148" s="233"/>
      <c r="J148" s="229"/>
      <c r="K148" s="229"/>
      <c r="L148" s="234"/>
      <c r="M148" s="235"/>
      <c r="N148" s="236"/>
      <c r="O148" s="236"/>
      <c r="P148" s="236"/>
      <c r="Q148" s="236"/>
      <c r="R148" s="236"/>
      <c r="S148" s="236"/>
      <c r="T148" s="237"/>
      <c r="U148" s="13"/>
      <c r="V148" s="13"/>
      <c r="W148" s="13"/>
      <c r="X148" s="13"/>
      <c r="Y148" s="13"/>
      <c r="Z148" s="13"/>
      <c r="AA148" s="13"/>
      <c r="AB148" s="13"/>
      <c r="AC148" s="13"/>
      <c r="AD148" s="13"/>
      <c r="AE148" s="13"/>
      <c r="AT148" s="238" t="s">
        <v>200</v>
      </c>
      <c r="AU148" s="238" t="s">
        <v>79</v>
      </c>
      <c r="AV148" s="13" t="s">
        <v>77</v>
      </c>
      <c r="AW148" s="13" t="s">
        <v>31</v>
      </c>
      <c r="AX148" s="13" t="s">
        <v>70</v>
      </c>
      <c r="AY148" s="238" t="s">
        <v>191</v>
      </c>
    </row>
    <row r="149" s="14" customFormat="1">
      <c r="A149" s="14"/>
      <c r="B149" s="239"/>
      <c r="C149" s="240"/>
      <c r="D149" s="230" t="s">
        <v>200</v>
      </c>
      <c r="E149" s="241" t="s">
        <v>19</v>
      </c>
      <c r="F149" s="242" t="s">
        <v>997</v>
      </c>
      <c r="G149" s="240"/>
      <c r="H149" s="243">
        <v>13.199999999999999</v>
      </c>
      <c r="I149" s="244"/>
      <c r="J149" s="240"/>
      <c r="K149" s="240"/>
      <c r="L149" s="245"/>
      <c r="M149" s="246"/>
      <c r="N149" s="247"/>
      <c r="O149" s="247"/>
      <c r="P149" s="247"/>
      <c r="Q149" s="247"/>
      <c r="R149" s="247"/>
      <c r="S149" s="247"/>
      <c r="T149" s="248"/>
      <c r="U149" s="14"/>
      <c r="V149" s="14"/>
      <c r="W149" s="14"/>
      <c r="X149" s="14"/>
      <c r="Y149" s="14"/>
      <c r="Z149" s="14"/>
      <c r="AA149" s="14"/>
      <c r="AB149" s="14"/>
      <c r="AC149" s="14"/>
      <c r="AD149" s="14"/>
      <c r="AE149" s="14"/>
      <c r="AT149" s="249" t="s">
        <v>200</v>
      </c>
      <c r="AU149" s="249" t="s">
        <v>79</v>
      </c>
      <c r="AV149" s="14" t="s">
        <v>79</v>
      </c>
      <c r="AW149" s="14" t="s">
        <v>31</v>
      </c>
      <c r="AX149" s="14" t="s">
        <v>70</v>
      </c>
      <c r="AY149" s="249" t="s">
        <v>191</v>
      </c>
    </row>
    <row r="150" s="15" customFormat="1">
      <c r="A150" s="15"/>
      <c r="B150" s="250"/>
      <c r="C150" s="251"/>
      <c r="D150" s="230" t="s">
        <v>200</v>
      </c>
      <c r="E150" s="252" t="s">
        <v>19</v>
      </c>
      <c r="F150" s="253" t="s">
        <v>209</v>
      </c>
      <c r="G150" s="251"/>
      <c r="H150" s="254">
        <v>18.007000000000001</v>
      </c>
      <c r="I150" s="255"/>
      <c r="J150" s="251"/>
      <c r="K150" s="251"/>
      <c r="L150" s="256"/>
      <c r="M150" s="257"/>
      <c r="N150" s="258"/>
      <c r="O150" s="258"/>
      <c r="P150" s="258"/>
      <c r="Q150" s="258"/>
      <c r="R150" s="258"/>
      <c r="S150" s="258"/>
      <c r="T150" s="259"/>
      <c r="U150" s="15"/>
      <c r="V150" s="15"/>
      <c r="W150" s="15"/>
      <c r="X150" s="15"/>
      <c r="Y150" s="15"/>
      <c r="Z150" s="15"/>
      <c r="AA150" s="15"/>
      <c r="AB150" s="15"/>
      <c r="AC150" s="15"/>
      <c r="AD150" s="15"/>
      <c r="AE150" s="15"/>
      <c r="AT150" s="260" t="s">
        <v>200</v>
      </c>
      <c r="AU150" s="260" t="s">
        <v>79</v>
      </c>
      <c r="AV150" s="15" t="s">
        <v>119</v>
      </c>
      <c r="AW150" s="15" t="s">
        <v>31</v>
      </c>
      <c r="AX150" s="15" t="s">
        <v>77</v>
      </c>
      <c r="AY150" s="260" t="s">
        <v>191</v>
      </c>
    </row>
    <row r="151" s="2" customFormat="1" ht="16.5" customHeight="1">
      <c r="A151" s="40"/>
      <c r="B151" s="41"/>
      <c r="C151" s="261" t="s">
        <v>267</v>
      </c>
      <c r="D151" s="261" t="s">
        <v>210</v>
      </c>
      <c r="E151" s="262" t="s">
        <v>998</v>
      </c>
      <c r="F151" s="263" t="s">
        <v>999</v>
      </c>
      <c r="G151" s="264" t="s">
        <v>244</v>
      </c>
      <c r="H151" s="265">
        <v>21.120000000000001</v>
      </c>
      <c r="I151" s="266"/>
      <c r="J151" s="267">
        <f>ROUND(I151*H151,2)</f>
        <v>0</v>
      </c>
      <c r="K151" s="263" t="s">
        <v>521</v>
      </c>
      <c r="L151" s="268"/>
      <c r="M151" s="269" t="s">
        <v>19</v>
      </c>
      <c r="N151" s="270" t="s">
        <v>41</v>
      </c>
      <c r="O151" s="86"/>
      <c r="P151" s="224">
        <f>O151*H151</f>
        <v>0</v>
      </c>
      <c r="Q151" s="224">
        <v>1</v>
      </c>
      <c r="R151" s="224">
        <f>Q151*H151</f>
        <v>21.120000000000001</v>
      </c>
      <c r="S151" s="224">
        <v>0</v>
      </c>
      <c r="T151" s="225">
        <f>S151*H151</f>
        <v>0</v>
      </c>
      <c r="U151" s="40"/>
      <c r="V151" s="40"/>
      <c r="W151" s="40"/>
      <c r="X151" s="40"/>
      <c r="Y151" s="40"/>
      <c r="Z151" s="40"/>
      <c r="AA151" s="40"/>
      <c r="AB151" s="40"/>
      <c r="AC151" s="40"/>
      <c r="AD151" s="40"/>
      <c r="AE151" s="40"/>
      <c r="AR151" s="226" t="s">
        <v>213</v>
      </c>
      <c r="AT151" s="226" t="s">
        <v>210</v>
      </c>
      <c r="AU151" s="226" t="s">
        <v>79</v>
      </c>
      <c r="AY151" s="19" t="s">
        <v>191</v>
      </c>
      <c r="BE151" s="227">
        <f>IF(N151="základní",J151,0)</f>
        <v>0</v>
      </c>
      <c r="BF151" s="227">
        <f>IF(N151="snížená",J151,0)</f>
        <v>0</v>
      </c>
      <c r="BG151" s="227">
        <f>IF(N151="zákl. přenesená",J151,0)</f>
        <v>0</v>
      </c>
      <c r="BH151" s="227">
        <f>IF(N151="sníž. přenesená",J151,0)</f>
        <v>0</v>
      </c>
      <c r="BI151" s="227">
        <f>IF(N151="nulová",J151,0)</f>
        <v>0</v>
      </c>
      <c r="BJ151" s="19" t="s">
        <v>77</v>
      </c>
      <c r="BK151" s="227">
        <f>ROUND(I151*H151,2)</f>
        <v>0</v>
      </c>
      <c r="BL151" s="19" t="s">
        <v>119</v>
      </c>
      <c r="BM151" s="226" t="s">
        <v>1469</v>
      </c>
    </row>
    <row r="152" s="14" customFormat="1">
      <c r="A152" s="14"/>
      <c r="B152" s="239"/>
      <c r="C152" s="240"/>
      <c r="D152" s="230" t="s">
        <v>200</v>
      </c>
      <c r="E152" s="241" t="s">
        <v>19</v>
      </c>
      <c r="F152" s="242" t="s">
        <v>1001</v>
      </c>
      <c r="G152" s="240"/>
      <c r="H152" s="243">
        <v>21.120000000000001</v>
      </c>
      <c r="I152" s="244"/>
      <c r="J152" s="240"/>
      <c r="K152" s="240"/>
      <c r="L152" s="245"/>
      <c r="M152" s="246"/>
      <c r="N152" s="247"/>
      <c r="O152" s="247"/>
      <c r="P152" s="247"/>
      <c r="Q152" s="247"/>
      <c r="R152" s="247"/>
      <c r="S152" s="247"/>
      <c r="T152" s="248"/>
      <c r="U152" s="14"/>
      <c r="V152" s="14"/>
      <c r="W152" s="14"/>
      <c r="X152" s="14"/>
      <c r="Y152" s="14"/>
      <c r="Z152" s="14"/>
      <c r="AA152" s="14"/>
      <c r="AB152" s="14"/>
      <c r="AC152" s="14"/>
      <c r="AD152" s="14"/>
      <c r="AE152" s="14"/>
      <c r="AT152" s="249" t="s">
        <v>200</v>
      </c>
      <c r="AU152" s="249" t="s">
        <v>79</v>
      </c>
      <c r="AV152" s="14" t="s">
        <v>79</v>
      </c>
      <c r="AW152" s="14" t="s">
        <v>31</v>
      </c>
      <c r="AX152" s="14" t="s">
        <v>77</v>
      </c>
      <c r="AY152" s="249" t="s">
        <v>191</v>
      </c>
    </row>
    <row r="153" s="2" customFormat="1">
      <c r="A153" s="40"/>
      <c r="B153" s="41"/>
      <c r="C153" s="215" t="s">
        <v>272</v>
      </c>
      <c r="D153" s="215" t="s">
        <v>194</v>
      </c>
      <c r="E153" s="216" t="s">
        <v>1002</v>
      </c>
      <c r="F153" s="217" t="s">
        <v>1003</v>
      </c>
      <c r="G153" s="218" t="s">
        <v>367</v>
      </c>
      <c r="H153" s="219">
        <v>26</v>
      </c>
      <c r="I153" s="220"/>
      <c r="J153" s="221">
        <f>ROUND(I153*H153,2)</f>
        <v>0</v>
      </c>
      <c r="K153" s="217" t="s">
        <v>521</v>
      </c>
      <c r="L153" s="46"/>
      <c r="M153" s="222" t="s">
        <v>19</v>
      </c>
      <c r="N153" s="223" t="s">
        <v>41</v>
      </c>
      <c r="O153" s="86"/>
      <c r="P153" s="224">
        <f>O153*H153</f>
        <v>0</v>
      </c>
      <c r="Q153" s="224">
        <v>0</v>
      </c>
      <c r="R153" s="224">
        <f>Q153*H153</f>
        <v>0</v>
      </c>
      <c r="S153" s="224">
        <v>0</v>
      </c>
      <c r="T153" s="225">
        <f>S153*H153</f>
        <v>0</v>
      </c>
      <c r="U153" s="40"/>
      <c r="V153" s="40"/>
      <c r="W153" s="40"/>
      <c r="X153" s="40"/>
      <c r="Y153" s="40"/>
      <c r="Z153" s="40"/>
      <c r="AA153" s="40"/>
      <c r="AB153" s="40"/>
      <c r="AC153" s="40"/>
      <c r="AD153" s="40"/>
      <c r="AE153" s="40"/>
      <c r="AR153" s="226" t="s">
        <v>119</v>
      </c>
      <c r="AT153" s="226" t="s">
        <v>194</v>
      </c>
      <c r="AU153" s="226" t="s">
        <v>79</v>
      </c>
      <c r="AY153" s="19" t="s">
        <v>191</v>
      </c>
      <c r="BE153" s="227">
        <f>IF(N153="základní",J153,0)</f>
        <v>0</v>
      </c>
      <c r="BF153" s="227">
        <f>IF(N153="snížená",J153,0)</f>
        <v>0</v>
      </c>
      <c r="BG153" s="227">
        <f>IF(N153="zákl. přenesená",J153,0)</f>
        <v>0</v>
      </c>
      <c r="BH153" s="227">
        <f>IF(N153="sníž. přenesená",J153,0)</f>
        <v>0</v>
      </c>
      <c r="BI153" s="227">
        <f>IF(N153="nulová",J153,0)</f>
        <v>0</v>
      </c>
      <c r="BJ153" s="19" t="s">
        <v>77</v>
      </c>
      <c r="BK153" s="227">
        <f>ROUND(I153*H153,2)</f>
        <v>0</v>
      </c>
      <c r="BL153" s="19" t="s">
        <v>119</v>
      </c>
      <c r="BM153" s="226" t="s">
        <v>1470</v>
      </c>
    </row>
    <row r="154" s="13" customFormat="1">
      <c r="A154" s="13"/>
      <c r="B154" s="228"/>
      <c r="C154" s="229"/>
      <c r="D154" s="230" t="s">
        <v>200</v>
      </c>
      <c r="E154" s="231" t="s">
        <v>19</v>
      </c>
      <c r="F154" s="232" t="s">
        <v>956</v>
      </c>
      <c r="G154" s="229"/>
      <c r="H154" s="231" t="s">
        <v>19</v>
      </c>
      <c r="I154" s="233"/>
      <c r="J154" s="229"/>
      <c r="K154" s="229"/>
      <c r="L154" s="234"/>
      <c r="M154" s="235"/>
      <c r="N154" s="236"/>
      <c r="O154" s="236"/>
      <c r="P154" s="236"/>
      <c r="Q154" s="236"/>
      <c r="R154" s="236"/>
      <c r="S154" s="236"/>
      <c r="T154" s="237"/>
      <c r="U154" s="13"/>
      <c r="V154" s="13"/>
      <c r="W154" s="13"/>
      <c r="X154" s="13"/>
      <c r="Y154" s="13"/>
      <c r="Z154" s="13"/>
      <c r="AA154" s="13"/>
      <c r="AB154" s="13"/>
      <c r="AC154" s="13"/>
      <c r="AD154" s="13"/>
      <c r="AE154" s="13"/>
      <c r="AT154" s="238" t="s">
        <v>200</v>
      </c>
      <c r="AU154" s="238" t="s">
        <v>79</v>
      </c>
      <c r="AV154" s="13" t="s">
        <v>77</v>
      </c>
      <c r="AW154" s="13" t="s">
        <v>31</v>
      </c>
      <c r="AX154" s="13" t="s">
        <v>70</v>
      </c>
      <c r="AY154" s="238" t="s">
        <v>191</v>
      </c>
    </row>
    <row r="155" s="14" customFormat="1">
      <c r="A155" s="14"/>
      <c r="B155" s="239"/>
      <c r="C155" s="240"/>
      <c r="D155" s="230" t="s">
        <v>200</v>
      </c>
      <c r="E155" s="241" t="s">
        <v>19</v>
      </c>
      <c r="F155" s="242" t="s">
        <v>1471</v>
      </c>
      <c r="G155" s="240"/>
      <c r="H155" s="243">
        <v>26</v>
      </c>
      <c r="I155" s="244"/>
      <c r="J155" s="240"/>
      <c r="K155" s="240"/>
      <c r="L155" s="245"/>
      <c r="M155" s="246"/>
      <c r="N155" s="247"/>
      <c r="O155" s="247"/>
      <c r="P155" s="247"/>
      <c r="Q155" s="247"/>
      <c r="R155" s="247"/>
      <c r="S155" s="247"/>
      <c r="T155" s="248"/>
      <c r="U155" s="14"/>
      <c r="V155" s="14"/>
      <c r="W155" s="14"/>
      <c r="X155" s="14"/>
      <c r="Y155" s="14"/>
      <c r="Z155" s="14"/>
      <c r="AA155" s="14"/>
      <c r="AB155" s="14"/>
      <c r="AC155" s="14"/>
      <c r="AD155" s="14"/>
      <c r="AE155" s="14"/>
      <c r="AT155" s="249" t="s">
        <v>200</v>
      </c>
      <c r="AU155" s="249" t="s">
        <v>79</v>
      </c>
      <c r="AV155" s="14" t="s">
        <v>79</v>
      </c>
      <c r="AW155" s="14" t="s">
        <v>31</v>
      </c>
      <c r="AX155" s="14" t="s">
        <v>77</v>
      </c>
      <c r="AY155" s="249" t="s">
        <v>191</v>
      </c>
    </row>
    <row r="156" s="2" customFormat="1" ht="16.5" customHeight="1">
      <c r="A156" s="40"/>
      <c r="B156" s="41"/>
      <c r="C156" s="261" t="s">
        <v>8</v>
      </c>
      <c r="D156" s="261" t="s">
        <v>210</v>
      </c>
      <c r="E156" s="262" t="s">
        <v>1005</v>
      </c>
      <c r="F156" s="263" t="s">
        <v>1006</v>
      </c>
      <c r="G156" s="264" t="s">
        <v>1007</v>
      </c>
      <c r="H156" s="265">
        <v>0.71999999999999997</v>
      </c>
      <c r="I156" s="266"/>
      <c r="J156" s="267">
        <f>ROUND(I156*H156,2)</f>
        <v>0</v>
      </c>
      <c r="K156" s="263" t="s">
        <v>521</v>
      </c>
      <c r="L156" s="268"/>
      <c r="M156" s="269" t="s">
        <v>19</v>
      </c>
      <c r="N156" s="270" t="s">
        <v>41</v>
      </c>
      <c r="O156" s="86"/>
      <c r="P156" s="224">
        <f>O156*H156</f>
        <v>0</v>
      </c>
      <c r="Q156" s="224">
        <v>0.001</v>
      </c>
      <c r="R156" s="224">
        <f>Q156*H156</f>
        <v>0.00071999999999999994</v>
      </c>
      <c r="S156" s="224">
        <v>0</v>
      </c>
      <c r="T156" s="225">
        <f>S156*H156</f>
        <v>0</v>
      </c>
      <c r="U156" s="40"/>
      <c r="V156" s="40"/>
      <c r="W156" s="40"/>
      <c r="X156" s="40"/>
      <c r="Y156" s="40"/>
      <c r="Z156" s="40"/>
      <c r="AA156" s="40"/>
      <c r="AB156" s="40"/>
      <c r="AC156" s="40"/>
      <c r="AD156" s="40"/>
      <c r="AE156" s="40"/>
      <c r="AR156" s="226" t="s">
        <v>213</v>
      </c>
      <c r="AT156" s="226" t="s">
        <v>210</v>
      </c>
      <c r="AU156" s="226" t="s">
        <v>79</v>
      </c>
      <c r="AY156" s="19" t="s">
        <v>191</v>
      </c>
      <c r="BE156" s="227">
        <f>IF(N156="základní",J156,0)</f>
        <v>0</v>
      </c>
      <c r="BF156" s="227">
        <f>IF(N156="snížená",J156,0)</f>
        <v>0</v>
      </c>
      <c r="BG156" s="227">
        <f>IF(N156="zákl. přenesená",J156,0)</f>
        <v>0</v>
      </c>
      <c r="BH156" s="227">
        <f>IF(N156="sníž. přenesená",J156,0)</f>
        <v>0</v>
      </c>
      <c r="BI156" s="227">
        <f>IF(N156="nulová",J156,0)</f>
        <v>0</v>
      </c>
      <c r="BJ156" s="19" t="s">
        <v>77</v>
      </c>
      <c r="BK156" s="227">
        <f>ROUND(I156*H156,2)</f>
        <v>0</v>
      </c>
      <c r="BL156" s="19" t="s">
        <v>119</v>
      </c>
      <c r="BM156" s="226" t="s">
        <v>1472</v>
      </c>
    </row>
    <row r="157" s="14" customFormat="1">
      <c r="A157" s="14"/>
      <c r="B157" s="239"/>
      <c r="C157" s="240"/>
      <c r="D157" s="230" t="s">
        <v>200</v>
      </c>
      <c r="E157" s="241" t="s">
        <v>19</v>
      </c>
      <c r="F157" s="242" t="s">
        <v>1473</v>
      </c>
      <c r="G157" s="240"/>
      <c r="H157" s="243">
        <v>0.71999999999999997</v>
      </c>
      <c r="I157" s="244"/>
      <c r="J157" s="240"/>
      <c r="K157" s="240"/>
      <c r="L157" s="245"/>
      <c r="M157" s="246"/>
      <c r="N157" s="247"/>
      <c r="O157" s="247"/>
      <c r="P157" s="247"/>
      <c r="Q157" s="247"/>
      <c r="R157" s="247"/>
      <c r="S157" s="247"/>
      <c r="T157" s="248"/>
      <c r="U157" s="14"/>
      <c r="V157" s="14"/>
      <c r="W157" s="14"/>
      <c r="X157" s="14"/>
      <c r="Y157" s="14"/>
      <c r="Z157" s="14"/>
      <c r="AA157" s="14"/>
      <c r="AB157" s="14"/>
      <c r="AC157" s="14"/>
      <c r="AD157" s="14"/>
      <c r="AE157" s="14"/>
      <c r="AT157" s="249" t="s">
        <v>200</v>
      </c>
      <c r="AU157" s="249" t="s">
        <v>79</v>
      </c>
      <c r="AV157" s="14" t="s">
        <v>79</v>
      </c>
      <c r="AW157" s="14" t="s">
        <v>31</v>
      </c>
      <c r="AX157" s="14" t="s">
        <v>77</v>
      </c>
      <c r="AY157" s="249" t="s">
        <v>191</v>
      </c>
    </row>
    <row r="158" s="2" customFormat="1">
      <c r="A158" s="40"/>
      <c r="B158" s="41"/>
      <c r="C158" s="215" t="s">
        <v>281</v>
      </c>
      <c r="D158" s="215" t="s">
        <v>194</v>
      </c>
      <c r="E158" s="216" t="s">
        <v>1010</v>
      </c>
      <c r="F158" s="217" t="s">
        <v>1011</v>
      </c>
      <c r="G158" s="218" t="s">
        <v>367</v>
      </c>
      <c r="H158" s="219">
        <v>26</v>
      </c>
      <c r="I158" s="220"/>
      <c r="J158" s="221">
        <f>ROUND(I158*H158,2)</f>
        <v>0</v>
      </c>
      <c r="K158" s="217" t="s">
        <v>521</v>
      </c>
      <c r="L158" s="46"/>
      <c r="M158" s="222" t="s">
        <v>19</v>
      </c>
      <c r="N158" s="223" t="s">
        <v>41</v>
      </c>
      <c r="O158" s="86"/>
      <c r="P158" s="224">
        <f>O158*H158</f>
        <v>0</v>
      </c>
      <c r="Q158" s="224">
        <v>0</v>
      </c>
      <c r="R158" s="224">
        <f>Q158*H158</f>
        <v>0</v>
      </c>
      <c r="S158" s="224">
        <v>0</v>
      </c>
      <c r="T158" s="225">
        <f>S158*H158</f>
        <v>0</v>
      </c>
      <c r="U158" s="40"/>
      <c r="V158" s="40"/>
      <c r="W158" s="40"/>
      <c r="X158" s="40"/>
      <c r="Y158" s="40"/>
      <c r="Z158" s="40"/>
      <c r="AA158" s="40"/>
      <c r="AB158" s="40"/>
      <c r="AC158" s="40"/>
      <c r="AD158" s="40"/>
      <c r="AE158" s="40"/>
      <c r="AR158" s="226" t="s">
        <v>119</v>
      </c>
      <c r="AT158" s="226" t="s">
        <v>194</v>
      </c>
      <c r="AU158" s="226" t="s">
        <v>79</v>
      </c>
      <c r="AY158" s="19" t="s">
        <v>191</v>
      </c>
      <c r="BE158" s="227">
        <f>IF(N158="základní",J158,0)</f>
        <v>0</v>
      </c>
      <c r="BF158" s="227">
        <f>IF(N158="snížená",J158,0)</f>
        <v>0</v>
      </c>
      <c r="BG158" s="227">
        <f>IF(N158="zákl. přenesená",J158,0)</f>
        <v>0</v>
      </c>
      <c r="BH158" s="227">
        <f>IF(N158="sníž. přenesená",J158,0)</f>
        <v>0</v>
      </c>
      <c r="BI158" s="227">
        <f>IF(N158="nulová",J158,0)</f>
        <v>0</v>
      </c>
      <c r="BJ158" s="19" t="s">
        <v>77</v>
      </c>
      <c r="BK158" s="227">
        <f>ROUND(I158*H158,2)</f>
        <v>0</v>
      </c>
      <c r="BL158" s="19" t="s">
        <v>119</v>
      </c>
      <c r="BM158" s="226" t="s">
        <v>1474</v>
      </c>
    </row>
    <row r="159" s="2" customFormat="1">
      <c r="A159" s="40"/>
      <c r="B159" s="41"/>
      <c r="C159" s="215" t="s">
        <v>287</v>
      </c>
      <c r="D159" s="215" t="s">
        <v>194</v>
      </c>
      <c r="E159" s="216" t="s">
        <v>1013</v>
      </c>
      <c r="F159" s="217" t="s">
        <v>1014</v>
      </c>
      <c r="G159" s="218" t="s">
        <v>367</v>
      </c>
      <c r="H159" s="219">
        <v>26</v>
      </c>
      <c r="I159" s="220"/>
      <c r="J159" s="221">
        <f>ROUND(I159*H159,2)</f>
        <v>0</v>
      </c>
      <c r="K159" s="217" t="s">
        <v>521</v>
      </c>
      <c r="L159" s="46"/>
      <c r="M159" s="222" t="s">
        <v>19</v>
      </c>
      <c r="N159" s="223" t="s">
        <v>41</v>
      </c>
      <c r="O159" s="86"/>
      <c r="P159" s="224">
        <f>O159*H159</f>
        <v>0</v>
      </c>
      <c r="Q159" s="224">
        <v>0</v>
      </c>
      <c r="R159" s="224">
        <f>Q159*H159</f>
        <v>0</v>
      </c>
      <c r="S159" s="224">
        <v>0</v>
      </c>
      <c r="T159" s="225">
        <f>S159*H159</f>
        <v>0</v>
      </c>
      <c r="U159" s="40"/>
      <c r="V159" s="40"/>
      <c r="W159" s="40"/>
      <c r="X159" s="40"/>
      <c r="Y159" s="40"/>
      <c r="Z159" s="40"/>
      <c r="AA159" s="40"/>
      <c r="AB159" s="40"/>
      <c r="AC159" s="40"/>
      <c r="AD159" s="40"/>
      <c r="AE159" s="40"/>
      <c r="AR159" s="226" t="s">
        <v>119</v>
      </c>
      <c r="AT159" s="226" t="s">
        <v>194</v>
      </c>
      <c r="AU159" s="226" t="s">
        <v>79</v>
      </c>
      <c r="AY159" s="19" t="s">
        <v>191</v>
      </c>
      <c r="BE159" s="227">
        <f>IF(N159="základní",J159,0)</f>
        <v>0</v>
      </c>
      <c r="BF159" s="227">
        <f>IF(N159="snížená",J159,0)</f>
        <v>0</v>
      </c>
      <c r="BG159" s="227">
        <f>IF(N159="zákl. přenesená",J159,0)</f>
        <v>0</v>
      </c>
      <c r="BH159" s="227">
        <f>IF(N159="sníž. přenesená",J159,0)</f>
        <v>0</v>
      </c>
      <c r="BI159" s="227">
        <f>IF(N159="nulová",J159,0)</f>
        <v>0</v>
      </c>
      <c r="BJ159" s="19" t="s">
        <v>77</v>
      </c>
      <c r="BK159" s="227">
        <f>ROUND(I159*H159,2)</f>
        <v>0</v>
      </c>
      <c r="BL159" s="19" t="s">
        <v>119</v>
      </c>
      <c r="BM159" s="226" t="s">
        <v>1475</v>
      </c>
    </row>
    <row r="160" s="2" customFormat="1">
      <c r="A160" s="40"/>
      <c r="B160" s="41"/>
      <c r="C160" s="42"/>
      <c r="D160" s="230" t="s">
        <v>231</v>
      </c>
      <c r="E160" s="42"/>
      <c r="F160" s="271" t="s">
        <v>1016</v>
      </c>
      <c r="G160" s="42"/>
      <c r="H160" s="42"/>
      <c r="I160" s="272"/>
      <c r="J160" s="42"/>
      <c r="K160" s="42"/>
      <c r="L160" s="46"/>
      <c r="M160" s="273"/>
      <c r="N160" s="274"/>
      <c r="O160" s="86"/>
      <c r="P160" s="86"/>
      <c r="Q160" s="86"/>
      <c r="R160" s="86"/>
      <c r="S160" s="86"/>
      <c r="T160" s="87"/>
      <c r="U160" s="40"/>
      <c r="V160" s="40"/>
      <c r="W160" s="40"/>
      <c r="X160" s="40"/>
      <c r="Y160" s="40"/>
      <c r="Z160" s="40"/>
      <c r="AA160" s="40"/>
      <c r="AB160" s="40"/>
      <c r="AC160" s="40"/>
      <c r="AD160" s="40"/>
      <c r="AE160" s="40"/>
      <c r="AT160" s="19" t="s">
        <v>231</v>
      </c>
      <c r="AU160" s="19" t="s">
        <v>79</v>
      </c>
    </row>
    <row r="161" s="13" customFormat="1">
      <c r="A161" s="13"/>
      <c r="B161" s="228"/>
      <c r="C161" s="229"/>
      <c r="D161" s="230" t="s">
        <v>200</v>
      </c>
      <c r="E161" s="231" t="s">
        <v>19</v>
      </c>
      <c r="F161" s="232" t="s">
        <v>956</v>
      </c>
      <c r="G161" s="229"/>
      <c r="H161" s="231" t="s">
        <v>19</v>
      </c>
      <c r="I161" s="233"/>
      <c r="J161" s="229"/>
      <c r="K161" s="229"/>
      <c r="L161" s="234"/>
      <c r="M161" s="235"/>
      <c r="N161" s="236"/>
      <c r="O161" s="236"/>
      <c r="P161" s="236"/>
      <c r="Q161" s="236"/>
      <c r="R161" s="236"/>
      <c r="S161" s="236"/>
      <c r="T161" s="237"/>
      <c r="U161" s="13"/>
      <c r="V161" s="13"/>
      <c r="W161" s="13"/>
      <c r="X161" s="13"/>
      <c r="Y161" s="13"/>
      <c r="Z161" s="13"/>
      <c r="AA161" s="13"/>
      <c r="AB161" s="13"/>
      <c r="AC161" s="13"/>
      <c r="AD161" s="13"/>
      <c r="AE161" s="13"/>
      <c r="AT161" s="238" t="s">
        <v>200</v>
      </c>
      <c r="AU161" s="238" t="s">
        <v>79</v>
      </c>
      <c r="AV161" s="13" t="s">
        <v>77</v>
      </c>
      <c r="AW161" s="13" t="s">
        <v>31</v>
      </c>
      <c r="AX161" s="13" t="s">
        <v>70</v>
      </c>
      <c r="AY161" s="238" t="s">
        <v>191</v>
      </c>
    </row>
    <row r="162" s="14" customFormat="1">
      <c r="A162" s="14"/>
      <c r="B162" s="239"/>
      <c r="C162" s="240"/>
      <c r="D162" s="230" t="s">
        <v>200</v>
      </c>
      <c r="E162" s="241" t="s">
        <v>19</v>
      </c>
      <c r="F162" s="242" t="s">
        <v>1471</v>
      </c>
      <c r="G162" s="240"/>
      <c r="H162" s="243">
        <v>26</v>
      </c>
      <c r="I162" s="244"/>
      <c r="J162" s="240"/>
      <c r="K162" s="240"/>
      <c r="L162" s="245"/>
      <c r="M162" s="246"/>
      <c r="N162" s="247"/>
      <c r="O162" s="247"/>
      <c r="P162" s="247"/>
      <c r="Q162" s="247"/>
      <c r="R162" s="247"/>
      <c r="S162" s="247"/>
      <c r="T162" s="248"/>
      <c r="U162" s="14"/>
      <c r="V162" s="14"/>
      <c r="W162" s="14"/>
      <c r="X162" s="14"/>
      <c r="Y162" s="14"/>
      <c r="Z162" s="14"/>
      <c r="AA162" s="14"/>
      <c r="AB162" s="14"/>
      <c r="AC162" s="14"/>
      <c r="AD162" s="14"/>
      <c r="AE162" s="14"/>
      <c r="AT162" s="249" t="s">
        <v>200</v>
      </c>
      <c r="AU162" s="249" t="s">
        <v>79</v>
      </c>
      <c r="AV162" s="14" t="s">
        <v>79</v>
      </c>
      <c r="AW162" s="14" t="s">
        <v>31</v>
      </c>
      <c r="AX162" s="14" t="s">
        <v>77</v>
      </c>
      <c r="AY162" s="249" t="s">
        <v>191</v>
      </c>
    </row>
    <row r="163" s="12" customFormat="1" ht="22.8" customHeight="1">
      <c r="A163" s="12"/>
      <c r="B163" s="199"/>
      <c r="C163" s="200"/>
      <c r="D163" s="201" t="s">
        <v>69</v>
      </c>
      <c r="E163" s="213" t="s">
        <v>79</v>
      </c>
      <c r="F163" s="213" t="s">
        <v>1017</v>
      </c>
      <c r="G163" s="200"/>
      <c r="H163" s="200"/>
      <c r="I163" s="203"/>
      <c r="J163" s="214">
        <f>BK163</f>
        <v>0</v>
      </c>
      <c r="K163" s="200"/>
      <c r="L163" s="205"/>
      <c r="M163" s="206"/>
      <c r="N163" s="207"/>
      <c r="O163" s="207"/>
      <c r="P163" s="208">
        <f>SUM(P164:P172)</f>
        <v>0</v>
      </c>
      <c r="Q163" s="207"/>
      <c r="R163" s="208">
        <f>SUM(R164:R172)</f>
        <v>36.594384000000005</v>
      </c>
      <c r="S163" s="207"/>
      <c r="T163" s="209">
        <f>SUM(T164:T172)</f>
        <v>0</v>
      </c>
      <c r="U163" s="12"/>
      <c r="V163" s="12"/>
      <c r="W163" s="12"/>
      <c r="X163" s="12"/>
      <c r="Y163" s="12"/>
      <c r="Z163" s="12"/>
      <c r="AA163" s="12"/>
      <c r="AB163" s="12"/>
      <c r="AC163" s="12"/>
      <c r="AD163" s="12"/>
      <c r="AE163" s="12"/>
      <c r="AR163" s="210" t="s">
        <v>77</v>
      </c>
      <c r="AT163" s="211" t="s">
        <v>69</v>
      </c>
      <c r="AU163" s="211" t="s">
        <v>77</v>
      </c>
      <c r="AY163" s="210" t="s">
        <v>191</v>
      </c>
      <c r="BK163" s="212">
        <f>SUM(BK164:BK172)</f>
        <v>0</v>
      </c>
    </row>
    <row r="164" s="2" customFormat="1" ht="16.5" customHeight="1">
      <c r="A164" s="40"/>
      <c r="B164" s="41"/>
      <c r="C164" s="215" t="s">
        <v>292</v>
      </c>
      <c r="D164" s="215" t="s">
        <v>194</v>
      </c>
      <c r="E164" s="216" t="s">
        <v>1018</v>
      </c>
      <c r="F164" s="217" t="s">
        <v>1019</v>
      </c>
      <c r="G164" s="218" t="s">
        <v>197</v>
      </c>
      <c r="H164" s="219">
        <v>24</v>
      </c>
      <c r="I164" s="220"/>
      <c r="J164" s="221">
        <f>ROUND(I164*H164,2)</f>
        <v>0</v>
      </c>
      <c r="K164" s="217" t="s">
        <v>521</v>
      </c>
      <c r="L164" s="46"/>
      <c r="M164" s="222" t="s">
        <v>19</v>
      </c>
      <c r="N164" s="223" t="s">
        <v>41</v>
      </c>
      <c r="O164" s="86"/>
      <c r="P164" s="224">
        <f>O164*H164</f>
        <v>0</v>
      </c>
      <c r="Q164" s="224">
        <v>1.5247660000000001</v>
      </c>
      <c r="R164" s="224">
        <f>Q164*H164</f>
        <v>36.594384000000005</v>
      </c>
      <c r="S164" s="224">
        <v>0</v>
      </c>
      <c r="T164" s="225">
        <f>S164*H164</f>
        <v>0</v>
      </c>
      <c r="U164" s="40"/>
      <c r="V164" s="40"/>
      <c r="W164" s="40"/>
      <c r="X164" s="40"/>
      <c r="Y164" s="40"/>
      <c r="Z164" s="40"/>
      <c r="AA164" s="40"/>
      <c r="AB164" s="40"/>
      <c r="AC164" s="40"/>
      <c r="AD164" s="40"/>
      <c r="AE164" s="40"/>
      <c r="AR164" s="226" t="s">
        <v>119</v>
      </c>
      <c r="AT164" s="226" t="s">
        <v>194</v>
      </c>
      <c r="AU164" s="226" t="s">
        <v>79</v>
      </c>
      <c r="AY164" s="19" t="s">
        <v>191</v>
      </c>
      <c r="BE164" s="227">
        <f>IF(N164="základní",J164,0)</f>
        <v>0</v>
      </c>
      <c r="BF164" s="227">
        <f>IF(N164="snížená",J164,0)</f>
        <v>0</v>
      </c>
      <c r="BG164" s="227">
        <f>IF(N164="zákl. přenesená",J164,0)</f>
        <v>0</v>
      </c>
      <c r="BH164" s="227">
        <f>IF(N164="sníž. přenesená",J164,0)</f>
        <v>0</v>
      </c>
      <c r="BI164" s="227">
        <f>IF(N164="nulová",J164,0)</f>
        <v>0</v>
      </c>
      <c r="BJ164" s="19" t="s">
        <v>77</v>
      </c>
      <c r="BK164" s="227">
        <f>ROUND(I164*H164,2)</f>
        <v>0</v>
      </c>
      <c r="BL164" s="19" t="s">
        <v>119</v>
      </c>
      <c r="BM164" s="226" t="s">
        <v>1476</v>
      </c>
    </row>
    <row r="165" s="2" customFormat="1">
      <c r="A165" s="40"/>
      <c r="B165" s="41"/>
      <c r="C165" s="42"/>
      <c r="D165" s="230" t="s">
        <v>231</v>
      </c>
      <c r="E165" s="42"/>
      <c r="F165" s="271" t="s">
        <v>1477</v>
      </c>
      <c r="G165" s="42"/>
      <c r="H165" s="42"/>
      <c r="I165" s="272"/>
      <c r="J165" s="42"/>
      <c r="K165" s="42"/>
      <c r="L165" s="46"/>
      <c r="M165" s="273"/>
      <c r="N165" s="274"/>
      <c r="O165" s="86"/>
      <c r="P165" s="86"/>
      <c r="Q165" s="86"/>
      <c r="R165" s="86"/>
      <c r="S165" s="86"/>
      <c r="T165" s="87"/>
      <c r="U165" s="40"/>
      <c r="V165" s="40"/>
      <c r="W165" s="40"/>
      <c r="X165" s="40"/>
      <c r="Y165" s="40"/>
      <c r="Z165" s="40"/>
      <c r="AA165" s="40"/>
      <c r="AB165" s="40"/>
      <c r="AC165" s="40"/>
      <c r="AD165" s="40"/>
      <c r="AE165" s="40"/>
      <c r="AT165" s="19" t="s">
        <v>231</v>
      </c>
      <c r="AU165" s="19" t="s">
        <v>79</v>
      </c>
    </row>
    <row r="166" s="14" customFormat="1">
      <c r="A166" s="14"/>
      <c r="B166" s="239"/>
      <c r="C166" s="240"/>
      <c r="D166" s="230" t="s">
        <v>200</v>
      </c>
      <c r="E166" s="241" t="s">
        <v>19</v>
      </c>
      <c r="F166" s="242" t="s">
        <v>1478</v>
      </c>
      <c r="G166" s="240"/>
      <c r="H166" s="243">
        <v>24</v>
      </c>
      <c r="I166" s="244"/>
      <c r="J166" s="240"/>
      <c r="K166" s="240"/>
      <c r="L166" s="245"/>
      <c r="M166" s="246"/>
      <c r="N166" s="247"/>
      <c r="O166" s="247"/>
      <c r="P166" s="247"/>
      <c r="Q166" s="247"/>
      <c r="R166" s="247"/>
      <c r="S166" s="247"/>
      <c r="T166" s="248"/>
      <c r="U166" s="14"/>
      <c r="V166" s="14"/>
      <c r="W166" s="14"/>
      <c r="X166" s="14"/>
      <c r="Y166" s="14"/>
      <c r="Z166" s="14"/>
      <c r="AA166" s="14"/>
      <c r="AB166" s="14"/>
      <c r="AC166" s="14"/>
      <c r="AD166" s="14"/>
      <c r="AE166" s="14"/>
      <c r="AT166" s="249" t="s">
        <v>200</v>
      </c>
      <c r="AU166" s="249" t="s">
        <v>79</v>
      </c>
      <c r="AV166" s="14" t="s">
        <v>79</v>
      </c>
      <c r="AW166" s="14" t="s">
        <v>31</v>
      </c>
      <c r="AX166" s="14" t="s">
        <v>77</v>
      </c>
      <c r="AY166" s="249" t="s">
        <v>191</v>
      </c>
    </row>
    <row r="167" s="2" customFormat="1" ht="21.75" customHeight="1">
      <c r="A167" s="40"/>
      <c r="B167" s="41"/>
      <c r="C167" s="215" t="s">
        <v>298</v>
      </c>
      <c r="D167" s="215" t="s">
        <v>194</v>
      </c>
      <c r="E167" s="216" t="s">
        <v>1023</v>
      </c>
      <c r="F167" s="217" t="s">
        <v>1024</v>
      </c>
      <c r="G167" s="218" t="s">
        <v>236</v>
      </c>
      <c r="H167" s="219">
        <v>7.2000000000000002</v>
      </c>
      <c r="I167" s="220"/>
      <c r="J167" s="221">
        <f>ROUND(I167*H167,2)</f>
        <v>0</v>
      </c>
      <c r="K167" s="217" t="s">
        <v>521</v>
      </c>
      <c r="L167" s="46"/>
      <c r="M167" s="222" t="s">
        <v>19</v>
      </c>
      <c r="N167" s="223" t="s">
        <v>41</v>
      </c>
      <c r="O167" s="86"/>
      <c r="P167" s="224">
        <f>O167*H167</f>
        <v>0</v>
      </c>
      <c r="Q167" s="224">
        <v>0</v>
      </c>
      <c r="R167" s="224">
        <f>Q167*H167</f>
        <v>0</v>
      </c>
      <c r="S167" s="224">
        <v>0</v>
      </c>
      <c r="T167" s="225">
        <f>S167*H167</f>
        <v>0</v>
      </c>
      <c r="U167" s="40"/>
      <c r="V167" s="40"/>
      <c r="W167" s="40"/>
      <c r="X167" s="40"/>
      <c r="Y167" s="40"/>
      <c r="Z167" s="40"/>
      <c r="AA167" s="40"/>
      <c r="AB167" s="40"/>
      <c r="AC167" s="40"/>
      <c r="AD167" s="40"/>
      <c r="AE167" s="40"/>
      <c r="AR167" s="226" t="s">
        <v>119</v>
      </c>
      <c r="AT167" s="226" t="s">
        <v>194</v>
      </c>
      <c r="AU167" s="226" t="s">
        <v>79</v>
      </c>
      <c r="AY167" s="19" t="s">
        <v>191</v>
      </c>
      <c r="BE167" s="227">
        <f>IF(N167="základní",J167,0)</f>
        <v>0</v>
      </c>
      <c r="BF167" s="227">
        <f>IF(N167="snížená",J167,0)</f>
        <v>0</v>
      </c>
      <c r="BG167" s="227">
        <f>IF(N167="zákl. přenesená",J167,0)</f>
        <v>0</v>
      </c>
      <c r="BH167" s="227">
        <f>IF(N167="sníž. přenesená",J167,0)</f>
        <v>0</v>
      </c>
      <c r="BI167" s="227">
        <f>IF(N167="nulová",J167,0)</f>
        <v>0</v>
      </c>
      <c r="BJ167" s="19" t="s">
        <v>77</v>
      </c>
      <c r="BK167" s="227">
        <f>ROUND(I167*H167,2)</f>
        <v>0</v>
      </c>
      <c r="BL167" s="19" t="s">
        <v>119</v>
      </c>
      <c r="BM167" s="226" t="s">
        <v>1479</v>
      </c>
    </row>
    <row r="168" s="13" customFormat="1">
      <c r="A168" s="13"/>
      <c r="B168" s="228"/>
      <c r="C168" s="229"/>
      <c r="D168" s="230" t="s">
        <v>200</v>
      </c>
      <c r="E168" s="231" t="s">
        <v>19</v>
      </c>
      <c r="F168" s="232" t="s">
        <v>1480</v>
      </c>
      <c r="G168" s="229"/>
      <c r="H168" s="231" t="s">
        <v>19</v>
      </c>
      <c r="I168" s="233"/>
      <c r="J168" s="229"/>
      <c r="K168" s="229"/>
      <c r="L168" s="234"/>
      <c r="M168" s="235"/>
      <c r="N168" s="236"/>
      <c r="O168" s="236"/>
      <c r="P168" s="236"/>
      <c r="Q168" s="236"/>
      <c r="R168" s="236"/>
      <c r="S168" s="236"/>
      <c r="T168" s="237"/>
      <c r="U168" s="13"/>
      <c r="V168" s="13"/>
      <c r="W168" s="13"/>
      <c r="X168" s="13"/>
      <c r="Y168" s="13"/>
      <c r="Z168" s="13"/>
      <c r="AA168" s="13"/>
      <c r="AB168" s="13"/>
      <c r="AC168" s="13"/>
      <c r="AD168" s="13"/>
      <c r="AE168" s="13"/>
      <c r="AT168" s="238" t="s">
        <v>200</v>
      </c>
      <c r="AU168" s="238" t="s">
        <v>79</v>
      </c>
      <c r="AV168" s="13" t="s">
        <v>77</v>
      </c>
      <c r="AW168" s="13" t="s">
        <v>31</v>
      </c>
      <c r="AX168" s="13" t="s">
        <v>70</v>
      </c>
      <c r="AY168" s="238" t="s">
        <v>191</v>
      </c>
    </row>
    <row r="169" s="14" customFormat="1">
      <c r="A169" s="14"/>
      <c r="B169" s="239"/>
      <c r="C169" s="240"/>
      <c r="D169" s="230" t="s">
        <v>200</v>
      </c>
      <c r="E169" s="241" t="s">
        <v>19</v>
      </c>
      <c r="F169" s="242" t="s">
        <v>1448</v>
      </c>
      <c r="G169" s="240"/>
      <c r="H169" s="243">
        <v>3.1499999999999999</v>
      </c>
      <c r="I169" s="244"/>
      <c r="J169" s="240"/>
      <c r="K169" s="240"/>
      <c r="L169" s="245"/>
      <c r="M169" s="246"/>
      <c r="N169" s="247"/>
      <c r="O169" s="247"/>
      <c r="P169" s="247"/>
      <c r="Q169" s="247"/>
      <c r="R169" s="247"/>
      <c r="S169" s="247"/>
      <c r="T169" s="248"/>
      <c r="U169" s="14"/>
      <c r="V169" s="14"/>
      <c r="W169" s="14"/>
      <c r="X169" s="14"/>
      <c r="Y169" s="14"/>
      <c r="Z169" s="14"/>
      <c r="AA169" s="14"/>
      <c r="AB169" s="14"/>
      <c r="AC169" s="14"/>
      <c r="AD169" s="14"/>
      <c r="AE169" s="14"/>
      <c r="AT169" s="249" t="s">
        <v>200</v>
      </c>
      <c r="AU169" s="249" t="s">
        <v>79</v>
      </c>
      <c r="AV169" s="14" t="s">
        <v>79</v>
      </c>
      <c r="AW169" s="14" t="s">
        <v>31</v>
      </c>
      <c r="AX169" s="14" t="s">
        <v>70</v>
      </c>
      <c r="AY169" s="249" t="s">
        <v>191</v>
      </c>
    </row>
    <row r="170" s="13" customFormat="1">
      <c r="A170" s="13"/>
      <c r="B170" s="228"/>
      <c r="C170" s="229"/>
      <c r="D170" s="230" t="s">
        <v>200</v>
      </c>
      <c r="E170" s="231" t="s">
        <v>19</v>
      </c>
      <c r="F170" s="232" t="s">
        <v>1481</v>
      </c>
      <c r="G170" s="229"/>
      <c r="H170" s="231" t="s">
        <v>19</v>
      </c>
      <c r="I170" s="233"/>
      <c r="J170" s="229"/>
      <c r="K170" s="229"/>
      <c r="L170" s="234"/>
      <c r="M170" s="235"/>
      <c r="N170" s="236"/>
      <c r="O170" s="236"/>
      <c r="P170" s="236"/>
      <c r="Q170" s="236"/>
      <c r="R170" s="236"/>
      <c r="S170" s="236"/>
      <c r="T170" s="237"/>
      <c r="U170" s="13"/>
      <c r="V170" s="13"/>
      <c r="W170" s="13"/>
      <c r="X170" s="13"/>
      <c r="Y170" s="13"/>
      <c r="Z170" s="13"/>
      <c r="AA170" s="13"/>
      <c r="AB170" s="13"/>
      <c r="AC170" s="13"/>
      <c r="AD170" s="13"/>
      <c r="AE170" s="13"/>
      <c r="AT170" s="238" t="s">
        <v>200</v>
      </c>
      <c r="AU170" s="238" t="s">
        <v>79</v>
      </c>
      <c r="AV170" s="13" t="s">
        <v>77</v>
      </c>
      <c r="AW170" s="13" t="s">
        <v>31</v>
      </c>
      <c r="AX170" s="13" t="s">
        <v>70</v>
      </c>
      <c r="AY170" s="238" t="s">
        <v>191</v>
      </c>
    </row>
    <row r="171" s="14" customFormat="1">
      <c r="A171" s="14"/>
      <c r="B171" s="239"/>
      <c r="C171" s="240"/>
      <c r="D171" s="230" t="s">
        <v>200</v>
      </c>
      <c r="E171" s="241" t="s">
        <v>19</v>
      </c>
      <c r="F171" s="242" t="s">
        <v>1445</v>
      </c>
      <c r="G171" s="240"/>
      <c r="H171" s="243">
        <v>4.0499999999999998</v>
      </c>
      <c r="I171" s="244"/>
      <c r="J171" s="240"/>
      <c r="K171" s="240"/>
      <c r="L171" s="245"/>
      <c r="M171" s="246"/>
      <c r="N171" s="247"/>
      <c r="O171" s="247"/>
      <c r="P171" s="247"/>
      <c r="Q171" s="247"/>
      <c r="R171" s="247"/>
      <c r="S171" s="247"/>
      <c r="T171" s="248"/>
      <c r="U171" s="14"/>
      <c r="V171" s="14"/>
      <c r="W171" s="14"/>
      <c r="X171" s="14"/>
      <c r="Y171" s="14"/>
      <c r="Z171" s="14"/>
      <c r="AA171" s="14"/>
      <c r="AB171" s="14"/>
      <c r="AC171" s="14"/>
      <c r="AD171" s="14"/>
      <c r="AE171" s="14"/>
      <c r="AT171" s="249" t="s">
        <v>200</v>
      </c>
      <c r="AU171" s="249" t="s">
        <v>79</v>
      </c>
      <c r="AV171" s="14" t="s">
        <v>79</v>
      </c>
      <c r="AW171" s="14" t="s">
        <v>31</v>
      </c>
      <c r="AX171" s="14" t="s">
        <v>70</v>
      </c>
      <c r="AY171" s="249" t="s">
        <v>191</v>
      </c>
    </row>
    <row r="172" s="15" customFormat="1">
      <c r="A172" s="15"/>
      <c r="B172" s="250"/>
      <c r="C172" s="251"/>
      <c r="D172" s="230" t="s">
        <v>200</v>
      </c>
      <c r="E172" s="252" t="s">
        <v>19</v>
      </c>
      <c r="F172" s="253" t="s">
        <v>209</v>
      </c>
      <c r="G172" s="251"/>
      <c r="H172" s="254">
        <v>7.2000000000000002</v>
      </c>
      <c r="I172" s="255"/>
      <c r="J172" s="251"/>
      <c r="K172" s="251"/>
      <c r="L172" s="256"/>
      <c r="M172" s="257"/>
      <c r="N172" s="258"/>
      <c r="O172" s="258"/>
      <c r="P172" s="258"/>
      <c r="Q172" s="258"/>
      <c r="R172" s="258"/>
      <c r="S172" s="258"/>
      <c r="T172" s="259"/>
      <c r="U172" s="15"/>
      <c r="V172" s="15"/>
      <c r="W172" s="15"/>
      <c r="X172" s="15"/>
      <c r="Y172" s="15"/>
      <c r="Z172" s="15"/>
      <c r="AA172" s="15"/>
      <c r="AB172" s="15"/>
      <c r="AC172" s="15"/>
      <c r="AD172" s="15"/>
      <c r="AE172" s="15"/>
      <c r="AT172" s="260" t="s">
        <v>200</v>
      </c>
      <c r="AU172" s="260" t="s">
        <v>79</v>
      </c>
      <c r="AV172" s="15" t="s">
        <v>119</v>
      </c>
      <c r="AW172" s="15" t="s">
        <v>31</v>
      </c>
      <c r="AX172" s="15" t="s">
        <v>77</v>
      </c>
      <c r="AY172" s="260" t="s">
        <v>191</v>
      </c>
    </row>
    <row r="173" s="12" customFormat="1" ht="22.8" customHeight="1">
      <c r="A173" s="12"/>
      <c r="B173" s="199"/>
      <c r="C173" s="200"/>
      <c r="D173" s="201" t="s">
        <v>69</v>
      </c>
      <c r="E173" s="213" t="s">
        <v>90</v>
      </c>
      <c r="F173" s="213" t="s">
        <v>1028</v>
      </c>
      <c r="G173" s="200"/>
      <c r="H173" s="200"/>
      <c r="I173" s="203"/>
      <c r="J173" s="214">
        <f>BK173</f>
        <v>0</v>
      </c>
      <c r="K173" s="200"/>
      <c r="L173" s="205"/>
      <c r="M173" s="206"/>
      <c r="N173" s="207"/>
      <c r="O173" s="207"/>
      <c r="P173" s="208">
        <f>SUM(P174:P223)</f>
        <v>0</v>
      </c>
      <c r="Q173" s="207"/>
      <c r="R173" s="208">
        <f>SUM(R174:R223)</f>
        <v>8.0130980157000007</v>
      </c>
      <c r="S173" s="207"/>
      <c r="T173" s="209">
        <f>SUM(T174:T223)</f>
        <v>0.021999999999999999</v>
      </c>
      <c r="U173" s="12"/>
      <c r="V173" s="12"/>
      <c r="W173" s="12"/>
      <c r="X173" s="12"/>
      <c r="Y173" s="12"/>
      <c r="Z173" s="12"/>
      <c r="AA173" s="12"/>
      <c r="AB173" s="12"/>
      <c r="AC173" s="12"/>
      <c r="AD173" s="12"/>
      <c r="AE173" s="12"/>
      <c r="AR173" s="210" t="s">
        <v>77</v>
      </c>
      <c r="AT173" s="211" t="s">
        <v>69</v>
      </c>
      <c r="AU173" s="211" t="s">
        <v>77</v>
      </c>
      <c r="AY173" s="210" t="s">
        <v>191</v>
      </c>
      <c r="BK173" s="212">
        <f>SUM(BK174:BK223)</f>
        <v>0</v>
      </c>
    </row>
    <row r="174" s="2" customFormat="1" ht="16.5" customHeight="1">
      <c r="A174" s="40"/>
      <c r="B174" s="41"/>
      <c r="C174" s="215" t="s">
        <v>303</v>
      </c>
      <c r="D174" s="215" t="s">
        <v>194</v>
      </c>
      <c r="E174" s="216" t="s">
        <v>1029</v>
      </c>
      <c r="F174" s="217" t="s">
        <v>1030</v>
      </c>
      <c r="G174" s="218" t="s">
        <v>236</v>
      </c>
      <c r="H174" s="219">
        <v>8.0879999999999992</v>
      </c>
      <c r="I174" s="220"/>
      <c r="J174" s="221">
        <f>ROUND(I174*H174,2)</f>
        <v>0</v>
      </c>
      <c r="K174" s="217" t="s">
        <v>521</v>
      </c>
      <c r="L174" s="46"/>
      <c r="M174" s="222" t="s">
        <v>19</v>
      </c>
      <c r="N174" s="223" t="s">
        <v>41</v>
      </c>
      <c r="O174" s="86"/>
      <c r="P174" s="224">
        <f>O174*H174</f>
        <v>0</v>
      </c>
      <c r="Q174" s="224">
        <v>0</v>
      </c>
      <c r="R174" s="224">
        <f>Q174*H174</f>
        <v>0</v>
      </c>
      <c r="S174" s="224">
        <v>0</v>
      </c>
      <c r="T174" s="225">
        <f>S174*H174</f>
        <v>0</v>
      </c>
      <c r="U174" s="40"/>
      <c r="V174" s="40"/>
      <c r="W174" s="40"/>
      <c r="X174" s="40"/>
      <c r="Y174" s="40"/>
      <c r="Z174" s="40"/>
      <c r="AA174" s="40"/>
      <c r="AB174" s="40"/>
      <c r="AC174" s="40"/>
      <c r="AD174" s="40"/>
      <c r="AE174" s="40"/>
      <c r="AR174" s="226" t="s">
        <v>119</v>
      </c>
      <c r="AT174" s="226" t="s">
        <v>194</v>
      </c>
      <c r="AU174" s="226" t="s">
        <v>79</v>
      </c>
      <c r="AY174" s="19" t="s">
        <v>191</v>
      </c>
      <c r="BE174" s="227">
        <f>IF(N174="základní",J174,0)</f>
        <v>0</v>
      </c>
      <c r="BF174" s="227">
        <f>IF(N174="snížená",J174,0)</f>
        <v>0</v>
      </c>
      <c r="BG174" s="227">
        <f>IF(N174="zákl. přenesená",J174,0)</f>
        <v>0</v>
      </c>
      <c r="BH174" s="227">
        <f>IF(N174="sníž. přenesená",J174,0)</f>
        <v>0</v>
      </c>
      <c r="BI174" s="227">
        <f>IF(N174="nulová",J174,0)</f>
        <v>0</v>
      </c>
      <c r="BJ174" s="19" t="s">
        <v>77</v>
      </c>
      <c r="BK174" s="227">
        <f>ROUND(I174*H174,2)</f>
        <v>0</v>
      </c>
      <c r="BL174" s="19" t="s">
        <v>119</v>
      </c>
      <c r="BM174" s="226" t="s">
        <v>1482</v>
      </c>
    </row>
    <row r="175" s="13" customFormat="1">
      <c r="A175" s="13"/>
      <c r="B175" s="228"/>
      <c r="C175" s="229"/>
      <c r="D175" s="230" t="s">
        <v>200</v>
      </c>
      <c r="E175" s="231" t="s">
        <v>19</v>
      </c>
      <c r="F175" s="232" t="s">
        <v>1032</v>
      </c>
      <c r="G175" s="229"/>
      <c r="H175" s="231" t="s">
        <v>19</v>
      </c>
      <c r="I175" s="233"/>
      <c r="J175" s="229"/>
      <c r="K175" s="229"/>
      <c r="L175" s="234"/>
      <c r="M175" s="235"/>
      <c r="N175" s="236"/>
      <c r="O175" s="236"/>
      <c r="P175" s="236"/>
      <c r="Q175" s="236"/>
      <c r="R175" s="236"/>
      <c r="S175" s="236"/>
      <c r="T175" s="237"/>
      <c r="U175" s="13"/>
      <c r="V175" s="13"/>
      <c r="W175" s="13"/>
      <c r="X175" s="13"/>
      <c r="Y175" s="13"/>
      <c r="Z175" s="13"/>
      <c r="AA175" s="13"/>
      <c r="AB175" s="13"/>
      <c r="AC175" s="13"/>
      <c r="AD175" s="13"/>
      <c r="AE175" s="13"/>
      <c r="AT175" s="238" t="s">
        <v>200</v>
      </c>
      <c r="AU175" s="238" t="s">
        <v>79</v>
      </c>
      <c r="AV175" s="13" t="s">
        <v>77</v>
      </c>
      <c r="AW175" s="13" t="s">
        <v>31</v>
      </c>
      <c r="AX175" s="13" t="s">
        <v>70</v>
      </c>
      <c r="AY175" s="238" t="s">
        <v>191</v>
      </c>
    </row>
    <row r="176" s="14" customFormat="1">
      <c r="A176" s="14"/>
      <c r="B176" s="239"/>
      <c r="C176" s="240"/>
      <c r="D176" s="230" t="s">
        <v>200</v>
      </c>
      <c r="E176" s="241" t="s">
        <v>19</v>
      </c>
      <c r="F176" s="242" t="s">
        <v>1483</v>
      </c>
      <c r="G176" s="240"/>
      <c r="H176" s="243">
        <v>4.5300000000000002</v>
      </c>
      <c r="I176" s="244"/>
      <c r="J176" s="240"/>
      <c r="K176" s="240"/>
      <c r="L176" s="245"/>
      <c r="M176" s="246"/>
      <c r="N176" s="247"/>
      <c r="O176" s="247"/>
      <c r="P176" s="247"/>
      <c r="Q176" s="247"/>
      <c r="R176" s="247"/>
      <c r="S176" s="247"/>
      <c r="T176" s="248"/>
      <c r="U176" s="14"/>
      <c r="V176" s="14"/>
      <c r="W176" s="14"/>
      <c r="X176" s="14"/>
      <c r="Y176" s="14"/>
      <c r="Z176" s="14"/>
      <c r="AA176" s="14"/>
      <c r="AB176" s="14"/>
      <c r="AC176" s="14"/>
      <c r="AD176" s="14"/>
      <c r="AE176" s="14"/>
      <c r="AT176" s="249" t="s">
        <v>200</v>
      </c>
      <c r="AU176" s="249" t="s">
        <v>79</v>
      </c>
      <c r="AV176" s="14" t="s">
        <v>79</v>
      </c>
      <c r="AW176" s="14" t="s">
        <v>31</v>
      </c>
      <c r="AX176" s="14" t="s">
        <v>70</v>
      </c>
      <c r="AY176" s="249" t="s">
        <v>191</v>
      </c>
    </row>
    <row r="177" s="14" customFormat="1">
      <c r="A177" s="14"/>
      <c r="B177" s="239"/>
      <c r="C177" s="240"/>
      <c r="D177" s="230" t="s">
        <v>200</v>
      </c>
      <c r="E177" s="241" t="s">
        <v>19</v>
      </c>
      <c r="F177" s="242" t="s">
        <v>1484</v>
      </c>
      <c r="G177" s="240"/>
      <c r="H177" s="243">
        <v>1.4039999999999999</v>
      </c>
      <c r="I177" s="244"/>
      <c r="J177" s="240"/>
      <c r="K177" s="240"/>
      <c r="L177" s="245"/>
      <c r="M177" s="246"/>
      <c r="N177" s="247"/>
      <c r="O177" s="247"/>
      <c r="P177" s="247"/>
      <c r="Q177" s="247"/>
      <c r="R177" s="247"/>
      <c r="S177" s="247"/>
      <c r="T177" s="248"/>
      <c r="U177" s="14"/>
      <c r="V177" s="14"/>
      <c r="W177" s="14"/>
      <c r="X177" s="14"/>
      <c r="Y177" s="14"/>
      <c r="Z177" s="14"/>
      <c r="AA177" s="14"/>
      <c r="AB177" s="14"/>
      <c r="AC177" s="14"/>
      <c r="AD177" s="14"/>
      <c r="AE177" s="14"/>
      <c r="AT177" s="249" t="s">
        <v>200</v>
      </c>
      <c r="AU177" s="249" t="s">
        <v>79</v>
      </c>
      <c r="AV177" s="14" t="s">
        <v>79</v>
      </c>
      <c r="AW177" s="14" t="s">
        <v>31</v>
      </c>
      <c r="AX177" s="14" t="s">
        <v>70</v>
      </c>
      <c r="AY177" s="249" t="s">
        <v>191</v>
      </c>
    </row>
    <row r="178" s="14" customFormat="1">
      <c r="A178" s="14"/>
      <c r="B178" s="239"/>
      <c r="C178" s="240"/>
      <c r="D178" s="230" t="s">
        <v>200</v>
      </c>
      <c r="E178" s="241" t="s">
        <v>19</v>
      </c>
      <c r="F178" s="242" t="s">
        <v>1485</v>
      </c>
      <c r="G178" s="240"/>
      <c r="H178" s="243">
        <v>1.373</v>
      </c>
      <c r="I178" s="244"/>
      <c r="J178" s="240"/>
      <c r="K178" s="240"/>
      <c r="L178" s="245"/>
      <c r="M178" s="246"/>
      <c r="N178" s="247"/>
      <c r="O178" s="247"/>
      <c r="P178" s="247"/>
      <c r="Q178" s="247"/>
      <c r="R178" s="247"/>
      <c r="S178" s="247"/>
      <c r="T178" s="248"/>
      <c r="U178" s="14"/>
      <c r="V178" s="14"/>
      <c r="W178" s="14"/>
      <c r="X178" s="14"/>
      <c r="Y178" s="14"/>
      <c r="Z178" s="14"/>
      <c r="AA178" s="14"/>
      <c r="AB178" s="14"/>
      <c r="AC178" s="14"/>
      <c r="AD178" s="14"/>
      <c r="AE178" s="14"/>
      <c r="AT178" s="249" t="s">
        <v>200</v>
      </c>
      <c r="AU178" s="249" t="s">
        <v>79</v>
      </c>
      <c r="AV178" s="14" t="s">
        <v>79</v>
      </c>
      <c r="AW178" s="14" t="s">
        <v>31</v>
      </c>
      <c r="AX178" s="14" t="s">
        <v>70</v>
      </c>
      <c r="AY178" s="249" t="s">
        <v>191</v>
      </c>
    </row>
    <row r="179" s="13" customFormat="1">
      <c r="A179" s="13"/>
      <c r="B179" s="228"/>
      <c r="C179" s="229"/>
      <c r="D179" s="230" t="s">
        <v>200</v>
      </c>
      <c r="E179" s="231" t="s">
        <v>19</v>
      </c>
      <c r="F179" s="232" t="s">
        <v>1486</v>
      </c>
      <c r="G179" s="229"/>
      <c r="H179" s="231" t="s">
        <v>19</v>
      </c>
      <c r="I179" s="233"/>
      <c r="J179" s="229"/>
      <c r="K179" s="229"/>
      <c r="L179" s="234"/>
      <c r="M179" s="235"/>
      <c r="N179" s="236"/>
      <c r="O179" s="236"/>
      <c r="P179" s="236"/>
      <c r="Q179" s="236"/>
      <c r="R179" s="236"/>
      <c r="S179" s="236"/>
      <c r="T179" s="237"/>
      <c r="U179" s="13"/>
      <c r="V179" s="13"/>
      <c r="W179" s="13"/>
      <c r="X179" s="13"/>
      <c r="Y179" s="13"/>
      <c r="Z179" s="13"/>
      <c r="AA179" s="13"/>
      <c r="AB179" s="13"/>
      <c r="AC179" s="13"/>
      <c r="AD179" s="13"/>
      <c r="AE179" s="13"/>
      <c r="AT179" s="238" t="s">
        <v>200</v>
      </c>
      <c r="AU179" s="238" t="s">
        <v>79</v>
      </c>
      <c r="AV179" s="13" t="s">
        <v>77</v>
      </c>
      <c r="AW179" s="13" t="s">
        <v>31</v>
      </c>
      <c r="AX179" s="13" t="s">
        <v>70</v>
      </c>
      <c r="AY179" s="238" t="s">
        <v>191</v>
      </c>
    </row>
    <row r="180" s="14" customFormat="1">
      <c r="A180" s="14"/>
      <c r="B180" s="239"/>
      <c r="C180" s="240"/>
      <c r="D180" s="230" t="s">
        <v>200</v>
      </c>
      <c r="E180" s="241" t="s">
        <v>19</v>
      </c>
      <c r="F180" s="242" t="s">
        <v>1039</v>
      </c>
      <c r="G180" s="240"/>
      <c r="H180" s="243">
        <v>0.78100000000000003</v>
      </c>
      <c r="I180" s="244"/>
      <c r="J180" s="240"/>
      <c r="K180" s="240"/>
      <c r="L180" s="245"/>
      <c r="M180" s="246"/>
      <c r="N180" s="247"/>
      <c r="O180" s="247"/>
      <c r="P180" s="247"/>
      <c r="Q180" s="247"/>
      <c r="R180" s="247"/>
      <c r="S180" s="247"/>
      <c r="T180" s="248"/>
      <c r="U180" s="14"/>
      <c r="V180" s="14"/>
      <c r="W180" s="14"/>
      <c r="X180" s="14"/>
      <c r="Y180" s="14"/>
      <c r="Z180" s="14"/>
      <c r="AA180" s="14"/>
      <c r="AB180" s="14"/>
      <c r="AC180" s="14"/>
      <c r="AD180" s="14"/>
      <c r="AE180" s="14"/>
      <c r="AT180" s="249" t="s">
        <v>200</v>
      </c>
      <c r="AU180" s="249" t="s">
        <v>79</v>
      </c>
      <c r="AV180" s="14" t="s">
        <v>79</v>
      </c>
      <c r="AW180" s="14" t="s">
        <v>31</v>
      </c>
      <c r="AX180" s="14" t="s">
        <v>70</v>
      </c>
      <c r="AY180" s="249" t="s">
        <v>191</v>
      </c>
    </row>
    <row r="181" s="15" customFormat="1">
      <c r="A181" s="15"/>
      <c r="B181" s="250"/>
      <c r="C181" s="251"/>
      <c r="D181" s="230" t="s">
        <v>200</v>
      </c>
      <c r="E181" s="252" t="s">
        <v>19</v>
      </c>
      <c r="F181" s="253" t="s">
        <v>209</v>
      </c>
      <c r="G181" s="251"/>
      <c r="H181" s="254">
        <v>8.0879999999999992</v>
      </c>
      <c r="I181" s="255"/>
      <c r="J181" s="251"/>
      <c r="K181" s="251"/>
      <c r="L181" s="256"/>
      <c r="M181" s="257"/>
      <c r="N181" s="258"/>
      <c r="O181" s="258"/>
      <c r="P181" s="258"/>
      <c r="Q181" s="258"/>
      <c r="R181" s="258"/>
      <c r="S181" s="258"/>
      <c r="T181" s="259"/>
      <c r="U181" s="15"/>
      <c r="V181" s="15"/>
      <c r="W181" s="15"/>
      <c r="X181" s="15"/>
      <c r="Y181" s="15"/>
      <c r="Z181" s="15"/>
      <c r="AA181" s="15"/>
      <c r="AB181" s="15"/>
      <c r="AC181" s="15"/>
      <c r="AD181" s="15"/>
      <c r="AE181" s="15"/>
      <c r="AT181" s="260" t="s">
        <v>200</v>
      </c>
      <c r="AU181" s="260" t="s">
        <v>79</v>
      </c>
      <c r="AV181" s="15" t="s">
        <v>119</v>
      </c>
      <c r="AW181" s="15" t="s">
        <v>31</v>
      </c>
      <c r="AX181" s="15" t="s">
        <v>77</v>
      </c>
      <c r="AY181" s="260" t="s">
        <v>191</v>
      </c>
    </row>
    <row r="182" s="2" customFormat="1" ht="16.5" customHeight="1">
      <c r="A182" s="40"/>
      <c r="B182" s="41"/>
      <c r="C182" s="215" t="s">
        <v>7</v>
      </c>
      <c r="D182" s="215" t="s">
        <v>194</v>
      </c>
      <c r="E182" s="216" t="s">
        <v>1040</v>
      </c>
      <c r="F182" s="217" t="s">
        <v>1041</v>
      </c>
      <c r="G182" s="218" t="s">
        <v>367</v>
      </c>
      <c r="H182" s="219">
        <v>42.896999999999998</v>
      </c>
      <c r="I182" s="220"/>
      <c r="J182" s="221">
        <f>ROUND(I182*H182,2)</f>
        <v>0</v>
      </c>
      <c r="K182" s="217" t="s">
        <v>521</v>
      </c>
      <c r="L182" s="46"/>
      <c r="M182" s="222" t="s">
        <v>19</v>
      </c>
      <c r="N182" s="223" t="s">
        <v>41</v>
      </c>
      <c r="O182" s="86"/>
      <c r="P182" s="224">
        <f>O182*H182</f>
        <v>0</v>
      </c>
      <c r="Q182" s="224">
        <v>0.041744200000000002</v>
      </c>
      <c r="R182" s="224">
        <f>Q182*H182</f>
        <v>1.7907009474</v>
      </c>
      <c r="S182" s="224">
        <v>0</v>
      </c>
      <c r="T182" s="225">
        <f>S182*H182</f>
        <v>0</v>
      </c>
      <c r="U182" s="40"/>
      <c r="V182" s="40"/>
      <c r="W182" s="40"/>
      <c r="X182" s="40"/>
      <c r="Y182" s="40"/>
      <c r="Z182" s="40"/>
      <c r="AA182" s="40"/>
      <c r="AB182" s="40"/>
      <c r="AC182" s="40"/>
      <c r="AD182" s="40"/>
      <c r="AE182" s="40"/>
      <c r="AR182" s="226" t="s">
        <v>119</v>
      </c>
      <c r="AT182" s="226" t="s">
        <v>194</v>
      </c>
      <c r="AU182" s="226" t="s">
        <v>79</v>
      </c>
      <c r="AY182" s="19" t="s">
        <v>191</v>
      </c>
      <c r="BE182" s="227">
        <f>IF(N182="základní",J182,0)</f>
        <v>0</v>
      </c>
      <c r="BF182" s="227">
        <f>IF(N182="snížená",J182,0)</f>
        <v>0</v>
      </c>
      <c r="BG182" s="227">
        <f>IF(N182="zákl. přenesená",J182,0)</f>
        <v>0</v>
      </c>
      <c r="BH182" s="227">
        <f>IF(N182="sníž. přenesená",J182,0)</f>
        <v>0</v>
      </c>
      <c r="BI182" s="227">
        <f>IF(N182="nulová",J182,0)</f>
        <v>0</v>
      </c>
      <c r="BJ182" s="19" t="s">
        <v>77</v>
      </c>
      <c r="BK182" s="227">
        <f>ROUND(I182*H182,2)</f>
        <v>0</v>
      </c>
      <c r="BL182" s="19" t="s">
        <v>119</v>
      </c>
      <c r="BM182" s="226" t="s">
        <v>1487</v>
      </c>
    </row>
    <row r="183" s="13" customFormat="1">
      <c r="A183" s="13"/>
      <c r="B183" s="228"/>
      <c r="C183" s="229"/>
      <c r="D183" s="230" t="s">
        <v>200</v>
      </c>
      <c r="E183" s="231" t="s">
        <v>19</v>
      </c>
      <c r="F183" s="232" t="s">
        <v>1043</v>
      </c>
      <c r="G183" s="229"/>
      <c r="H183" s="231" t="s">
        <v>19</v>
      </c>
      <c r="I183" s="233"/>
      <c r="J183" s="229"/>
      <c r="K183" s="229"/>
      <c r="L183" s="234"/>
      <c r="M183" s="235"/>
      <c r="N183" s="236"/>
      <c r="O183" s="236"/>
      <c r="P183" s="236"/>
      <c r="Q183" s="236"/>
      <c r="R183" s="236"/>
      <c r="S183" s="236"/>
      <c r="T183" s="237"/>
      <c r="U183" s="13"/>
      <c r="V183" s="13"/>
      <c r="W183" s="13"/>
      <c r="X183" s="13"/>
      <c r="Y183" s="13"/>
      <c r="Z183" s="13"/>
      <c r="AA183" s="13"/>
      <c r="AB183" s="13"/>
      <c r="AC183" s="13"/>
      <c r="AD183" s="13"/>
      <c r="AE183" s="13"/>
      <c r="AT183" s="238" t="s">
        <v>200</v>
      </c>
      <c r="AU183" s="238" t="s">
        <v>79</v>
      </c>
      <c r="AV183" s="13" t="s">
        <v>77</v>
      </c>
      <c r="AW183" s="13" t="s">
        <v>31</v>
      </c>
      <c r="AX183" s="13" t="s">
        <v>70</v>
      </c>
      <c r="AY183" s="238" t="s">
        <v>191</v>
      </c>
    </row>
    <row r="184" s="14" customFormat="1">
      <c r="A184" s="14"/>
      <c r="B184" s="239"/>
      <c r="C184" s="240"/>
      <c r="D184" s="230" t="s">
        <v>200</v>
      </c>
      <c r="E184" s="241" t="s">
        <v>19</v>
      </c>
      <c r="F184" s="242" t="s">
        <v>1488</v>
      </c>
      <c r="G184" s="240"/>
      <c r="H184" s="243">
        <v>16.474</v>
      </c>
      <c r="I184" s="244"/>
      <c r="J184" s="240"/>
      <c r="K184" s="240"/>
      <c r="L184" s="245"/>
      <c r="M184" s="246"/>
      <c r="N184" s="247"/>
      <c r="O184" s="247"/>
      <c r="P184" s="247"/>
      <c r="Q184" s="247"/>
      <c r="R184" s="247"/>
      <c r="S184" s="247"/>
      <c r="T184" s="248"/>
      <c r="U184" s="14"/>
      <c r="V184" s="14"/>
      <c r="W184" s="14"/>
      <c r="X184" s="14"/>
      <c r="Y184" s="14"/>
      <c r="Z184" s="14"/>
      <c r="AA184" s="14"/>
      <c r="AB184" s="14"/>
      <c r="AC184" s="14"/>
      <c r="AD184" s="14"/>
      <c r="AE184" s="14"/>
      <c r="AT184" s="249" t="s">
        <v>200</v>
      </c>
      <c r="AU184" s="249" t="s">
        <v>79</v>
      </c>
      <c r="AV184" s="14" t="s">
        <v>79</v>
      </c>
      <c r="AW184" s="14" t="s">
        <v>31</v>
      </c>
      <c r="AX184" s="14" t="s">
        <v>70</v>
      </c>
      <c r="AY184" s="249" t="s">
        <v>191</v>
      </c>
    </row>
    <row r="185" s="14" customFormat="1">
      <c r="A185" s="14"/>
      <c r="B185" s="239"/>
      <c r="C185" s="240"/>
      <c r="D185" s="230" t="s">
        <v>200</v>
      </c>
      <c r="E185" s="241" t="s">
        <v>19</v>
      </c>
      <c r="F185" s="242" t="s">
        <v>1489</v>
      </c>
      <c r="G185" s="240"/>
      <c r="H185" s="243">
        <v>19.905999999999999</v>
      </c>
      <c r="I185" s="244"/>
      <c r="J185" s="240"/>
      <c r="K185" s="240"/>
      <c r="L185" s="245"/>
      <c r="M185" s="246"/>
      <c r="N185" s="247"/>
      <c r="O185" s="247"/>
      <c r="P185" s="247"/>
      <c r="Q185" s="247"/>
      <c r="R185" s="247"/>
      <c r="S185" s="247"/>
      <c r="T185" s="248"/>
      <c r="U185" s="14"/>
      <c r="V185" s="14"/>
      <c r="W185" s="14"/>
      <c r="X185" s="14"/>
      <c r="Y185" s="14"/>
      <c r="Z185" s="14"/>
      <c r="AA185" s="14"/>
      <c r="AB185" s="14"/>
      <c r="AC185" s="14"/>
      <c r="AD185" s="14"/>
      <c r="AE185" s="14"/>
      <c r="AT185" s="249" t="s">
        <v>200</v>
      </c>
      <c r="AU185" s="249" t="s">
        <v>79</v>
      </c>
      <c r="AV185" s="14" t="s">
        <v>79</v>
      </c>
      <c r="AW185" s="14" t="s">
        <v>31</v>
      </c>
      <c r="AX185" s="14" t="s">
        <v>70</v>
      </c>
      <c r="AY185" s="249" t="s">
        <v>191</v>
      </c>
    </row>
    <row r="186" s="14" customFormat="1">
      <c r="A186" s="14"/>
      <c r="B186" s="239"/>
      <c r="C186" s="240"/>
      <c r="D186" s="230" t="s">
        <v>200</v>
      </c>
      <c r="E186" s="241" t="s">
        <v>19</v>
      </c>
      <c r="F186" s="242" t="s">
        <v>1490</v>
      </c>
      <c r="G186" s="240"/>
      <c r="H186" s="243">
        <v>2.0529999999999999</v>
      </c>
      <c r="I186" s="244"/>
      <c r="J186" s="240"/>
      <c r="K186" s="240"/>
      <c r="L186" s="245"/>
      <c r="M186" s="246"/>
      <c r="N186" s="247"/>
      <c r="O186" s="247"/>
      <c r="P186" s="247"/>
      <c r="Q186" s="247"/>
      <c r="R186" s="247"/>
      <c r="S186" s="247"/>
      <c r="T186" s="248"/>
      <c r="U186" s="14"/>
      <c r="V186" s="14"/>
      <c r="W186" s="14"/>
      <c r="X186" s="14"/>
      <c r="Y186" s="14"/>
      <c r="Z186" s="14"/>
      <c r="AA186" s="14"/>
      <c r="AB186" s="14"/>
      <c r="AC186" s="14"/>
      <c r="AD186" s="14"/>
      <c r="AE186" s="14"/>
      <c r="AT186" s="249" t="s">
        <v>200</v>
      </c>
      <c r="AU186" s="249" t="s">
        <v>79</v>
      </c>
      <c r="AV186" s="14" t="s">
        <v>79</v>
      </c>
      <c r="AW186" s="14" t="s">
        <v>31</v>
      </c>
      <c r="AX186" s="14" t="s">
        <v>70</v>
      </c>
      <c r="AY186" s="249" t="s">
        <v>191</v>
      </c>
    </row>
    <row r="187" s="13" customFormat="1">
      <c r="A187" s="13"/>
      <c r="B187" s="228"/>
      <c r="C187" s="229"/>
      <c r="D187" s="230" t="s">
        <v>200</v>
      </c>
      <c r="E187" s="231" t="s">
        <v>19</v>
      </c>
      <c r="F187" s="232" t="s">
        <v>1049</v>
      </c>
      <c r="G187" s="229"/>
      <c r="H187" s="231" t="s">
        <v>19</v>
      </c>
      <c r="I187" s="233"/>
      <c r="J187" s="229"/>
      <c r="K187" s="229"/>
      <c r="L187" s="234"/>
      <c r="M187" s="235"/>
      <c r="N187" s="236"/>
      <c r="O187" s="236"/>
      <c r="P187" s="236"/>
      <c r="Q187" s="236"/>
      <c r="R187" s="236"/>
      <c r="S187" s="236"/>
      <c r="T187" s="237"/>
      <c r="U187" s="13"/>
      <c r="V187" s="13"/>
      <c r="W187" s="13"/>
      <c r="X187" s="13"/>
      <c r="Y187" s="13"/>
      <c r="Z187" s="13"/>
      <c r="AA187" s="13"/>
      <c r="AB187" s="13"/>
      <c r="AC187" s="13"/>
      <c r="AD187" s="13"/>
      <c r="AE187" s="13"/>
      <c r="AT187" s="238" t="s">
        <v>200</v>
      </c>
      <c r="AU187" s="238" t="s">
        <v>79</v>
      </c>
      <c r="AV187" s="13" t="s">
        <v>77</v>
      </c>
      <c r="AW187" s="13" t="s">
        <v>31</v>
      </c>
      <c r="AX187" s="13" t="s">
        <v>70</v>
      </c>
      <c r="AY187" s="238" t="s">
        <v>191</v>
      </c>
    </row>
    <row r="188" s="14" customFormat="1">
      <c r="A188" s="14"/>
      <c r="B188" s="239"/>
      <c r="C188" s="240"/>
      <c r="D188" s="230" t="s">
        <v>200</v>
      </c>
      <c r="E188" s="241" t="s">
        <v>19</v>
      </c>
      <c r="F188" s="242" t="s">
        <v>1050</v>
      </c>
      <c r="G188" s="240"/>
      <c r="H188" s="243">
        <v>4.2000000000000002</v>
      </c>
      <c r="I188" s="244"/>
      <c r="J188" s="240"/>
      <c r="K188" s="240"/>
      <c r="L188" s="245"/>
      <c r="M188" s="246"/>
      <c r="N188" s="247"/>
      <c r="O188" s="247"/>
      <c r="P188" s="247"/>
      <c r="Q188" s="247"/>
      <c r="R188" s="247"/>
      <c r="S188" s="247"/>
      <c r="T188" s="248"/>
      <c r="U188" s="14"/>
      <c r="V188" s="14"/>
      <c r="W188" s="14"/>
      <c r="X188" s="14"/>
      <c r="Y188" s="14"/>
      <c r="Z188" s="14"/>
      <c r="AA188" s="14"/>
      <c r="AB188" s="14"/>
      <c r="AC188" s="14"/>
      <c r="AD188" s="14"/>
      <c r="AE188" s="14"/>
      <c r="AT188" s="249" t="s">
        <v>200</v>
      </c>
      <c r="AU188" s="249" t="s">
        <v>79</v>
      </c>
      <c r="AV188" s="14" t="s">
        <v>79</v>
      </c>
      <c r="AW188" s="14" t="s">
        <v>31</v>
      </c>
      <c r="AX188" s="14" t="s">
        <v>70</v>
      </c>
      <c r="AY188" s="249" t="s">
        <v>191</v>
      </c>
    </row>
    <row r="189" s="14" customFormat="1">
      <c r="A189" s="14"/>
      <c r="B189" s="239"/>
      <c r="C189" s="240"/>
      <c r="D189" s="230" t="s">
        <v>200</v>
      </c>
      <c r="E189" s="241" t="s">
        <v>19</v>
      </c>
      <c r="F189" s="242" t="s">
        <v>1051</v>
      </c>
      <c r="G189" s="240"/>
      <c r="H189" s="243">
        <v>0.26400000000000001</v>
      </c>
      <c r="I189" s="244"/>
      <c r="J189" s="240"/>
      <c r="K189" s="240"/>
      <c r="L189" s="245"/>
      <c r="M189" s="246"/>
      <c r="N189" s="247"/>
      <c r="O189" s="247"/>
      <c r="P189" s="247"/>
      <c r="Q189" s="247"/>
      <c r="R189" s="247"/>
      <c r="S189" s="247"/>
      <c r="T189" s="248"/>
      <c r="U189" s="14"/>
      <c r="V189" s="14"/>
      <c r="W189" s="14"/>
      <c r="X189" s="14"/>
      <c r="Y189" s="14"/>
      <c r="Z189" s="14"/>
      <c r="AA189" s="14"/>
      <c r="AB189" s="14"/>
      <c r="AC189" s="14"/>
      <c r="AD189" s="14"/>
      <c r="AE189" s="14"/>
      <c r="AT189" s="249" t="s">
        <v>200</v>
      </c>
      <c r="AU189" s="249" t="s">
        <v>79</v>
      </c>
      <c r="AV189" s="14" t="s">
        <v>79</v>
      </c>
      <c r="AW189" s="14" t="s">
        <v>31</v>
      </c>
      <c r="AX189" s="14" t="s">
        <v>70</v>
      </c>
      <c r="AY189" s="249" t="s">
        <v>191</v>
      </c>
    </row>
    <row r="190" s="15" customFormat="1">
      <c r="A190" s="15"/>
      <c r="B190" s="250"/>
      <c r="C190" s="251"/>
      <c r="D190" s="230" t="s">
        <v>200</v>
      </c>
      <c r="E190" s="252" t="s">
        <v>19</v>
      </c>
      <c r="F190" s="253" t="s">
        <v>209</v>
      </c>
      <c r="G190" s="251"/>
      <c r="H190" s="254">
        <v>42.896999999999998</v>
      </c>
      <c r="I190" s="255"/>
      <c r="J190" s="251"/>
      <c r="K190" s="251"/>
      <c r="L190" s="256"/>
      <c r="M190" s="257"/>
      <c r="N190" s="258"/>
      <c r="O190" s="258"/>
      <c r="P190" s="258"/>
      <c r="Q190" s="258"/>
      <c r="R190" s="258"/>
      <c r="S190" s="258"/>
      <c r="T190" s="259"/>
      <c r="U190" s="15"/>
      <c r="V190" s="15"/>
      <c r="W190" s="15"/>
      <c r="X190" s="15"/>
      <c r="Y190" s="15"/>
      <c r="Z190" s="15"/>
      <c r="AA190" s="15"/>
      <c r="AB190" s="15"/>
      <c r="AC190" s="15"/>
      <c r="AD190" s="15"/>
      <c r="AE190" s="15"/>
      <c r="AT190" s="260" t="s">
        <v>200</v>
      </c>
      <c r="AU190" s="260" t="s">
        <v>79</v>
      </c>
      <c r="AV190" s="15" t="s">
        <v>119</v>
      </c>
      <c r="AW190" s="15" t="s">
        <v>31</v>
      </c>
      <c r="AX190" s="15" t="s">
        <v>77</v>
      </c>
      <c r="AY190" s="260" t="s">
        <v>191</v>
      </c>
    </row>
    <row r="191" s="2" customFormat="1" ht="16.5" customHeight="1">
      <c r="A191" s="40"/>
      <c r="B191" s="41"/>
      <c r="C191" s="215" t="s">
        <v>311</v>
      </c>
      <c r="D191" s="215" t="s">
        <v>194</v>
      </c>
      <c r="E191" s="216" t="s">
        <v>1052</v>
      </c>
      <c r="F191" s="217" t="s">
        <v>1053</v>
      </c>
      <c r="G191" s="218" t="s">
        <v>367</v>
      </c>
      <c r="H191" s="219">
        <v>42.896999999999998</v>
      </c>
      <c r="I191" s="220"/>
      <c r="J191" s="221">
        <f>ROUND(I191*H191,2)</f>
        <v>0</v>
      </c>
      <c r="K191" s="217" t="s">
        <v>521</v>
      </c>
      <c r="L191" s="46"/>
      <c r="M191" s="222" t="s">
        <v>19</v>
      </c>
      <c r="N191" s="223" t="s">
        <v>41</v>
      </c>
      <c r="O191" s="86"/>
      <c r="P191" s="224">
        <f>O191*H191</f>
        <v>0</v>
      </c>
      <c r="Q191" s="224">
        <v>1.5E-05</v>
      </c>
      <c r="R191" s="224">
        <f>Q191*H191</f>
        <v>0.00064345500000000003</v>
      </c>
      <c r="S191" s="224">
        <v>0</v>
      </c>
      <c r="T191" s="225">
        <f>S191*H191</f>
        <v>0</v>
      </c>
      <c r="U191" s="40"/>
      <c r="V191" s="40"/>
      <c r="W191" s="40"/>
      <c r="X191" s="40"/>
      <c r="Y191" s="40"/>
      <c r="Z191" s="40"/>
      <c r="AA191" s="40"/>
      <c r="AB191" s="40"/>
      <c r="AC191" s="40"/>
      <c r="AD191" s="40"/>
      <c r="AE191" s="40"/>
      <c r="AR191" s="226" t="s">
        <v>119</v>
      </c>
      <c r="AT191" s="226" t="s">
        <v>194</v>
      </c>
      <c r="AU191" s="226" t="s">
        <v>79</v>
      </c>
      <c r="AY191" s="19" t="s">
        <v>191</v>
      </c>
      <c r="BE191" s="227">
        <f>IF(N191="základní",J191,0)</f>
        <v>0</v>
      </c>
      <c r="BF191" s="227">
        <f>IF(N191="snížená",J191,0)</f>
        <v>0</v>
      </c>
      <c r="BG191" s="227">
        <f>IF(N191="zákl. přenesená",J191,0)</f>
        <v>0</v>
      </c>
      <c r="BH191" s="227">
        <f>IF(N191="sníž. přenesená",J191,0)</f>
        <v>0</v>
      </c>
      <c r="BI191" s="227">
        <f>IF(N191="nulová",J191,0)</f>
        <v>0</v>
      </c>
      <c r="BJ191" s="19" t="s">
        <v>77</v>
      </c>
      <c r="BK191" s="227">
        <f>ROUND(I191*H191,2)</f>
        <v>0</v>
      </c>
      <c r="BL191" s="19" t="s">
        <v>119</v>
      </c>
      <c r="BM191" s="226" t="s">
        <v>1491</v>
      </c>
    </row>
    <row r="192" s="2" customFormat="1" ht="16.5" customHeight="1">
      <c r="A192" s="40"/>
      <c r="B192" s="41"/>
      <c r="C192" s="215" t="s">
        <v>316</v>
      </c>
      <c r="D192" s="215" t="s">
        <v>194</v>
      </c>
      <c r="E192" s="216" t="s">
        <v>1055</v>
      </c>
      <c r="F192" s="217" t="s">
        <v>1056</v>
      </c>
      <c r="G192" s="218" t="s">
        <v>244</v>
      </c>
      <c r="H192" s="219">
        <v>0.64700000000000002</v>
      </c>
      <c r="I192" s="220"/>
      <c r="J192" s="221">
        <f>ROUND(I192*H192,2)</f>
        <v>0</v>
      </c>
      <c r="K192" s="217" t="s">
        <v>521</v>
      </c>
      <c r="L192" s="46"/>
      <c r="M192" s="222" t="s">
        <v>19</v>
      </c>
      <c r="N192" s="223" t="s">
        <v>41</v>
      </c>
      <c r="O192" s="86"/>
      <c r="P192" s="224">
        <f>O192*H192</f>
        <v>0</v>
      </c>
      <c r="Q192" s="224">
        <v>1.0487652000000001</v>
      </c>
      <c r="R192" s="224">
        <f>Q192*H192</f>
        <v>0.67855108440000012</v>
      </c>
      <c r="S192" s="224">
        <v>0</v>
      </c>
      <c r="T192" s="225">
        <f>S192*H192</f>
        <v>0</v>
      </c>
      <c r="U192" s="40"/>
      <c r="V192" s="40"/>
      <c r="W192" s="40"/>
      <c r="X192" s="40"/>
      <c r="Y192" s="40"/>
      <c r="Z192" s="40"/>
      <c r="AA192" s="40"/>
      <c r="AB192" s="40"/>
      <c r="AC192" s="40"/>
      <c r="AD192" s="40"/>
      <c r="AE192" s="40"/>
      <c r="AR192" s="226" t="s">
        <v>119</v>
      </c>
      <c r="AT192" s="226" t="s">
        <v>194</v>
      </c>
      <c r="AU192" s="226" t="s">
        <v>79</v>
      </c>
      <c r="AY192" s="19" t="s">
        <v>191</v>
      </c>
      <c r="BE192" s="227">
        <f>IF(N192="základní",J192,0)</f>
        <v>0</v>
      </c>
      <c r="BF192" s="227">
        <f>IF(N192="snížená",J192,0)</f>
        <v>0</v>
      </c>
      <c r="BG192" s="227">
        <f>IF(N192="zákl. přenesená",J192,0)</f>
        <v>0</v>
      </c>
      <c r="BH192" s="227">
        <f>IF(N192="sníž. přenesená",J192,0)</f>
        <v>0</v>
      </c>
      <c r="BI192" s="227">
        <f>IF(N192="nulová",J192,0)</f>
        <v>0</v>
      </c>
      <c r="BJ192" s="19" t="s">
        <v>77</v>
      </c>
      <c r="BK192" s="227">
        <f>ROUND(I192*H192,2)</f>
        <v>0</v>
      </c>
      <c r="BL192" s="19" t="s">
        <v>119</v>
      </c>
      <c r="BM192" s="226" t="s">
        <v>1492</v>
      </c>
    </row>
    <row r="193" s="2" customFormat="1">
      <c r="A193" s="40"/>
      <c r="B193" s="41"/>
      <c r="C193" s="42"/>
      <c r="D193" s="230" t="s">
        <v>231</v>
      </c>
      <c r="E193" s="42"/>
      <c r="F193" s="271" t="s">
        <v>1094</v>
      </c>
      <c r="G193" s="42"/>
      <c r="H193" s="42"/>
      <c r="I193" s="272"/>
      <c r="J193" s="42"/>
      <c r="K193" s="42"/>
      <c r="L193" s="46"/>
      <c r="M193" s="273"/>
      <c r="N193" s="274"/>
      <c r="O193" s="86"/>
      <c r="P193" s="86"/>
      <c r="Q193" s="86"/>
      <c r="R193" s="86"/>
      <c r="S193" s="86"/>
      <c r="T193" s="87"/>
      <c r="U193" s="40"/>
      <c r="V193" s="40"/>
      <c r="W193" s="40"/>
      <c r="X193" s="40"/>
      <c r="Y193" s="40"/>
      <c r="Z193" s="40"/>
      <c r="AA193" s="40"/>
      <c r="AB193" s="40"/>
      <c r="AC193" s="40"/>
      <c r="AD193" s="40"/>
      <c r="AE193" s="40"/>
      <c r="AT193" s="19" t="s">
        <v>231</v>
      </c>
      <c r="AU193" s="19" t="s">
        <v>79</v>
      </c>
    </row>
    <row r="194" s="14" customFormat="1">
      <c r="A194" s="14"/>
      <c r="B194" s="239"/>
      <c r="C194" s="240"/>
      <c r="D194" s="230" t="s">
        <v>200</v>
      </c>
      <c r="E194" s="241" t="s">
        <v>19</v>
      </c>
      <c r="F194" s="242" t="s">
        <v>1493</v>
      </c>
      <c r="G194" s="240"/>
      <c r="H194" s="243">
        <v>0.64700000000000002</v>
      </c>
      <c r="I194" s="244"/>
      <c r="J194" s="240"/>
      <c r="K194" s="240"/>
      <c r="L194" s="245"/>
      <c r="M194" s="246"/>
      <c r="N194" s="247"/>
      <c r="O194" s="247"/>
      <c r="P194" s="247"/>
      <c r="Q194" s="247"/>
      <c r="R194" s="247"/>
      <c r="S194" s="247"/>
      <c r="T194" s="248"/>
      <c r="U194" s="14"/>
      <c r="V194" s="14"/>
      <c r="W194" s="14"/>
      <c r="X194" s="14"/>
      <c r="Y194" s="14"/>
      <c r="Z194" s="14"/>
      <c r="AA194" s="14"/>
      <c r="AB194" s="14"/>
      <c r="AC194" s="14"/>
      <c r="AD194" s="14"/>
      <c r="AE194" s="14"/>
      <c r="AT194" s="249" t="s">
        <v>200</v>
      </c>
      <c r="AU194" s="249" t="s">
        <v>79</v>
      </c>
      <c r="AV194" s="14" t="s">
        <v>79</v>
      </c>
      <c r="AW194" s="14" t="s">
        <v>31</v>
      </c>
      <c r="AX194" s="14" t="s">
        <v>77</v>
      </c>
      <c r="AY194" s="249" t="s">
        <v>191</v>
      </c>
    </row>
    <row r="195" s="2" customFormat="1" ht="33" customHeight="1">
      <c r="A195" s="40"/>
      <c r="B195" s="41"/>
      <c r="C195" s="215" t="s">
        <v>320</v>
      </c>
      <c r="D195" s="215" t="s">
        <v>194</v>
      </c>
      <c r="E195" s="216" t="s">
        <v>1067</v>
      </c>
      <c r="F195" s="217" t="s">
        <v>1068</v>
      </c>
      <c r="G195" s="218" t="s">
        <v>205</v>
      </c>
      <c r="H195" s="219">
        <v>2</v>
      </c>
      <c r="I195" s="220"/>
      <c r="J195" s="221">
        <f>ROUND(I195*H195,2)</f>
        <v>0</v>
      </c>
      <c r="K195" s="217" t="s">
        <v>521</v>
      </c>
      <c r="L195" s="46"/>
      <c r="M195" s="222" t="s">
        <v>19</v>
      </c>
      <c r="N195" s="223" t="s">
        <v>41</v>
      </c>
      <c r="O195" s="86"/>
      <c r="P195" s="224">
        <f>O195*H195</f>
        <v>0</v>
      </c>
      <c r="Q195" s="224">
        <v>0</v>
      </c>
      <c r="R195" s="224">
        <f>Q195*H195</f>
        <v>0</v>
      </c>
      <c r="S195" s="224">
        <v>0</v>
      </c>
      <c r="T195" s="225">
        <f>S195*H195</f>
        <v>0</v>
      </c>
      <c r="U195" s="40"/>
      <c r="V195" s="40"/>
      <c r="W195" s="40"/>
      <c r="X195" s="40"/>
      <c r="Y195" s="40"/>
      <c r="Z195" s="40"/>
      <c r="AA195" s="40"/>
      <c r="AB195" s="40"/>
      <c r="AC195" s="40"/>
      <c r="AD195" s="40"/>
      <c r="AE195" s="40"/>
      <c r="AR195" s="226" t="s">
        <v>119</v>
      </c>
      <c r="AT195" s="226" t="s">
        <v>194</v>
      </c>
      <c r="AU195" s="226" t="s">
        <v>79</v>
      </c>
      <c r="AY195" s="19" t="s">
        <v>191</v>
      </c>
      <c r="BE195" s="227">
        <f>IF(N195="základní",J195,0)</f>
        <v>0</v>
      </c>
      <c r="BF195" s="227">
        <f>IF(N195="snížená",J195,0)</f>
        <v>0</v>
      </c>
      <c r="BG195" s="227">
        <f>IF(N195="zákl. přenesená",J195,0)</f>
        <v>0</v>
      </c>
      <c r="BH195" s="227">
        <f>IF(N195="sníž. přenesená",J195,0)</f>
        <v>0</v>
      </c>
      <c r="BI195" s="227">
        <f>IF(N195="nulová",J195,0)</f>
        <v>0</v>
      </c>
      <c r="BJ195" s="19" t="s">
        <v>77</v>
      </c>
      <c r="BK195" s="227">
        <f>ROUND(I195*H195,2)</f>
        <v>0</v>
      </c>
      <c r="BL195" s="19" t="s">
        <v>119</v>
      </c>
      <c r="BM195" s="226" t="s">
        <v>1494</v>
      </c>
    </row>
    <row r="196" s="2" customFormat="1">
      <c r="A196" s="40"/>
      <c r="B196" s="41"/>
      <c r="C196" s="42"/>
      <c r="D196" s="230" t="s">
        <v>231</v>
      </c>
      <c r="E196" s="42"/>
      <c r="F196" s="271" t="s">
        <v>1070</v>
      </c>
      <c r="G196" s="42"/>
      <c r="H196" s="42"/>
      <c r="I196" s="272"/>
      <c r="J196" s="42"/>
      <c r="K196" s="42"/>
      <c r="L196" s="46"/>
      <c r="M196" s="273"/>
      <c r="N196" s="274"/>
      <c r="O196" s="86"/>
      <c r="P196" s="86"/>
      <c r="Q196" s="86"/>
      <c r="R196" s="86"/>
      <c r="S196" s="86"/>
      <c r="T196" s="87"/>
      <c r="U196" s="40"/>
      <c r="V196" s="40"/>
      <c r="W196" s="40"/>
      <c r="X196" s="40"/>
      <c r="Y196" s="40"/>
      <c r="Z196" s="40"/>
      <c r="AA196" s="40"/>
      <c r="AB196" s="40"/>
      <c r="AC196" s="40"/>
      <c r="AD196" s="40"/>
      <c r="AE196" s="40"/>
      <c r="AT196" s="19" t="s">
        <v>231</v>
      </c>
      <c r="AU196" s="19" t="s">
        <v>79</v>
      </c>
    </row>
    <row r="197" s="14" customFormat="1">
      <c r="A197" s="14"/>
      <c r="B197" s="239"/>
      <c r="C197" s="240"/>
      <c r="D197" s="230" t="s">
        <v>200</v>
      </c>
      <c r="E197" s="241" t="s">
        <v>19</v>
      </c>
      <c r="F197" s="242" t="s">
        <v>1071</v>
      </c>
      <c r="G197" s="240"/>
      <c r="H197" s="243">
        <v>2</v>
      </c>
      <c r="I197" s="244"/>
      <c r="J197" s="240"/>
      <c r="K197" s="240"/>
      <c r="L197" s="245"/>
      <c r="M197" s="246"/>
      <c r="N197" s="247"/>
      <c r="O197" s="247"/>
      <c r="P197" s="247"/>
      <c r="Q197" s="247"/>
      <c r="R197" s="247"/>
      <c r="S197" s="247"/>
      <c r="T197" s="248"/>
      <c r="U197" s="14"/>
      <c r="V197" s="14"/>
      <c r="W197" s="14"/>
      <c r="X197" s="14"/>
      <c r="Y197" s="14"/>
      <c r="Z197" s="14"/>
      <c r="AA197" s="14"/>
      <c r="AB197" s="14"/>
      <c r="AC197" s="14"/>
      <c r="AD197" s="14"/>
      <c r="AE197" s="14"/>
      <c r="AT197" s="249" t="s">
        <v>200</v>
      </c>
      <c r="AU197" s="249" t="s">
        <v>79</v>
      </c>
      <c r="AV197" s="14" t="s">
        <v>79</v>
      </c>
      <c r="AW197" s="14" t="s">
        <v>31</v>
      </c>
      <c r="AX197" s="14" t="s">
        <v>77</v>
      </c>
      <c r="AY197" s="249" t="s">
        <v>191</v>
      </c>
    </row>
    <row r="198" s="2" customFormat="1" ht="21.75" customHeight="1">
      <c r="A198" s="40"/>
      <c r="B198" s="41"/>
      <c r="C198" s="261" t="s">
        <v>324</v>
      </c>
      <c r="D198" s="261" t="s">
        <v>210</v>
      </c>
      <c r="E198" s="262" t="s">
        <v>1072</v>
      </c>
      <c r="F198" s="263" t="s">
        <v>1073</v>
      </c>
      <c r="G198" s="264" t="s">
        <v>205</v>
      </c>
      <c r="H198" s="265">
        <v>2</v>
      </c>
      <c r="I198" s="266"/>
      <c r="J198" s="267">
        <f>ROUND(I198*H198,2)</f>
        <v>0</v>
      </c>
      <c r="K198" s="263" t="s">
        <v>19</v>
      </c>
      <c r="L198" s="268"/>
      <c r="M198" s="269" t="s">
        <v>19</v>
      </c>
      <c r="N198" s="270" t="s">
        <v>41</v>
      </c>
      <c r="O198" s="86"/>
      <c r="P198" s="224">
        <f>O198*H198</f>
        <v>0</v>
      </c>
      <c r="Q198" s="224">
        <v>2.1299999999999999</v>
      </c>
      <c r="R198" s="224">
        <f>Q198*H198</f>
        <v>4.2599999999999998</v>
      </c>
      <c r="S198" s="224">
        <v>0</v>
      </c>
      <c r="T198" s="225">
        <f>S198*H198</f>
        <v>0</v>
      </c>
      <c r="U198" s="40"/>
      <c r="V198" s="40"/>
      <c r="W198" s="40"/>
      <c r="X198" s="40"/>
      <c r="Y198" s="40"/>
      <c r="Z198" s="40"/>
      <c r="AA198" s="40"/>
      <c r="AB198" s="40"/>
      <c r="AC198" s="40"/>
      <c r="AD198" s="40"/>
      <c r="AE198" s="40"/>
      <c r="AR198" s="226" t="s">
        <v>213</v>
      </c>
      <c r="AT198" s="226" t="s">
        <v>210</v>
      </c>
      <c r="AU198" s="226" t="s">
        <v>79</v>
      </c>
      <c r="AY198" s="19" t="s">
        <v>191</v>
      </c>
      <c r="BE198" s="227">
        <f>IF(N198="základní",J198,0)</f>
        <v>0</v>
      </c>
      <c r="BF198" s="227">
        <f>IF(N198="snížená",J198,0)</f>
        <v>0</v>
      </c>
      <c r="BG198" s="227">
        <f>IF(N198="zákl. přenesená",J198,0)</f>
        <v>0</v>
      </c>
      <c r="BH198" s="227">
        <f>IF(N198="sníž. přenesená",J198,0)</f>
        <v>0</v>
      </c>
      <c r="BI198" s="227">
        <f>IF(N198="nulová",J198,0)</f>
        <v>0</v>
      </c>
      <c r="BJ198" s="19" t="s">
        <v>77</v>
      </c>
      <c r="BK198" s="227">
        <f>ROUND(I198*H198,2)</f>
        <v>0</v>
      </c>
      <c r="BL198" s="19" t="s">
        <v>119</v>
      </c>
      <c r="BM198" s="226" t="s">
        <v>1495</v>
      </c>
    </row>
    <row r="199" s="2" customFormat="1" ht="16.5" customHeight="1">
      <c r="A199" s="40"/>
      <c r="B199" s="41"/>
      <c r="C199" s="215" t="s">
        <v>328</v>
      </c>
      <c r="D199" s="215" t="s">
        <v>194</v>
      </c>
      <c r="E199" s="216" t="s">
        <v>1075</v>
      </c>
      <c r="F199" s="217" t="s">
        <v>1076</v>
      </c>
      <c r="G199" s="218" t="s">
        <v>236</v>
      </c>
      <c r="H199" s="219">
        <v>12.69</v>
      </c>
      <c r="I199" s="220"/>
      <c r="J199" s="221">
        <f>ROUND(I199*H199,2)</f>
        <v>0</v>
      </c>
      <c r="K199" s="217" t="s">
        <v>521</v>
      </c>
      <c r="L199" s="46"/>
      <c r="M199" s="222" t="s">
        <v>19</v>
      </c>
      <c r="N199" s="223" t="s">
        <v>41</v>
      </c>
      <c r="O199" s="86"/>
      <c r="P199" s="224">
        <f>O199*H199</f>
        <v>0</v>
      </c>
      <c r="Q199" s="224">
        <v>0</v>
      </c>
      <c r="R199" s="224">
        <f>Q199*H199</f>
        <v>0</v>
      </c>
      <c r="S199" s="224">
        <v>0</v>
      </c>
      <c r="T199" s="225">
        <f>S199*H199</f>
        <v>0</v>
      </c>
      <c r="U199" s="40"/>
      <c r="V199" s="40"/>
      <c r="W199" s="40"/>
      <c r="X199" s="40"/>
      <c r="Y199" s="40"/>
      <c r="Z199" s="40"/>
      <c r="AA199" s="40"/>
      <c r="AB199" s="40"/>
      <c r="AC199" s="40"/>
      <c r="AD199" s="40"/>
      <c r="AE199" s="40"/>
      <c r="AR199" s="226" t="s">
        <v>119</v>
      </c>
      <c r="AT199" s="226" t="s">
        <v>194</v>
      </c>
      <c r="AU199" s="226" t="s">
        <v>79</v>
      </c>
      <c r="AY199" s="19" t="s">
        <v>191</v>
      </c>
      <c r="BE199" s="227">
        <f>IF(N199="základní",J199,0)</f>
        <v>0</v>
      </c>
      <c r="BF199" s="227">
        <f>IF(N199="snížená",J199,0)</f>
        <v>0</v>
      </c>
      <c r="BG199" s="227">
        <f>IF(N199="zákl. přenesená",J199,0)</f>
        <v>0</v>
      </c>
      <c r="BH199" s="227">
        <f>IF(N199="sníž. přenesená",J199,0)</f>
        <v>0</v>
      </c>
      <c r="BI199" s="227">
        <f>IF(N199="nulová",J199,0)</f>
        <v>0</v>
      </c>
      <c r="BJ199" s="19" t="s">
        <v>77</v>
      </c>
      <c r="BK199" s="227">
        <f>ROUND(I199*H199,2)</f>
        <v>0</v>
      </c>
      <c r="BL199" s="19" t="s">
        <v>119</v>
      </c>
      <c r="BM199" s="226" t="s">
        <v>1496</v>
      </c>
    </row>
    <row r="200" s="13" customFormat="1">
      <c r="A200" s="13"/>
      <c r="B200" s="228"/>
      <c r="C200" s="229"/>
      <c r="D200" s="230" t="s">
        <v>200</v>
      </c>
      <c r="E200" s="231" t="s">
        <v>19</v>
      </c>
      <c r="F200" s="232" t="s">
        <v>1026</v>
      </c>
      <c r="G200" s="229"/>
      <c r="H200" s="231" t="s">
        <v>19</v>
      </c>
      <c r="I200" s="233"/>
      <c r="J200" s="229"/>
      <c r="K200" s="229"/>
      <c r="L200" s="234"/>
      <c r="M200" s="235"/>
      <c r="N200" s="236"/>
      <c r="O200" s="236"/>
      <c r="P200" s="236"/>
      <c r="Q200" s="236"/>
      <c r="R200" s="236"/>
      <c r="S200" s="236"/>
      <c r="T200" s="237"/>
      <c r="U200" s="13"/>
      <c r="V200" s="13"/>
      <c r="W200" s="13"/>
      <c r="X200" s="13"/>
      <c r="Y200" s="13"/>
      <c r="Z200" s="13"/>
      <c r="AA200" s="13"/>
      <c r="AB200" s="13"/>
      <c r="AC200" s="13"/>
      <c r="AD200" s="13"/>
      <c r="AE200" s="13"/>
      <c r="AT200" s="238" t="s">
        <v>200</v>
      </c>
      <c r="AU200" s="238" t="s">
        <v>79</v>
      </c>
      <c r="AV200" s="13" t="s">
        <v>77</v>
      </c>
      <c r="AW200" s="13" t="s">
        <v>31</v>
      </c>
      <c r="AX200" s="13" t="s">
        <v>70</v>
      </c>
      <c r="AY200" s="238" t="s">
        <v>191</v>
      </c>
    </row>
    <row r="201" s="14" customFormat="1">
      <c r="A201" s="14"/>
      <c r="B201" s="239"/>
      <c r="C201" s="240"/>
      <c r="D201" s="230" t="s">
        <v>200</v>
      </c>
      <c r="E201" s="241" t="s">
        <v>19</v>
      </c>
      <c r="F201" s="242" t="s">
        <v>1497</v>
      </c>
      <c r="G201" s="240"/>
      <c r="H201" s="243">
        <v>27.936</v>
      </c>
      <c r="I201" s="244"/>
      <c r="J201" s="240"/>
      <c r="K201" s="240"/>
      <c r="L201" s="245"/>
      <c r="M201" s="246"/>
      <c r="N201" s="247"/>
      <c r="O201" s="247"/>
      <c r="P201" s="247"/>
      <c r="Q201" s="247"/>
      <c r="R201" s="247"/>
      <c r="S201" s="247"/>
      <c r="T201" s="248"/>
      <c r="U201" s="14"/>
      <c r="V201" s="14"/>
      <c r="W201" s="14"/>
      <c r="X201" s="14"/>
      <c r="Y201" s="14"/>
      <c r="Z201" s="14"/>
      <c r="AA201" s="14"/>
      <c r="AB201" s="14"/>
      <c r="AC201" s="14"/>
      <c r="AD201" s="14"/>
      <c r="AE201" s="14"/>
      <c r="AT201" s="249" t="s">
        <v>200</v>
      </c>
      <c r="AU201" s="249" t="s">
        <v>79</v>
      </c>
      <c r="AV201" s="14" t="s">
        <v>79</v>
      </c>
      <c r="AW201" s="14" t="s">
        <v>31</v>
      </c>
      <c r="AX201" s="14" t="s">
        <v>70</v>
      </c>
      <c r="AY201" s="249" t="s">
        <v>191</v>
      </c>
    </row>
    <row r="202" s="14" customFormat="1">
      <c r="A202" s="14"/>
      <c r="B202" s="239"/>
      <c r="C202" s="240"/>
      <c r="D202" s="230" t="s">
        <v>200</v>
      </c>
      <c r="E202" s="241" t="s">
        <v>19</v>
      </c>
      <c r="F202" s="242" t="s">
        <v>1498</v>
      </c>
      <c r="G202" s="240"/>
      <c r="H202" s="243">
        <v>-4.8789999999999996</v>
      </c>
      <c r="I202" s="244"/>
      <c r="J202" s="240"/>
      <c r="K202" s="240"/>
      <c r="L202" s="245"/>
      <c r="M202" s="246"/>
      <c r="N202" s="247"/>
      <c r="O202" s="247"/>
      <c r="P202" s="247"/>
      <c r="Q202" s="247"/>
      <c r="R202" s="247"/>
      <c r="S202" s="247"/>
      <c r="T202" s="248"/>
      <c r="U202" s="14"/>
      <c r="V202" s="14"/>
      <c r="W202" s="14"/>
      <c r="X202" s="14"/>
      <c r="Y202" s="14"/>
      <c r="Z202" s="14"/>
      <c r="AA202" s="14"/>
      <c r="AB202" s="14"/>
      <c r="AC202" s="14"/>
      <c r="AD202" s="14"/>
      <c r="AE202" s="14"/>
      <c r="AT202" s="249" t="s">
        <v>200</v>
      </c>
      <c r="AU202" s="249" t="s">
        <v>79</v>
      </c>
      <c r="AV202" s="14" t="s">
        <v>79</v>
      </c>
      <c r="AW202" s="14" t="s">
        <v>31</v>
      </c>
      <c r="AX202" s="14" t="s">
        <v>70</v>
      </c>
      <c r="AY202" s="249" t="s">
        <v>191</v>
      </c>
    </row>
    <row r="203" s="14" customFormat="1">
      <c r="A203" s="14"/>
      <c r="B203" s="239"/>
      <c r="C203" s="240"/>
      <c r="D203" s="230" t="s">
        <v>200</v>
      </c>
      <c r="E203" s="241" t="s">
        <v>19</v>
      </c>
      <c r="F203" s="242" t="s">
        <v>1499</v>
      </c>
      <c r="G203" s="240"/>
      <c r="H203" s="243">
        <v>-2.9180000000000001</v>
      </c>
      <c r="I203" s="244"/>
      <c r="J203" s="240"/>
      <c r="K203" s="240"/>
      <c r="L203" s="245"/>
      <c r="M203" s="246"/>
      <c r="N203" s="247"/>
      <c r="O203" s="247"/>
      <c r="P203" s="247"/>
      <c r="Q203" s="247"/>
      <c r="R203" s="247"/>
      <c r="S203" s="247"/>
      <c r="T203" s="248"/>
      <c r="U203" s="14"/>
      <c r="V203" s="14"/>
      <c r="W203" s="14"/>
      <c r="X203" s="14"/>
      <c r="Y203" s="14"/>
      <c r="Z203" s="14"/>
      <c r="AA203" s="14"/>
      <c r="AB203" s="14"/>
      <c r="AC203" s="14"/>
      <c r="AD203" s="14"/>
      <c r="AE203" s="14"/>
      <c r="AT203" s="249" t="s">
        <v>200</v>
      </c>
      <c r="AU203" s="249" t="s">
        <v>79</v>
      </c>
      <c r="AV203" s="14" t="s">
        <v>79</v>
      </c>
      <c r="AW203" s="14" t="s">
        <v>31</v>
      </c>
      <c r="AX203" s="14" t="s">
        <v>70</v>
      </c>
      <c r="AY203" s="249" t="s">
        <v>191</v>
      </c>
    </row>
    <row r="204" s="14" customFormat="1">
      <c r="A204" s="14"/>
      <c r="B204" s="239"/>
      <c r="C204" s="240"/>
      <c r="D204" s="230" t="s">
        <v>200</v>
      </c>
      <c r="E204" s="241" t="s">
        <v>19</v>
      </c>
      <c r="F204" s="242" t="s">
        <v>1500</v>
      </c>
      <c r="G204" s="240"/>
      <c r="H204" s="243">
        <v>-7.4489999999999998</v>
      </c>
      <c r="I204" s="244"/>
      <c r="J204" s="240"/>
      <c r="K204" s="240"/>
      <c r="L204" s="245"/>
      <c r="M204" s="246"/>
      <c r="N204" s="247"/>
      <c r="O204" s="247"/>
      <c r="P204" s="247"/>
      <c r="Q204" s="247"/>
      <c r="R204" s="247"/>
      <c r="S204" s="247"/>
      <c r="T204" s="248"/>
      <c r="U204" s="14"/>
      <c r="V204" s="14"/>
      <c r="W204" s="14"/>
      <c r="X204" s="14"/>
      <c r="Y204" s="14"/>
      <c r="Z204" s="14"/>
      <c r="AA204" s="14"/>
      <c r="AB204" s="14"/>
      <c r="AC204" s="14"/>
      <c r="AD204" s="14"/>
      <c r="AE204" s="14"/>
      <c r="AT204" s="249" t="s">
        <v>200</v>
      </c>
      <c r="AU204" s="249" t="s">
        <v>79</v>
      </c>
      <c r="AV204" s="14" t="s">
        <v>79</v>
      </c>
      <c r="AW204" s="14" t="s">
        <v>31</v>
      </c>
      <c r="AX204" s="14" t="s">
        <v>70</v>
      </c>
      <c r="AY204" s="249" t="s">
        <v>191</v>
      </c>
    </row>
    <row r="205" s="15" customFormat="1">
      <c r="A205" s="15"/>
      <c r="B205" s="250"/>
      <c r="C205" s="251"/>
      <c r="D205" s="230" t="s">
        <v>200</v>
      </c>
      <c r="E205" s="252" t="s">
        <v>19</v>
      </c>
      <c r="F205" s="253" t="s">
        <v>209</v>
      </c>
      <c r="G205" s="251"/>
      <c r="H205" s="254">
        <v>12.69</v>
      </c>
      <c r="I205" s="255"/>
      <c r="J205" s="251"/>
      <c r="K205" s="251"/>
      <c r="L205" s="256"/>
      <c r="M205" s="257"/>
      <c r="N205" s="258"/>
      <c r="O205" s="258"/>
      <c r="P205" s="258"/>
      <c r="Q205" s="258"/>
      <c r="R205" s="258"/>
      <c r="S205" s="258"/>
      <c r="T205" s="259"/>
      <c r="U205" s="15"/>
      <c r="V205" s="15"/>
      <c r="W205" s="15"/>
      <c r="X205" s="15"/>
      <c r="Y205" s="15"/>
      <c r="Z205" s="15"/>
      <c r="AA205" s="15"/>
      <c r="AB205" s="15"/>
      <c r="AC205" s="15"/>
      <c r="AD205" s="15"/>
      <c r="AE205" s="15"/>
      <c r="AT205" s="260" t="s">
        <v>200</v>
      </c>
      <c r="AU205" s="260" t="s">
        <v>79</v>
      </c>
      <c r="AV205" s="15" t="s">
        <v>119</v>
      </c>
      <c r="AW205" s="15" t="s">
        <v>31</v>
      </c>
      <c r="AX205" s="15" t="s">
        <v>77</v>
      </c>
      <c r="AY205" s="260" t="s">
        <v>191</v>
      </c>
    </row>
    <row r="206" s="2" customFormat="1" ht="21.75" customHeight="1">
      <c r="A206" s="40"/>
      <c r="B206" s="41"/>
      <c r="C206" s="215" t="s">
        <v>332</v>
      </c>
      <c r="D206" s="215" t="s">
        <v>194</v>
      </c>
      <c r="E206" s="216" t="s">
        <v>1081</v>
      </c>
      <c r="F206" s="217" t="s">
        <v>1082</v>
      </c>
      <c r="G206" s="218" t="s">
        <v>367</v>
      </c>
      <c r="H206" s="219">
        <v>47.027000000000001</v>
      </c>
      <c r="I206" s="220"/>
      <c r="J206" s="221">
        <f>ROUND(I206*H206,2)</f>
        <v>0</v>
      </c>
      <c r="K206" s="217" t="s">
        <v>521</v>
      </c>
      <c r="L206" s="46"/>
      <c r="M206" s="222" t="s">
        <v>19</v>
      </c>
      <c r="N206" s="223" t="s">
        <v>41</v>
      </c>
      <c r="O206" s="86"/>
      <c r="P206" s="224">
        <f>O206*H206</f>
        <v>0</v>
      </c>
      <c r="Q206" s="224">
        <v>0.0018247000000000001</v>
      </c>
      <c r="R206" s="224">
        <f>Q206*H206</f>
        <v>0.085810166899999998</v>
      </c>
      <c r="S206" s="224">
        <v>0</v>
      </c>
      <c r="T206" s="225">
        <f>S206*H206</f>
        <v>0</v>
      </c>
      <c r="U206" s="40"/>
      <c r="V206" s="40"/>
      <c r="W206" s="40"/>
      <c r="X206" s="40"/>
      <c r="Y206" s="40"/>
      <c r="Z206" s="40"/>
      <c r="AA206" s="40"/>
      <c r="AB206" s="40"/>
      <c r="AC206" s="40"/>
      <c r="AD206" s="40"/>
      <c r="AE206" s="40"/>
      <c r="AR206" s="226" t="s">
        <v>119</v>
      </c>
      <c r="AT206" s="226" t="s">
        <v>194</v>
      </c>
      <c r="AU206" s="226" t="s">
        <v>79</v>
      </c>
      <c r="AY206" s="19" t="s">
        <v>191</v>
      </c>
      <c r="BE206" s="227">
        <f>IF(N206="základní",J206,0)</f>
        <v>0</v>
      </c>
      <c r="BF206" s="227">
        <f>IF(N206="snížená",J206,0)</f>
        <v>0</v>
      </c>
      <c r="BG206" s="227">
        <f>IF(N206="zákl. přenesená",J206,0)</f>
        <v>0</v>
      </c>
      <c r="BH206" s="227">
        <f>IF(N206="sníž. přenesená",J206,0)</f>
        <v>0</v>
      </c>
      <c r="BI206" s="227">
        <f>IF(N206="nulová",J206,0)</f>
        <v>0</v>
      </c>
      <c r="BJ206" s="19" t="s">
        <v>77</v>
      </c>
      <c r="BK206" s="227">
        <f>ROUND(I206*H206,2)</f>
        <v>0</v>
      </c>
      <c r="BL206" s="19" t="s">
        <v>119</v>
      </c>
      <c r="BM206" s="226" t="s">
        <v>1501</v>
      </c>
    </row>
    <row r="207" s="13" customFormat="1">
      <c r="A207" s="13"/>
      <c r="B207" s="228"/>
      <c r="C207" s="229"/>
      <c r="D207" s="230" t="s">
        <v>200</v>
      </c>
      <c r="E207" s="231" t="s">
        <v>19</v>
      </c>
      <c r="F207" s="232" t="s">
        <v>1026</v>
      </c>
      <c r="G207" s="229"/>
      <c r="H207" s="231" t="s">
        <v>19</v>
      </c>
      <c r="I207" s="233"/>
      <c r="J207" s="229"/>
      <c r="K207" s="229"/>
      <c r="L207" s="234"/>
      <c r="M207" s="235"/>
      <c r="N207" s="236"/>
      <c r="O207" s="236"/>
      <c r="P207" s="236"/>
      <c r="Q207" s="236"/>
      <c r="R207" s="236"/>
      <c r="S207" s="236"/>
      <c r="T207" s="237"/>
      <c r="U207" s="13"/>
      <c r="V207" s="13"/>
      <c r="W207" s="13"/>
      <c r="X207" s="13"/>
      <c r="Y207" s="13"/>
      <c r="Z207" s="13"/>
      <c r="AA207" s="13"/>
      <c r="AB207" s="13"/>
      <c r="AC207" s="13"/>
      <c r="AD207" s="13"/>
      <c r="AE207" s="13"/>
      <c r="AT207" s="238" t="s">
        <v>200</v>
      </c>
      <c r="AU207" s="238" t="s">
        <v>79</v>
      </c>
      <c r="AV207" s="13" t="s">
        <v>77</v>
      </c>
      <c r="AW207" s="13" t="s">
        <v>31</v>
      </c>
      <c r="AX207" s="13" t="s">
        <v>70</v>
      </c>
      <c r="AY207" s="238" t="s">
        <v>191</v>
      </c>
    </row>
    <row r="208" s="14" customFormat="1">
      <c r="A208" s="14"/>
      <c r="B208" s="239"/>
      <c r="C208" s="240"/>
      <c r="D208" s="230" t="s">
        <v>200</v>
      </c>
      <c r="E208" s="241" t="s">
        <v>19</v>
      </c>
      <c r="F208" s="242" t="s">
        <v>1502</v>
      </c>
      <c r="G208" s="240"/>
      <c r="H208" s="243">
        <v>5.3719999999999999</v>
      </c>
      <c r="I208" s="244"/>
      <c r="J208" s="240"/>
      <c r="K208" s="240"/>
      <c r="L208" s="245"/>
      <c r="M208" s="246"/>
      <c r="N208" s="247"/>
      <c r="O208" s="247"/>
      <c r="P208" s="247"/>
      <c r="Q208" s="247"/>
      <c r="R208" s="247"/>
      <c r="S208" s="247"/>
      <c r="T208" s="248"/>
      <c r="U208" s="14"/>
      <c r="V208" s="14"/>
      <c r="W208" s="14"/>
      <c r="X208" s="14"/>
      <c r="Y208" s="14"/>
      <c r="Z208" s="14"/>
      <c r="AA208" s="14"/>
      <c r="AB208" s="14"/>
      <c r="AC208" s="14"/>
      <c r="AD208" s="14"/>
      <c r="AE208" s="14"/>
      <c r="AT208" s="249" t="s">
        <v>200</v>
      </c>
      <c r="AU208" s="249" t="s">
        <v>79</v>
      </c>
      <c r="AV208" s="14" t="s">
        <v>79</v>
      </c>
      <c r="AW208" s="14" t="s">
        <v>31</v>
      </c>
      <c r="AX208" s="14" t="s">
        <v>70</v>
      </c>
      <c r="AY208" s="249" t="s">
        <v>191</v>
      </c>
    </row>
    <row r="209" s="14" customFormat="1">
      <c r="A209" s="14"/>
      <c r="B209" s="239"/>
      <c r="C209" s="240"/>
      <c r="D209" s="230" t="s">
        <v>200</v>
      </c>
      <c r="E209" s="241" t="s">
        <v>19</v>
      </c>
      <c r="F209" s="242" t="s">
        <v>1503</v>
      </c>
      <c r="G209" s="240"/>
      <c r="H209" s="243">
        <v>3.0489999999999999</v>
      </c>
      <c r="I209" s="244"/>
      <c r="J209" s="240"/>
      <c r="K209" s="240"/>
      <c r="L209" s="245"/>
      <c r="M209" s="246"/>
      <c r="N209" s="247"/>
      <c r="O209" s="247"/>
      <c r="P209" s="247"/>
      <c r="Q209" s="247"/>
      <c r="R209" s="247"/>
      <c r="S209" s="247"/>
      <c r="T209" s="248"/>
      <c r="U209" s="14"/>
      <c r="V209" s="14"/>
      <c r="W209" s="14"/>
      <c r="X209" s="14"/>
      <c r="Y209" s="14"/>
      <c r="Z209" s="14"/>
      <c r="AA209" s="14"/>
      <c r="AB209" s="14"/>
      <c r="AC209" s="14"/>
      <c r="AD209" s="14"/>
      <c r="AE209" s="14"/>
      <c r="AT209" s="249" t="s">
        <v>200</v>
      </c>
      <c r="AU209" s="249" t="s">
        <v>79</v>
      </c>
      <c r="AV209" s="14" t="s">
        <v>79</v>
      </c>
      <c r="AW209" s="14" t="s">
        <v>31</v>
      </c>
      <c r="AX209" s="14" t="s">
        <v>70</v>
      </c>
      <c r="AY209" s="249" t="s">
        <v>191</v>
      </c>
    </row>
    <row r="210" s="14" customFormat="1">
      <c r="A210" s="14"/>
      <c r="B210" s="239"/>
      <c r="C210" s="240"/>
      <c r="D210" s="230" t="s">
        <v>200</v>
      </c>
      <c r="E210" s="241" t="s">
        <v>19</v>
      </c>
      <c r="F210" s="242" t="s">
        <v>1504</v>
      </c>
      <c r="G210" s="240"/>
      <c r="H210" s="243">
        <v>3.6469999999999998</v>
      </c>
      <c r="I210" s="244"/>
      <c r="J210" s="240"/>
      <c r="K210" s="240"/>
      <c r="L210" s="245"/>
      <c r="M210" s="246"/>
      <c r="N210" s="247"/>
      <c r="O210" s="247"/>
      <c r="P210" s="247"/>
      <c r="Q210" s="247"/>
      <c r="R210" s="247"/>
      <c r="S210" s="247"/>
      <c r="T210" s="248"/>
      <c r="U210" s="14"/>
      <c r="V210" s="14"/>
      <c r="W210" s="14"/>
      <c r="X210" s="14"/>
      <c r="Y210" s="14"/>
      <c r="Z210" s="14"/>
      <c r="AA210" s="14"/>
      <c r="AB210" s="14"/>
      <c r="AC210" s="14"/>
      <c r="AD210" s="14"/>
      <c r="AE210" s="14"/>
      <c r="AT210" s="249" t="s">
        <v>200</v>
      </c>
      <c r="AU210" s="249" t="s">
        <v>79</v>
      </c>
      <c r="AV210" s="14" t="s">
        <v>79</v>
      </c>
      <c r="AW210" s="14" t="s">
        <v>31</v>
      </c>
      <c r="AX210" s="14" t="s">
        <v>70</v>
      </c>
      <c r="AY210" s="249" t="s">
        <v>191</v>
      </c>
    </row>
    <row r="211" s="14" customFormat="1">
      <c r="A211" s="14"/>
      <c r="B211" s="239"/>
      <c r="C211" s="240"/>
      <c r="D211" s="230" t="s">
        <v>200</v>
      </c>
      <c r="E211" s="241" t="s">
        <v>19</v>
      </c>
      <c r="F211" s="242" t="s">
        <v>1505</v>
      </c>
      <c r="G211" s="240"/>
      <c r="H211" s="243">
        <v>34.959000000000003</v>
      </c>
      <c r="I211" s="244"/>
      <c r="J211" s="240"/>
      <c r="K211" s="240"/>
      <c r="L211" s="245"/>
      <c r="M211" s="246"/>
      <c r="N211" s="247"/>
      <c r="O211" s="247"/>
      <c r="P211" s="247"/>
      <c r="Q211" s="247"/>
      <c r="R211" s="247"/>
      <c r="S211" s="247"/>
      <c r="T211" s="248"/>
      <c r="U211" s="14"/>
      <c r="V211" s="14"/>
      <c r="W211" s="14"/>
      <c r="X211" s="14"/>
      <c r="Y211" s="14"/>
      <c r="Z211" s="14"/>
      <c r="AA211" s="14"/>
      <c r="AB211" s="14"/>
      <c r="AC211" s="14"/>
      <c r="AD211" s="14"/>
      <c r="AE211" s="14"/>
      <c r="AT211" s="249" t="s">
        <v>200</v>
      </c>
      <c r="AU211" s="249" t="s">
        <v>79</v>
      </c>
      <c r="AV211" s="14" t="s">
        <v>79</v>
      </c>
      <c r="AW211" s="14" t="s">
        <v>31</v>
      </c>
      <c r="AX211" s="14" t="s">
        <v>70</v>
      </c>
      <c r="AY211" s="249" t="s">
        <v>191</v>
      </c>
    </row>
    <row r="212" s="15" customFormat="1">
      <c r="A212" s="15"/>
      <c r="B212" s="250"/>
      <c r="C212" s="251"/>
      <c r="D212" s="230" t="s">
        <v>200</v>
      </c>
      <c r="E212" s="252" t="s">
        <v>19</v>
      </c>
      <c r="F212" s="253" t="s">
        <v>209</v>
      </c>
      <c r="G212" s="251"/>
      <c r="H212" s="254">
        <v>47.027000000000001</v>
      </c>
      <c r="I212" s="255"/>
      <c r="J212" s="251"/>
      <c r="K212" s="251"/>
      <c r="L212" s="256"/>
      <c r="M212" s="257"/>
      <c r="N212" s="258"/>
      <c r="O212" s="258"/>
      <c r="P212" s="258"/>
      <c r="Q212" s="258"/>
      <c r="R212" s="258"/>
      <c r="S212" s="258"/>
      <c r="T212" s="259"/>
      <c r="U212" s="15"/>
      <c r="V212" s="15"/>
      <c r="W212" s="15"/>
      <c r="X212" s="15"/>
      <c r="Y212" s="15"/>
      <c r="Z212" s="15"/>
      <c r="AA212" s="15"/>
      <c r="AB212" s="15"/>
      <c r="AC212" s="15"/>
      <c r="AD212" s="15"/>
      <c r="AE212" s="15"/>
      <c r="AT212" s="260" t="s">
        <v>200</v>
      </c>
      <c r="AU212" s="260" t="s">
        <v>79</v>
      </c>
      <c r="AV212" s="15" t="s">
        <v>119</v>
      </c>
      <c r="AW212" s="15" t="s">
        <v>31</v>
      </c>
      <c r="AX212" s="15" t="s">
        <v>77</v>
      </c>
      <c r="AY212" s="260" t="s">
        <v>191</v>
      </c>
    </row>
    <row r="213" s="2" customFormat="1" ht="16.5" customHeight="1">
      <c r="A213" s="40"/>
      <c r="B213" s="41"/>
      <c r="C213" s="215" t="s">
        <v>338</v>
      </c>
      <c r="D213" s="215" t="s">
        <v>194</v>
      </c>
      <c r="E213" s="216" t="s">
        <v>1088</v>
      </c>
      <c r="F213" s="217" t="s">
        <v>1089</v>
      </c>
      <c r="G213" s="218" t="s">
        <v>367</v>
      </c>
      <c r="H213" s="219">
        <v>47.027000000000001</v>
      </c>
      <c r="I213" s="220"/>
      <c r="J213" s="221">
        <f>ROUND(I213*H213,2)</f>
        <v>0</v>
      </c>
      <c r="K213" s="217" t="s">
        <v>521</v>
      </c>
      <c r="L213" s="46"/>
      <c r="M213" s="222" t="s">
        <v>19</v>
      </c>
      <c r="N213" s="223" t="s">
        <v>41</v>
      </c>
      <c r="O213" s="86"/>
      <c r="P213" s="224">
        <f>O213*H213</f>
        <v>0</v>
      </c>
      <c r="Q213" s="224">
        <v>3.6000000000000001E-05</v>
      </c>
      <c r="R213" s="224">
        <f>Q213*H213</f>
        <v>0.0016929720000000001</v>
      </c>
      <c r="S213" s="224">
        <v>0</v>
      </c>
      <c r="T213" s="225">
        <f>S213*H213</f>
        <v>0</v>
      </c>
      <c r="U213" s="40"/>
      <c r="V213" s="40"/>
      <c r="W213" s="40"/>
      <c r="X213" s="40"/>
      <c r="Y213" s="40"/>
      <c r="Z213" s="40"/>
      <c r="AA213" s="40"/>
      <c r="AB213" s="40"/>
      <c r="AC213" s="40"/>
      <c r="AD213" s="40"/>
      <c r="AE213" s="40"/>
      <c r="AR213" s="226" t="s">
        <v>119</v>
      </c>
      <c r="AT213" s="226" t="s">
        <v>194</v>
      </c>
      <c r="AU213" s="226" t="s">
        <v>79</v>
      </c>
      <c r="AY213" s="19" t="s">
        <v>191</v>
      </c>
      <c r="BE213" s="227">
        <f>IF(N213="základní",J213,0)</f>
        <v>0</v>
      </c>
      <c r="BF213" s="227">
        <f>IF(N213="snížená",J213,0)</f>
        <v>0</v>
      </c>
      <c r="BG213" s="227">
        <f>IF(N213="zákl. přenesená",J213,0)</f>
        <v>0</v>
      </c>
      <c r="BH213" s="227">
        <f>IF(N213="sníž. přenesená",J213,0)</f>
        <v>0</v>
      </c>
      <c r="BI213" s="227">
        <f>IF(N213="nulová",J213,0)</f>
        <v>0</v>
      </c>
      <c r="BJ213" s="19" t="s">
        <v>77</v>
      </c>
      <c r="BK213" s="227">
        <f>ROUND(I213*H213,2)</f>
        <v>0</v>
      </c>
      <c r="BL213" s="19" t="s">
        <v>119</v>
      </c>
      <c r="BM213" s="226" t="s">
        <v>1506</v>
      </c>
    </row>
    <row r="214" s="2" customFormat="1">
      <c r="A214" s="40"/>
      <c r="B214" s="41"/>
      <c r="C214" s="215" t="s">
        <v>349</v>
      </c>
      <c r="D214" s="215" t="s">
        <v>194</v>
      </c>
      <c r="E214" s="216" t="s">
        <v>1091</v>
      </c>
      <c r="F214" s="217" t="s">
        <v>1092</v>
      </c>
      <c r="G214" s="218" t="s">
        <v>244</v>
      </c>
      <c r="H214" s="219">
        <v>1.0149999999999999</v>
      </c>
      <c r="I214" s="220"/>
      <c r="J214" s="221">
        <f>ROUND(I214*H214,2)</f>
        <v>0</v>
      </c>
      <c r="K214" s="217" t="s">
        <v>521</v>
      </c>
      <c r="L214" s="46"/>
      <c r="M214" s="222" t="s">
        <v>19</v>
      </c>
      <c r="N214" s="223" t="s">
        <v>41</v>
      </c>
      <c r="O214" s="86"/>
      <c r="P214" s="224">
        <f>O214*H214</f>
        <v>0</v>
      </c>
      <c r="Q214" s="224">
        <v>1.0384500000000001</v>
      </c>
      <c r="R214" s="224">
        <f>Q214*H214</f>
        <v>1.05402675</v>
      </c>
      <c r="S214" s="224">
        <v>0</v>
      </c>
      <c r="T214" s="225">
        <f>S214*H214</f>
        <v>0</v>
      </c>
      <c r="U214" s="40"/>
      <c r="V214" s="40"/>
      <c r="W214" s="40"/>
      <c r="X214" s="40"/>
      <c r="Y214" s="40"/>
      <c r="Z214" s="40"/>
      <c r="AA214" s="40"/>
      <c r="AB214" s="40"/>
      <c r="AC214" s="40"/>
      <c r="AD214" s="40"/>
      <c r="AE214" s="40"/>
      <c r="AR214" s="226" t="s">
        <v>119</v>
      </c>
      <c r="AT214" s="226" t="s">
        <v>194</v>
      </c>
      <c r="AU214" s="226" t="s">
        <v>79</v>
      </c>
      <c r="AY214" s="19" t="s">
        <v>191</v>
      </c>
      <c r="BE214" s="227">
        <f>IF(N214="základní",J214,0)</f>
        <v>0</v>
      </c>
      <c r="BF214" s="227">
        <f>IF(N214="snížená",J214,0)</f>
        <v>0</v>
      </c>
      <c r="BG214" s="227">
        <f>IF(N214="zákl. přenesená",J214,0)</f>
        <v>0</v>
      </c>
      <c r="BH214" s="227">
        <f>IF(N214="sníž. přenesená",J214,0)</f>
        <v>0</v>
      </c>
      <c r="BI214" s="227">
        <f>IF(N214="nulová",J214,0)</f>
        <v>0</v>
      </c>
      <c r="BJ214" s="19" t="s">
        <v>77</v>
      </c>
      <c r="BK214" s="227">
        <f>ROUND(I214*H214,2)</f>
        <v>0</v>
      </c>
      <c r="BL214" s="19" t="s">
        <v>119</v>
      </c>
      <c r="BM214" s="226" t="s">
        <v>1507</v>
      </c>
    </row>
    <row r="215" s="2" customFormat="1">
      <c r="A215" s="40"/>
      <c r="B215" s="41"/>
      <c r="C215" s="42"/>
      <c r="D215" s="230" t="s">
        <v>231</v>
      </c>
      <c r="E215" s="42"/>
      <c r="F215" s="271" t="s">
        <v>1094</v>
      </c>
      <c r="G215" s="42"/>
      <c r="H215" s="42"/>
      <c r="I215" s="272"/>
      <c r="J215" s="42"/>
      <c r="K215" s="42"/>
      <c r="L215" s="46"/>
      <c r="M215" s="273"/>
      <c r="N215" s="274"/>
      <c r="O215" s="86"/>
      <c r="P215" s="86"/>
      <c r="Q215" s="86"/>
      <c r="R215" s="86"/>
      <c r="S215" s="86"/>
      <c r="T215" s="87"/>
      <c r="U215" s="40"/>
      <c r="V215" s="40"/>
      <c r="W215" s="40"/>
      <c r="X215" s="40"/>
      <c r="Y215" s="40"/>
      <c r="Z215" s="40"/>
      <c r="AA215" s="40"/>
      <c r="AB215" s="40"/>
      <c r="AC215" s="40"/>
      <c r="AD215" s="40"/>
      <c r="AE215" s="40"/>
      <c r="AT215" s="19" t="s">
        <v>231</v>
      </c>
      <c r="AU215" s="19" t="s">
        <v>79</v>
      </c>
    </row>
    <row r="216" s="14" customFormat="1">
      <c r="A216" s="14"/>
      <c r="B216" s="239"/>
      <c r="C216" s="240"/>
      <c r="D216" s="230" t="s">
        <v>200</v>
      </c>
      <c r="E216" s="241" t="s">
        <v>19</v>
      </c>
      <c r="F216" s="242" t="s">
        <v>1508</v>
      </c>
      <c r="G216" s="240"/>
      <c r="H216" s="243">
        <v>1.0149999999999999</v>
      </c>
      <c r="I216" s="244"/>
      <c r="J216" s="240"/>
      <c r="K216" s="240"/>
      <c r="L216" s="245"/>
      <c r="M216" s="246"/>
      <c r="N216" s="247"/>
      <c r="O216" s="247"/>
      <c r="P216" s="247"/>
      <c r="Q216" s="247"/>
      <c r="R216" s="247"/>
      <c r="S216" s="247"/>
      <c r="T216" s="248"/>
      <c r="U216" s="14"/>
      <c r="V216" s="14"/>
      <c r="W216" s="14"/>
      <c r="X216" s="14"/>
      <c r="Y216" s="14"/>
      <c r="Z216" s="14"/>
      <c r="AA216" s="14"/>
      <c r="AB216" s="14"/>
      <c r="AC216" s="14"/>
      <c r="AD216" s="14"/>
      <c r="AE216" s="14"/>
      <c r="AT216" s="249" t="s">
        <v>200</v>
      </c>
      <c r="AU216" s="249" t="s">
        <v>79</v>
      </c>
      <c r="AV216" s="14" t="s">
        <v>79</v>
      </c>
      <c r="AW216" s="14" t="s">
        <v>31</v>
      </c>
      <c r="AX216" s="14" t="s">
        <v>77</v>
      </c>
      <c r="AY216" s="249" t="s">
        <v>191</v>
      </c>
    </row>
    <row r="217" s="2" customFormat="1" ht="16.5" customHeight="1">
      <c r="A217" s="40"/>
      <c r="B217" s="41"/>
      <c r="C217" s="215" t="s">
        <v>354</v>
      </c>
      <c r="D217" s="215" t="s">
        <v>194</v>
      </c>
      <c r="E217" s="216" t="s">
        <v>1101</v>
      </c>
      <c r="F217" s="217" t="s">
        <v>1102</v>
      </c>
      <c r="G217" s="218" t="s">
        <v>197</v>
      </c>
      <c r="H217" s="219">
        <v>18</v>
      </c>
      <c r="I217" s="220"/>
      <c r="J217" s="221">
        <f>ROUND(I217*H217,2)</f>
        <v>0</v>
      </c>
      <c r="K217" s="217" t="s">
        <v>521</v>
      </c>
      <c r="L217" s="46"/>
      <c r="M217" s="222" t="s">
        <v>19</v>
      </c>
      <c r="N217" s="223" t="s">
        <v>41</v>
      </c>
      <c r="O217" s="86"/>
      <c r="P217" s="224">
        <f>O217*H217</f>
        <v>0</v>
      </c>
      <c r="Q217" s="224">
        <v>0.00662</v>
      </c>
      <c r="R217" s="224">
        <f>Q217*H217</f>
        <v>0.11916</v>
      </c>
      <c r="S217" s="224">
        <v>0</v>
      </c>
      <c r="T217" s="225">
        <f>S217*H217</f>
        <v>0</v>
      </c>
      <c r="U217" s="40"/>
      <c r="V217" s="40"/>
      <c r="W217" s="40"/>
      <c r="X217" s="40"/>
      <c r="Y217" s="40"/>
      <c r="Z217" s="40"/>
      <c r="AA217" s="40"/>
      <c r="AB217" s="40"/>
      <c r="AC217" s="40"/>
      <c r="AD217" s="40"/>
      <c r="AE217" s="40"/>
      <c r="AR217" s="226" t="s">
        <v>119</v>
      </c>
      <c r="AT217" s="226" t="s">
        <v>194</v>
      </c>
      <c r="AU217" s="226" t="s">
        <v>79</v>
      </c>
      <c r="AY217" s="19" t="s">
        <v>191</v>
      </c>
      <c r="BE217" s="227">
        <f>IF(N217="základní",J217,0)</f>
        <v>0</v>
      </c>
      <c r="BF217" s="227">
        <f>IF(N217="snížená",J217,0)</f>
        <v>0</v>
      </c>
      <c r="BG217" s="227">
        <f>IF(N217="zákl. přenesená",J217,0)</f>
        <v>0</v>
      </c>
      <c r="BH217" s="227">
        <f>IF(N217="sníž. přenesená",J217,0)</f>
        <v>0</v>
      </c>
      <c r="BI217" s="227">
        <f>IF(N217="nulová",J217,0)</f>
        <v>0</v>
      </c>
      <c r="BJ217" s="19" t="s">
        <v>77</v>
      </c>
      <c r="BK217" s="227">
        <f>ROUND(I217*H217,2)</f>
        <v>0</v>
      </c>
      <c r="BL217" s="19" t="s">
        <v>119</v>
      </c>
      <c r="BM217" s="226" t="s">
        <v>1509</v>
      </c>
    </row>
    <row r="218" s="2" customFormat="1">
      <c r="A218" s="40"/>
      <c r="B218" s="41"/>
      <c r="C218" s="215" t="s">
        <v>359</v>
      </c>
      <c r="D218" s="215" t="s">
        <v>194</v>
      </c>
      <c r="E218" s="216" t="s">
        <v>1060</v>
      </c>
      <c r="F218" s="217" t="s">
        <v>1061</v>
      </c>
      <c r="G218" s="218" t="s">
        <v>197</v>
      </c>
      <c r="H218" s="219">
        <v>10</v>
      </c>
      <c r="I218" s="220"/>
      <c r="J218" s="221">
        <f>ROUND(I218*H218,2)</f>
        <v>0</v>
      </c>
      <c r="K218" s="217" t="s">
        <v>521</v>
      </c>
      <c r="L218" s="46"/>
      <c r="M218" s="222" t="s">
        <v>19</v>
      </c>
      <c r="N218" s="223" t="s">
        <v>41</v>
      </c>
      <c r="O218" s="86"/>
      <c r="P218" s="224">
        <f>O218*H218</f>
        <v>0</v>
      </c>
      <c r="Q218" s="224">
        <v>0.00078160000000000002</v>
      </c>
      <c r="R218" s="224">
        <f>Q218*H218</f>
        <v>0.007816</v>
      </c>
      <c r="S218" s="224">
        <v>0.001</v>
      </c>
      <c r="T218" s="225">
        <f>S218*H218</f>
        <v>0.01</v>
      </c>
      <c r="U218" s="40"/>
      <c r="V218" s="40"/>
      <c r="W218" s="40"/>
      <c r="X218" s="40"/>
      <c r="Y218" s="40"/>
      <c r="Z218" s="40"/>
      <c r="AA218" s="40"/>
      <c r="AB218" s="40"/>
      <c r="AC218" s="40"/>
      <c r="AD218" s="40"/>
      <c r="AE218" s="40"/>
      <c r="AR218" s="226" t="s">
        <v>119</v>
      </c>
      <c r="AT218" s="226" t="s">
        <v>194</v>
      </c>
      <c r="AU218" s="226" t="s">
        <v>79</v>
      </c>
      <c r="AY218" s="19" t="s">
        <v>191</v>
      </c>
      <c r="BE218" s="227">
        <f>IF(N218="základní",J218,0)</f>
        <v>0</v>
      </c>
      <c r="BF218" s="227">
        <f>IF(N218="snížená",J218,0)</f>
        <v>0</v>
      </c>
      <c r="BG218" s="227">
        <f>IF(N218="zákl. přenesená",J218,0)</f>
        <v>0</v>
      </c>
      <c r="BH218" s="227">
        <f>IF(N218="sníž. přenesená",J218,0)</f>
        <v>0</v>
      </c>
      <c r="BI218" s="227">
        <f>IF(N218="nulová",J218,0)</f>
        <v>0</v>
      </c>
      <c r="BJ218" s="19" t="s">
        <v>77</v>
      </c>
      <c r="BK218" s="227">
        <f>ROUND(I218*H218,2)</f>
        <v>0</v>
      </c>
      <c r="BL218" s="19" t="s">
        <v>119</v>
      </c>
      <c r="BM218" s="226" t="s">
        <v>1510</v>
      </c>
    </row>
    <row r="219" s="13" customFormat="1">
      <c r="A219" s="13"/>
      <c r="B219" s="228"/>
      <c r="C219" s="229"/>
      <c r="D219" s="230" t="s">
        <v>200</v>
      </c>
      <c r="E219" s="231" t="s">
        <v>19</v>
      </c>
      <c r="F219" s="232" t="s">
        <v>1063</v>
      </c>
      <c r="G219" s="229"/>
      <c r="H219" s="231" t="s">
        <v>19</v>
      </c>
      <c r="I219" s="233"/>
      <c r="J219" s="229"/>
      <c r="K219" s="229"/>
      <c r="L219" s="234"/>
      <c r="M219" s="235"/>
      <c r="N219" s="236"/>
      <c r="O219" s="236"/>
      <c r="P219" s="236"/>
      <c r="Q219" s="236"/>
      <c r="R219" s="236"/>
      <c r="S219" s="236"/>
      <c r="T219" s="237"/>
      <c r="U219" s="13"/>
      <c r="V219" s="13"/>
      <c r="W219" s="13"/>
      <c r="X219" s="13"/>
      <c r="Y219" s="13"/>
      <c r="Z219" s="13"/>
      <c r="AA219" s="13"/>
      <c r="AB219" s="13"/>
      <c r="AC219" s="13"/>
      <c r="AD219" s="13"/>
      <c r="AE219" s="13"/>
      <c r="AT219" s="238" t="s">
        <v>200</v>
      </c>
      <c r="AU219" s="238" t="s">
        <v>79</v>
      </c>
      <c r="AV219" s="13" t="s">
        <v>77</v>
      </c>
      <c r="AW219" s="13" t="s">
        <v>31</v>
      </c>
      <c r="AX219" s="13" t="s">
        <v>70</v>
      </c>
      <c r="AY219" s="238" t="s">
        <v>191</v>
      </c>
    </row>
    <row r="220" s="14" customFormat="1">
      <c r="A220" s="14"/>
      <c r="B220" s="239"/>
      <c r="C220" s="240"/>
      <c r="D220" s="230" t="s">
        <v>200</v>
      </c>
      <c r="E220" s="241" t="s">
        <v>19</v>
      </c>
      <c r="F220" s="242" t="s">
        <v>1511</v>
      </c>
      <c r="G220" s="240"/>
      <c r="H220" s="243">
        <v>10</v>
      </c>
      <c r="I220" s="244"/>
      <c r="J220" s="240"/>
      <c r="K220" s="240"/>
      <c r="L220" s="245"/>
      <c r="M220" s="246"/>
      <c r="N220" s="247"/>
      <c r="O220" s="247"/>
      <c r="P220" s="247"/>
      <c r="Q220" s="247"/>
      <c r="R220" s="247"/>
      <c r="S220" s="247"/>
      <c r="T220" s="248"/>
      <c r="U220" s="14"/>
      <c r="V220" s="14"/>
      <c r="W220" s="14"/>
      <c r="X220" s="14"/>
      <c r="Y220" s="14"/>
      <c r="Z220" s="14"/>
      <c r="AA220" s="14"/>
      <c r="AB220" s="14"/>
      <c r="AC220" s="14"/>
      <c r="AD220" s="14"/>
      <c r="AE220" s="14"/>
      <c r="AT220" s="249" t="s">
        <v>200</v>
      </c>
      <c r="AU220" s="249" t="s">
        <v>79</v>
      </c>
      <c r="AV220" s="14" t="s">
        <v>79</v>
      </c>
      <c r="AW220" s="14" t="s">
        <v>31</v>
      </c>
      <c r="AX220" s="14" t="s">
        <v>77</v>
      </c>
      <c r="AY220" s="249" t="s">
        <v>191</v>
      </c>
    </row>
    <row r="221" s="2" customFormat="1">
      <c r="A221" s="40"/>
      <c r="B221" s="41"/>
      <c r="C221" s="215" t="s">
        <v>364</v>
      </c>
      <c r="D221" s="215" t="s">
        <v>194</v>
      </c>
      <c r="E221" s="216" t="s">
        <v>1096</v>
      </c>
      <c r="F221" s="217" t="s">
        <v>1097</v>
      </c>
      <c r="G221" s="218" t="s">
        <v>197</v>
      </c>
      <c r="H221" s="219">
        <v>12</v>
      </c>
      <c r="I221" s="220"/>
      <c r="J221" s="221">
        <f>ROUND(I221*H221,2)</f>
        <v>0</v>
      </c>
      <c r="K221" s="217" t="s">
        <v>521</v>
      </c>
      <c r="L221" s="46"/>
      <c r="M221" s="222" t="s">
        <v>19</v>
      </c>
      <c r="N221" s="223" t="s">
        <v>41</v>
      </c>
      <c r="O221" s="86"/>
      <c r="P221" s="224">
        <f>O221*H221</f>
        <v>0</v>
      </c>
      <c r="Q221" s="224">
        <v>0.0012247200000000001</v>
      </c>
      <c r="R221" s="224">
        <f>Q221*H221</f>
        <v>0.01469664</v>
      </c>
      <c r="S221" s="224">
        <v>0.001</v>
      </c>
      <c r="T221" s="225">
        <f>S221*H221</f>
        <v>0.012</v>
      </c>
      <c r="U221" s="40"/>
      <c r="V221" s="40"/>
      <c r="W221" s="40"/>
      <c r="X221" s="40"/>
      <c r="Y221" s="40"/>
      <c r="Z221" s="40"/>
      <c r="AA221" s="40"/>
      <c r="AB221" s="40"/>
      <c r="AC221" s="40"/>
      <c r="AD221" s="40"/>
      <c r="AE221" s="40"/>
      <c r="AR221" s="226" t="s">
        <v>119</v>
      </c>
      <c r="AT221" s="226" t="s">
        <v>194</v>
      </c>
      <c r="AU221" s="226" t="s">
        <v>79</v>
      </c>
      <c r="AY221" s="19" t="s">
        <v>191</v>
      </c>
      <c r="BE221" s="227">
        <f>IF(N221="základní",J221,0)</f>
        <v>0</v>
      </c>
      <c r="BF221" s="227">
        <f>IF(N221="snížená",J221,0)</f>
        <v>0</v>
      </c>
      <c r="BG221" s="227">
        <f>IF(N221="zákl. přenesená",J221,0)</f>
        <v>0</v>
      </c>
      <c r="BH221" s="227">
        <f>IF(N221="sníž. přenesená",J221,0)</f>
        <v>0</v>
      </c>
      <c r="BI221" s="227">
        <f>IF(N221="nulová",J221,0)</f>
        <v>0</v>
      </c>
      <c r="BJ221" s="19" t="s">
        <v>77</v>
      </c>
      <c r="BK221" s="227">
        <f>ROUND(I221*H221,2)</f>
        <v>0</v>
      </c>
      <c r="BL221" s="19" t="s">
        <v>119</v>
      </c>
      <c r="BM221" s="226" t="s">
        <v>1512</v>
      </c>
    </row>
    <row r="222" s="13" customFormat="1">
      <c r="A222" s="13"/>
      <c r="B222" s="228"/>
      <c r="C222" s="229"/>
      <c r="D222" s="230" t="s">
        <v>200</v>
      </c>
      <c r="E222" s="231" t="s">
        <v>19</v>
      </c>
      <c r="F222" s="232" t="s">
        <v>1099</v>
      </c>
      <c r="G222" s="229"/>
      <c r="H222" s="231" t="s">
        <v>19</v>
      </c>
      <c r="I222" s="233"/>
      <c r="J222" s="229"/>
      <c r="K222" s="229"/>
      <c r="L222" s="234"/>
      <c r="M222" s="235"/>
      <c r="N222" s="236"/>
      <c r="O222" s="236"/>
      <c r="P222" s="236"/>
      <c r="Q222" s="236"/>
      <c r="R222" s="236"/>
      <c r="S222" s="236"/>
      <c r="T222" s="237"/>
      <c r="U222" s="13"/>
      <c r="V222" s="13"/>
      <c r="W222" s="13"/>
      <c r="X222" s="13"/>
      <c r="Y222" s="13"/>
      <c r="Z222" s="13"/>
      <c r="AA222" s="13"/>
      <c r="AB222" s="13"/>
      <c r="AC222" s="13"/>
      <c r="AD222" s="13"/>
      <c r="AE222" s="13"/>
      <c r="AT222" s="238" t="s">
        <v>200</v>
      </c>
      <c r="AU222" s="238" t="s">
        <v>79</v>
      </c>
      <c r="AV222" s="13" t="s">
        <v>77</v>
      </c>
      <c r="AW222" s="13" t="s">
        <v>31</v>
      </c>
      <c r="AX222" s="13" t="s">
        <v>70</v>
      </c>
      <c r="AY222" s="238" t="s">
        <v>191</v>
      </c>
    </row>
    <row r="223" s="14" customFormat="1">
      <c r="A223" s="14"/>
      <c r="B223" s="239"/>
      <c r="C223" s="240"/>
      <c r="D223" s="230" t="s">
        <v>200</v>
      </c>
      <c r="E223" s="241" t="s">
        <v>19</v>
      </c>
      <c r="F223" s="242" t="s">
        <v>1513</v>
      </c>
      <c r="G223" s="240"/>
      <c r="H223" s="243">
        <v>12</v>
      </c>
      <c r="I223" s="244"/>
      <c r="J223" s="240"/>
      <c r="K223" s="240"/>
      <c r="L223" s="245"/>
      <c r="M223" s="246"/>
      <c r="N223" s="247"/>
      <c r="O223" s="247"/>
      <c r="P223" s="247"/>
      <c r="Q223" s="247"/>
      <c r="R223" s="247"/>
      <c r="S223" s="247"/>
      <c r="T223" s="248"/>
      <c r="U223" s="14"/>
      <c r="V223" s="14"/>
      <c r="W223" s="14"/>
      <c r="X223" s="14"/>
      <c r="Y223" s="14"/>
      <c r="Z223" s="14"/>
      <c r="AA223" s="14"/>
      <c r="AB223" s="14"/>
      <c r="AC223" s="14"/>
      <c r="AD223" s="14"/>
      <c r="AE223" s="14"/>
      <c r="AT223" s="249" t="s">
        <v>200</v>
      </c>
      <c r="AU223" s="249" t="s">
        <v>79</v>
      </c>
      <c r="AV223" s="14" t="s">
        <v>79</v>
      </c>
      <c r="AW223" s="14" t="s">
        <v>31</v>
      </c>
      <c r="AX223" s="14" t="s">
        <v>77</v>
      </c>
      <c r="AY223" s="249" t="s">
        <v>191</v>
      </c>
    </row>
    <row r="224" s="12" customFormat="1" ht="22.8" customHeight="1">
      <c r="A224" s="12"/>
      <c r="B224" s="199"/>
      <c r="C224" s="200"/>
      <c r="D224" s="201" t="s">
        <v>69</v>
      </c>
      <c r="E224" s="213" t="s">
        <v>119</v>
      </c>
      <c r="F224" s="213" t="s">
        <v>1104</v>
      </c>
      <c r="G224" s="200"/>
      <c r="H224" s="200"/>
      <c r="I224" s="203"/>
      <c r="J224" s="214">
        <f>BK224</f>
        <v>0</v>
      </c>
      <c r="K224" s="200"/>
      <c r="L224" s="205"/>
      <c r="M224" s="206"/>
      <c r="N224" s="207"/>
      <c r="O224" s="207"/>
      <c r="P224" s="208">
        <f>SUM(P225:P254)</f>
        <v>0</v>
      </c>
      <c r="Q224" s="207"/>
      <c r="R224" s="208">
        <f>SUM(R225:R254)</f>
        <v>34.130753425000002</v>
      </c>
      <c r="S224" s="207"/>
      <c r="T224" s="209">
        <f>SUM(T225:T254)</f>
        <v>0</v>
      </c>
      <c r="U224" s="12"/>
      <c r="V224" s="12"/>
      <c r="W224" s="12"/>
      <c r="X224" s="12"/>
      <c r="Y224" s="12"/>
      <c r="Z224" s="12"/>
      <c r="AA224" s="12"/>
      <c r="AB224" s="12"/>
      <c r="AC224" s="12"/>
      <c r="AD224" s="12"/>
      <c r="AE224" s="12"/>
      <c r="AR224" s="210" t="s">
        <v>77</v>
      </c>
      <c r="AT224" s="211" t="s">
        <v>69</v>
      </c>
      <c r="AU224" s="211" t="s">
        <v>77</v>
      </c>
      <c r="AY224" s="210" t="s">
        <v>191</v>
      </c>
      <c r="BK224" s="212">
        <f>SUM(BK225:BK254)</f>
        <v>0</v>
      </c>
    </row>
    <row r="225" s="2" customFormat="1" ht="16.5" customHeight="1">
      <c r="A225" s="40"/>
      <c r="B225" s="41"/>
      <c r="C225" s="215" t="s">
        <v>370</v>
      </c>
      <c r="D225" s="215" t="s">
        <v>194</v>
      </c>
      <c r="E225" s="216" t="s">
        <v>1105</v>
      </c>
      <c r="F225" s="217" t="s">
        <v>1106</v>
      </c>
      <c r="G225" s="218" t="s">
        <v>367</v>
      </c>
      <c r="H225" s="219">
        <v>8.8209999999999997</v>
      </c>
      <c r="I225" s="220"/>
      <c r="J225" s="221">
        <f>ROUND(I225*H225,2)</f>
        <v>0</v>
      </c>
      <c r="K225" s="217" t="s">
        <v>521</v>
      </c>
      <c r="L225" s="46"/>
      <c r="M225" s="222" t="s">
        <v>19</v>
      </c>
      <c r="N225" s="223" t="s">
        <v>41</v>
      </c>
      <c r="O225" s="86"/>
      <c r="P225" s="224">
        <f>O225*H225</f>
        <v>0</v>
      </c>
      <c r="Q225" s="224">
        <v>0</v>
      </c>
      <c r="R225" s="224">
        <f>Q225*H225</f>
        <v>0</v>
      </c>
      <c r="S225" s="224">
        <v>0</v>
      </c>
      <c r="T225" s="225">
        <f>S225*H225</f>
        <v>0</v>
      </c>
      <c r="U225" s="40"/>
      <c r="V225" s="40"/>
      <c r="W225" s="40"/>
      <c r="X225" s="40"/>
      <c r="Y225" s="40"/>
      <c r="Z225" s="40"/>
      <c r="AA225" s="40"/>
      <c r="AB225" s="40"/>
      <c r="AC225" s="40"/>
      <c r="AD225" s="40"/>
      <c r="AE225" s="40"/>
      <c r="AR225" s="226" t="s">
        <v>119</v>
      </c>
      <c r="AT225" s="226" t="s">
        <v>194</v>
      </c>
      <c r="AU225" s="226" t="s">
        <v>79</v>
      </c>
      <c r="AY225" s="19" t="s">
        <v>191</v>
      </c>
      <c r="BE225" s="227">
        <f>IF(N225="základní",J225,0)</f>
        <v>0</v>
      </c>
      <c r="BF225" s="227">
        <f>IF(N225="snížená",J225,0)</f>
        <v>0</v>
      </c>
      <c r="BG225" s="227">
        <f>IF(N225="zákl. přenesená",J225,0)</f>
        <v>0</v>
      </c>
      <c r="BH225" s="227">
        <f>IF(N225="sníž. přenesená",J225,0)</f>
        <v>0</v>
      </c>
      <c r="BI225" s="227">
        <f>IF(N225="nulová",J225,0)</f>
        <v>0</v>
      </c>
      <c r="BJ225" s="19" t="s">
        <v>77</v>
      </c>
      <c r="BK225" s="227">
        <f>ROUND(I225*H225,2)</f>
        <v>0</v>
      </c>
      <c r="BL225" s="19" t="s">
        <v>119</v>
      </c>
      <c r="BM225" s="226" t="s">
        <v>1514</v>
      </c>
    </row>
    <row r="226" s="13" customFormat="1">
      <c r="A226" s="13"/>
      <c r="B226" s="228"/>
      <c r="C226" s="229"/>
      <c r="D226" s="230" t="s">
        <v>200</v>
      </c>
      <c r="E226" s="231" t="s">
        <v>19</v>
      </c>
      <c r="F226" s="232" t="s">
        <v>1108</v>
      </c>
      <c r="G226" s="229"/>
      <c r="H226" s="231" t="s">
        <v>19</v>
      </c>
      <c r="I226" s="233"/>
      <c r="J226" s="229"/>
      <c r="K226" s="229"/>
      <c r="L226" s="234"/>
      <c r="M226" s="235"/>
      <c r="N226" s="236"/>
      <c r="O226" s="236"/>
      <c r="P226" s="236"/>
      <c r="Q226" s="236"/>
      <c r="R226" s="236"/>
      <c r="S226" s="236"/>
      <c r="T226" s="237"/>
      <c r="U226" s="13"/>
      <c r="V226" s="13"/>
      <c r="W226" s="13"/>
      <c r="X226" s="13"/>
      <c r="Y226" s="13"/>
      <c r="Z226" s="13"/>
      <c r="AA226" s="13"/>
      <c r="AB226" s="13"/>
      <c r="AC226" s="13"/>
      <c r="AD226" s="13"/>
      <c r="AE226" s="13"/>
      <c r="AT226" s="238" t="s">
        <v>200</v>
      </c>
      <c r="AU226" s="238" t="s">
        <v>79</v>
      </c>
      <c r="AV226" s="13" t="s">
        <v>77</v>
      </c>
      <c r="AW226" s="13" t="s">
        <v>31</v>
      </c>
      <c r="AX226" s="13" t="s">
        <v>70</v>
      </c>
      <c r="AY226" s="238" t="s">
        <v>191</v>
      </c>
    </row>
    <row r="227" s="14" customFormat="1">
      <c r="A227" s="14"/>
      <c r="B227" s="239"/>
      <c r="C227" s="240"/>
      <c r="D227" s="230" t="s">
        <v>200</v>
      </c>
      <c r="E227" s="241" t="s">
        <v>19</v>
      </c>
      <c r="F227" s="242" t="s">
        <v>1109</v>
      </c>
      <c r="G227" s="240"/>
      <c r="H227" s="243">
        <v>8.8209999999999997</v>
      </c>
      <c r="I227" s="244"/>
      <c r="J227" s="240"/>
      <c r="K227" s="240"/>
      <c r="L227" s="245"/>
      <c r="M227" s="246"/>
      <c r="N227" s="247"/>
      <c r="O227" s="247"/>
      <c r="P227" s="247"/>
      <c r="Q227" s="247"/>
      <c r="R227" s="247"/>
      <c r="S227" s="247"/>
      <c r="T227" s="248"/>
      <c r="U227" s="14"/>
      <c r="V227" s="14"/>
      <c r="W227" s="14"/>
      <c r="X227" s="14"/>
      <c r="Y227" s="14"/>
      <c r="Z227" s="14"/>
      <c r="AA227" s="14"/>
      <c r="AB227" s="14"/>
      <c r="AC227" s="14"/>
      <c r="AD227" s="14"/>
      <c r="AE227" s="14"/>
      <c r="AT227" s="249" t="s">
        <v>200</v>
      </c>
      <c r="AU227" s="249" t="s">
        <v>79</v>
      </c>
      <c r="AV227" s="14" t="s">
        <v>79</v>
      </c>
      <c r="AW227" s="14" t="s">
        <v>31</v>
      </c>
      <c r="AX227" s="14" t="s">
        <v>77</v>
      </c>
      <c r="AY227" s="249" t="s">
        <v>191</v>
      </c>
    </row>
    <row r="228" s="2" customFormat="1" ht="16.5" customHeight="1">
      <c r="A228" s="40"/>
      <c r="B228" s="41"/>
      <c r="C228" s="215" t="s">
        <v>374</v>
      </c>
      <c r="D228" s="215" t="s">
        <v>194</v>
      </c>
      <c r="E228" s="216" t="s">
        <v>1110</v>
      </c>
      <c r="F228" s="217" t="s">
        <v>1111</v>
      </c>
      <c r="G228" s="218" t="s">
        <v>367</v>
      </c>
      <c r="H228" s="219">
        <v>0.33600000000000002</v>
      </c>
      <c r="I228" s="220"/>
      <c r="J228" s="221">
        <f>ROUND(I228*H228,2)</f>
        <v>0</v>
      </c>
      <c r="K228" s="217" t="s">
        <v>521</v>
      </c>
      <c r="L228" s="46"/>
      <c r="M228" s="222" t="s">
        <v>19</v>
      </c>
      <c r="N228" s="223" t="s">
        <v>41</v>
      </c>
      <c r="O228" s="86"/>
      <c r="P228" s="224">
        <f>O228*H228</f>
        <v>0</v>
      </c>
      <c r="Q228" s="224">
        <v>0.02102</v>
      </c>
      <c r="R228" s="224">
        <f>Q228*H228</f>
        <v>0.0070627200000000006</v>
      </c>
      <c r="S228" s="224">
        <v>0</v>
      </c>
      <c r="T228" s="225">
        <f>S228*H228</f>
        <v>0</v>
      </c>
      <c r="U228" s="40"/>
      <c r="V228" s="40"/>
      <c r="W228" s="40"/>
      <c r="X228" s="40"/>
      <c r="Y228" s="40"/>
      <c r="Z228" s="40"/>
      <c r="AA228" s="40"/>
      <c r="AB228" s="40"/>
      <c r="AC228" s="40"/>
      <c r="AD228" s="40"/>
      <c r="AE228" s="40"/>
      <c r="AR228" s="226" t="s">
        <v>119</v>
      </c>
      <c r="AT228" s="226" t="s">
        <v>194</v>
      </c>
      <c r="AU228" s="226" t="s">
        <v>79</v>
      </c>
      <c r="AY228" s="19" t="s">
        <v>191</v>
      </c>
      <c r="BE228" s="227">
        <f>IF(N228="základní",J228,0)</f>
        <v>0</v>
      </c>
      <c r="BF228" s="227">
        <f>IF(N228="snížená",J228,0)</f>
        <v>0</v>
      </c>
      <c r="BG228" s="227">
        <f>IF(N228="zákl. přenesená",J228,0)</f>
        <v>0</v>
      </c>
      <c r="BH228" s="227">
        <f>IF(N228="sníž. přenesená",J228,0)</f>
        <v>0</v>
      </c>
      <c r="BI228" s="227">
        <f>IF(N228="nulová",J228,0)</f>
        <v>0</v>
      </c>
      <c r="BJ228" s="19" t="s">
        <v>77</v>
      </c>
      <c r="BK228" s="227">
        <f>ROUND(I228*H228,2)</f>
        <v>0</v>
      </c>
      <c r="BL228" s="19" t="s">
        <v>119</v>
      </c>
      <c r="BM228" s="226" t="s">
        <v>1515</v>
      </c>
    </row>
    <row r="229" s="13" customFormat="1">
      <c r="A229" s="13"/>
      <c r="B229" s="228"/>
      <c r="C229" s="229"/>
      <c r="D229" s="230" t="s">
        <v>200</v>
      </c>
      <c r="E229" s="231" t="s">
        <v>19</v>
      </c>
      <c r="F229" s="232" t="s">
        <v>1113</v>
      </c>
      <c r="G229" s="229"/>
      <c r="H229" s="231" t="s">
        <v>19</v>
      </c>
      <c r="I229" s="233"/>
      <c r="J229" s="229"/>
      <c r="K229" s="229"/>
      <c r="L229" s="234"/>
      <c r="M229" s="235"/>
      <c r="N229" s="236"/>
      <c r="O229" s="236"/>
      <c r="P229" s="236"/>
      <c r="Q229" s="236"/>
      <c r="R229" s="236"/>
      <c r="S229" s="236"/>
      <c r="T229" s="237"/>
      <c r="U229" s="13"/>
      <c r="V229" s="13"/>
      <c r="W229" s="13"/>
      <c r="X229" s="13"/>
      <c r="Y229" s="13"/>
      <c r="Z229" s="13"/>
      <c r="AA229" s="13"/>
      <c r="AB229" s="13"/>
      <c r="AC229" s="13"/>
      <c r="AD229" s="13"/>
      <c r="AE229" s="13"/>
      <c r="AT229" s="238" t="s">
        <v>200</v>
      </c>
      <c r="AU229" s="238" t="s">
        <v>79</v>
      </c>
      <c r="AV229" s="13" t="s">
        <v>77</v>
      </c>
      <c r="AW229" s="13" t="s">
        <v>31</v>
      </c>
      <c r="AX229" s="13" t="s">
        <v>70</v>
      </c>
      <c r="AY229" s="238" t="s">
        <v>191</v>
      </c>
    </row>
    <row r="230" s="14" customFormat="1">
      <c r="A230" s="14"/>
      <c r="B230" s="239"/>
      <c r="C230" s="240"/>
      <c r="D230" s="230" t="s">
        <v>200</v>
      </c>
      <c r="E230" s="241" t="s">
        <v>19</v>
      </c>
      <c r="F230" s="242" t="s">
        <v>1516</v>
      </c>
      <c r="G230" s="240"/>
      <c r="H230" s="243">
        <v>0.33600000000000002</v>
      </c>
      <c r="I230" s="244"/>
      <c r="J230" s="240"/>
      <c r="K230" s="240"/>
      <c r="L230" s="245"/>
      <c r="M230" s="246"/>
      <c r="N230" s="247"/>
      <c r="O230" s="247"/>
      <c r="P230" s="247"/>
      <c r="Q230" s="247"/>
      <c r="R230" s="247"/>
      <c r="S230" s="247"/>
      <c r="T230" s="248"/>
      <c r="U230" s="14"/>
      <c r="V230" s="14"/>
      <c r="W230" s="14"/>
      <c r="X230" s="14"/>
      <c r="Y230" s="14"/>
      <c r="Z230" s="14"/>
      <c r="AA230" s="14"/>
      <c r="AB230" s="14"/>
      <c r="AC230" s="14"/>
      <c r="AD230" s="14"/>
      <c r="AE230" s="14"/>
      <c r="AT230" s="249" t="s">
        <v>200</v>
      </c>
      <c r="AU230" s="249" t="s">
        <v>79</v>
      </c>
      <c r="AV230" s="14" t="s">
        <v>79</v>
      </c>
      <c r="AW230" s="14" t="s">
        <v>31</v>
      </c>
      <c r="AX230" s="14" t="s">
        <v>77</v>
      </c>
      <c r="AY230" s="249" t="s">
        <v>191</v>
      </c>
    </row>
    <row r="231" s="2" customFormat="1" ht="16.5" customHeight="1">
      <c r="A231" s="40"/>
      <c r="B231" s="41"/>
      <c r="C231" s="215" t="s">
        <v>378</v>
      </c>
      <c r="D231" s="215" t="s">
        <v>194</v>
      </c>
      <c r="E231" s="216" t="s">
        <v>1115</v>
      </c>
      <c r="F231" s="217" t="s">
        <v>1116</v>
      </c>
      <c r="G231" s="218" t="s">
        <v>367</v>
      </c>
      <c r="H231" s="219">
        <v>0.33600000000000002</v>
      </c>
      <c r="I231" s="220"/>
      <c r="J231" s="221">
        <f>ROUND(I231*H231,2)</f>
        <v>0</v>
      </c>
      <c r="K231" s="217" t="s">
        <v>521</v>
      </c>
      <c r="L231" s="46"/>
      <c r="M231" s="222" t="s">
        <v>19</v>
      </c>
      <c r="N231" s="223" t="s">
        <v>41</v>
      </c>
      <c r="O231" s="86"/>
      <c r="P231" s="224">
        <f>O231*H231</f>
        <v>0</v>
      </c>
      <c r="Q231" s="224">
        <v>0.02102</v>
      </c>
      <c r="R231" s="224">
        <f>Q231*H231</f>
        <v>0.0070627200000000006</v>
      </c>
      <c r="S231" s="224">
        <v>0</v>
      </c>
      <c r="T231" s="225">
        <f>S231*H231</f>
        <v>0</v>
      </c>
      <c r="U231" s="40"/>
      <c r="V231" s="40"/>
      <c r="W231" s="40"/>
      <c r="X231" s="40"/>
      <c r="Y231" s="40"/>
      <c r="Z231" s="40"/>
      <c r="AA231" s="40"/>
      <c r="AB231" s="40"/>
      <c r="AC231" s="40"/>
      <c r="AD231" s="40"/>
      <c r="AE231" s="40"/>
      <c r="AR231" s="226" t="s">
        <v>119</v>
      </c>
      <c r="AT231" s="226" t="s">
        <v>194</v>
      </c>
      <c r="AU231" s="226" t="s">
        <v>79</v>
      </c>
      <c r="AY231" s="19" t="s">
        <v>191</v>
      </c>
      <c r="BE231" s="227">
        <f>IF(N231="základní",J231,0)</f>
        <v>0</v>
      </c>
      <c r="BF231" s="227">
        <f>IF(N231="snížená",J231,0)</f>
        <v>0</v>
      </c>
      <c r="BG231" s="227">
        <f>IF(N231="zákl. přenesená",J231,0)</f>
        <v>0</v>
      </c>
      <c r="BH231" s="227">
        <f>IF(N231="sníž. přenesená",J231,0)</f>
        <v>0</v>
      </c>
      <c r="BI231" s="227">
        <f>IF(N231="nulová",J231,0)</f>
        <v>0</v>
      </c>
      <c r="BJ231" s="19" t="s">
        <v>77</v>
      </c>
      <c r="BK231" s="227">
        <f>ROUND(I231*H231,2)</f>
        <v>0</v>
      </c>
      <c r="BL231" s="19" t="s">
        <v>119</v>
      </c>
      <c r="BM231" s="226" t="s">
        <v>1517</v>
      </c>
    </row>
    <row r="232" s="13" customFormat="1">
      <c r="A232" s="13"/>
      <c r="B232" s="228"/>
      <c r="C232" s="229"/>
      <c r="D232" s="230" t="s">
        <v>200</v>
      </c>
      <c r="E232" s="231" t="s">
        <v>19</v>
      </c>
      <c r="F232" s="232" t="s">
        <v>1113</v>
      </c>
      <c r="G232" s="229"/>
      <c r="H232" s="231" t="s">
        <v>19</v>
      </c>
      <c r="I232" s="233"/>
      <c r="J232" s="229"/>
      <c r="K232" s="229"/>
      <c r="L232" s="234"/>
      <c r="M232" s="235"/>
      <c r="N232" s="236"/>
      <c r="O232" s="236"/>
      <c r="P232" s="236"/>
      <c r="Q232" s="236"/>
      <c r="R232" s="236"/>
      <c r="S232" s="236"/>
      <c r="T232" s="237"/>
      <c r="U232" s="13"/>
      <c r="V232" s="13"/>
      <c r="W232" s="13"/>
      <c r="X232" s="13"/>
      <c r="Y232" s="13"/>
      <c r="Z232" s="13"/>
      <c r="AA232" s="13"/>
      <c r="AB232" s="13"/>
      <c r="AC232" s="13"/>
      <c r="AD232" s="13"/>
      <c r="AE232" s="13"/>
      <c r="AT232" s="238" t="s">
        <v>200</v>
      </c>
      <c r="AU232" s="238" t="s">
        <v>79</v>
      </c>
      <c r="AV232" s="13" t="s">
        <v>77</v>
      </c>
      <c r="AW232" s="13" t="s">
        <v>31</v>
      </c>
      <c r="AX232" s="13" t="s">
        <v>70</v>
      </c>
      <c r="AY232" s="238" t="s">
        <v>191</v>
      </c>
    </row>
    <row r="233" s="14" customFormat="1">
      <c r="A233" s="14"/>
      <c r="B233" s="239"/>
      <c r="C233" s="240"/>
      <c r="D233" s="230" t="s">
        <v>200</v>
      </c>
      <c r="E233" s="241" t="s">
        <v>19</v>
      </c>
      <c r="F233" s="242" t="s">
        <v>1516</v>
      </c>
      <c r="G233" s="240"/>
      <c r="H233" s="243">
        <v>0.33600000000000002</v>
      </c>
      <c r="I233" s="244"/>
      <c r="J233" s="240"/>
      <c r="K233" s="240"/>
      <c r="L233" s="245"/>
      <c r="M233" s="246"/>
      <c r="N233" s="247"/>
      <c r="O233" s="247"/>
      <c r="P233" s="247"/>
      <c r="Q233" s="247"/>
      <c r="R233" s="247"/>
      <c r="S233" s="247"/>
      <c r="T233" s="248"/>
      <c r="U233" s="14"/>
      <c r="V233" s="14"/>
      <c r="W233" s="14"/>
      <c r="X233" s="14"/>
      <c r="Y233" s="14"/>
      <c r="Z233" s="14"/>
      <c r="AA233" s="14"/>
      <c r="AB233" s="14"/>
      <c r="AC233" s="14"/>
      <c r="AD233" s="14"/>
      <c r="AE233" s="14"/>
      <c r="AT233" s="249" t="s">
        <v>200</v>
      </c>
      <c r="AU233" s="249" t="s">
        <v>79</v>
      </c>
      <c r="AV233" s="14" t="s">
        <v>79</v>
      </c>
      <c r="AW233" s="14" t="s">
        <v>31</v>
      </c>
      <c r="AX233" s="14" t="s">
        <v>77</v>
      </c>
      <c r="AY233" s="249" t="s">
        <v>191</v>
      </c>
    </row>
    <row r="234" s="2" customFormat="1" ht="16.5" customHeight="1">
      <c r="A234" s="40"/>
      <c r="B234" s="41"/>
      <c r="C234" s="215" t="s">
        <v>383</v>
      </c>
      <c r="D234" s="215" t="s">
        <v>194</v>
      </c>
      <c r="E234" s="216" t="s">
        <v>1118</v>
      </c>
      <c r="F234" s="217" t="s">
        <v>1119</v>
      </c>
      <c r="G234" s="218" t="s">
        <v>236</v>
      </c>
      <c r="H234" s="219">
        <v>14.256</v>
      </c>
      <c r="I234" s="220"/>
      <c r="J234" s="221">
        <f>ROUND(I234*H234,2)</f>
        <v>0</v>
      </c>
      <c r="K234" s="217" t="s">
        <v>521</v>
      </c>
      <c r="L234" s="46"/>
      <c r="M234" s="222" t="s">
        <v>19</v>
      </c>
      <c r="N234" s="223" t="s">
        <v>41</v>
      </c>
      <c r="O234" s="86"/>
      <c r="P234" s="224">
        <f>O234*H234</f>
        <v>0</v>
      </c>
      <c r="Q234" s="224">
        <v>0</v>
      </c>
      <c r="R234" s="224">
        <f>Q234*H234</f>
        <v>0</v>
      </c>
      <c r="S234" s="224">
        <v>0</v>
      </c>
      <c r="T234" s="225">
        <f>S234*H234</f>
        <v>0</v>
      </c>
      <c r="U234" s="40"/>
      <c r="V234" s="40"/>
      <c r="W234" s="40"/>
      <c r="X234" s="40"/>
      <c r="Y234" s="40"/>
      <c r="Z234" s="40"/>
      <c r="AA234" s="40"/>
      <c r="AB234" s="40"/>
      <c r="AC234" s="40"/>
      <c r="AD234" s="40"/>
      <c r="AE234" s="40"/>
      <c r="AR234" s="226" t="s">
        <v>119</v>
      </c>
      <c r="AT234" s="226" t="s">
        <v>194</v>
      </c>
      <c r="AU234" s="226" t="s">
        <v>79</v>
      </c>
      <c r="AY234" s="19" t="s">
        <v>191</v>
      </c>
      <c r="BE234" s="227">
        <f>IF(N234="základní",J234,0)</f>
        <v>0</v>
      </c>
      <c r="BF234" s="227">
        <f>IF(N234="snížená",J234,0)</f>
        <v>0</v>
      </c>
      <c r="BG234" s="227">
        <f>IF(N234="zákl. přenesená",J234,0)</f>
        <v>0</v>
      </c>
      <c r="BH234" s="227">
        <f>IF(N234="sníž. přenesená",J234,0)</f>
        <v>0</v>
      </c>
      <c r="BI234" s="227">
        <f>IF(N234="nulová",J234,0)</f>
        <v>0</v>
      </c>
      <c r="BJ234" s="19" t="s">
        <v>77</v>
      </c>
      <c r="BK234" s="227">
        <f>ROUND(I234*H234,2)</f>
        <v>0</v>
      </c>
      <c r="BL234" s="19" t="s">
        <v>119</v>
      </c>
      <c r="BM234" s="226" t="s">
        <v>1518</v>
      </c>
    </row>
    <row r="235" s="2" customFormat="1">
      <c r="A235" s="40"/>
      <c r="B235" s="41"/>
      <c r="C235" s="42"/>
      <c r="D235" s="230" t="s">
        <v>231</v>
      </c>
      <c r="E235" s="42"/>
      <c r="F235" s="271" t="s">
        <v>1519</v>
      </c>
      <c r="G235" s="42"/>
      <c r="H235" s="42"/>
      <c r="I235" s="272"/>
      <c r="J235" s="42"/>
      <c r="K235" s="42"/>
      <c r="L235" s="46"/>
      <c r="M235" s="273"/>
      <c r="N235" s="274"/>
      <c r="O235" s="86"/>
      <c r="P235" s="86"/>
      <c r="Q235" s="86"/>
      <c r="R235" s="86"/>
      <c r="S235" s="86"/>
      <c r="T235" s="87"/>
      <c r="U235" s="40"/>
      <c r="V235" s="40"/>
      <c r="W235" s="40"/>
      <c r="X235" s="40"/>
      <c r="Y235" s="40"/>
      <c r="Z235" s="40"/>
      <c r="AA235" s="40"/>
      <c r="AB235" s="40"/>
      <c r="AC235" s="40"/>
      <c r="AD235" s="40"/>
      <c r="AE235" s="40"/>
      <c r="AT235" s="19" t="s">
        <v>231</v>
      </c>
      <c r="AU235" s="19" t="s">
        <v>79</v>
      </c>
    </row>
    <row r="236" s="13" customFormat="1">
      <c r="A236" s="13"/>
      <c r="B236" s="228"/>
      <c r="C236" s="229"/>
      <c r="D236" s="230" t="s">
        <v>200</v>
      </c>
      <c r="E236" s="231" t="s">
        <v>19</v>
      </c>
      <c r="F236" s="232" t="s">
        <v>1121</v>
      </c>
      <c r="G236" s="229"/>
      <c r="H236" s="231" t="s">
        <v>19</v>
      </c>
      <c r="I236" s="233"/>
      <c r="J236" s="229"/>
      <c r="K236" s="229"/>
      <c r="L236" s="234"/>
      <c r="M236" s="235"/>
      <c r="N236" s="236"/>
      <c r="O236" s="236"/>
      <c r="P236" s="236"/>
      <c r="Q236" s="236"/>
      <c r="R236" s="236"/>
      <c r="S236" s="236"/>
      <c r="T236" s="237"/>
      <c r="U236" s="13"/>
      <c r="V236" s="13"/>
      <c r="W236" s="13"/>
      <c r="X236" s="13"/>
      <c r="Y236" s="13"/>
      <c r="Z236" s="13"/>
      <c r="AA236" s="13"/>
      <c r="AB236" s="13"/>
      <c r="AC236" s="13"/>
      <c r="AD236" s="13"/>
      <c r="AE236" s="13"/>
      <c r="AT236" s="238" t="s">
        <v>200</v>
      </c>
      <c r="AU236" s="238" t="s">
        <v>79</v>
      </c>
      <c r="AV236" s="13" t="s">
        <v>77</v>
      </c>
      <c r="AW236" s="13" t="s">
        <v>31</v>
      </c>
      <c r="AX236" s="13" t="s">
        <v>70</v>
      </c>
      <c r="AY236" s="238" t="s">
        <v>191</v>
      </c>
    </row>
    <row r="237" s="14" customFormat="1">
      <c r="A237" s="14"/>
      <c r="B237" s="239"/>
      <c r="C237" s="240"/>
      <c r="D237" s="230" t="s">
        <v>200</v>
      </c>
      <c r="E237" s="241" t="s">
        <v>19</v>
      </c>
      <c r="F237" s="242" t="s">
        <v>1520</v>
      </c>
      <c r="G237" s="240"/>
      <c r="H237" s="243">
        <v>14.256</v>
      </c>
      <c r="I237" s="244"/>
      <c r="J237" s="240"/>
      <c r="K237" s="240"/>
      <c r="L237" s="245"/>
      <c r="M237" s="246"/>
      <c r="N237" s="247"/>
      <c r="O237" s="247"/>
      <c r="P237" s="247"/>
      <c r="Q237" s="247"/>
      <c r="R237" s="247"/>
      <c r="S237" s="247"/>
      <c r="T237" s="248"/>
      <c r="U237" s="14"/>
      <c r="V237" s="14"/>
      <c r="W237" s="14"/>
      <c r="X237" s="14"/>
      <c r="Y237" s="14"/>
      <c r="Z237" s="14"/>
      <c r="AA237" s="14"/>
      <c r="AB237" s="14"/>
      <c r="AC237" s="14"/>
      <c r="AD237" s="14"/>
      <c r="AE237" s="14"/>
      <c r="AT237" s="249" t="s">
        <v>200</v>
      </c>
      <c r="AU237" s="249" t="s">
        <v>79</v>
      </c>
      <c r="AV237" s="14" t="s">
        <v>79</v>
      </c>
      <c r="AW237" s="14" t="s">
        <v>31</v>
      </c>
      <c r="AX237" s="14" t="s">
        <v>77</v>
      </c>
      <c r="AY237" s="249" t="s">
        <v>191</v>
      </c>
    </row>
    <row r="238" s="2" customFormat="1" ht="16.5" customHeight="1">
      <c r="A238" s="40"/>
      <c r="B238" s="41"/>
      <c r="C238" s="215" t="s">
        <v>389</v>
      </c>
      <c r="D238" s="215" t="s">
        <v>194</v>
      </c>
      <c r="E238" s="216" t="s">
        <v>1123</v>
      </c>
      <c r="F238" s="217" t="s">
        <v>1124</v>
      </c>
      <c r="G238" s="218" t="s">
        <v>244</v>
      </c>
      <c r="H238" s="219">
        <v>0.77000000000000002</v>
      </c>
      <c r="I238" s="220"/>
      <c r="J238" s="221">
        <f>ROUND(I238*H238,2)</f>
        <v>0</v>
      </c>
      <c r="K238" s="217" t="s">
        <v>521</v>
      </c>
      <c r="L238" s="46"/>
      <c r="M238" s="222" t="s">
        <v>19</v>
      </c>
      <c r="N238" s="223" t="s">
        <v>41</v>
      </c>
      <c r="O238" s="86"/>
      <c r="P238" s="224">
        <f>O238*H238</f>
        <v>0</v>
      </c>
      <c r="Q238" s="224">
        <v>1.0597380000000001</v>
      </c>
      <c r="R238" s="224">
        <f>Q238*H238</f>
        <v>0.81599826000000009</v>
      </c>
      <c r="S238" s="224">
        <v>0</v>
      </c>
      <c r="T238" s="225">
        <f>S238*H238</f>
        <v>0</v>
      </c>
      <c r="U238" s="40"/>
      <c r="V238" s="40"/>
      <c r="W238" s="40"/>
      <c r="X238" s="40"/>
      <c r="Y238" s="40"/>
      <c r="Z238" s="40"/>
      <c r="AA238" s="40"/>
      <c r="AB238" s="40"/>
      <c r="AC238" s="40"/>
      <c r="AD238" s="40"/>
      <c r="AE238" s="40"/>
      <c r="AR238" s="226" t="s">
        <v>119</v>
      </c>
      <c r="AT238" s="226" t="s">
        <v>194</v>
      </c>
      <c r="AU238" s="226" t="s">
        <v>79</v>
      </c>
      <c r="AY238" s="19" t="s">
        <v>191</v>
      </c>
      <c r="BE238" s="227">
        <f>IF(N238="základní",J238,0)</f>
        <v>0</v>
      </c>
      <c r="BF238" s="227">
        <f>IF(N238="snížená",J238,0)</f>
        <v>0</v>
      </c>
      <c r="BG238" s="227">
        <f>IF(N238="zákl. přenesená",J238,0)</f>
        <v>0</v>
      </c>
      <c r="BH238" s="227">
        <f>IF(N238="sníž. přenesená",J238,0)</f>
        <v>0</v>
      </c>
      <c r="BI238" s="227">
        <f>IF(N238="nulová",J238,0)</f>
        <v>0</v>
      </c>
      <c r="BJ238" s="19" t="s">
        <v>77</v>
      </c>
      <c r="BK238" s="227">
        <f>ROUND(I238*H238,2)</f>
        <v>0</v>
      </c>
      <c r="BL238" s="19" t="s">
        <v>119</v>
      </c>
      <c r="BM238" s="226" t="s">
        <v>1521</v>
      </c>
    </row>
    <row r="239" s="2" customFormat="1">
      <c r="A239" s="40"/>
      <c r="B239" s="41"/>
      <c r="C239" s="42"/>
      <c r="D239" s="230" t="s">
        <v>231</v>
      </c>
      <c r="E239" s="42"/>
      <c r="F239" s="271" t="s">
        <v>1126</v>
      </c>
      <c r="G239" s="42"/>
      <c r="H239" s="42"/>
      <c r="I239" s="272"/>
      <c r="J239" s="42"/>
      <c r="K239" s="42"/>
      <c r="L239" s="46"/>
      <c r="M239" s="273"/>
      <c r="N239" s="274"/>
      <c r="O239" s="86"/>
      <c r="P239" s="86"/>
      <c r="Q239" s="86"/>
      <c r="R239" s="86"/>
      <c r="S239" s="86"/>
      <c r="T239" s="87"/>
      <c r="U239" s="40"/>
      <c r="V239" s="40"/>
      <c r="W239" s="40"/>
      <c r="X239" s="40"/>
      <c r="Y239" s="40"/>
      <c r="Z239" s="40"/>
      <c r="AA239" s="40"/>
      <c r="AB239" s="40"/>
      <c r="AC239" s="40"/>
      <c r="AD239" s="40"/>
      <c r="AE239" s="40"/>
      <c r="AT239" s="19" t="s">
        <v>231</v>
      </c>
      <c r="AU239" s="19" t="s">
        <v>79</v>
      </c>
    </row>
    <row r="240" s="13" customFormat="1">
      <c r="A240" s="13"/>
      <c r="B240" s="228"/>
      <c r="C240" s="229"/>
      <c r="D240" s="230" t="s">
        <v>200</v>
      </c>
      <c r="E240" s="231" t="s">
        <v>19</v>
      </c>
      <c r="F240" s="232" t="s">
        <v>1127</v>
      </c>
      <c r="G240" s="229"/>
      <c r="H240" s="231" t="s">
        <v>19</v>
      </c>
      <c r="I240" s="233"/>
      <c r="J240" s="229"/>
      <c r="K240" s="229"/>
      <c r="L240" s="234"/>
      <c r="M240" s="235"/>
      <c r="N240" s="236"/>
      <c r="O240" s="236"/>
      <c r="P240" s="236"/>
      <c r="Q240" s="236"/>
      <c r="R240" s="236"/>
      <c r="S240" s="236"/>
      <c r="T240" s="237"/>
      <c r="U240" s="13"/>
      <c r="V240" s="13"/>
      <c r="W240" s="13"/>
      <c r="X240" s="13"/>
      <c r="Y240" s="13"/>
      <c r="Z240" s="13"/>
      <c r="AA240" s="13"/>
      <c r="AB240" s="13"/>
      <c r="AC240" s="13"/>
      <c r="AD240" s="13"/>
      <c r="AE240" s="13"/>
      <c r="AT240" s="238" t="s">
        <v>200</v>
      </c>
      <c r="AU240" s="238" t="s">
        <v>79</v>
      </c>
      <c r="AV240" s="13" t="s">
        <v>77</v>
      </c>
      <c r="AW240" s="13" t="s">
        <v>31</v>
      </c>
      <c r="AX240" s="13" t="s">
        <v>70</v>
      </c>
      <c r="AY240" s="238" t="s">
        <v>191</v>
      </c>
    </row>
    <row r="241" s="14" customFormat="1">
      <c r="A241" s="14"/>
      <c r="B241" s="239"/>
      <c r="C241" s="240"/>
      <c r="D241" s="230" t="s">
        <v>200</v>
      </c>
      <c r="E241" s="241" t="s">
        <v>19</v>
      </c>
      <c r="F241" s="242" t="s">
        <v>1522</v>
      </c>
      <c r="G241" s="240"/>
      <c r="H241" s="243">
        <v>0.77000000000000002</v>
      </c>
      <c r="I241" s="244"/>
      <c r="J241" s="240"/>
      <c r="K241" s="240"/>
      <c r="L241" s="245"/>
      <c r="M241" s="246"/>
      <c r="N241" s="247"/>
      <c r="O241" s="247"/>
      <c r="P241" s="247"/>
      <c r="Q241" s="247"/>
      <c r="R241" s="247"/>
      <c r="S241" s="247"/>
      <c r="T241" s="248"/>
      <c r="U241" s="14"/>
      <c r="V241" s="14"/>
      <c r="W241" s="14"/>
      <c r="X241" s="14"/>
      <c r="Y241" s="14"/>
      <c r="Z241" s="14"/>
      <c r="AA241" s="14"/>
      <c r="AB241" s="14"/>
      <c r="AC241" s="14"/>
      <c r="AD241" s="14"/>
      <c r="AE241" s="14"/>
      <c r="AT241" s="249" t="s">
        <v>200</v>
      </c>
      <c r="AU241" s="249" t="s">
        <v>79</v>
      </c>
      <c r="AV241" s="14" t="s">
        <v>79</v>
      </c>
      <c r="AW241" s="14" t="s">
        <v>31</v>
      </c>
      <c r="AX241" s="14" t="s">
        <v>77</v>
      </c>
      <c r="AY241" s="249" t="s">
        <v>191</v>
      </c>
    </row>
    <row r="242" s="2" customFormat="1">
      <c r="A242" s="40"/>
      <c r="B242" s="41"/>
      <c r="C242" s="215" t="s">
        <v>394</v>
      </c>
      <c r="D242" s="215" t="s">
        <v>194</v>
      </c>
      <c r="E242" s="216" t="s">
        <v>1129</v>
      </c>
      <c r="F242" s="217" t="s">
        <v>1130</v>
      </c>
      <c r="G242" s="218" t="s">
        <v>367</v>
      </c>
      <c r="H242" s="219">
        <v>54</v>
      </c>
      <c r="I242" s="220"/>
      <c r="J242" s="221">
        <f>ROUND(I242*H242,2)</f>
        <v>0</v>
      </c>
      <c r="K242" s="217" t="s">
        <v>521</v>
      </c>
      <c r="L242" s="46"/>
      <c r="M242" s="222" t="s">
        <v>19</v>
      </c>
      <c r="N242" s="223" t="s">
        <v>41</v>
      </c>
      <c r="O242" s="86"/>
      <c r="P242" s="224">
        <f>O242*H242</f>
        <v>0</v>
      </c>
      <c r="Q242" s="224">
        <v>0.15679630750000001</v>
      </c>
      <c r="R242" s="224">
        <f>Q242*H242</f>
        <v>8.4670006050000008</v>
      </c>
      <c r="S242" s="224">
        <v>0</v>
      </c>
      <c r="T242" s="225">
        <f>S242*H242</f>
        <v>0</v>
      </c>
      <c r="U242" s="40"/>
      <c r="V242" s="40"/>
      <c r="W242" s="40"/>
      <c r="X242" s="40"/>
      <c r="Y242" s="40"/>
      <c r="Z242" s="40"/>
      <c r="AA242" s="40"/>
      <c r="AB242" s="40"/>
      <c r="AC242" s="40"/>
      <c r="AD242" s="40"/>
      <c r="AE242" s="40"/>
      <c r="AR242" s="226" t="s">
        <v>119</v>
      </c>
      <c r="AT242" s="226" t="s">
        <v>194</v>
      </c>
      <c r="AU242" s="226" t="s">
        <v>79</v>
      </c>
      <c r="AY242" s="19" t="s">
        <v>191</v>
      </c>
      <c r="BE242" s="227">
        <f>IF(N242="základní",J242,0)</f>
        <v>0</v>
      </c>
      <c r="BF242" s="227">
        <f>IF(N242="snížená",J242,0)</f>
        <v>0</v>
      </c>
      <c r="BG242" s="227">
        <f>IF(N242="zákl. přenesená",J242,0)</f>
        <v>0</v>
      </c>
      <c r="BH242" s="227">
        <f>IF(N242="sníž. přenesená",J242,0)</f>
        <v>0</v>
      </c>
      <c r="BI242" s="227">
        <f>IF(N242="nulová",J242,0)</f>
        <v>0</v>
      </c>
      <c r="BJ242" s="19" t="s">
        <v>77</v>
      </c>
      <c r="BK242" s="227">
        <f>ROUND(I242*H242,2)</f>
        <v>0</v>
      </c>
      <c r="BL242" s="19" t="s">
        <v>119</v>
      </c>
      <c r="BM242" s="226" t="s">
        <v>1523</v>
      </c>
    </row>
    <row r="243" s="2" customFormat="1">
      <c r="A243" s="40"/>
      <c r="B243" s="41"/>
      <c r="C243" s="42"/>
      <c r="D243" s="230" t="s">
        <v>231</v>
      </c>
      <c r="E243" s="42"/>
      <c r="F243" s="271" t="s">
        <v>1519</v>
      </c>
      <c r="G243" s="42"/>
      <c r="H243" s="42"/>
      <c r="I243" s="272"/>
      <c r="J243" s="42"/>
      <c r="K243" s="42"/>
      <c r="L243" s="46"/>
      <c r="M243" s="273"/>
      <c r="N243" s="274"/>
      <c r="O243" s="86"/>
      <c r="P243" s="86"/>
      <c r="Q243" s="86"/>
      <c r="R243" s="86"/>
      <c r="S243" s="86"/>
      <c r="T243" s="87"/>
      <c r="U243" s="40"/>
      <c r="V243" s="40"/>
      <c r="W243" s="40"/>
      <c r="X243" s="40"/>
      <c r="Y243" s="40"/>
      <c r="Z243" s="40"/>
      <c r="AA243" s="40"/>
      <c r="AB243" s="40"/>
      <c r="AC243" s="40"/>
      <c r="AD243" s="40"/>
      <c r="AE243" s="40"/>
      <c r="AT243" s="19" t="s">
        <v>231</v>
      </c>
      <c r="AU243" s="19" t="s">
        <v>79</v>
      </c>
    </row>
    <row r="244" s="14" customFormat="1">
      <c r="A244" s="14"/>
      <c r="B244" s="239"/>
      <c r="C244" s="240"/>
      <c r="D244" s="230" t="s">
        <v>200</v>
      </c>
      <c r="E244" s="241" t="s">
        <v>19</v>
      </c>
      <c r="F244" s="242" t="s">
        <v>1524</v>
      </c>
      <c r="G244" s="240"/>
      <c r="H244" s="243">
        <v>54</v>
      </c>
      <c r="I244" s="244"/>
      <c r="J244" s="240"/>
      <c r="K244" s="240"/>
      <c r="L244" s="245"/>
      <c r="M244" s="246"/>
      <c r="N244" s="247"/>
      <c r="O244" s="247"/>
      <c r="P244" s="247"/>
      <c r="Q244" s="247"/>
      <c r="R244" s="247"/>
      <c r="S244" s="247"/>
      <c r="T244" s="248"/>
      <c r="U244" s="14"/>
      <c r="V244" s="14"/>
      <c r="W244" s="14"/>
      <c r="X244" s="14"/>
      <c r="Y244" s="14"/>
      <c r="Z244" s="14"/>
      <c r="AA244" s="14"/>
      <c r="AB244" s="14"/>
      <c r="AC244" s="14"/>
      <c r="AD244" s="14"/>
      <c r="AE244" s="14"/>
      <c r="AT244" s="249" t="s">
        <v>200</v>
      </c>
      <c r="AU244" s="249" t="s">
        <v>79</v>
      </c>
      <c r="AV244" s="14" t="s">
        <v>79</v>
      </c>
      <c r="AW244" s="14" t="s">
        <v>31</v>
      </c>
      <c r="AX244" s="14" t="s">
        <v>77</v>
      </c>
      <c r="AY244" s="249" t="s">
        <v>191</v>
      </c>
    </row>
    <row r="245" s="2" customFormat="1">
      <c r="A245" s="40"/>
      <c r="B245" s="41"/>
      <c r="C245" s="215" t="s">
        <v>398</v>
      </c>
      <c r="D245" s="215" t="s">
        <v>194</v>
      </c>
      <c r="E245" s="216" t="s">
        <v>1133</v>
      </c>
      <c r="F245" s="217" t="s">
        <v>1134</v>
      </c>
      <c r="G245" s="218" t="s">
        <v>367</v>
      </c>
      <c r="H245" s="219">
        <v>24</v>
      </c>
      <c r="I245" s="220"/>
      <c r="J245" s="221">
        <f>ROUND(I245*H245,2)</f>
        <v>0</v>
      </c>
      <c r="K245" s="217" t="s">
        <v>521</v>
      </c>
      <c r="L245" s="46"/>
      <c r="M245" s="222" t="s">
        <v>19</v>
      </c>
      <c r="N245" s="223" t="s">
        <v>41</v>
      </c>
      <c r="O245" s="86"/>
      <c r="P245" s="224">
        <f>O245*H245</f>
        <v>0</v>
      </c>
      <c r="Q245" s="224">
        <v>1.031199</v>
      </c>
      <c r="R245" s="224">
        <f>Q245*H245</f>
        <v>24.748775999999999</v>
      </c>
      <c r="S245" s="224">
        <v>0</v>
      </c>
      <c r="T245" s="225">
        <f>S245*H245</f>
        <v>0</v>
      </c>
      <c r="U245" s="40"/>
      <c r="V245" s="40"/>
      <c r="W245" s="40"/>
      <c r="X245" s="40"/>
      <c r="Y245" s="40"/>
      <c r="Z245" s="40"/>
      <c r="AA245" s="40"/>
      <c r="AB245" s="40"/>
      <c r="AC245" s="40"/>
      <c r="AD245" s="40"/>
      <c r="AE245" s="40"/>
      <c r="AR245" s="226" t="s">
        <v>119</v>
      </c>
      <c r="AT245" s="226" t="s">
        <v>194</v>
      </c>
      <c r="AU245" s="226" t="s">
        <v>79</v>
      </c>
      <c r="AY245" s="19" t="s">
        <v>191</v>
      </c>
      <c r="BE245" s="227">
        <f>IF(N245="základní",J245,0)</f>
        <v>0</v>
      </c>
      <c r="BF245" s="227">
        <f>IF(N245="snížená",J245,0)</f>
        <v>0</v>
      </c>
      <c r="BG245" s="227">
        <f>IF(N245="zákl. přenesená",J245,0)</f>
        <v>0</v>
      </c>
      <c r="BH245" s="227">
        <f>IF(N245="sníž. přenesená",J245,0)</f>
        <v>0</v>
      </c>
      <c r="BI245" s="227">
        <f>IF(N245="nulová",J245,0)</f>
        <v>0</v>
      </c>
      <c r="BJ245" s="19" t="s">
        <v>77</v>
      </c>
      <c r="BK245" s="227">
        <f>ROUND(I245*H245,2)</f>
        <v>0</v>
      </c>
      <c r="BL245" s="19" t="s">
        <v>119</v>
      </c>
      <c r="BM245" s="226" t="s">
        <v>1525</v>
      </c>
    </row>
    <row r="246" s="13" customFormat="1">
      <c r="A246" s="13"/>
      <c r="B246" s="228"/>
      <c r="C246" s="229"/>
      <c r="D246" s="230" t="s">
        <v>200</v>
      </c>
      <c r="E246" s="231" t="s">
        <v>19</v>
      </c>
      <c r="F246" s="232" t="s">
        <v>1526</v>
      </c>
      <c r="G246" s="229"/>
      <c r="H246" s="231" t="s">
        <v>19</v>
      </c>
      <c r="I246" s="233"/>
      <c r="J246" s="229"/>
      <c r="K246" s="229"/>
      <c r="L246" s="234"/>
      <c r="M246" s="235"/>
      <c r="N246" s="236"/>
      <c r="O246" s="236"/>
      <c r="P246" s="236"/>
      <c r="Q246" s="236"/>
      <c r="R246" s="236"/>
      <c r="S246" s="236"/>
      <c r="T246" s="237"/>
      <c r="U246" s="13"/>
      <c r="V246" s="13"/>
      <c r="W246" s="13"/>
      <c r="X246" s="13"/>
      <c r="Y246" s="13"/>
      <c r="Z246" s="13"/>
      <c r="AA246" s="13"/>
      <c r="AB246" s="13"/>
      <c r="AC246" s="13"/>
      <c r="AD246" s="13"/>
      <c r="AE246" s="13"/>
      <c r="AT246" s="238" t="s">
        <v>200</v>
      </c>
      <c r="AU246" s="238" t="s">
        <v>79</v>
      </c>
      <c r="AV246" s="13" t="s">
        <v>77</v>
      </c>
      <c r="AW246" s="13" t="s">
        <v>31</v>
      </c>
      <c r="AX246" s="13" t="s">
        <v>70</v>
      </c>
      <c r="AY246" s="238" t="s">
        <v>191</v>
      </c>
    </row>
    <row r="247" s="14" customFormat="1">
      <c r="A247" s="14"/>
      <c r="B247" s="239"/>
      <c r="C247" s="240"/>
      <c r="D247" s="230" t="s">
        <v>200</v>
      </c>
      <c r="E247" s="241" t="s">
        <v>19</v>
      </c>
      <c r="F247" s="242" t="s">
        <v>1527</v>
      </c>
      <c r="G247" s="240"/>
      <c r="H247" s="243">
        <v>18</v>
      </c>
      <c r="I247" s="244"/>
      <c r="J247" s="240"/>
      <c r="K247" s="240"/>
      <c r="L247" s="245"/>
      <c r="M247" s="246"/>
      <c r="N247" s="247"/>
      <c r="O247" s="247"/>
      <c r="P247" s="247"/>
      <c r="Q247" s="247"/>
      <c r="R247" s="247"/>
      <c r="S247" s="247"/>
      <c r="T247" s="248"/>
      <c r="U247" s="14"/>
      <c r="V247" s="14"/>
      <c r="W247" s="14"/>
      <c r="X247" s="14"/>
      <c r="Y247" s="14"/>
      <c r="Z247" s="14"/>
      <c r="AA247" s="14"/>
      <c r="AB247" s="14"/>
      <c r="AC247" s="14"/>
      <c r="AD247" s="14"/>
      <c r="AE247" s="14"/>
      <c r="AT247" s="249" t="s">
        <v>200</v>
      </c>
      <c r="AU247" s="249" t="s">
        <v>79</v>
      </c>
      <c r="AV247" s="14" t="s">
        <v>79</v>
      </c>
      <c r="AW247" s="14" t="s">
        <v>31</v>
      </c>
      <c r="AX247" s="14" t="s">
        <v>70</v>
      </c>
      <c r="AY247" s="249" t="s">
        <v>191</v>
      </c>
    </row>
    <row r="248" s="13" customFormat="1">
      <c r="A248" s="13"/>
      <c r="B248" s="228"/>
      <c r="C248" s="229"/>
      <c r="D248" s="230" t="s">
        <v>200</v>
      </c>
      <c r="E248" s="231" t="s">
        <v>19</v>
      </c>
      <c r="F248" s="232" t="s">
        <v>1528</v>
      </c>
      <c r="G248" s="229"/>
      <c r="H248" s="231" t="s">
        <v>19</v>
      </c>
      <c r="I248" s="233"/>
      <c r="J248" s="229"/>
      <c r="K248" s="229"/>
      <c r="L248" s="234"/>
      <c r="M248" s="235"/>
      <c r="N248" s="236"/>
      <c r="O248" s="236"/>
      <c r="P248" s="236"/>
      <c r="Q248" s="236"/>
      <c r="R248" s="236"/>
      <c r="S248" s="236"/>
      <c r="T248" s="237"/>
      <c r="U248" s="13"/>
      <c r="V248" s="13"/>
      <c r="W248" s="13"/>
      <c r="X248" s="13"/>
      <c r="Y248" s="13"/>
      <c r="Z248" s="13"/>
      <c r="AA248" s="13"/>
      <c r="AB248" s="13"/>
      <c r="AC248" s="13"/>
      <c r="AD248" s="13"/>
      <c r="AE248" s="13"/>
      <c r="AT248" s="238" t="s">
        <v>200</v>
      </c>
      <c r="AU248" s="238" t="s">
        <v>79</v>
      </c>
      <c r="AV248" s="13" t="s">
        <v>77</v>
      </c>
      <c r="AW248" s="13" t="s">
        <v>31</v>
      </c>
      <c r="AX248" s="13" t="s">
        <v>70</v>
      </c>
      <c r="AY248" s="238" t="s">
        <v>191</v>
      </c>
    </row>
    <row r="249" s="14" customFormat="1">
      <c r="A249" s="14"/>
      <c r="B249" s="239"/>
      <c r="C249" s="240"/>
      <c r="D249" s="230" t="s">
        <v>200</v>
      </c>
      <c r="E249" s="241" t="s">
        <v>19</v>
      </c>
      <c r="F249" s="242" t="s">
        <v>1529</v>
      </c>
      <c r="G249" s="240"/>
      <c r="H249" s="243">
        <v>6</v>
      </c>
      <c r="I249" s="244"/>
      <c r="J249" s="240"/>
      <c r="K249" s="240"/>
      <c r="L249" s="245"/>
      <c r="M249" s="246"/>
      <c r="N249" s="247"/>
      <c r="O249" s="247"/>
      <c r="P249" s="247"/>
      <c r="Q249" s="247"/>
      <c r="R249" s="247"/>
      <c r="S249" s="247"/>
      <c r="T249" s="248"/>
      <c r="U249" s="14"/>
      <c r="V249" s="14"/>
      <c r="W249" s="14"/>
      <c r="X249" s="14"/>
      <c r="Y249" s="14"/>
      <c r="Z249" s="14"/>
      <c r="AA249" s="14"/>
      <c r="AB249" s="14"/>
      <c r="AC249" s="14"/>
      <c r="AD249" s="14"/>
      <c r="AE249" s="14"/>
      <c r="AT249" s="249" t="s">
        <v>200</v>
      </c>
      <c r="AU249" s="249" t="s">
        <v>79</v>
      </c>
      <c r="AV249" s="14" t="s">
        <v>79</v>
      </c>
      <c r="AW249" s="14" t="s">
        <v>31</v>
      </c>
      <c r="AX249" s="14" t="s">
        <v>70</v>
      </c>
      <c r="AY249" s="249" t="s">
        <v>191</v>
      </c>
    </row>
    <row r="250" s="15" customFormat="1">
      <c r="A250" s="15"/>
      <c r="B250" s="250"/>
      <c r="C250" s="251"/>
      <c r="D250" s="230" t="s">
        <v>200</v>
      </c>
      <c r="E250" s="252" t="s">
        <v>19</v>
      </c>
      <c r="F250" s="253" t="s">
        <v>209</v>
      </c>
      <c r="G250" s="251"/>
      <c r="H250" s="254">
        <v>24</v>
      </c>
      <c r="I250" s="255"/>
      <c r="J250" s="251"/>
      <c r="K250" s="251"/>
      <c r="L250" s="256"/>
      <c r="M250" s="257"/>
      <c r="N250" s="258"/>
      <c r="O250" s="258"/>
      <c r="P250" s="258"/>
      <c r="Q250" s="258"/>
      <c r="R250" s="258"/>
      <c r="S250" s="258"/>
      <c r="T250" s="259"/>
      <c r="U250" s="15"/>
      <c r="V250" s="15"/>
      <c r="W250" s="15"/>
      <c r="X250" s="15"/>
      <c r="Y250" s="15"/>
      <c r="Z250" s="15"/>
      <c r="AA250" s="15"/>
      <c r="AB250" s="15"/>
      <c r="AC250" s="15"/>
      <c r="AD250" s="15"/>
      <c r="AE250" s="15"/>
      <c r="AT250" s="260" t="s">
        <v>200</v>
      </c>
      <c r="AU250" s="260" t="s">
        <v>79</v>
      </c>
      <c r="AV250" s="15" t="s">
        <v>119</v>
      </c>
      <c r="AW250" s="15" t="s">
        <v>31</v>
      </c>
      <c r="AX250" s="15" t="s">
        <v>77</v>
      </c>
      <c r="AY250" s="260" t="s">
        <v>191</v>
      </c>
    </row>
    <row r="251" s="2" customFormat="1" ht="16.5" customHeight="1">
      <c r="A251" s="40"/>
      <c r="B251" s="41"/>
      <c r="C251" s="215" t="s">
        <v>406</v>
      </c>
      <c r="D251" s="215" t="s">
        <v>194</v>
      </c>
      <c r="E251" s="216" t="s">
        <v>1138</v>
      </c>
      <c r="F251" s="217" t="s">
        <v>1139</v>
      </c>
      <c r="G251" s="218" t="s">
        <v>244</v>
      </c>
      <c r="H251" s="219">
        <v>0.080000000000000002</v>
      </c>
      <c r="I251" s="220"/>
      <c r="J251" s="221">
        <f>ROUND(I251*H251,2)</f>
        <v>0</v>
      </c>
      <c r="K251" s="217" t="s">
        <v>521</v>
      </c>
      <c r="L251" s="46"/>
      <c r="M251" s="222" t="s">
        <v>19</v>
      </c>
      <c r="N251" s="223" t="s">
        <v>41</v>
      </c>
      <c r="O251" s="86"/>
      <c r="P251" s="224">
        <f>O251*H251</f>
        <v>0</v>
      </c>
      <c r="Q251" s="224">
        <v>1.0606640000000001</v>
      </c>
      <c r="R251" s="224">
        <f>Q251*H251</f>
        <v>0.084853120000000004</v>
      </c>
      <c r="S251" s="224">
        <v>0</v>
      </c>
      <c r="T251" s="225">
        <f>S251*H251</f>
        <v>0</v>
      </c>
      <c r="U251" s="40"/>
      <c r="V251" s="40"/>
      <c r="W251" s="40"/>
      <c r="X251" s="40"/>
      <c r="Y251" s="40"/>
      <c r="Z251" s="40"/>
      <c r="AA251" s="40"/>
      <c r="AB251" s="40"/>
      <c r="AC251" s="40"/>
      <c r="AD251" s="40"/>
      <c r="AE251" s="40"/>
      <c r="AR251" s="226" t="s">
        <v>119</v>
      </c>
      <c r="AT251" s="226" t="s">
        <v>194</v>
      </c>
      <c r="AU251" s="226" t="s">
        <v>79</v>
      </c>
      <c r="AY251" s="19" t="s">
        <v>191</v>
      </c>
      <c r="BE251" s="227">
        <f>IF(N251="základní",J251,0)</f>
        <v>0</v>
      </c>
      <c r="BF251" s="227">
        <f>IF(N251="snížená",J251,0)</f>
        <v>0</v>
      </c>
      <c r="BG251" s="227">
        <f>IF(N251="zákl. přenesená",J251,0)</f>
        <v>0</v>
      </c>
      <c r="BH251" s="227">
        <f>IF(N251="sníž. přenesená",J251,0)</f>
        <v>0</v>
      </c>
      <c r="BI251" s="227">
        <f>IF(N251="nulová",J251,0)</f>
        <v>0</v>
      </c>
      <c r="BJ251" s="19" t="s">
        <v>77</v>
      </c>
      <c r="BK251" s="227">
        <f>ROUND(I251*H251,2)</f>
        <v>0</v>
      </c>
      <c r="BL251" s="19" t="s">
        <v>119</v>
      </c>
      <c r="BM251" s="226" t="s">
        <v>1530</v>
      </c>
    </row>
    <row r="252" s="2" customFormat="1">
      <c r="A252" s="40"/>
      <c r="B252" s="41"/>
      <c r="C252" s="42"/>
      <c r="D252" s="230" t="s">
        <v>231</v>
      </c>
      <c r="E252" s="42"/>
      <c r="F252" s="271" t="s">
        <v>1141</v>
      </c>
      <c r="G252" s="42"/>
      <c r="H252" s="42"/>
      <c r="I252" s="272"/>
      <c r="J252" s="42"/>
      <c r="K252" s="42"/>
      <c r="L252" s="46"/>
      <c r="M252" s="273"/>
      <c r="N252" s="274"/>
      <c r="O252" s="86"/>
      <c r="P252" s="86"/>
      <c r="Q252" s="86"/>
      <c r="R252" s="86"/>
      <c r="S252" s="86"/>
      <c r="T252" s="87"/>
      <c r="U252" s="40"/>
      <c r="V252" s="40"/>
      <c r="W252" s="40"/>
      <c r="X252" s="40"/>
      <c r="Y252" s="40"/>
      <c r="Z252" s="40"/>
      <c r="AA252" s="40"/>
      <c r="AB252" s="40"/>
      <c r="AC252" s="40"/>
      <c r="AD252" s="40"/>
      <c r="AE252" s="40"/>
      <c r="AT252" s="19" t="s">
        <v>231</v>
      </c>
      <c r="AU252" s="19" t="s">
        <v>79</v>
      </c>
    </row>
    <row r="253" s="13" customFormat="1">
      <c r="A253" s="13"/>
      <c r="B253" s="228"/>
      <c r="C253" s="229"/>
      <c r="D253" s="230" t="s">
        <v>200</v>
      </c>
      <c r="E253" s="231" t="s">
        <v>19</v>
      </c>
      <c r="F253" s="232" t="s">
        <v>1531</v>
      </c>
      <c r="G253" s="229"/>
      <c r="H253" s="231" t="s">
        <v>19</v>
      </c>
      <c r="I253" s="233"/>
      <c r="J253" s="229"/>
      <c r="K253" s="229"/>
      <c r="L253" s="234"/>
      <c r="M253" s="235"/>
      <c r="N253" s="236"/>
      <c r="O253" s="236"/>
      <c r="P253" s="236"/>
      <c r="Q253" s="236"/>
      <c r="R253" s="236"/>
      <c r="S253" s="236"/>
      <c r="T253" s="237"/>
      <c r="U253" s="13"/>
      <c r="V253" s="13"/>
      <c r="W253" s="13"/>
      <c r="X253" s="13"/>
      <c r="Y253" s="13"/>
      <c r="Z253" s="13"/>
      <c r="AA253" s="13"/>
      <c r="AB253" s="13"/>
      <c r="AC253" s="13"/>
      <c r="AD253" s="13"/>
      <c r="AE253" s="13"/>
      <c r="AT253" s="238" t="s">
        <v>200</v>
      </c>
      <c r="AU253" s="238" t="s">
        <v>79</v>
      </c>
      <c r="AV253" s="13" t="s">
        <v>77</v>
      </c>
      <c r="AW253" s="13" t="s">
        <v>31</v>
      </c>
      <c r="AX253" s="13" t="s">
        <v>70</v>
      </c>
      <c r="AY253" s="238" t="s">
        <v>191</v>
      </c>
    </row>
    <row r="254" s="14" customFormat="1">
      <c r="A254" s="14"/>
      <c r="B254" s="239"/>
      <c r="C254" s="240"/>
      <c r="D254" s="230" t="s">
        <v>200</v>
      </c>
      <c r="E254" s="241" t="s">
        <v>19</v>
      </c>
      <c r="F254" s="242" t="s">
        <v>1532</v>
      </c>
      <c r="G254" s="240"/>
      <c r="H254" s="243">
        <v>0.080000000000000002</v>
      </c>
      <c r="I254" s="244"/>
      <c r="J254" s="240"/>
      <c r="K254" s="240"/>
      <c r="L254" s="245"/>
      <c r="M254" s="246"/>
      <c r="N254" s="247"/>
      <c r="O254" s="247"/>
      <c r="P254" s="247"/>
      <c r="Q254" s="247"/>
      <c r="R254" s="247"/>
      <c r="S254" s="247"/>
      <c r="T254" s="248"/>
      <c r="U254" s="14"/>
      <c r="V254" s="14"/>
      <c r="W254" s="14"/>
      <c r="X254" s="14"/>
      <c r="Y254" s="14"/>
      <c r="Z254" s="14"/>
      <c r="AA254" s="14"/>
      <c r="AB254" s="14"/>
      <c r="AC254" s="14"/>
      <c r="AD254" s="14"/>
      <c r="AE254" s="14"/>
      <c r="AT254" s="249" t="s">
        <v>200</v>
      </c>
      <c r="AU254" s="249" t="s">
        <v>79</v>
      </c>
      <c r="AV254" s="14" t="s">
        <v>79</v>
      </c>
      <c r="AW254" s="14" t="s">
        <v>31</v>
      </c>
      <c r="AX254" s="14" t="s">
        <v>77</v>
      </c>
      <c r="AY254" s="249" t="s">
        <v>191</v>
      </c>
    </row>
    <row r="255" s="12" customFormat="1" ht="22.8" customHeight="1">
      <c r="A255" s="12"/>
      <c r="B255" s="199"/>
      <c r="C255" s="200"/>
      <c r="D255" s="201" t="s">
        <v>69</v>
      </c>
      <c r="E255" s="213" t="s">
        <v>227</v>
      </c>
      <c r="F255" s="213" t="s">
        <v>1144</v>
      </c>
      <c r="G255" s="200"/>
      <c r="H255" s="200"/>
      <c r="I255" s="203"/>
      <c r="J255" s="214">
        <f>BK255</f>
        <v>0</v>
      </c>
      <c r="K255" s="200"/>
      <c r="L255" s="205"/>
      <c r="M255" s="206"/>
      <c r="N255" s="207"/>
      <c r="O255" s="207"/>
      <c r="P255" s="208">
        <f>SUM(P256:P269)</f>
        <v>0</v>
      </c>
      <c r="Q255" s="207"/>
      <c r="R255" s="208">
        <f>SUM(R256:R269)</f>
        <v>0.71471047329799997</v>
      </c>
      <c r="S255" s="207"/>
      <c r="T255" s="209">
        <f>SUM(T256:T269)</f>
        <v>0.78104999999999991</v>
      </c>
      <c r="U255" s="12"/>
      <c r="V255" s="12"/>
      <c r="W255" s="12"/>
      <c r="X255" s="12"/>
      <c r="Y255" s="12"/>
      <c r="Z255" s="12"/>
      <c r="AA255" s="12"/>
      <c r="AB255" s="12"/>
      <c r="AC255" s="12"/>
      <c r="AD255" s="12"/>
      <c r="AE255" s="12"/>
      <c r="AR255" s="210" t="s">
        <v>77</v>
      </c>
      <c r="AT255" s="211" t="s">
        <v>69</v>
      </c>
      <c r="AU255" s="211" t="s">
        <v>77</v>
      </c>
      <c r="AY255" s="210" t="s">
        <v>191</v>
      </c>
      <c r="BK255" s="212">
        <f>SUM(BK256:BK269)</f>
        <v>0</v>
      </c>
    </row>
    <row r="256" s="2" customFormat="1">
      <c r="A256" s="40"/>
      <c r="B256" s="41"/>
      <c r="C256" s="215" t="s">
        <v>417</v>
      </c>
      <c r="D256" s="215" t="s">
        <v>194</v>
      </c>
      <c r="E256" s="216" t="s">
        <v>1145</v>
      </c>
      <c r="F256" s="217" t="s">
        <v>1146</v>
      </c>
      <c r="G256" s="218" t="s">
        <v>367</v>
      </c>
      <c r="H256" s="219">
        <v>10.414</v>
      </c>
      <c r="I256" s="220"/>
      <c r="J256" s="221">
        <f>ROUND(I256*H256,2)</f>
        <v>0</v>
      </c>
      <c r="K256" s="217" t="s">
        <v>521</v>
      </c>
      <c r="L256" s="46"/>
      <c r="M256" s="222" t="s">
        <v>19</v>
      </c>
      <c r="N256" s="223" t="s">
        <v>41</v>
      </c>
      <c r="O256" s="86"/>
      <c r="P256" s="224">
        <f>O256*H256</f>
        <v>0</v>
      </c>
      <c r="Q256" s="224">
        <v>0.066961699999999999</v>
      </c>
      <c r="R256" s="224">
        <f>Q256*H256</f>
        <v>0.69733914379999995</v>
      </c>
      <c r="S256" s="224">
        <v>0.074999999999999997</v>
      </c>
      <c r="T256" s="225">
        <f>S256*H256</f>
        <v>0.78104999999999991</v>
      </c>
      <c r="U256" s="40"/>
      <c r="V256" s="40"/>
      <c r="W256" s="40"/>
      <c r="X256" s="40"/>
      <c r="Y256" s="40"/>
      <c r="Z256" s="40"/>
      <c r="AA256" s="40"/>
      <c r="AB256" s="40"/>
      <c r="AC256" s="40"/>
      <c r="AD256" s="40"/>
      <c r="AE256" s="40"/>
      <c r="AR256" s="226" t="s">
        <v>119</v>
      </c>
      <c r="AT256" s="226" t="s">
        <v>194</v>
      </c>
      <c r="AU256" s="226" t="s">
        <v>79</v>
      </c>
      <c r="AY256" s="19" t="s">
        <v>191</v>
      </c>
      <c r="BE256" s="227">
        <f>IF(N256="základní",J256,0)</f>
        <v>0</v>
      </c>
      <c r="BF256" s="227">
        <f>IF(N256="snížená",J256,0)</f>
        <v>0</v>
      </c>
      <c r="BG256" s="227">
        <f>IF(N256="zákl. přenesená",J256,0)</f>
        <v>0</v>
      </c>
      <c r="BH256" s="227">
        <f>IF(N256="sníž. přenesená",J256,0)</f>
        <v>0</v>
      </c>
      <c r="BI256" s="227">
        <f>IF(N256="nulová",J256,0)</f>
        <v>0</v>
      </c>
      <c r="BJ256" s="19" t="s">
        <v>77</v>
      </c>
      <c r="BK256" s="227">
        <f>ROUND(I256*H256,2)</f>
        <v>0</v>
      </c>
      <c r="BL256" s="19" t="s">
        <v>119</v>
      </c>
      <c r="BM256" s="226" t="s">
        <v>1533</v>
      </c>
    </row>
    <row r="257" s="13" customFormat="1">
      <c r="A257" s="13"/>
      <c r="B257" s="228"/>
      <c r="C257" s="229"/>
      <c r="D257" s="230" t="s">
        <v>200</v>
      </c>
      <c r="E257" s="231" t="s">
        <v>19</v>
      </c>
      <c r="F257" s="232" t="s">
        <v>1148</v>
      </c>
      <c r="G257" s="229"/>
      <c r="H257" s="231" t="s">
        <v>19</v>
      </c>
      <c r="I257" s="233"/>
      <c r="J257" s="229"/>
      <c r="K257" s="229"/>
      <c r="L257" s="234"/>
      <c r="M257" s="235"/>
      <c r="N257" s="236"/>
      <c r="O257" s="236"/>
      <c r="P257" s="236"/>
      <c r="Q257" s="236"/>
      <c r="R257" s="236"/>
      <c r="S257" s="236"/>
      <c r="T257" s="237"/>
      <c r="U257" s="13"/>
      <c r="V257" s="13"/>
      <c r="W257" s="13"/>
      <c r="X257" s="13"/>
      <c r="Y257" s="13"/>
      <c r="Z257" s="13"/>
      <c r="AA257" s="13"/>
      <c r="AB257" s="13"/>
      <c r="AC257" s="13"/>
      <c r="AD257" s="13"/>
      <c r="AE257" s="13"/>
      <c r="AT257" s="238" t="s">
        <v>200</v>
      </c>
      <c r="AU257" s="238" t="s">
        <v>79</v>
      </c>
      <c r="AV257" s="13" t="s">
        <v>77</v>
      </c>
      <c r="AW257" s="13" t="s">
        <v>31</v>
      </c>
      <c r="AX257" s="13" t="s">
        <v>70</v>
      </c>
      <c r="AY257" s="238" t="s">
        <v>191</v>
      </c>
    </row>
    <row r="258" s="14" customFormat="1">
      <c r="A258" s="14"/>
      <c r="B258" s="239"/>
      <c r="C258" s="240"/>
      <c r="D258" s="230" t="s">
        <v>200</v>
      </c>
      <c r="E258" s="241" t="s">
        <v>19</v>
      </c>
      <c r="F258" s="242" t="s">
        <v>1534</v>
      </c>
      <c r="G258" s="240"/>
      <c r="H258" s="243">
        <v>7.4880000000000004</v>
      </c>
      <c r="I258" s="244"/>
      <c r="J258" s="240"/>
      <c r="K258" s="240"/>
      <c r="L258" s="245"/>
      <c r="M258" s="246"/>
      <c r="N258" s="247"/>
      <c r="O258" s="247"/>
      <c r="P258" s="247"/>
      <c r="Q258" s="247"/>
      <c r="R258" s="247"/>
      <c r="S258" s="247"/>
      <c r="T258" s="248"/>
      <c r="U258" s="14"/>
      <c r="V258" s="14"/>
      <c r="W258" s="14"/>
      <c r="X258" s="14"/>
      <c r="Y258" s="14"/>
      <c r="Z258" s="14"/>
      <c r="AA258" s="14"/>
      <c r="AB258" s="14"/>
      <c r="AC258" s="14"/>
      <c r="AD258" s="14"/>
      <c r="AE258" s="14"/>
      <c r="AT258" s="249" t="s">
        <v>200</v>
      </c>
      <c r="AU258" s="249" t="s">
        <v>79</v>
      </c>
      <c r="AV258" s="14" t="s">
        <v>79</v>
      </c>
      <c r="AW258" s="14" t="s">
        <v>31</v>
      </c>
      <c r="AX258" s="14" t="s">
        <v>70</v>
      </c>
      <c r="AY258" s="249" t="s">
        <v>191</v>
      </c>
    </row>
    <row r="259" s="13" customFormat="1">
      <c r="A259" s="13"/>
      <c r="B259" s="228"/>
      <c r="C259" s="229"/>
      <c r="D259" s="230" t="s">
        <v>200</v>
      </c>
      <c r="E259" s="231" t="s">
        <v>19</v>
      </c>
      <c r="F259" s="232" t="s">
        <v>1150</v>
      </c>
      <c r="G259" s="229"/>
      <c r="H259" s="231" t="s">
        <v>19</v>
      </c>
      <c r="I259" s="233"/>
      <c r="J259" s="229"/>
      <c r="K259" s="229"/>
      <c r="L259" s="234"/>
      <c r="M259" s="235"/>
      <c r="N259" s="236"/>
      <c r="O259" s="236"/>
      <c r="P259" s="236"/>
      <c r="Q259" s="236"/>
      <c r="R259" s="236"/>
      <c r="S259" s="236"/>
      <c r="T259" s="237"/>
      <c r="U259" s="13"/>
      <c r="V259" s="13"/>
      <c r="W259" s="13"/>
      <c r="X259" s="13"/>
      <c r="Y259" s="13"/>
      <c r="Z259" s="13"/>
      <c r="AA259" s="13"/>
      <c r="AB259" s="13"/>
      <c r="AC259" s="13"/>
      <c r="AD259" s="13"/>
      <c r="AE259" s="13"/>
      <c r="AT259" s="238" t="s">
        <v>200</v>
      </c>
      <c r="AU259" s="238" t="s">
        <v>79</v>
      </c>
      <c r="AV259" s="13" t="s">
        <v>77</v>
      </c>
      <c r="AW259" s="13" t="s">
        <v>31</v>
      </c>
      <c r="AX259" s="13" t="s">
        <v>70</v>
      </c>
      <c r="AY259" s="238" t="s">
        <v>191</v>
      </c>
    </row>
    <row r="260" s="14" customFormat="1">
      <c r="A260" s="14"/>
      <c r="B260" s="239"/>
      <c r="C260" s="240"/>
      <c r="D260" s="230" t="s">
        <v>200</v>
      </c>
      <c r="E260" s="241" t="s">
        <v>19</v>
      </c>
      <c r="F260" s="242" t="s">
        <v>1535</v>
      </c>
      <c r="G260" s="240"/>
      <c r="H260" s="243">
        <v>2.1560000000000001</v>
      </c>
      <c r="I260" s="244"/>
      <c r="J260" s="240"/>
      <c r="K260" s="240"/>
      <c r="L260" s="245"/>
      <c r="M260" s="246"/>
      <c r="N260" s="247"/>
      <c r="O260" s="247"/>
      <c r="P260" s="247"/>
      <c r="Q260" s="247"/>
      <c r="R260" s="247"/>
      <c r="S260" s="247"/>
      <c r="T260" s="248"/>
      <c r="U260" s="14"/>
      <c r="V260" s="14"/>
      <c r="W260" s="14"/>
      <c r="X260" s="14"/>
      <c r="Y260" s="14"/>
      <c r="Z260" s="14"/>
      <c r="AA260" s="14"/>
      <c r="AB260" s="14"/>
      <c r="AC260" s="14"/>
      <c r="AD260" s="14"/>
      <c r="AE260" s="14"/>
      <c r="AT260" s="249" t="s">
        <v>200</v>
      </c>
      <c r="AU260" s="249" t="s">
        <v>79</v>
      </c>
      <c r="AV260" s="14" t="s">
        <v>79</v>
      </c>
      <c r="AW260" s="14" t="s">
        <v>31</v>
      </c>
      <c r="AX260" s="14" t="s">
        <v>70</v>
      </c>
      <c r="AY260" s="249" t="s">
        <v>191</v>
      </c>
    </row>
    <row r="261" s="13" customFormat="1">
      <c r="A261" s="13"/>
      <c r="B261" s="228"/>
      <c r="C261" s="229"/>
      <c r="D261" s="230" t="s">
        <v>200</v>
      </c>
      <c r="E261" s="231" t="s">
        <v>19</v>
      </c>
      <c r="F261" s="232" t="s">
        <v>1152</v>
      </c>
      <c r="G261" s="229"/>
      <c r="H261" s="231" t="s">
        <v>19</v>
      </c>
      <c r="I261" s="233"/>
      <c r="J261" s="229"/>
      <c r="K261" s="229"/>
      <c r="L261" s="234"/>
      <c r="M261" s="235"/>
      <c r="N261" s="236"/>
      <c r="O261" s="236"/>
      <c r="P261" s="236"/>
      <c r="Q261" s="236"/>
      <c r="R261" s="236"/>
      <c r="S261" s="236"/>
      <c r="T261" s="237"/>
      <c r="U261" s="13"/>
      <c r="V261" s="13"/>
      <c r="W261" s="13"/>
      <c r="X261" s="13"/>
      <c r="Y261" s="13"/>
      <c r="Z261" s="13"/>
      <c r="AA261" s="13"/>
      <c r="AB261" s="13"/>
      <c r="AC261" s="13"/>
      <c r="AD261" s="13"/>
      <c r="AE261" s="13"/>
      <c r="AT261" s="238" t="s">
        <v>200</v>
      </c>
      <c r="AU261" s="238" t="s">
        <v>79</v>
      </c>
      <c r="AV261" s="13" t="s">
        <v>77</v>
      </c>
      <c r="AW261" s="13" t="s">
        <v>31</v>
      </c>
      <c r="AX261" s="13" t="s">
        <v>70</v>
      </c>
      <c r="AY261" s="238" t="s">
        <v>191</v>
      </c>
    </row>
    <row r="262" s="14" customFormat="1">
      <c r="A262" s="14"/>
      <c r="B262" s="239"/>
      <c r="C262" s="240"/>
      <c r="D262" s="230" t="s">
        <v>200</v>
      </c>
      <c r="E262" s="241" t="s">
        <v>19</v>
      </c>
      <c r="F262" s="242" t="s">
        <v>1536</v>
      </c>
      <c r="G262" s="240"/>
      <c r="H262" s="243">
        <v>0.77000000000000002</v>
      </c>
      <c r="I262" s="244"/>
      <c r="J262" s="240"/>
      <c r="K262" s="240"/>
      <c r="L262" s="245"/>
      <c r="M262" s="246"/>
      <c r="N262" s="247"/>
      <c r="O262" s="247"/>
      <c r="P262" s="247"/>
      <c r="Q262" s="247"/>
      <c r="R262" s="247"/>
      <c r="S262" s="247"/>
      <c r="T262" s="248"/>
      <c r="U262" s="14"/>
      <c r="V262" s="14"/>
      <c r="W262" s="14"/>
      <c r="X262" s="14"/>
      <c r="Y262" s="14"/>
      <c r="Z262" s="14"/>
      <c r="AA262" s="14"/>
      <c r="AB262" s="14"/>
      <c r="AC262" s="14"/>
      <c r="AD262" s="14"/>
      <c r="AE262" s="14"/>
      <c r="AT262" s="249" t="s">
        <v>200</v>
      </c>
      <c r="AU262" s="249" t="s">
        <v>79</v>
      </c>
      <c r="AV262" s="14" t="s">
        <v>79</v>
      </c>
      <c r="AW262" s="14" t="s">
        <v>31</v>
      </c>
      <c r="AX262" s="14" t="s">
        <v>70</v>
      </c>
      <c r="AY262" s="249" t="s">
        <v>191</v>
      </c>
    </row>
    <row r="263" s="15" customFormat="1">
      <c r="A263" s="15"/>
      <c r="B263" s="250"/>
      <c r="C263" s="251"/>
      <c r="D263" s="230" t="s">
        <v>200</v>
      </c>
      <c r="E263" s="252" t="s">
        <v>19</v>
      </c>
      <c r="F263" s="253" t="s">
        <v>209</v>
      </c>
      <c r="G263" s="251"/>
      <c r="H263" s="254">
        <v>10.414</v>
      </c>
      <c r="I263" s="255"/>
      <c r="J263" s="251"/>
      <c r="K263" s="251"/>
      <c r="L263" s="256"/>
      <c r="M263" s="257"/>
      <c r="N263" s="258"/>
      <c r="O263" s="258"/>
      <c r="P263" s="258"/>
      <c r="Q263" s="258"/>
      <c r="R263" s="258"/>
      <c r="S263" s="258"/>
      <c r="T263" s="259"/>
      <c r="U263" s="15"/>
      <c r="V263" s="15"/>
      <c r="W263" s="15"/>
      <c r="X263" s="15"/>
      <c r="Y263" s="15"/>
      <c r="Z263" s="15"/>
      <c r="AA263" s="15"/>
      <c r="AB263" s="15"/>
      <c r="AC263" s="15"/>
      <c r="AD263" s="15"/>
      <c r="AE263" s="15"/>
      <c r="AT263" s="260" t="s">
        <v>200</v>
      </c>
      <c r="AU263" s="260" t="s">
        <v>79</v>
      </c>
      <c r="AV263" s="15" t="s">
        <v>119</v>
      </c>
      <c r="AW263" s="15" t="s">
        <v>31</v>
      </c>
      <c r="AX263" s="15" t="s">
        <v>77</v>
      </c>
      <c r="AY263" s="260" t="s">
        <v>191</v>
      </c>
    </row>
    <row r="264" s="2" customFormat="1" ht="16.5" customHeight="1">
      <c r="A264" s="40"/>
      <c r="B264" s="41"/>
      <c r="C264" s="261" t="s">
        <v>422</v>
      </c>
      <c r="D264" s="261" t="s">
        <v>210</v>
      </c>
      <c r="E264" s="262" t="s">
        <v>1154</v>
      </c>
      <c r="F264" s="263" t="s">
        <v>1155</v>
      </c>
      <c r="G264" s="264" t="s">
        <v>1007</v>
      </c>
      <c r="H264" s="265">
        <v>15.798</v>
      </c>
      <c r="I264" s="266"/>
      <c r="J264" s="267">
        <f>ROUND(I264*H264,2)</f>
        <v>0</v>
      </c>
      <c r="K264" s="263" t="s">
        <v>521</v>
      </c>
      <c r="L264" s="268"/>
      <c r="M264" s="269" t="s">
        <v>19</v>
      </c>
      <c r="N264" s="270" t="s">
        <v>41</v>
      </c>
      <c r="O264" s="86"/>
      <c r="P264" s="224">
        <f>O264*H264</f>
        <v>0</v>
      </c>
      <c r="Q264" s="224">
        <v>0.001</v>
      </c>
      <c r="R264" s="224">
        <f>Q264*H264</f>
        <v>0.015798</v>
      </c>
      <c r="S264" s="224">
        <v>0</v>
      </c>
      <c r="T264" s="225">
        <f>S264*H264</f>
        <v>0</v>
      </c>
      <c r="U264" s="40"/>
      <c r="V264" s="40"/>
      <c r="W264" s="40"/>
      <c r="X264" s="40"/>
      <c r="Y264" s="40"/>
      <c r="Z264" s="40"/>
      <c r="AA264" s="40"/>
      <c r="AB264" s="40"/>
      <c r="AC264" s="40"/>
      <c r="AD264" s="40"/>
      <c r="AE264" s="40"/>
      <c r="AR264" s="226" t="s">
        <v>213</v>
      </c>
      <c r="AT264" s="226" t="s">
        <v>210</v>
      </c>
      <c r="AU264" s="226" t="s">
        <v>79</v>
      </c>
      <c r="AY264" s="19" t="s">
        <v>191</v>
      </c>
      <c r="BE264" s="227">
        <f>IF(N264="základní",J264,0)</f>
        <v>0</v>
      </c>
      <c r="BF264" s="227">
        <f>IF(N264="snížená",J264,0)</f>
        <v>0</v>
      </c>
      <c r="BG264" s="227">
        <f>IF(N264="zákl. přenesená",J264,0)</f>
        <v>0</v>
      </c>
      <c r="BH264" s="227">
        <f>IF(N264="sníž. přenesená",J264,0)</f>
        <v>0</v>
      </c>
      <c r="BI264" s="227">
        <f>IF(N264="nulová",J264,0)</f>
        <v>0</v>
      </c>
      <c r="BJ264" s="19" t="s">
        <v>77</v>
      </c>
      <c r="BK264" s="227">
        <f>ROUND(I264*H264,2)</f>
        <v>0</v>
      </c>
      <c r="BL264" s="19" t="s">
        <v>119</v>
      </c>
      <c r="BM264" s="226" t="s">
        <v>1537</v>
      </c>
    </row>
    <row r="265" s="2" customFormat="1">
      <c r="A265" s="40"/>
      <c r="B265" s="41"/>
      <c r="C265" s="42"/>
      <c r="D265" s="230" t="s">
        <v>231</v>
      </c>
      <c r="E265" s="42"/>
      <c r="F265" s="271" t="s">
        <v>1157</v>
      </c>
      <c r="G265" s="42"/>
      <c r="H265" s="42"/>
      <c r="I265" s="272"/>
      <c r="J265" s="42"/>
      <c r="K265" s="42"/>
      <c r="L265" s="46"/>
      <c r="M265" s="273"/>
      <c r="N265" s="274"/>
      <c r="O265" s="86"/>
      <c r="P265" s="86"/>
      <c r="Q265" s="86"/>
      <c r="R265" s="86"/>
      <c r="S265" s="86"/>
      <c r="T265" s="87"/>
      <c r="U265" s="40"/>
      <c r="V265" s="40"/>
      <c r="W265" s="40"/>
      <c r="X265" s="40"/>
      <c r="Y265" s="40"/>
      <c r="Z265" s="40"/>
      <c r="AA265" s="40"/>
      <c r="AB265" s="40"/>
      <c r="AC265" s="40"/>
      <c r="AD265" s="40"/>
      <c r="AE265" s="40"/>
      <c r="AT265" s="19" t="s">
        <v>231</v>
      </c>
      <c r="AU265" s="19" t="s">
        <v>79</v>
      </c>
    </row>
    <row r="266" s="14" customFormat="1">
      <c r="A266" s="14"/>
      <c r="B266" s="239"/>
      <c r="C266" s="240"/>
      <c r="D266" s="230" t="s">
        <v>200</v>
      </c>
      <c r="E266" s="241" t="s">
        <v>19</v>
      </c>
      <c r="F266" s="242" t="s">
        <v>1538</v>
      </c>
      <c r="G266" s="240"/>
      <c r="H266" s="243">
        <v>15.798</v>
      </c>
      <c r="I266" s="244"/>
      <c r="J266" s="240"/>
      <c r="K266" s="240"/>
      <c r="L266" s="245"/>
      <c r="M266" s="246"/>
      <c r="N266" s="247"/>
      <c r="O266" s="247"/>
      <c r="P266" s="247"/>
      <c r="Q266" s="247"/>
      <c r="R266" s="247"/>
      <c r="S266" s="247"/>
      <c r="T266" s="248"/>
      <c r="U266" s="14"/>
      <c r="V266" s="14"/>
      <c r="W266" s="14"/>
      <c r="X266" s="14"/>
      <c r="Y266" s="14"/>
      <c r="Z266" s="14"/>
      <c r="AA266" s="14"/>
      <c r="AB266" s="14"/>
      <c r="AC266" s="14"/>
      <c r="AD266" s="14"/>
      <c r="AE266" s="14"/>
      <c r="AT266" s="249" t="s">
        <v>200</v>
      </c>
      <c r="AU266" s="249" t="s">
        <v>79</v>
      </c>
      <c r="AV266" s="14" t="s">
        <v>79</v>
      </c>
      <c r="AW266" s="14" t="s">
        <v>31</v>
      </c>
      <c r="AX266" s="14" t="s">
        <v>77</v>
      </c>
      <c r="AY266" s="249" t="s">
        <v>191</v>
      </c>
    </row>
    <row r="267" s="2" customFormat="1" ht="33" customHeight="1">
      <c r="A267" s="40"/>
      <c r="B267" s="41"/>
      <c r="C267" s="215" t="s">
        <v>428</v>
      </c>
      <c r="D267" s="215" t="s">
        <v>194</v>
      </c>
      <c r="E267" s="216" t="s">
        <v>1159</v>
      </c>
      <c r="F267" s="217" t="s">
        <v>1160</v>
      </c>
      <c r="G267" s="218" t="s">
        <v>197</v>
      </c>
      <c r="H267" s="219">
        <v>3.3799999999999999</v>
      </c>
      <c r="I267" s="220"/>
      <c r="J267" s="221">
        <f>ROUND(I267*H267,2)</f>
        <v>0</v>
      </c>
      <c r="K267" s="217" t="s">
        <v>521</v>
      </c>
      <c r="L267" s="46"/>
      <c r="M267" s="222" t="s">
        <v>19</v>
      </c>
      <c r="N267" s="223" t="s">
        <v>41</v>
      </c>
      <c r="O267" s="86"/>
      <c r="P267" s="224">
        <f>O267*H267</f>
        <v>0</v>
      </c>
      <c r="Q267" s="224">
        <v>0.00046548210000000001</v>
      </c>
      <c r="R267" s="224">
        <f>Q267*H267</f>
        <v>0.001573329498</v>
      </c>
      <c r="S267" s="224">
        <v>0</v>
      </c>
      <c r="T267" s="225">
        <f>S267*H267</f>
        <v>0</v>
      </c>
      <c r="U267" s="40"/>
      <c r="V267" s="40"/>
      <c r="W267" s="40"/>
      <c r="X267" s="40"/>
      <c r="Y267" s="40"/>
      <c r="Z267" s="40"/>
      <c r="AA267" s="40"/>
      <c r="AB267" s="40"/>
      <c r="AC267" s="40"/>
      <c r="AD267" s="40"/>
      <c r="AE267" s="40"/>
      <c r="AR267" s="226" t="s">
        <v>119</v>
      </c>
      <c r="AT267" s="226" t="s">
        <v>194</v>
      </c>
      <c r="AU267" s="226" t="s">
        <v>79</v>
      </c>
      <c r="AY267" s="19" t="s">
        <v>191</v>
      </c>
      <c r="BE267" s="227">
        <f>IF(N267="základní",J267,0)</f>
        <v>0</v>
      </c>
      <c r="BF267" s="227">
        <f>IF(N267="snížená",J267,0)</f>
        <v>0</v>
      </c>
      <c r="BG267" s="227">
        <f>IF(N267="zákl. přenesená",J267,0)</f>
        <v>0</v>
      </c>
      <c r="BH267" s="227">
        <f>IF(N267="sníž. přenesená",J267,0)</f>
        <v>0</v>
      </c>
      <c r="BI267" s="227">
        <f>IF(N267="nulová",J267,0)</f>
        <v>0</v>
      </c>
      <c r="BJ267" s="19" t="s">
        <v>77</v>
      </c>
      <c r="BK267" s="227">
        <f>ROUND(I267*H267,2)</f>
        <v>0</v>
      </c>
      <c r="BL267" s="19" t="s">
        <v>119</v>
      </c>
      <c r="BM267" s="226" t="s">
        <v>1539</v>
      </c>
    </row>
    <row r="268" s="13" customFormat="1">
      <c r="A268" s="13"/>
      <c r="B268" s="228"/>
      <c r="C268" s="229"/>
      <c r="D268" s="230" t="s">
        <v>200</v>
      </c>
      <c r="E268" s="231" t="s">
        <v>19</v>
      </c>
      <c r="F268" s="232" t="s">
        <v>1162</v>
      </c>
      <c r="G268" s="229"/>
      <c r="H268" s="231" t="s">
        <v>19</v>
      </c>
      <c r="I268" s="233"/>
      <c r="J268" s="229"/>
      <c r="K268" s="229"/>
      <c r="L268" s="234"/>
      <c r="M268" s="235"/>
      <c r="N268" s="236"/>
      <c r="O268" s="236"/>
      <c r="P268" s="236"/>
      <c r="Q268" s="236"/>
      <c r="R268" s="236"/>
      <c r="S268" s="236"/>
      <c r="T268" s="237"/>
      <c r="U268" s="13"/>
      <c r="V268" s="13"/>
      <c r="W268" s="13"/>
      <c r="X268" s="13"/>
      <c r="Y268" s="13"/>
      <c r="Z268" s="13"/>
      <c r="AA268" s="13"/>
      <c r="AB268" s="13"/>
      <c r="AC268" s="13"/>
      <c r="AD268" s="13"/>
      <c r="AE268" s="13"/>
      <c r="AT268" s="238" t="s">
        <v>200</v>
      </c>
      <c r="AU268" s="238" t="s">
        <v>79</v>
      </c>
      <c r="AV268" s="13" t="s">
        <v>77</v>
      </c>
      <c r="AW268" s="13" t="s">
        <v>31</v>
      </c>
      <c r="AX268" s="13" t="s">
        <v>70</v>
      </c>
      <c r="AY268" s="238" t="s">
        <v>191</v>
      </c>
    </row>
    <row r="269" s="14" customFormat="1">
      <c r="A269" s="14"/>
      <c r="B269" s="239"/>
      <c r="C269" s="240"/>
      <c r="D269" s="230" t="s">
        <v>200</v>
      </c>
      <c r="E269" s="241" t="s">
        <v>19</v>
      </c>
      <c r="F269" s="242" t="s">
        <v>1163</v>
      </c>
      <c r="G269" s="240"/>
      <c r="H269" s="243">
        <v>3.3799999999999999</v>
      </c>
      <c r="I269" s="244"/>
      <c r="J269" s="240"/>
      <c r="K269" s="240"/>
      <c r="L269" s="245"/>
      <c r="M269" s="246"/>
      <c r="N269" s="247"/>
      <c r="O269" s="247"/>
      <c r="P269" s="247"/>
      <c r="Q269" s="247"/>
      <c r="R269" s="247"/>
      <c r="S269" s="247"/>
      <c r="T269" s="248"/>
      <c r="U269" s="14"/>
      <c r="V269" s="14"/>
      <c r="W269" s="14"/>
      <c r="X269" s="14"/>
      <c r="Y269" s="14"/>
      <c r="Z269" s="14"/>
      <c r="AA269" s="14"/>
      <c r="AB269" s="14"/>
      <c r="AC269" s="14"/>
      <c r="AD269" s="14"/>
      <c r="AE269" s="14"/>
      <c r="AT269" s="249" t="s">
        <v>200</v>
      </c>
      <c r="AU269" s="249" t="s">
        <v>79</v>
      </c>
      <c r="AV269" s="14" t="s">
        <v>79</v>
      </c>
      <c r="AW269" s="14" t="s">
        <v>31</v>
      </c>
      <c r="AX269" s="14" t="s">
        <v>77</v>
      </c>
      <c r="AY269" s="249" t="s">
        <v>191</v>
      </c>
    </row>
    <row r="270" s="12" customFormat="1" ht="22.8" customHeight="1">
      <c r="A270" s="12"/>
      <c r="B270" s="199"/>
      <c r="C270" s="200"/>
      <c r="D270" s="201" t="s">
        <v>69</v>
      </c>
      <c r="E270" s="213" t="s">
        <v>248</v>
      </c>
      <c r="F270" s="213" t="s">
        <v>1164</v>
      </c>
      <c r="G270" s="200"/>
      <c r="H270" s="200"/>
      <c r="I270" s="203"/>
      <c r="J270" s="214">
        <f>BK270</f>
        <v>0</v>
      </c>
      <c r="K270" s="200"/>
      <c r="L270" s="205"/>
      <c r="M270" s="206"/>
      <c r="N270" s="207"/>
      <c r="O270" s="207"/>
      <c r="P270" s="208">
        <f>SUM(P271:P352)</f>
        <v>0</v>
      </c>
      <c r="Q270" s="207"/>
      <c r="R270" s="208">
        <f>SUM(R271:R352)</f>
        <v>6.1645944139839992</v>
      </c>
      <c r="S270" s="207"/>
      <c r="T270" s="209">
        <f>SUM(T271:T352)</f>
        <v>11.284824299999999</v>
      </c>
      <c r="U270" s="12"/>
      <c r="V270" s="12"/>
      <c r="W270" s="12"/>
      <c r="X270" s="12"/>
      <c r="Y270" s="12"/>
      <c r="Z270" s="12"/>
      <c r="AA270" s="12"/>
      <c r="AB270" s="12"/>
      <c r="AC270" s="12"/>
      <c r="AD270" s="12"/>
      <c r="AE270" s="12"/>
      <c r="AR270" s="210" t="s">
        <v>77</v>
      </c>
      <c r="AT270" s="211" t="s">
        <v>69</v>
      </c>
      <c r="AU270" s="211" t="s">
        <v>77</v>
      </c>
      <c r="AY270" s="210" t="s">
        <v>191</v>
      </c>
      <c r="BK270" s="212">
        <f>SUM(BK271:BK352)</f>
        <v>0</v>
      </c>
    </row>
    <row r="271" s="2" customFormat="1" ht="16.5" customHeight="1">
      <c r="A271" s="40"/>
      <c r="B271" s="41"/>
      <c r="C271" s="215" t="s">
        <v>435</v>
      </c>
      <c r="D271" s="215" t="s">
        <v>194</v>
      </c>
      <c r="E271" s="216" t="s">
        <v>1165</v>
      </c>
      <c r="F271" s="217" t="s">
        <v>1166</v>
      </c>
      <c r="G271" s="218" t="s">
        <v>197</v>
      </c>
      <c r="H271" s="219">
        <v>10.4</v>
      </c>
      <c r="I271" s="220"/>
      <c r="J271" s="221">
        <f>ROUND(I271*H271,2)</f>
        <v>0</v>
      </c>
      <c r="K271" s="217" t="s">
        <v>521</v>
      </c>
      <c r="L271" s="46"/>
      <c r="M271" s="222" t="s">
        <v>19</v>
      </c>
      <c r="N271" s="223" t="s">
        <v>41</v>
      </c>
      <c r="O271" s="86"/>
      <c r="P271" s="224">
        <f>O271*H271</f>
        <v>0</v>
      </c>
      <c r="Q271" s="224">
        <v>0.00117</v>
      </c>
      <c r="R271" s="224">
        <f>Q271*H271</f>
        <v>0.012168</v>
      </c>
      <c r="S271" s="224">
        <v>0</v>
      </c>
      <c r="T271" s="225">
        <f>S271*H271</f>
        <v>0</v>
      </c>
      <c r="U271" s="40"/>
      <c r="V271" s="40"/>
      <c r="W271" s="40"/>
      <c r="X271" s="40"/>
      <c r="Y271" s="40"/>
      <c r="Z271" s="40"/>
      <c r="AA271" s="40"/>
      <c r="AB271" s="40"/>
      <c r="AC271" s="40"/>
      <c r="AD271" s="40"/>
      <c r="AE271" s="40"/>
      <c r="AR271" s="226" t="s">
        <v>119</v>
      </c>
      <c r="AT271" s="226" t="s">
        <v>194</v>
      </c>
      <c r="AU271" s="226" t="s">
        <v>79</v>
      </c>
      <c r="AY271" s="19" t="s">
        <v>191</v>
      </c>
      <c r="BE271" s="227">
        <f>IF(N271="základní",J271,0)</f>
        <v>0</v>
      </c>
      <c r="BF271" s="227">
        <f>IF(N271="snížená",J271,0)</f>
        <v>0</v>
      </c>
      <c r="BG271" s="227">
        <f>IF(N271="zákl. přenesená",J271,0)</f>
        <v>0</v>
      </c>
      <c r="BH271" s="227">
        <f>IF(N271="sníž. přenesená",J271,0)</f>
        <v>0</v>
      </c>
      <c r="BI271" s="227">
        <f>IF(N271="nulová",J271,0)</f>
        <v>0</v>
      </c>
      <c r="BJ271" s="19" t="s">
        <v>77</v>
      </c>
      <c r="BK271" s="227">
        <f>ROUND(I271*H271,2)</f>
        <v>0</v>
      </c>
      <c r="BL271" s="19" t="s">
        <v>119</v>
      </c>
      <c r="BM271" s="226" t="s">
        <v>1540</v>
      </c>
    </row>
    <row r="272" s="2" customFormat="1">
      <c r="A272" s="40"/>
      <c r="B272" s="41"/>
      <c r="C272" s="42"/>
      <c r="D272" s="230" t="s">
        <v>231</v>
      </c>
      <c r="E272" s="42"/>
      <c r="F272" s="271" t="s">
        <v>1541</v>
      </c>
      <c r="G272" s="42"/>
      <c r="H272" s="42"/>
      <c r="I272" s="272"/>
      <c r="J272" s="42"/>
      <c r="K272" s="42"/>
      <c r="L272" s="46"/>
      <c r="M272" s="273"/>
      <c r="N272" s="274"/>
      <c r="O272" s="86"/>
      <c r="P272" s="86"/>
      <c r="Q272" s="86"/>
      <c r="R272" s="86"/>
      <c r="S272" s="86"/>
      <c r="T272" s="87"/>
      <c r="U272" s="40"/>
      <c r="V272" s="40"/>
      <c r="W272" s="40"/>
      <c r="X272" s="40"/>
      <c r="Y272" s="40"/>
      <c r="Z272" s="40"/>
      <c r="AA272" s="40"/>
      <c r="AB272" s="40"/>
      <c r="AC272" s="40"/>
      <c r="AD272" s="40"/>
      <c r="AE272" s="40"/>
      <c r="AT272" s="19" t="s">
        <v>231</v>
      </c>
      <c r="AU272" s="19" t="s">
        <v>79</v>
      </c>
    </row>
    <row r="273" s="2" customFormat="1" ht="16.5" customHeight="1">
      <c r="A273" s="40"/>
      <c r="B273" s="41"/>
      <c r="C273" s="215" t="s">
        <v>441</v>
      </c>
      <c r="D273" s="215" t="s">
        <v>194</v>
      </c>
      <c r="E273" s="216" t="s">
        <v>1170</v>
      </c>
      <c r="F273" s="217" t="s">
        <v>1171</v>
      </c>
      <c r="G273" s="218" t="s">
        <v>197</v>
      </c>
      <c r="H273" s="219">
        <v>10.4</v>
      </c>
      <c r="I273" s="220"/>
      <c r="J273" s="221">
        <f>ROUND(I273*H273,2)</f>
        <v>0</v>
      </c>
      <c r="K273" s="217" t="s">
        <v>521</v>
      </c>
      <c r="L273" s="46"/>
      <c r="M273" s="222" t="s">
        <v>19</v>
      </c>
      <c r="N273" s="223" t="s">
        <v>41</v>
      </c>
      <c r="O273" s="86"/>
      <c r="P273" s="224">
        <f>O273*H273</f>
        <v>0</v>
      </c>
      <c r="Q273" s="224">
        <v>0.00058049999999999996</v>
      </c>
      <c r="R273" s="224">
        <f>Q273*H273</f>
        <v>0.0060371999999999995</v>
      </c>
      <c r="S273" s="224">
        <v>0</v>
      </c>
      <c r="T273" s="225">
        <f>S273*H273</f>
        <v>0</v>
      </c>
      <c r="U273" s="40"/>
      <c r="V273" s="40"/>
      <c r="W273" s="40"/>
      <c r="X273" s="40"/>
      <c r="Y273" s="40"/>
      <c r="Z273" s="40"/>
      <c r="AA273" s="40"/>
      <c r="AB273" s="40"/>
      <c r="AC273" s="40"/>
      <c r="AD273" s="40"/>
      <c r="AE273" s="40"/>
      <c r="AR273" s="226" t="s">
        <v>119</v>
      </c>
      <c r="AT273" s="226" t="s">
        <v>194</v>
      </c>
      <c r="AU273" s="226" t="s">
        <v>79</v>
      </c>
      <c r="AY273" s="19" t="s">
        <v>191</v>
      </c>
      <c r="BE273" s="227">
        <f>IF(N273="základní",J273,0)</f>
        <v>0</v>
      </c>
      <c r="BF273" s="227">
        <f>IF(N273="snížená",J273,0)</f>
        <v>0</v>
      </c>
      <c r="BG273" s="227">
        <f>IF(N273="zákl. přenesená",J273,0)</f>
        <v>0</v>
      </c>
      <c r="BH273" s="227">
        <f>IF(N273="sníž. přenesená",J273,0)</f>
        <v>0</v>
      </c>
      <c r="BI273" s="227">
        <f>IF(N273="nulová",J273,0)</f>
        <v>0</v>
      </c>
      <c r="BJ273" s="19" t="s">
        <v>77</v>
      </c>
      <c r="BK273" s="227">
        <f>ROUND(I273*H273,2)</f>
        <v>0</v>
      </c>
      <c r="BL273" s="19" t="s">
        <v>119</v>
      </c>
      <c r="BM273" s="226" t="s">
        <v>1542</v>
      </c>
    </row>
    <row r="274" s="2" customFormat="1">
      <c r="A274" s="40"/>
      <c r="B274" s="41"/>
      <c r="C274" s="42"/>
      <c r="D274" s="230" t="s">
        <v>231</v>
      </c>
      <c r="E274" s="42"/>
      <c r="F274" s="271" t="s">
        <v>1541</v>
      </c>
      <c r="G274" s="42"/>
      <c r="H274" s="42"/>
      <c r="I274" s="272"/>
      <c r="J274" s="42"/>
      <c r="K274" s="42"/>
      <c r="L274" s="46"/>
      <c r="M274" s="273"/>
      <c r="N274" s="274"/>
      <c r="O274" s="86"/>
      <c r="P274" s="86"/>
      <c r="Q274" s="86"/>
      <c r="R274" s="86"/>
      <c r="S274" s="86"/>
      <c r="T274" s="87"/>
      <c r="U274" s="40"/>
      <c r="V274" s="40"/>
      <c r="W274" s="40"/>
      <c r="X274" s="40"/>
      <c r="Y274" s="40"/>
      <c r="Z274" s="40"/>
      <c r="AA274" s="40"/>
      <c r="AB274" s="40"/>
      <c r="AC274" s="40"/>
      <c r="AD274" s="40"/>
      <c r="AE274" s="40"/>
      <c r="AT274" s="19" t="s">
        <v>231</v>
      </c>
      <c r="AU274" s="19" t="s">
        <v>79</v>
      </c>
    </row>
    <row r="275" s="2" customFormat="1" ht="16.5" customHeight="1">
      <c r="A275" s="40"/>
      <c r="B275" s="41"/>
      <c r="C275" s="261" t="s">
        <v>348</v>
      </c>
      <c r="D275" s="261" t="s">
        <v>210</v>
      </c>
      <c r="E275" s="262" t="s">
        <v>1173</v>
      </c>
      <c r="F275" s="263" t="s">
        <v>1174</v>
      </c>
      <c r="G275" s="264" t="s">
        <v>244</v>
      </c>
      <c r="H275" s="265">
        <v>0.064000000000000001</v>
      </c>
      <c r="I275" s="266"/>
      <c r="J275" s="267">
        <f>ROUND(I275*H275,2)</f>
        <v>0</v>
      </c>
      <c r="K275" s="263" t="s">
        <v>19</v>
      </c>
      <c r="L275" s="268"/>
      <c r="M275" s="269" t="s">
        <v>19</v>
      </c>
      <c r="N275" s="270" t="s">
        <v>41</v>
      </c>
      <c r="O275" s="86"/>
      <c r="P275" s="224">
        <f>O275*H275</f>
        <v>0</v>
      </c>
      <c r="Q275" s="224">
        <v>1</v>
      </c>
      <c r="R275" s="224">
        <f>Q275*H275</f>
        <v>0.064000000000000001</v>
      </c>
      <c r="S275" s="224">
        <v>0</v>
      </c>
      <c r="T275" s="225">
        <f>S275*H275</f>
        <v>0</v>
      </c>
      <c r="U275" s="40"/>
      <c r="V275" s="40"/>
      <c r="W275" s="40"/>
      <c r="X275" s="40"/>
      <c r="Y275" s="40"/>
      <c r="Z275" s="40"/>
      <c r="AA275" s="40"/>
      <c r="AB275" s="40"/>
      <c r="AC275" s="40"/>
      <c r="AD275" s="40"/>
      <c r="AE275" s="40"/>
      <c r="AR275" s="226" t="s">
        <v>213</v>
      </c>
      <c r="AT275" s="226" t="s">
        <v>210</v>
      </c>
      <c r="AU275" s="226" t="s">
        <v>79</v>
      </c>
      <c r="AY275" s="19" t="s">
        <v>191</v>
      </c>
      <c r="BE275" s="227">
        <f>IF(N275="základní",J275,0)</f>
        <v>0</v>
      </c>
      <c r="BF275" s="227">
        <f>IF(N275="snížená",J275,0)</f>
        <v>0</v>
      </c>
      <c r="BG275" s="227">
        <f>IF(N275="zákl. přenesená",J275,0)</f>
        <v>0</v>
      </c>
      <c r="BH275" s="227">
        <f>IF(N275="sníž. přenesená",J275,0)</f>
        <v>0</v>
      </c>
      <c r="BI275" s="227">
        <f>IF(N275="nulová",J275,0)</f>
        <v>0</v>
      </c>
      <c r="BJ275" s="19" t="s">
        <v>77</v>
      </c>
      <c r="BK275" s="227">
        <f>ROUND(I275*H275,2)</f>
        <v>0</v>
      </c>
      <c r="BL275" s="19" t="s">
        <v>119</v>
      </c>
      <c r="BM275" s="226" t="s">
        <v>1543</v>
      </c>
    </row>
    <row r="276" s="2" customFormat="1">
      <c r="A276" s="40"/>
      <c r="B276" s="41"/>
      <c r="C276" s="42"/>
      <c r="D276" s="230" t="s">
        <v>231</v>
      </c>
      <c r="E276" s="42"/>
      <c r="F276" s="271" t="s">
        <v>1176</v>
      </c>
      <c r="G276" s="42"/>
      <c r="H276" s="42"/>
      <c r="I276" s="272"/>
      <c r="J276" s="42"/>
      <c r="K276" s="42"/>
      <c r="L276" s="46"/>
      <c r="M276" s="273"/>
      <c r="N276" s="274"/>
      <c r="O276" s="86"/>
      <c r="P276" s="86"/>
      <c r="Q276" s="86"/>
      <c r="R276" s="86"/>
      <c r="S276" s="86"/>
      <c r="T276" s="87"/>
      <c r="U276" s="40"/>
      <c r="V276" s="40"/>
      <c r="W276" s="40"/>
      <c r="X276" s="40"/>
      <c r="Y276" s="40"/>
      <c r="Z276" s="40"/>
      <c r="AA276" s="40"/>
      <c r="AB276" s="40"/>
      <c r="AC276" s="40"/>
      <c r="AD276" s="40"/>
      <c r="AE276" s="40"/>
      <c r="AT276" s="19" t="s">
        <v>231</v>
      </c>
      <c r="AU276" s="19" t="s">
        <v>79</v>
      </c>
    </row>
    <row r="277" s="13" customFormat="1">
      <c r="A277" s="13"/>
      <c r="B277" s="228"/>
      <c r="C277" s="229"/>
      <c r="D277" s="230" t="s">
        <v>200</v>
      </c>
      <c r="E277" s="231" t="s">
        <v>19</v>
      </c>
      <c r="F277" s="232" t="s">
        <v>1177</v>
      </c>
      <c r="G277" s="229"/>
      <c r="H277" s="231" t="s">
        <v>19</v>
      </c>
      <c r="I277" s="233"/>
      <c r="J277" s="229"/>
      <c r="K277" s="229"/>
      <c r="L277" s="234"/>
      <c r="M277" s="235"/>
      <c r="N277" s="236"/>
      <c r="O277" s="236"/>
      <c r="P277" s="236"/>
      <c r="Q277" s="236"/>
      <c r="R277" s="236"/>
      <c r="S277" s="236"/>
      <c r="T277" s="237"/>
      <c r="U277" s="13"/>
      <c r="V277" s="13"/>
      <c r="W277" s="13"/>
      <c r="X277" s="13"/>
      <c r="Y277" s="13"/>
      <c r="Z277" s="13"/>
      <c r="AA277" s="13"/>
      <c r="AB277" s="13"/>
      <c r="AC277" s="13"/>
      <c r="AD277" s="13"/>
      <c r="AE277" s="13"/>
      <c r="AT277" s="238" t="s">
        <v>200</v>
      </c>
      <c r="AU277" s="238" t="s">
        <v>79</v>
      </c>
      <c r="AV277" s="13" t="s">
        <v>77</v>
      </c>
      <c r="AW277" s="13" t="s">
        <v>31</v>
      </c>
      <c r="AX277" s="13" t="s">
        <v>70</v>
      </c>
      <c r="AY277" s="238" t="s">
        <v>191</v>
      </c>
    </row>
    <row r="278" s="14" customFormat="1">
      <c r="A278" s="14"/>
      <c r="B278" s="239"/>
      <c r="C278" s="240"/>
      <c r="D278" s="230" t="s">
        <v>200</v>
      </c>
      <c r="E278" s="241" t="s">
        <v>19</v>
      </c>
      <c r="F278" s="242" t="s">
        <v>1544</v>
      </c>
      <c r="G278" s="240"/>
      <c r="H278" s="243">
        <v>0.064000000000000001</v>
      </c>
      <c r="I278" s="244"/>
      <c r="J278" s="240"/>
      <c r="K278" s="240"/>
      <c r="L278" s="245"/>
      <c r="M278" s="246"/>
      <c r="N278" s="247"/>
      <c r="O278" s="247"/>
      <c r="P278" s="247"/>
      <c r="Q278" s="247"/>
      <c r="R278" s="247"/>
      <c r="S278" s="247"/>
      <c r="T278" s="248"/>
      <c r="U278" s="14"/>
      <c r="V278" s="14"/>
      <c r="W278" s="14"/>
      <c r="X278" s="14"/>
      <c r="Y278" s="14"/>
      <c r="Z278" s="14"/>
      <c r="AA278" s="14"/>
      <c r="AB278" s="14"/>
      <c r="AC278" s="14"/>
      <c r="AD278" s="14"/>
      <c r="AE278" s="14"/>
      <c r="AT278" s="249" t="s">
        <v>200</v>
      </c>
      <c r="AU278" s="249" t="s">
        <v>79</v>
      </c>
      <c r="AV278" s="14" t="s">
        <v>79</v>
      </c>
      <c r="AW278" s="14" t="s">
        <v>31</v>
      </c>
      <c r="AX278" s="14" t="s">
        <v>77</v>
      </c>
      <c r="AY278" s="249" t="s">
        <v>191</v>
      </c>
    </row>
    <row r="279" s="2" customFormat="1" ht="16.5" customHeight="1">
      <c r="A279" s="40"/>
      <c r="B279" s="41"/>
      <c r="C279" s="261" t="s">
        <v>452</v>
      </c>
      <c r="D279" s="261" t="s">
        <v>210</v>
      </c>
      <c r="E279" s="262" t="s">
        <v>1179</v>
      </c>
      <c r="F279" s="263" t="s">
        <v>1180</v>
      </c>
      <c r="G279" s="264" t="s">
        <v>244</v>
      </c>
      <c r="H279" s="265">
        <v>0.14299999999999999</v>
      </c>
      <c r="I279" s="266"/>
      <c r="J279" s="267">
        <f>ROUND(I279*H279,2)</f>
        <v>0</v>
      </c>
      <c r="K279" s="263" t="s">
        <v>521</v>
      </c>
      <c r="L279" s="268"/>
      <c r="M279" s="269" t="s">
        <v>19</v>
      </c>
      <c r="N279" s="270" t="s">
        <v>41</v>
      </c>
      <c r="O279" s="86"/>
      <c r="P279" s="224">
        <f>O279*H279</f>
        <v>0</v>
      </c>
      <c r="Q279" s="224">
        <v>1</v>
      </c>
      <c r="R279" s="224">
        <f>Q279*H279</f>
        <v>0.14299999999999999</v>
      </c>
      <c r="S279" s="224">
        <v>0</v>
      </c>
      <c r="T279" s="225">
        <f>S279*H279</f>
        <v>0</v>
      </c>
      <c r="U279" s="40"/>
      <c r="V279" s="40"/>
      <c r="W279" s="40"/>
      <c r="X279" s="40"/>
      <c r="Y279" s="40"/>
      <c r="Z279" s="40"/>
      <c r="AA279" s="40"/>
      <c r="AB279" s="40"/>
      <c r="AC279" s="40"/>
      <c r="AD279" s="40"/>
      <c r="AE279" s="40"/>
      <c r="AR279" s="226" t="s">
        <v>213</v>
      </c>
      <c r="AT279" s="226" t="s">
        <v>210</v>
      </c>
      <c r="AU279" s="226" t="s">
        <v>79</v>
      </c>
      <c r="AY279" s="19" t="s">
        <v>191</v>
      </c>
      <c r="BE279" s="227">
        <f>IF(N279="základní",J279,0)</f>
        <v>0</v>
      </c>
      <c r="BF279" s="227">
        <f>IF(N279="snížená",J279,0)</f>
        <v>0</v>
      </c>
      <c r="BG279" s="227">
        <f>IF(N279="zákl. přenesená",J279,0)</f>
        <v>0</v>
      </c>
      <c r="BH279" s="227">
        <f>IF(N279="sníž. přenesená",J279,0)</f>
        <v>0</v>
      </c>
      <c r="BI279" s="227">
        <f>IF(N279="nulová",J279,0)</f>
        <v>0</v>
      </c>
      <c r="BJ279" s="19" t="s">
        <v>77</v>
      </c>
      <c r="BK279" s="227">
        <f>ROUND(I279*H279,2)</f>
        <v>0</v>
      </c>
      <c r="BL279" s="19" t="s">
        <v>119</v>
      </c>
      <c r="BM279" s="226" t="s">
        <v>1545</v>
      </c>
    </row>
    <row r="280" s="2" customFormat="1">
      <c r="A280" s="40"/>
      <c r="B280" s="41"/>
      <c r="C280" s="42"/>
      <c r="D280" s="230" t="s">
        <v>231</v>
      </c>
      <c r="E280" s="42"/>
      <c r="F280" s="271" t="s">
        <v>1182</v>
      </c>
      <c r="G280" s="42"/>
      <c r="H280" s="42"/>
      <c r="I280" s="272"/>
      <c r="J280" s="42"/>
      <c r="K280" s="42"/>
      <c r="L280" s="46"/>
      <c r="M280" s="273"/>
      <c r="N280" s="274"/>
      <c r="O280" s="86"/>
      <c r="P280" s="86"/>
      <c r="Q280" s="86"/>
      <c r="R280" s="86"/>
      <c r="S280" s="86"/>
      <c r="T280" s="87"/>
      <c r="U280" s="40"/>
      <c r="V280" s="40"/>
      <c r="W280" s="40"/>
      <c r="X280" s="40"/>
      <c r="Y280" s="40"/>
      <c r="Z280" s="40"/>
      <c r="AA280" s="40"/>
      <c r="AB280" s="40"/>
      <c r="AC280" s="40"/>
      <c r="AD280" s="40"/>
      <c r="AE280" s="40"/>
      <c r="AT280" s="19" t="s">
        <v>231</v>
      </c>
      <c r="AU280" s="19" t="s">
        <v>79</v>
      </c>
    </row>
    <row r="281" s="13" customFormat="1">
      <c r="A281" s="13"/>
      <c r="B281" s="228"/>
      <c r="C281" s="229"/>
      <c r="D281" s="230" t="s">
        <v>200</v>
      </c>
      <c r="E281" s="231" t="s">
        <v>19</v>
      </c>
      <c r="F281" s="232" t="s">
        <v>1183</v>
      </c>
      <c r="G281" s="229"/>
      <c r="H281" s="231" t="s">
        <v>19</v>
      </c>
      <c r="I281" s="233"/>
      <c r="J281" s="229"/>
      <c r="K281" s="229"/>
      <c r="L281" s="234"/>
      <c r="M281" s="235"/>
      <c r="N281" s="236"/>
      <c r="O281" s="236"/>
      <c r="P281" s="236"/>
      <c r="Q281" s="236"/>
      <c r="R281" s="236"/>
      <c r="S281" s="236"/>
      <c r="T281" s="237"/>
      <c r="U281" s="13"/>
      <c r="V281" s="13"/>
      <c r="W281" s="13"/>
      <c r="X281" s="13"/>
      <c r="Y281" s="13"/>
      <c r="Z281" s="13"/>
      <c r="AA281" s="13"/>
      <c r="AB281" s="13"/>
      <c r="AC281" s="13"/>
      <c r="AD281" s="13"/>
      <c r="AE281" s="13"/>
      <c r="AT281" s="238" t="s">
        <v>200</v>
      </c>
      <c r="AU281" s="238" t="s">
        <v>79</v>
      </c>
      <c r="AV281" s="13" t="s">
        <v>77</v>
      </c>
      <c r="AW281" s="13" t="s">
        <v>31</v>
      </c>
      <c r="AX281" s="13" t="s">
        <v>70</v>
      </c>
      <c r="AY281" s="238" t="s">
        <v>191</v>
      </c>
    </row>
    <row r="282" s="14" customFormat="1">
      <c r="A282" s="14"/>
      <c r="B282" s="239"/>
      <c r="C282" s="240"/>
      <c r="D282" s="230" t="s">
        <v>200</v>
      </c>
      <c r="E282" s="241" t="s">
        <v>19</v>
      </c>
      <c r="F282" s="242" t="s">
        <v>1546</v>
      </c>
      <c r="G282" s="240"/>
      <c r="H282" s="243">
        <v>0.14299999999999999</v>
      </c>
      <c r="I282" s="244"/>
      <c r="J282" s="240"/>
      <c r="K282" s="240"/>
      <c r="L282" s="245"/>
      <c r="M282" s="246"/>
      <c r="N282" s="247"/>
      <c r="O282" s="247"/>
      <c r="P282" s="247"/>
      <c r="Q282" s="247"/>
      <c r="R282" s="247"/>
      <c r="S282" s="247"/>
      <c r="T282" s="248"/>
      <c r="U282" s="14"/>
      <c r="V282" s="14"/>
      <c r="W282" s="14"/>
      <c r="X282" s="14"/>
      <c r="Y282" s="14"/>
      <c r="Z282" s="14"/>
      <c r="AA282" s="14"/>
      <c r="AB282" s="14"/>
      <c r="AC282" s="14"/>
      <c r="AD282" s="14"/>
      <c r="AE282" s="14"/>
      <c r="AT282" s="249" t="s">
        <v>200</v>
      </c>
      <c r="AU282" s="249" t="s">
        <v>79</v>
      </c>
      <c r="AV282" s="14" t="s">
        <v>79</v>
      </c>
      <c r="AW282" s="14" t="s">
        <v>31</v>
      </c>
      <c r="AX282" s="14" t="s">
        <v>77</v>
      </c>
      <c r="AY282" s="249" t="s">
        <v>191</v>
      </c>
    </row>
    <row r="283" s="2" customFormat="1" ht="16.5" customHeight="1">
      <c r="A283" s="40"/>
      <c r="B283" s="41"/>
      <c r="C283" s="261" t="s">
        <v>456</v>
      </c>
      <c r="D283" s="261" t="s">
        <v>210</v>
      </c>
      <c r="E283" s="262" t="s">
        <v>1185</v>
      </c>
      <c r="F283" s="263" t="s">
        <v>1186</v>
      </c>
      <c r="G283" s="264" t="s">
        <v>244</v>
      </c>
      <c r="H283" s="265">
        <v>0.052999999999999998</v>
      </c>
      <c r="I283" s="266"/>
      <c r="J283" s="267">
        <f>ROUND(I283*H283,2)</f>
        <v>0</v>
      </c>
      <c r="K283" s="263" t="s">
        <v>521</v>
      </c>
      <c r="L283" s="268"/>
      <c r="M283" s="269" t="s">
        <v>19</v>
      </c>
      <c r="N283" s="270" t="s">
        <v>41</v>
      </c>
      <c r="O283" s="86"/>
      <c r="P283" s="224">
        <f>O283*H283</f>
        <v>0</v>
      </c>
      <c r="Q283" s="224">
        <v>1</v>
      </c>
      <c r="R283" s="224">
        <f>Q283*H283</f>
        <v>0.052999999999999998</v>
      </c>
      <c r="S283" s="224">
        <v>0</v>
      </c>
      <c r="T283" s="225">
        <f>S283*H283</f>
        <v>0</v>
      </c>
      <c r="U283" s="40"/>
      <c r="V283" s="40"/>
      <c r="W283" s="40"/>
      <c r="X283" s="40"/>
      <c r="Y283" s="40"/>
      <c r="Z283" s="40"/>
      <c r="AA283" s="40"/>
      <c r="AB283" s="40"/>
      <c r="AC283" s="40"/>
      <c r="AD283" s="40"/>
      <c r="AE283" s="40"/>
      <c r="AR283" s="226" t="s">
        <v>213</v>
      </c>
      <c r="AT283" s="226" t="s">
        <v>210</v>
      </c>
      <c r="AU283" s="226" t="s">
        <v>79</v>
      </c>
      <c r="AY283" s="19" t="s">
        <v>191</v>
      </c>
      <c r="BE283" s="227">
        <f>IF(N283="základní",J283,0)</f>
        <v>0</v>
      </c>
      <c r="BF283" s="227">
        <f>IF(N283="snížená",J283,0)</f>
        <v>0</v>
      </c>
      <c r="BG283" s="227">
        <f>IF(N283="zákl. přenesená",J283,0)</f>
        <v>0</v>
      </c>
      <c r="BH283" s="227">
        <f>IF(N283="sníž. přenesená",J283,0)</f>
        <v>0</v>
      </c>
      <c r="BI283" s="227">
        <f>IF(N283="nulová",J283,0)</f>
        <v>0</v>
      </c>
      <c r="BJ283" s="19" t="s">
        <v>77</v>
      </c>
      <c r="BK283" s="227">
        <f>ROUND(I283*H283,2)</f>
        <v>0</v>
      </c>
      <c r="BL283" s="19" t="s">
        <v>119</v>
      </c>
      <c r="BM283" s="226" t="s">
        <v>1547</v>
      </c>
    </row>
    <row r="284" s="2" customFormat="1">
      <c r="A284" s="40"/>
      <c r="B284" s="41"/>
      <c r="C284" s="42"/>
      <c r="D284" s="230" t="s">
        <v>231</v>
      </c>
      <c r="E284" s="42"/>
      <c r="F284" s="271" t="s">
        <v>1188</v>
      </c>
      <c r="G284" s="42"/>
      <c r="H284" s="42"/>
      <c r="I284" s="272"/>
      <c r="J284" s="42"/>
      <c r="K284" s="42"/>
      <c r="L284" s="46"/>
      <c r="M284" s="273"/>
      <c r="N284" s="274"/>
      <c r="O284" s="86"/>
      <c r="P284" s="86"/>
      <c r="Q284" s="86"/>
      <c r="R284" s="86"/>
      <c r="S284" s="86"/>
      <c r="T284" s="87"/>
      <c r="U284" s="40"/>
      <c r="V284" s="40"/>
      <c r="W284" s="40"/>
      <c r="X284" s="40"/>
      <c r="Y284" s="40"/>
      <c r="Z284" s="40"/>
      <c r="AA284" s="40"/>
      <c r="AB284" s="40"/>
      <c r="AC284" s="40"/>
      <c r="AD284" s="40"/>
      <c r="AE284" s="40"/>
      <c r="AT284" s="19" t="s">
        <v>231</v>
      </c>
      <c r="AU284" s="19" t="s">
        <v>79</v>
      </c>
    </row>
    <row r="285" s="13" customFormat="1">
      <c r="A285" s="13"/>
      <c r="B285" s="228"/>
      <c r="C285" s="229"/>
      <c r="D285" s="230" t="s">
        <v>200</v>
      </c>
      <c r="E285" s="231" t="s">
        <v>19</v>
      </c>
      <c r="F285" s="232" t="s">
        <v>1189</v>
      </c>
      <c r="G285" s="229"/>
      <c r="H285" s="231" t="s">
        <v>19</v>
      </c>
      <c r="I285" s="233"/>
      <c r="J285" s="229"/>
      <c r="K285" s="229"/>
      <c r="L285" s="234"/>
      <c r="M285" s="235"/>
      <c r="N285" s="236"/>
      <c r="O285" s="236"/>
      <c r="P285" s="236"/>
      <c r="Q285" s="236"/>
      <c r="R285" s="236"/>
      <c r="S285" s="236"/>
      <c r="T285" s="237"/>
      <c r="U285" s="13"/>
      <c r="V285" s="13"/>
      <c r="W285" s="13"/>
      <c r="X285" s="13"/>
      <c r="Y285" s="13"/>
      <c r="Z285" s="13"/>
      <c r="AA285" s="13"/>
      <c r="AB285" s="13"/>
      <c r="AC285" s="13"/>
      <c r="AD285" s="13"/>
      <c r="AE285" s="13"/>
      <c r="AT285" s="238" t="s">
        <v>200</v>
      </c>
      <c r="AU285" s="238" t="s">
        <v>79</v>
      </c>
      <c r="AV285" s="13" t="s">
        <v>77</v>
      </c>
      <c r="AW285" s="13" t="s">
        <v>31</v>
      </c>
      <c r="AX285" s="13" t="s">
        <v>70</v>
      </c>
      <c r="AY285" s="238" t="s">
        <v>191</v>
      </c>
    </row>
    <row r="286" s="14" customFormat="1">
      <c r="A286" s="14"/>
      <c r="B286" s="239"/>
      <c r="C286" s="240"/>
      <c r="D286" s="230" t="s">
        <v>200</v>
      </c>
      <c r="E286" s="241" t="s">
        <v>19</v>
      </c>
      <c r="F286" s="242" t="s">
        <v>1548</v>
      </c>
      <c r="G286" s="240"/>
      <c r="H286" s="243">
        <v>0.052999999999999998</v>
      </c>
      <c r="I286" s="244"/>
      <c r="J286" s="240"/>
      <c r="K286" s="240"/>
      <c r="L286" s="245"/>
      <c r="M286" s="246"/>
      <c r="N286" s="247"/>
      <c r="O286" s="247"/>
      <c r="P286" s="247"/>
      <c r="Q286" s="247"/>
      <c r="R286" s="247"/>
      <c r="S286" s="247"/>
      <c r="T286" s="248"/>
      <c r="U286" s="14"/>
      <c r="V286" s="14"/>
      <c r="W286" s="14"/>
      <c r="X286" s="14"/>
      <c r="Y286" s="14"/>
      <c r="Z286" s="14"/>
      <c r="AA286" s="14"/>
      <c r="AB286" s="14"/>
      <c r="AC286" s="14"/>
      <c r="AD286" s="14"/>
      <c r="AE286" s="14"/>
      <c r="AT286" s="249" t="s">
        <v>200</v>
      </c>
      <c r="AU286" s="249" t="s">
        <v>79</v>
      </c>
      <c r="AV286" s="14" t="s">
        <v>79</v>
      </c>
      <c r="AW286" s="14" t="s">
        <v>31</v>
      </c>
      <c r="AX286" s="14" t="s">
        <v>77</v>
      </c>
      <c r="AY286" s="249" t="s">
        <v>191</v>
      </c>
    </row>
    <row r="287" s="2" customFormat="1" ht="16.5" customHeight="1">
      <c r="A287" s="40"/>
      <c r="B287" s="41"/>
      <c r="C287" s="215" t="s">
        <v>461</v>
      </c>
      <c r="D287" s="215" t="s">
        <v>194</v>
      </c>
      <c r="E287" s="216" t="s">
        <v>1191</v>
      </c>
      <c r="F287" s="217" t="s">
        <v>1192</v>
      </c>
      <c r="G287" s="218" t="s">
        <v>205</v>
      </c>
      <c r="H287" s="219">
        <v>1</v>
      </c>
      <c r="I287" s="220"/>
      <c r="J287" s="221">
        <f>ROUND(I287*H287,2)</f>
        <v>0</v>
      </c>
      <c r="K287" s="217" t="s">
        <v>521</v>
      </c>
      <c r="L287" s="46"/>
      <c r="M287" s="222" t="s">
        <v>19</v>
      </c>
      <c r="N287" s="223" t="s">
        <v>41</v>
      </c>
      <c r="O287" s="86"/>
      <c r="P287" s="224">
        <f>O287*H287</f>
        <v>0</v>
      </c>
      <c r="Q287" s="224">
        <v>0.0064850000000000003</v>
      </c>
      <c r="R287" s="224">
        <f>Q287*H287</f>
        <v>0.0064850000000000003</v>
      </c>
      <c r="S287" s="224">
        <v>0</v>
      </c>
      <c r="T287" s="225">
        <f>S287*H287</f>
        <v>0</v>
      </c>
      <c r="U287" s="40"/>
      <c r="V287" s="40"/>
      <c r="W287" s="40"/>
      <c r="X287" s="40"/>
      <c r="Y287" s="40"/>
      <c r="Z287" s="40"/>
      <c r="AA287" s="40"/>
      <c r="AB287" s="40"/>
      <c r="AC287" s="40"/>
      <c r="AD287" s="40"/>
      <c r="AE287" s="40"/>
      <c r="AR287" s="226" t="s">
        <v>119</v>
      </c>
      <c r="AT287" s="226" t="s">
        <v>194</v>
      </c>
      <c r="AU287" s="226" t="s">
        <v>79</v>
      </c>
      <c r="AY287" s="19" t="s">
        <v>191</v>
      </c>
      <c r="BE287" s="227">
        <f>IF(N287="základní",J287,0)</f>
        <v>0</v>
      </c>
      <c r="BF287" s="227">
        <f>IF(N287="snížená",J287,0)</f>
        <v>0</v>
      </c>
      <c r="BG287" s="227">
        <f>IF(N287="zákl. přenesená",J287,0)</f>
        <v>0</v>
      </c>
      <c r="BH287" s="227">
        <f>IF(N287="sníž. přenesená",J287,0)</f>
        <v>0</v>
      </c>
      <c r="BI287" s="227">
        <f>IF(N287="nulová",J287,0)</f>
        <v>0</v>
      </c>
      <c r="BJ287" s="19" t="s">
        <v>77</v>
      </c>
      <c r="BK287" s="227">
        <f>ROUND(I287*H287,2)</f>
        <v>0</v>
      </c>
      <c r="BL287" s="19" t="s">
        <v>119</v>
      </c>
      <c r="BM287" s="226" t="s">
        <v>1549</v>
      </c>
    </row>
    <row r="288" s="13" customFormat="1">
      <c r="A288" s="13"/>
      <c r="B288" s="228"/>
      <c r="C288" s="229"/>
      <c r="D288" s="230" t="s">
        <v>200</v>
      </c>
      <c r="E288" s="231" t="s">
        <v>19</v>
      </c>
      <c r="F288" s="232" t="s">
        <v>1550</v>
      </c>
      <c r="G288" s="229"/>
      <c r="H288" s="231" t="s">
        <v>19</v>
      </c>
      <c r="I288" s="233"/>
      <c r="J288" s="229"/>
      <c r="K288" s="229"/>
      <c r="L288" s="234"/>
      <c r="M288" s="235"/>
      <c r="N288" s="236"/>
      <c r="O288" s="236"/>
      <c r="P288" s="236"/>
      <c r="Q288" s="236"/>
      <c r="R288" s="236"/>
      <c r="S288" s="236"/>
      <c r="T288" s="237"/>
      <c r="U288" s="13"/>
      <c r="V288" s="13"/>
      <c r="W288" s="13"/>
      <c r="X288" s="13"/>
      <c r="Y288" s="13"/>
      <c r="Z288" s="13"/>
      <c r="AA288" s="13"/>
      <c r="AB288" s="13"/>
      <c r="AC288" s="13"/>
      <c r="AD288" s="13"/>
      <c r="AE288" s="13"/>
      <c r="AT288" s="238" t="s">
        <v>200</v>
      </c>
      <c r="AU288" s="238" t="s">
        <v>79</v>
      </c>
      <c r="AV288" s="13" t="s">
        <v>77</v>
      </c>
      <c r="AW288" s="13" t="s">
        <v>31</v>
      </c>
      <c r="AX288" s="13" t="s">
        <v>70</v>
      </c>
      <c r="AY288" s="238" t="s">
        <v>191</v>
      </c>
    </row>
    <row r="289" s="14" customFormat="1">
      <c r="A289" s="14"/>
      <c r="B289" s="239"/>
      <c r="C289" s="240"/>
      <c r="D289" s="230" t="s">
        <v>200</v>
      </c>
      <c r="E289" s="241" t="s">
        <v>19</v>
      </c>
      <c r="F289" s="242" t="s">
        <v>77</v>
      </c>
      <c r="G289" s="240"/>
      <c r="H289" s="243">
        <v>1</v>
      </c>
      <c r="I289" s="244"/>
      <c r="J289" s="240"/>
      <c r="K289" s="240"/>
      <c r="L289" s="245"/>
      <c r="M289" s="246"/>
      <c r="N289" s="247"/>
      <c r="O289" s="247"/>
      <c r="P289" s="247"/>
      <c r="Q289" s="247"/>
      <c r="R289" s="247"/>
      <c r="S289" s="247"/>
      <c r="T289" s="248"/>
      <c r="U289" s="14"/>
      <c r="V289" s="14"/>
      <c r="W289" s="14"/>
      <c r="X289" s="14"/>
      <c r="Y289" s="14"/>
      <c r="Z289" s="14"/>
      <c r="AA289" s="14"/>
      <c r="AB289" s="14"/>
      <c r="AC289" s="14"/>
      <c r="AD289" s="14"/>
      <c r="AE289" s="14"/>
      <c r="AT289" s="249" t="s">
        <v>200</v>
      </c>
      <c r="AU289" s="249" t="s">
        <v>79</v>
      </c>
      <c r="AV289" s="14" t="s">
        <v>79</v>
      </c>
      <c r="AW289" s="14" t="s">
        <v>31</v>
      </c>
      <c r="AX289" s="14" t="s">
        <v>77</v>
      </c>
      <c r="AY289" s="249" t="s">
        <v>191</v>
      </c>
    </row>
    <row r="290" s="2" customFormat="1" ht="16.5" customHeight="1">
      <c r="A290" s="40"/>
      <c r="B290" s="41"/>
      <c r="C290" s="215" t="s">
        <v>465</v>
      </c>
      <c r="D290" s="215" t="s">
        <v>194</v>
      </c>
      <c r="E290" s="216" t="s">
        <v>1551</v>
      </c>
      <c r="F290" s="217" t="s">
        <v>1552</v>
      </c>
      <c r="G290" s="218" t="s">
        <v>197</v>
      </c>
      <c r="H290" s="219">
        <v>6</v>
      </c>
      <c r="I290" s="220"/>
      <c r="J290" s="221">
        <f>ROUND(I290*H290,2)</f>
        <v>0</v>
      </c>
      <c r="K290" s="217" t="s">
        <v>521</v>
      </c>
      <c r="L290" s="46"/>
      <c r="M290" s="222" t="s">
        <v>19</v>
      </c>
      <c r="N290" s="223" t="s">
        <v>41</v>
      </c>
      <c r="O290" s="86"/>
      <c r="P290" s="224">
        <f>O290*H290</f>
        <v>0</v>
      </c>
      <c r="Q290" s="224">
        <v>0.002451834</v>
      </c>
      <c r="R290" s="224">
        <f>Q290*H290</f>
        <v>0.014711004</v>
      </c>
      <c r="S290" s="224">
        <v>0</v>
      </c>
      <c r="T290" s="225">
        <f>S290*H290</f>
        <v>0</v>
      </c>
      <c r="U290" s="40"/>
      <c r="V290" s="40"/>
      <c r="W290" s="40"/>
      <c r="X290" s="40"/>
      <c r="Y290" s="40"/>
      <c r="Z290" s="40"/>
      <c r="AA290" s="40"/>
      <c r="AB290" s="40"/>
      <c r="AC290" s="40"/>
      <c r="AD290" s="40"/>
      <c r="AE290" s="40"/>
      <c r="AR290" s="226" t="s">
        <v>119</v>
      </c>
      <c r="AT290" s="226" t="s">
        <v>194</v>
      </c>
      <c r="AU290" s="226" t="s">
        <v>79</v>
      </c>
      <c r="AY290" s="19" t="s">
        <v>191</v>
      </c>
      <c r="BE290" s="227">
        <f>IF(N290="základní",J290,0)</f>
        <v>0</v>
      </c>
      <c r="BF290" s="227">
        <f>IF(N290="snížená",J290,0)</f>
        <v>0</v>
      </c>
      <c r="BG290" s="227">
        <f>IF(N290="zákl. přenesená",J290,0)</f>
        <v>0</v>
      </c>
      <c r="BH290" s="227">
        <f>IF(N290="sníž. přenesená",J290,0)</f>
        <v>0</v>
      </c>
      <c r="BI290" s="227">
        <f>IF(N290="nulová",J290,0)</f>
        <v>0</v>
      </c>
      <c r="BJ290" s="19" t="s">
        <v>77</v>
      </c>
      <c r="BK290" s="227">
        <f>ROUND(I290*H290,2)</f>
        <v>0</v>
      </c>
      <c r="BL290" s="19" t="s">
        <v>119</v>
      </c>
      <c r="BM290" s="226" t="s">
        <v>1553</v>
      </c>
    </row>
    <row r="291" s="2" customFormat="1">
      <c r="A291" s="40"/>
      <c r="B291" s="41"/>
      <c r="C291" s="42"/>
      <c r="D291" s="230" t="s">
        <v>231</v>
      </c>
      <c r="E291" s="42"/>
      <c r="F291" s="271" t="s">
        <v>1554</v>
      </c>
      <c r="G291" s="42"/>
      <c r="H291" s="42"/>
      <c r="I291" s="272"/>
      <c r="J291" s="42"/>
      <c r="K291" s="42"/>
      <c r="L291" s="46"/>
      <c r="M291" s="273"/>
      <c r="N291" s="274"/>
      <c r="O291" s="86"/>
      <c r="P291" s="86"/>
      <c r="Q291" s="86"/>
      <c r="R291" s="86"/>
      <c r="S291" s="86"/>
      <c r="T291" s="87"/>
      <c r="U291" s="40"/>
      <c r="V291" s="40"/>
      <c r="W291" s="40"/>
      <c r="X291" s="40"/>
      <c r="Y291" s="40"/>
      <c r="Z291" s="40"/>
      <c r="AA291" s="40"/>
      <c r="AB291" s="40"/>
      <c r="AC291" s="40"/>
      <c r="AD291" s="40"/>
      <c r="AE291" s="40"/>
      <c r="AT291" s="19" t="s">
        <v>231</v>
      </c>
      <c r="AU291" s="19" t="s">
        <v>79</v>
      </c>
    </row>
    <row r="292" s="14" customFormat="1">
      <c r="A292" s="14"/>
      <c r="B292" s="239"/>
      <c r="C292" s="240"/>
      <c r="D292" s="230" t="s">
        <v>200</v>
      </c>
      <c r="E292" s="241" t="s">
        <v>19</v>
      </c>
      <c r="F292" s="242" t="s">
        <v>1555</v>
      </c>
      <c r="G292" s="240"/>
      <c r="H292" s="243">
        <v>6</v>
      </c>
      <c r="I292" s="244"/>
      <c r="J292" s="240"/>
      <c r="K292" s="240"/>
      <c r="L292" s="245"/>
      <c r="M292" s="246"/>
      <c r="N292" s="247"/>
      <c r="O292" s="247"/>
      <c r="P292" s="247"/>
      <c r="Q292" s="247"/>
      <c r="R292" s="247"/>
      <c r="S292" s="247"/>
      <c r="T292" s="248"/>
      <c r="U292" s="14"/>
      <c r="V292" s="14"/>
      <c r="W292" s="14"/>
      <c r="X292" s="14"/>
      <c r="Y292" s="14"/>
      <c r="Z292" s="14"/>
      <c r="AA292" s="14"/>
      <c r="AB292" s="14"/>
      <c r="AC292" s="14"/>
      <c r="AD292" s="14"/>
      <c r="AE292" s="14"/>
      <c r="AT292" s="249" t="s">
        <v>200</v>
      </c>
      <c r="AU292" s="249" t="s">
        <v>79</v>
      </c>
      <c r="AV292" s="14" t="s">
        <v>79</v>
      </c>
      <c r="AW292" s="14" t="s">
        <v>31</v>
      </c>
      <c r="AX292" s="14" t="s">
        <v>77</v>
      </c>
      <c r="AY292" s="249" t="s">
        <v>191</v>
      </c>
    </row>
    <row r="293" s="2" customFormat="1">
      <c r="A293" s="40"/>
      <c r="B293" s="41"/>
      <c r="C293" s="215" t="s">
        <v>342</v>
      </c>
      <c r="D293" s="215" t="s">
        <v>194</v>
      </c>
      <c r="E293" s="216" t="s">
        <v>1200</v>
      </c>
      <c r="F293" s="217" t="s">
        <v>1201</v>
      </c>
      <c r="G293" s="218" t="s">
        <v>367</v>
      </c>
      <c r="H293" s="219">
        <v>20.100000000000001</v>
      </c>
      <c r="I293" s="220"/>
      <c r="J293" s="221">
        <f>ROUND(I293*H293,2)</f>
        <v>0</v>
      </c>
      <c r="K293" s="217" t="s">
        <v>521</v>
      </c>
      <c r="L293" s="46"/>
      <c r="M293" s="222" t="s">
        <v>19</v>
      </c>
      <c r="N293" s="223" t="s">
        <v>41</v>
      </c>
      <c r="O293" s="86"/>
      <c r="P293" s="224">
        <f>O293*H293</f>
        <v>0</v>
      </c>
      <c r="Q293" s="224">
        <v>0</v>
      </c>
      <c r="R293" s="224">
        <f>Q293*H293</f>
        <v>0</v>
      </c>
      <c r="S293" s="224">
        <v>0</v>
      </c>
      <c r="T293" s="225">
        <f>S293*H293</f>
        <v>0</v>
      </c>
      <c r="U293" s="40"/>
      <c r="V293" s="40"/>
      <c r="W293" s="40"/>
      <c r="X293" s="40"/>
      <c r="Y293" s="40"/>
      <c r="Z293" s="40"/>
      <c r="AA293" s="40"/>
      <c r="AB293" s="40"/>
      <c r="AC293" s="40"/>
      <c r="AD293" s="40"/>
      <c r="AE293" s="40"/>
      <c r="AR293" s="226" t="s">
        <v>119</v>
      </c>
      <c r="AT293" s="226" t="s">
        <v>194</v>
      </c>
      <c r="AU293" s="226" t="s">
        <v>79</v>
      </c>
      <c r="AY293" s="19" t="s">
        <v>191</v>
      </c>
      <c r="BE293" s="227">
        <f>IF(N293="základní",J293,0)</f>
        <v>0</v>
      </c>
      <c r="BF293" s="227">
        <f>IF(N293="snížená",J293,0)</f>
        <v>0</v>
      </c>
      <c r="BG293" s="227">
        <f>IF(N293="zákl. přenesená",J293,0)</f>
        <v>0</v>
      </c>
      <c r="BH293" s="227">
        <f>IF(N293="sníž. přenesená",J293,0)</f>
        <v>0</v>
      </c>
      <c r="BI293" s="227">
        <f>IF(N293="nulová",J293,0)</f>
        <v>0</v>
      </c>
      <c r="BJ293" s="19" t="s">
        <v>77</v>
      </c>
      <c r="BK293" s="227">
        <f>ROUND(I293*H293,2)</f>
        <v>0</v>
      </c>
      <c r="BL293" s="19" t="s">
        <v>119</v>
      </c>
      <c r="BM293" s="226" t="s">
        <v>1556</v>
      </c>
    </row>
    <row r="294" s="13" customFormat="1">
      <c r="A294" s="13"/>
      <c r="B294" s="228"/>
      <c r="C294" s="229"/>
      <c r="D294" s="230" t="s">
        <v>200</v>
      </c>
      <c r="E294" s="231" t="s">
        <v>19</v>
      </c>
      <c r="F294" s="232" t="s">
        <v>1557</v>
      </c>
      <c r="G294" s="229"/>
      <c r="H294" s="231" t="s">
        <v>19</v>
      </c>
      <c r="I294" s="233"/>
      <c r="J294" s="229"/>
      <c r="K294" s="229"/>
      <c r="L294" s="234"/>
      <c r="M294" s="235"/>
      <c r="N294" s="236"/>
      <c r="O294" s="236"/>
      <c r="P294" s="236"/>
      <c r="Q294" s="236"/>
      <c r="R294" s="236"/>
      <c r="S294" s="236"/>
      <c r="T294" s="237"/>
      <c r="U294" s="13"/>
      <c r="V294" s="13"/>
      <c r="W294" s="13"/>
      <c r="X294" s="13"/>
      <c r="Y294" s="13"/>
      <c r="Z294" s="13"/>
      <c r="AA294" s="13"/>
      <c r="AB294" s="13"/>
      <c r="AC294" s="13"/>
      <c r="AD294" s="13"/>
      <c r="AE294" s="13"/>
      <c r="AT294" s="238" t="s">
        <v>200</v>
      </c>
      <c r="AU294" s="238" t="s">
        <v>79</v>
      </c>
      <c r="AV294" s="13" t="s">
        <v>77</v>
      </c>
      <c r="AW294" s="13" t="s">
        <v>31</v>
      </c>
      <c r="AX294" s="13" t="s">
        <v>70</v>
      </c>
      <c r="AY294" s="238" t="s">
        <v>191</v>
      </c>
    </row>
    <row r="295" s="14" customFormat="1">
      <c r="A295" s="14"/>
      <c r="B295" s="239"/>
      <c r="C295" s="240"/>
      <c r="D295" s="230" t="s">
        <v>200</v>
      </c>
      <c r="E295" s="241" t="s">
        <v>19</v>
      </c>
      <c r="F295" s="242" t="s">
        <v>1558</v>
      </c>
      <c r="G295" s="240"/>
      <c r="H295" s="243">
        <v>14.699999999999999</v>
      </c>
      <c r="I295" s="244"/>
      <c r="J295" s="240"/>
      <c r="K295" s="240"/>
      <c r="L295" s="245"/>
      <c r="M295" s="246"/>
      <c r="N295" s="247"/>
      <c r="O295" s="247"/>
      <c r="P295" s="247"/>
      <c r="Q295" s="247"/>
      <c r="R295" s="247"/>
      <c r="S295" s="247"/>
      <c r="T295" s="248"/>
      <c r="U295" s="14"/>
      <c r="V295" s="14"/>
      <c r="W295" s="14"/>
      <c r="X295" s="14"/>
      <c r="Y295" s="14"/>
      <c r="Z295" s="14"/>
      <c r="AA295" s="14"/>
      <c r="AB295" s="14"/>
      <c r="AC295" s="14"/>
      <c r="AD295" s="14"/>
      <c r="AE295" s="14"/>
      <c r="AT295" s="249" t="s">
        <v>200</v>
      </c>
      <c r="AU295" s="249" t="s">
        <v>79</v>
      </c>
      <c r="AV295" s="14" t="s">
        <v>79</v>
      </c>
      <c r="AW295" s="14" t="s">
        <v>31</v>
      </c>
      <c r="AX295" s="14" t="s">
        <v>70</v>
      </c>
      <c r="AY295" s="249" t="s">
        <v>191</v>
      </c>
    </row>
    <row r="296" s="14" customFormat="1">
      <c r="A296" s="14"/>
      <c r="B296" s="239"/>
      <c r="C296" s="240"/>
      <c r="D296" s="230" t="s">
        <v>200</v>
      </c>
      <c r="E296" s="241" t="s">
        <v>19</v>
      </c>
      <c r="F296" s="242" t="s">
        <v>1559</v>
      </c>
      <c r="G296" s="240"/>
      <c r="H296" s="243">
        <v>5.4000000000000004</v>
      </c>
      <c r="I296" s="244"/>
      <c r="J296" s="240"/>
      <c r="K296" s="240"/>
      <c r="L296" s="245"/>
      <c r="M296" s="246"/>
      <c r="N296" s="247"/>
      <c r="O296" s="247"/>
      <c r="P296" s="247"/>
      <c r="Q296" s="247"/>
      <c r="R296" s="247"/>
      <c r="S296" s="247"/>
      <c r="T296" s="248"/>
      <c r="U296" s="14"/>
      <c r="V296" s="14"/>
      <c r="W296" s="14"/>
      <c r="X296" s="14"/>
      <c r="Y296" s="14"/>
      <c r="Z296" s="14"/>
      <c r="AA296" s="14"/>
      <c r="AB296" s="14"/>
      <c r="AC296" s="14"/>
      <c r="AD296" s="14"/>
      <c r="AE296" s="14"/>
      <c r="AT296" s="249" t="s">
        <v>200</v>
      </c>
      <c r="AU296" s="249" t="s">
        <v>79</v>
      </c>
      <c r="AV296" s="14" t="s">
        <v>79</v>
      </c>
      <c r="AW296" s="14" t="s">
        <v>31</v>
      </c>
      <c r="AX296" s="14" t="s">
        <v>70</v>
      </c>
      <c r="AY296" s="249" t="s">
        <v>191</v>
      </c>
    </row>
    <row r="297" s="15" customFormat="1">
      <c r="A297" s="15"/>
      <c r="B297" s="250"/>
      <c r="C297" s="251"/>
      <c r="D297" s="230" t="s">
        <v>200</v>
      </c>
      <c r="E297" s="252" t="s">
        <v>19</v>
      </c>
      <c r="F297" s="253" t="s">
        <v>209</v>
      </c>
      <c r="G297" s="251"/>
      <c r="H297" s="254">
        <v>20.100000000000001</v>
      </c>
      <c r="I297" s="255"/>
      <c r="J297" s="251"/>
      <c r="K297" s="251"/>
      <c r="L297" s="256"/>
      <c r="M297" s="257"/>
      <c r="N297" s="258"/>
      <c r="O297" s="258"/>
      <c r="P297" s="258"/>
      <c r="Q297" s="258"/>
      <c r="R297" s="258"/>
      <c r="S297" s="258"/>
      <c r="T297" s="259"/>
      <c r="U297" s="15"/>
      <c r="V297" s="15"/>
      <c r="W297" s="15"/>
      <c r="X297" s="15"/>
      <c r="Y297" s="15"/>
      <c r="Z297" s="15"/>
      <c r="AA297" s="15"/>
      <c r="AB297" s="15"/>
      <c r="AC297" s="15"/>
      <c r="AD297" s="15"/>
      <c r="AE297" s="15"/>
      <c r="AT297" s="260" t="s">
        <v>200</v>
      </c>
      <c r="AU297" s="260" t="s">
        <v>79</v>
      </c>
      <c r="AV297" s="15" t="s">
        <v>119</v>
      </c>
      <c r="AW297" s="15" t="s">
        <v>31</v>
      </c>
      <c r="AX297" s="15" t="s">
        <v>77</v>
      </c>
      <c r="AY297" s="260" t="s">
        <v>191</v>
      </c>
    </row>
    <row r="298" s="2" customFormat="1">
      <c r="A298" s="40"/>
      <c r="B298" s="41"/>
      <c r="C298" s="215" t="s">
        <v>1205</v>
      </c>
      <c r="D298" s="215" t="s">
        <v>194</v>
      </c>
      <c r="E298" s="216" t="s">
        <v>1206</v>
      </c>
      <c r="F298" s="217" t="s">
        <v>1207</v>
      </c>
      <c r="G298" s="218" t="s">
        <v>367</v>
      </c>
      <c r="H298" s="219">
        <v>301.5</v>
      </c>
      <c r="I298" s="220"/>
      <c r="J298" s="221">
        <f>ROUND(I298*H298,2)</f>
        <v>0</v>
      </c>
      <c r="K298" s="217" t="s">
        <v>521</v>
      </c>
      <c r="L298" s="46"/>
      <c r="M298" s="222" t="s">
        <v>19</v>
      </c>
      <c r="N298" s="223" t="s">
        <v>41</v>
      </c>
      <c r="O298" s="86"/>
      <c r="P298" s="224">
        <f>O298*H298</f>
        <v>0</v>
      </c>
      <c r="Q298" s="224">
        <v>0</v>
      </c>
      <c r="R298" s="224">
        <f>Q298*H298</f>
        <v>0</v>
      </c>
      <c r="S298" s="224">
        <v>0</v>
      </c>
      <c r="T298" s="225">
        <f>S298*H298</f>
        <v>0</v>
      </c>
      <c r="U298" s="40"/>
      <c r="V298" s="40"/>
      <c r="W298" s="40"/>
      <c r="X298" s="40"/>
      <c r="Y298" s="40"/>
      <c r="Z298" s="40"/>
      <c r="AA298" s="40"/>
      <c r="AB298" s="40"/>
      <c r="AC298" s="40"/>
      <c r="AD298" s="40"/>
      <c r="AE298" s="40"/>
      <c r="AR298" s="226" t="s">
        <v>119</v>
      </c>
      <c r="AT298" s="226" t="s">
        <v>194</v>
      </c>
      <c r="AU298" s="226" t="s">
        <v>79</v>
      </c>
      <c r="AY298" s="19" t="s">
        <v>191</v>
      </c>
      <c r="BE298" s="227">
        <f>IF(N298="základní",J298,0)</f>
        <v>0</v>
      </c>
      <c r="BF298" s="227">
        <f>IF(N298="snížená",J298,0)</f>
        <v>0</v>
      </c>
      <c r="BG298" s="227">
        <f>IF(N298="zákl. přenesená",J298,0)</f>
        <v>0</v>
      </c>
      <c r="BH298" s="227">
        <f>IF(N298="sníž. přenesená",J298,0)</f>
        <v>0</v>
      </c>
      <c r="BI298" s="227">
        <f>IF(N298="nulová",J298,0)</f>
        <v>0</v>
      </c>
      <c r="BJ298" s="19" t="s">
        <v>77</v>
      </c>
      <c r="BK298" s="227">
        <f>ROUND(I298*H298,2)</f>
        <v>0</v>
      </c>
      <c r="BL298" s="19" t="s">
        <v>119</v>
      </c>
      <c r="BM298" s="226" t="s">
        <v>1560</v>
      </c>
    </row>
    <row r="299" s="2" customFormat="1">
      <c r="A299" s="40"/>
      <c r="B299" s="41"/>
      <c r="C299" s="42"/>
      <c r="D299" s="230" t="s">
        <v>231</v>
      </c>
      <c r="E299" s="42"/>
      <c r="F299" s="271" t="s">
        <v>1209</v>
      </c>
      <c r="G299" s="42"/>
      <c r="H299" s="42"/>
      <c r="I299" s="272"/>
      <c r="J299" s="42"/>
      <c r="K299" s="42"/>
      <c r="L299" s="46"/>
      <c r="M299" s="273"/>
      <c r="N299" s="274"/>
      <c r="O299" s="86"/>
      <c r="P299" s="86"/>
      <c r="Q299" s="86"/>
      <c r="R299" s="86"/>
      <c r="S299" s="86"/>
      <c r="T299" s="87"/>
      <c r="U299" s="40"/>
      <c r="V299" s="40"/>
      <c r="W299" s="40"/>
      <c r="X299" s="40"/>
      <c r="Y299" s="40"/>
      <c r="Z299" s="40"/>
      <c r="AA299" s="40"/>
      <c r="AB299" s="40"/>
      <c r="AC299" s="40"/>
      <c r="AD299" s="40"/>
      <c r="AE299" s="40"/>
      <c r="AT299" s="19" t="s">
        <v>231</v>
      </c>
      <c r="AU299" s="19" t="s">
        <v>79</v>
      </c>
    </row>
    <row r="300" s="14" customFormat="1">
      <c r="A300" s="14"/>
      <c r="B300" s="239"/>
      <c r="C300" s="240"/>
      <c r="D300" s="230" t="s">
        <v>200</v>
      </c>
      <c r="E300" s="241" t="s">
        <v>19</v>
      </c>
      <c r="F300" s="242" t="s">
        <v>1561</v>
      </c>
      <c r="G300" s="240"/>
      <c r="H300" s="243">
        <v>301.5</v>
      </c>
      <c r="I300" s="244"/>
      <c r="J300" s="240"/>
      <c r="K300" s="240"/>
      <c r="L300" s="245"/>
      <c r="M300" s="246"/>
      <c r="N300" s="247"/>
      <c r="O300" s="247"/>
      <c r="P300" s="247"/>
      <c r="Q300" s="247"/>
      <c r="R300" s="247"/>
      <c r="S300" s="247"/>
      <c r="T300" s="248"/>
      <c r="U300" s="14"/>
      <c r="V300" s="14"/>
      <c r="W300" s="14"/>
      <c r="X300" s="14"/>
      <c r="Y300" s="14"/>
      <c r="Z300" s="14"/>
      <c r="AA300" s="14"/>
      <c r="AB300" s="14"/>
      <c r="AC300" s="14"/>
      <c r="AD300" s="14"/>
      <c r="AE300" s="14"/>
      <c r="AT300" s="249" t="s">
        <v>200</v>
      </c>
      <c r="AU300" s="249" t="s">
        <v>79</v>
      </c>
      <c r="AV300" s="14" t="s">
        <v>79</v>
      </c>
      <c r="AW300" s="14" t="s">
        <v>31</v>
      </c>
      <c r="AX300" s="14" t="s">
        <v>77</v>
      </c>
      <c r="AY300" s="249" t="s">
        <v>191</v>
      </c>
    </row>
    <row r="301" s="2" customFormat="1">
      <c r="A301" s="40"/>
      <c r="B301" s="41"/>
      <c r="C301" s="215" t="s">
        <v>1211</v>
      </c>
      <c r="D301" s="215" t="s">
        <v>194</v>
      </c>
      <c r="E301" s="216" t="s">
        <v>1212</v>
      </c>
      <c r="F301" s="217" t="s">
        <v>1213</v>
      </c>
      <c r="G301" s="218" t="s">
        <v>367</v>
      </c>
      <c r="H301" s="219">
        <v>20.100000000000001</v>
      </c>
      <c r="I301" s="220"/>
      <c r="J301" s="221">
        <f>ROUND(I301*H301,2)</f>
        <v>0</v>
      </c>
      <c r="K301" s="217" t="s">
        <v>521</v>
      </c>
      <c r="L301" s="46"/>
      <c r="M301" s="222" t="s">
        <v>19</v>
      </c>
      <c r="N301" s="223" t="s">
        <v>41</v>
      </c>
      <c r="O301" s="86"/>
      <c r="P301" s="224">
        <f>O301*H301</f>
        <v>0</v>
      </c>
      <c r="Q301" s="224">
        <v>0</v>
      </c>
      <c r="R301" s="224">
        <f>Q301*H301</f>
        <v>0</v>
      </c>
      <c r="S301" s="224">
        <v>0</v>
      </c>
      <c r="T301" s="225">
        <f>S301*H301</f>
        <v>0</v>
      </c>
      <c r="U301" s="40"/>
      <c r="V301" s="40"/>
      <c r="W301" s="40"/>
      <c r="X301" s="40"/>
      <c r="Y301" s="40"/>
      <c r="Z301" s="40"/>
      <c r="AA301" s="40"/>
      <c r="AB301" s="40"/>
      <c r="AC301" s="40"/>
      <c r="AD301" s="40"/>
      <c r="AE301" s="40"/>
      <c r="AR301" s="226" t="s">
        <v>119</v>
      </c>
      <c r="AT301" s="226" t="s">
        <v>194</v>
      </c>
      <c r="AU301" s="226" t="s">
        <v>79</v>
      </c>
      <c r="AY301" s="19" t="s">
        <v>191</v>
      </c>
      <c r="BE301" s="227">
        <f>IF(N301="základní",J301,0)</f>
        <v>0</v>
      </c>
      <c r="BF301" s="227">
        <f>IF(N301="snížená",J301,0)</f>
        <v>0</v>
      </c>
      <c r="BG301" s="227">
        <f>IF(N301="zákl. přenesená",J301,0)</f>
        <v>0</v>
      </c>
      <c r="BH301" s="227">
        <f>IF(N301="sníž. přenesená",J301,0)</f>
        <v>0</v>
      </c>
      <c r="BI301" s="227">
        <f>IF(N301="nulová",J301,0)</f>
        <v>0</v>
      </c>
      <c r="BJ301" s="19" t="s">
        <v>77</v>
      </c>
      <c r="BK301" s="227">
        <f>ROUND(I301*H301,2)</f>
        <v>0</v>
      </c>
      <c r="BL301" s="19" t="s">
        <v>119</v>
      </c>
      <c r="BM301" s="226" t="s">
        <v>1562</v>
      </c>
    </row>
    <row r="302" s="2" customFormat="1">
      <c r="A302" s="40"/>
      <c r="B302" s="41"/>
      <c r="C302" s="215" t="s">
        <v>1215</v>
      </c>
      <c r="D302" s="215" t="s">
        <v>194</v>
      </c>
      <c r="E302" s="216" t="s">
        <v>1216</v>
      </c>
      <c r="F302" s="217" t="s">
        <v>1217</v>
      </c>
      <c r="G302" s="218" t="s">
        <v>236</v>
      </c>
      <c r="H302" s="219">
        <v>28.16</v>
      </c>
      <c r="I302" s="220"/>
      <c r="J302" s="221">
        <f>ROUND(I302*H302,2)</f>
        <v>0</v>
      </c>
      <c r="K302" s="217" t="s">
        <v>521</v>
      </c>
      <c r="L302" s="46"/>
      <c r="M302" s="222" t="s">
        <v>19</v>
      </c>
      <c r="N302" s="223" t="s">
        <v>41</v>
      </c>
      <c r="O302" s="86"/>
      <c r="P302" s="224">
        <f>O302*H302</f>
        <v>0</v>
      </c>
      <c r="Q302" s="224">
        <v>0</v>
      </c>
      <c r="R302" s="224">
        <f>Q302*H302</f>
        <v>0</v>
      </c>
      <c r="S302" s="224">
        <v>0</v>
      </c>
      <c r="T302" s="225">
        <f>S302*H302</f>
        <v>0</v>
      </c>
      <c r="U302" s="40"/>
      <c r="V302" s="40"/>
      <c r="W302" s="40"/>
      <c r="X302" s="40"/>
      <c r="Y302" s="40"/>
      <c r="Z302" s="40"/>
      <c r="AA302" s="40"/>
      <c r="AB302" s="40"/>
      <c r="AC302" s="40"/>
      <c r="AD302" s="40"/>
      <c r="AE302" s="40"/>
      <c r="AR302" s="226" t="s">
        <v>119</v>
      </c>
      <c r="AT302" s="226" t="s">
        <v>194</v>
      </c>
      <c r="AU302" s="226" t="s">
        <v>79</v>
      </c>
      <c r="AY302" s="19" t="s">
        <v>191</v>
      </c>
      <c r="BE302" s="227">
        <f>IF(N302="základní",J302,0)</f>
        <v>0</v>
      </c>
      <c r="BF302" s="227">
        <f>IF(N302="snížená",J302,0)</f>
        <v>0</v>
      </c>
      <c r="BG302" s="227">
        <f>IF(N302="zákl. přenesená",J302,0)</f>
        <v>0</v>
      </c>
      <c r="BH302" s="227">
        <f>IF(N302="sníž. přenesená",J302,0)</f>
        <v>0</v>
      </c>
      <c r="BI302" s="227">
        <f>IF(N302="nulová",J302,0)</f>
        <v>0</v>
      </c>
      <c r="BJ302" s="19" t="s">
        <v>77</v>
      </c>
      <c r="BK302" s="227">
        <f>ROUND(I302*H302,2)</f>
        <v>0</v>
      </c>
      <c r="BL302" s="19" t="s">
        <v>119</v>
      </c>
      <c r="BM302" s="226" t="s">
        <v>1563</v>
      </c>
    </row>
    <row r="303" s="13" customFormat="1">
      <c r="A303" s="13"/>
      <c r="B303" s="228"/>
      <c r="C303" s="229"/>
      <c r="D303" s="230" t="s">
        <v>200</v>
      </c>
      <c r="E303" s="231" t="s">
        <v>19</v>
      </c>
      <c r="F303" s="232" t="s">
        <v>1564</v>
      </c>
      <c r="G303" s="229"/>
      <c r="H303" s="231" t="s">
        <v>19</v>
      </c>
      <c r="I303" s="233"/>
      <c r="J303" s="229"/>
      <c r="K303" s="229"/>
      <c r="L303" s="234"/>
      <c r="M303" s="235"/>
      <c r="N303" s="236"/>
      <c r="O303" s="236"/>
      <c r="P303" s="236"/>
      <c r="Q303" s="236"/>
      <c r="R303" s="236"/>
      <c r="S303" s="236"/>
      <c r="T303" s="237"/>
      <c r="U303" s="13"/>
      <c r="V303" s="13"/>
      <c r="W303" s="13"/>
      <c r="X303" s="13"/>
      <c r="Y303" s="13"/>
      <c r="Z303" s="13"/>
      <c r="AA303" s="13"/>
      <c r="AB303" s="13"/>
      <c r="AC303" s="13"/>
      <c r="AD303" s="13"/>
      <c r="AE303" s="13"/>
      <c r="AT303" s="238" t="s">
        <v>200</v>
      </c>
      <c r="AU303" s="238" t="s">
        <v>79</v>
      </c>
      <c r="AV303" s="13" t="s">
        <v>77</v>
      </c>
      <c r="AW303" s="13" t="s">
        <v>31</v>
      </c>
      <c r="AX303" s="13" t="s">
        <v>70</v>
      </c>
      <c r="AY303" s="238" t="s">
        <v>191</v>
      </c>
    </row>
    <row r="304" s="14" customFormat="1">
      <c r="A304" s="14"/>
      <c r="B304" s="239"/>
      <c r="C304" s="240"/>
      <c r="D304" s="230" t="s">
        <v>200</v>
      </c>
      <c r="E304" s="241" t="s">
        <v>19</v>
      </c>
      <c r="F304" s="242" t="s">
        <v>1565</v>
      </c>
      <c r="G304" s="240"/>
      <c r="H304" s="243">
        <v>28.16</v>
      </c>
      <c r="I304" s="244"/>
      <c r="J304" s="240"/>
      <c r="K304" s="240"/>
      <c r="L304" s="245"/>
      <c r="M304" s="246"/>
      <c r="N304" s="247"/>
      <c r="O304" s="247"/>
      <c r="P304" s="247"/>
      <c r="Q304" s="247"/>
      <c r="R304" s="247"/>
      <c r="S304" s="247"/>
      <c r="T304" s="248"/>
      <c r="U304" s="14"/>
      <c r="V304" s="14"/>
      <c r="W304" s="14"/>
      <c r="X304" s="14"/>
      <c r="Y304" s="14"/>
      <c r="Z304" s="14"/>
      <c r="AA304" s="14"/>
      <c r="AB304" s="14"/>
      <c r="AC304" s="14"/>
      <c r="AD304" s="14"/>
      <c r="AE304" s="14"/>
      <c r="AT304" s="249" t="s">
        <v>200</v>
      </c>
      <c r="AU304" s="249" t="s">
        <v>79</v>
      </c>
      <c r="AV304" s="14" t="s">
        <v>79</v>
      </c>
      <c r="AW304" s="14" t="s">
        <v>31</v>
      </c>
      <c r="AX304" s="14" t="s">
        <v>77</v>
      </c>
      <c r="AY304" s="249" t="s">
        <v>191</v>
      </c>
    </row>
    <row r="305" s="2" customFormat="1">
      <c r="A305" s="40"/>
      <c r="B305" s="41"/>
      <c r="C305" s="215" t="s">
        <v>1221</v>
      </c>
      <c r="D305" s="215" t="s">
        <v>194</v>
      </c>
      <c r="E305" s="216" t="s">
        <v>1222</v>
      </c>
      <c r="F305" s="217" t="s">
        <v>1223</v>
      </c>
      <c r="G305" s="218" t="s">
        <v>236</v>
      </c>
      <c r="H305" s="219">
        <v>422.39999999999998</v>
      </c>
      <c r="I305" s="220"/>
      <c r="J305" s="221">
        <f>ROUND(I305*H305,2)</f>
        <v>0</v>
      </c>
      <c r="K305" s="217" t="s">
        <v>521</v>
      </c>
      <c r="L305" s="46"/>
      <c r="M305" s="222" t="s">
        <v>19</v>
      </c>
      <c r="N305" s="223" t="s">
        <v>41</v>
      </c>
      <c r="O305" s="86"/>
      <c r="P305" s="224">
        <f>O305*H305</f>
        <v>0</v>
      </c>
      <c r="Q305" s="224">
        <v>0</v>
      </c>
      <c r="R305" s="224">
        <f>Q305*H305</f>
        <v>0</v>
      </c>
      <c r="S305" s="224">
        <v>0</v>
      </c>
      <c r="T305" s="225">
        <f>S305*H305</f>
        <v>0</v>
      </c>
      <c r="U305" s="40"/>
      <c r="V305" s="40"/>
      <c r="W305" s="40"/>
      <c r="X305" s="40"/>
      <c r="Y305" s="40"/>
      <c r="Z305" s="40"/>
      <c r="AA305" s="40"/>
      <c r="AB305" s="40"/>
      <c r="AC305" s="40"/>
      <c r="AD305" s="40"/>
      <c r="AE305" s="40"/>
      <c r="AR305" s="226" t="s">
        <v>119</v>
      </c>
      <c r="AT305" s="226" t="s">
        <v>194</v>
      </c>
      <c r="AU305" s="226" t="s">
        <v>79</v>
      </c>
      <c r="AY305" s="19" t="s">
        <v>191</v>
      </c>
      <c r="BE305" s="227">
        <f>IF(N305="základní",J305,0)</f>
        <v>0</v>
      </c>
      <c r="BF305" s="227">
        <f>IF(N305="snížená",J305,0)</f>
        <v>0</v>
      </c>
      <c r="BG305" s="227">
        <f>IF(N305="zákl. přenesená",J305,0)</f>
        <v>0</v>
      </c>
      <c r="BH305" s="227">
        <f>IF(N305="sníž. přenesená",J305,0)</f>
        <v>0</v>
      </c>
      <c r="BI305" s="227">
        <f>IF(N305="nulová",J305,0)</f>
        <v>0</v>
      </c>
      <c r="BJ305" s="19" t="s">
        <v>77</v>
      </c>
      <c r="BK305" s="227">
        <f>ROUND(I305*H305,2)</f>
        <v>0</v>
      </c>
      <c r="BL305" s="19" t="s">
        <v>119</v>
      </c>
      <c r="BM305" s="226" t="s">
        <v>1566</v>
      </c>
    </row>
    <row r="306" s="2" customFormat="1">
      <c r="A306" s="40"/>
      <c r="B306" s="41"/>
      <c r="C306" s="42"/>
      <c r="D306" s="230" t="s">
        <v>231</v>
      </c>
      <c r="E306" s="42"/>
      <c r="F306" s="271" t="s">
        <v>1209</v>
      </c>
      <c r="G306" s="42"/>
      <c r="H306" s="42"/>
      <c r="I306" s="272"/>
      <c r="J306" s="42"/>
      <c r="K306" s="42"/>
      <c r="L306" s="46"/>
      <c r="M306" s="273"/>
      <c r="N306" s="274"/>
      <c r="O306" s="86"/>
      <c r="P306" s="86"/>
      <c r="Q306" s="86"/>
      <c r="R306" s="86"/>
      <c r="S306" s="86"/>
      <c r="T306" s="87"/>
      <c r="U306" s="40"/>
      <c r="V306" s="40"/>
      <c r="W306" s="40"/>
      <c r="X306" s="40"/>
      <c r="Y306" s="40"/>
      <c r="Z306" s="40"/>
      <c r="AA306" s="40"/>
      <c r="AB306" s="40"/>
      <c r="AC306" s="40"/>
      <c r="AD306" s="40"/>
      <c r="AE306" s="40"/>
      <c r="AT306" s="19" t="s">
        <v>231</v>
      </c>
      <c r="AU306" s="19" t="s">
        <v>79</v>
      </c>
    </row>
    <row r="307" s="14" customFormat="1">
      <c r="A307" s="14"/>
      <c r="B307" s="239"/>
      <c r="C307" s="240"/>
      <c r="D307" s="230" t="s">
        <v>200</v>
      </c>
      <c r="E307" s="241" t="s">
        <v>19</v>
      </c>
      <c r="F307" s="242" t="s">
        <v>1567</v>
      </c>
      <c r="G307" s="240"/>
      <c r="H307" s="243">
        <v>422.39999999999998</v>
      </c>
      <c r="I307" s="244"/>
      <c r="J307" s="240"/>
      <c r="K307" s="240"/>
      <c r="L307" s="245"/>
      <c r="M307" s="246"/>
      <c r="N307" s="247"/>
      <c r="O307" s="247"/>
      <c r="P307" s="247"/>
      <c r="Q307" s="247"/>
      <c r="R307" s="247"/>
      <c r="S307" s="247"/>
      <c r="T307" s="248"/>
      <c r="U307" s="14"/>
      <c r="V307" s="14"/>
      <c r="W307" s="14"/>
      <c r="X307" s="14"/>
      <c r="Y307" s="14"/>
      <c r="Z307" s="14"/>
      <c r="AA307" s="14"/>
      <c r="AB307" s="14"/>
      <c r="AC307" s="14"/>
      <c r="AD307" s="14"/>
      <c r="AE307" s="14"/>
      <c r="AT307" s="249" t="s">
        <v>200</v>
      </c>
      <c r="AU307" s="249" t="s">
        <v>79</v>
      </c>
      <c r="AV307" s="14" t="s">
        <v>79</v>
      </c>
      <c r="AW307" s="14" t="s">
        <v>31</v>
      </c>
      <c r="AX307" s="14" t="s">
        <v>77</v>
      </c>
      <c r="AY307" s="249" t="s">
        <v>191</v>
      </c>
    </row>
    <row r="308" s="2" customFormat="1">
      <c r="A308" s="40"/>
      <c r="B308" s="41"/>
      <c r="C308" s="215" t="s">
        <v>1226</v>
      </c>
      <c r="D308" s="215" t="s">
        <v>194</v>
      </c>
      <c r="E308" s="216" t="s">
        <v>1227</v>
      </c>
      <c r="F308" s="217" t="s">
        <v>1228</v>
      </c>
      <c r="G308" s="218" t="s">
        <v>236</v>
      </c>
      <c r="H308" s="219">
        <v>28.16</v>
      </c>
      <c r="I308" s="220"/>
      <c r="J308" s="221">
        <f>ROUND(I308*H308,2)</f>
        <v>0</v>
      </c>
      <c r="K308" s="217" t="s">
        <v>521</v>
      </c>
      <c r="L308" s="46"/>
      <c r="M308" s="222" t="s">
        <v>19</v>
      </c>
      <c r="N308" s="223" t="s">
        <v>41</v>
      </c>
      <c r="O308" s="86"/>
      <c r="P308" s="224">
        <f>O308*H308</f>
        <v>0</v>
      </c>
      <c r="Q308" s="224">
        <v>0</v>
      </c>
      <c r="R308" s="224">
        <f>Q308*H308</f>
        <v>0</v>
      </c>
      <c r="S308" s="224">
        <v>0</v>
      </c>
      <c r="T308" s="225">
        <f>S308*H308</f>
        <v>0</v>
      </c>
      <c r="U308" s="40"/>
      <c r="V308" s="40"/>
      <c r="W308" s="40"/>
      <c r="X308" s="40"/>
      <c r="Y308" s="40"/>
      <c r="Z308" s="40"/>
      <c r="AA308" s="40"/>
      <c r="AB308" s="40"/>
      <c r="AC308" s="40"/>
      <c r="AD308" s="40"/>
      <c r="AE308" s="40"/>
      <c r="AR308" s="226" t="s">
        <v>119</v>
      </c>
      <c r="AT308" s="226" t="s">
        <v>194</v>
      </c>
      <c r="AU308" s="226" t="s">
        <v>79</v>
      </c>
      <c r="AY308" s="19" t="s">
        <v>191</v>
      </c>
      <c r="BE308" s="227">
        <f>IF(N308="základní",J308,0)</f>
        <v>0</v>
      </c>
      <c r="BF308" s="227">
        <f>IF(N308="snížená",J308,0)</f>
        <v>0</v>
      </c>
      <c r="BG308" s="227">
        <f>IF(N308="zákl. přenesená",J308,0)</f>
        <v>0</v>
      </c>
      <c r="BH308" s="227">
        <f>IF(N308="sníž. přenesená",J308,0)</f>
        <v>0</v>
      </c>
      <c r="BI308" s="227">
        <f>IF(N308="nulová",J308,0)</f>
        <v>0</v>
      </c>
      <c r="BJ308" s="19" t="s">
        <v>77</v>
      </c>
      <c r="BK308" s="227">
        <f>ROUND(I308*H308,2)</f>
        <v>0</v>
      </c>
      <c r="BL308" s="19" t="s">
        <v>119</v>
      </c>
      <c r="BM308" s="226" t="s">
        <v>1568</v>
      </c>
    </row>
    <row r="309" s="2" customFormat="1" ht="21.75" customHeight="1">
      <c r="A309" s="40"/>
      <c r="B309" s="41"/>
      <c r="C309" s="215" t="s">
        <v>1230</v>
      </c>
      <c r="D309" s="215" t="s">
        <v>194</v>
      </c>
      <c r="E309" s="216" t="s">
        <v>1231</v>
      </c>
      <c r="F309" s="217" t="s">
        <v>1232</v>
      </c>
      <c r="G309" s="218" t="s">
        <v>205</v>
      </c>
      <c r="H309" s="219">
        <v>28</v>
      </c>
      <c r="I309" s="220"/>
      <c r="J309" s="221">
        <f>ROUND(I309*H309,2)</f>
        <v>0</v>
      </c>
      <c r="K309" s="217" t="s">
        <v>521</v>
      </c>
      <c r="L309" s="46"/>
      <c r="M309" s="222" t="s">
        <v>19</v>
      </c>
      <c r="N309" s="223" t="s">
        <v>41</v>
      </c>
      <c r="O309" s="86"/>
      <c r="P309" s="224">
        <f>O309*H309</f>
        <v>0</v>
      </c>
      <c r="Q309" s="224">
        <v>0.00038999999999999999</v>
      </c>
      <c r="R309" s="224">
        <f>Q309*H309</f>
        <v>0.010919999999999999</v>
      </c>
      <c r="S309" s="224">
        <v>0</v>
      </c>
      <c r="T309" s="225">
        <f>S309*H309</f>
        <v>0</v>
      </c>
      <c r="U309" s="40"/>
      <c r="V309" s="40"/>
      <c r="W309" s="40"/>
      <c r="X309" s="40"/>
      <c r="Y309" s="40"/>
      <c r="Z309" s="40"/>
      <c r="AA309" s="40"/>
      <c r="AB309" s="40"/>
      <c r="AC309" s="40"/>
      <c r="AD309" s="40"/>
      <c r="AE309" s="40"/>
      <c r="AR309" s="226" t="s">
        <v>119</v>
      </c>
      <c r="AT309" s="226" t="s">
        <v>194</v>
      </c>
      <c r="AU309" s="226" t="s">
        <v>79</v>
      </c>
      <c r="AY309" s="19" t="s">
        <v>191</v>
      </c>
      <c r="BE309" s="227">
        <f>IF(N309="základní",J309,0)</f>
        <v>0</v>
      </c>
      <c r="BF309" s="227">
        <f>IF(N309="snížená",J309,0)</f>
        <v>0</v>
      </c>
      <c r="BG309" s="227">
        <f>IF(N309="zákl. přenesená",J309,0)</f>
        <v>0</v>
      </c>
      <c r="BH309" s="227">
        <f>IF(N309="sníž. přenesená",J309,0)</f>
        <v>0</v>
      </c>
      <c r="BI309" s="227">
        <f>IF(N309="nulová",J309,0)</f>
        <v>0</v>
      </c>
      <c r="BJ309" s="19" t="s">
        <v>77</v>
      </c>
      <c r="BK309" s="227">
        <f>ROUND(I309*H309,2)</f>
        <v>0</v>
      </c>
      <c r="BL309" s="19" t="s">
        <v>119</v>
      </c>
      <c r="BM309" s="226" t="s">
        <v>1569</v>
      </c>
    </row>
    <row r="310" s="13" customFormat="1">
      <c r="A310" s="13"/>
      <c r="B310" s="228"/>
      <c r="C310" s="229"/>
      <c r="D310" s="230" t="s">
        <v>200</v>
      </c>
      <c r="E310" s="231" t="s">
        <v>19</v>
      </c>
      <c r="F310" s="232" t="s">
        <v>1234</v>
      </c>
      <c r="G310" s="229"/>
      <c r="H310" s="231" t="s">
        <v>19</v>
      </c>
      <c r="I310" s="233"/>
      <c r="J310" s="229"/>
      <c r="K310" s="229"/>
      <c r="L310" s="234"/>
      <c r="M310" s="235"/>
      <c r="N310" s="236"/>
      <c r="O310" s="236"/>
      <c r="P310" s="236"/>
      <c r="Q310" s="236"/>
      <c r="R310" s="236"/>
      <c r="S310" s="236"/>
      <c r="T310" s="237"/>
      <c r="U310" s="13"/>
      <c r="V310" s="13"/>
      <c r="W310" s="13"/>
      <c r="X310" s="13"/>
      <c r="Y310" s="13"/>
      <c r="Z310" s="13"/>
      <c r="AA310" s="13"/>
      <c r="AB310" s="13"/>
      <c r="AC310" s="13"/>
      <c r="AD310" s="13"/>
      <c r="AE310" s="13"/>
      <c r="AT310" s="238" t="s">
        <v>200</v>
      </c>
      <c r="AU310" s="238" t="s">
        <v>79</v>
      </c>
      <c r="AV310" s="13" t="s">
        <v>77</v>
      </c>
      <c r="AW310" s="13" t="s">
        <v>31</v>
      </c>
      <c r="AX310" s="13" t="s">
        <v>70</v>
      </c>
      <c r="AY310" s="238" t="s">
        <v>191</v>
      </c>
    </row>
    <row r="311" s="14" customFormat="1">
      <c r="A311" s="14"/>
      <c r="B311" s="239"/>
      <c r="C311" s="240"/>
      <c r="D311" s="230" t="s">
        <v>200</v>
      </c>
      <c r="E311" s="241" t="s">
        <v>19</v>
      </c>
      <c r="F311" s="242" t="s">
        <v>1570</v>
      </c>
      <c r="G311" s="240"/>
      <c r="H311" s="243">
        <v>28</v>
      </c>
      <c r="I311" s="244"/>
      <c r="J311" s="240"/>
      <c r="K311" s="240"/>
      <c r="L311" s="245"/>
      <c r="M311" s="246"/>
      <c r="N311" s="247"/>
      <c r="O311" s="247"/>
      <c r="P311" s="247"/>
      <c r="Q311" s="247"/>
      <c r="R311" s="247"/>
      <c r="S311" s="247"/>
      <c r="T311" s="248"/>
      <c r="U311" s="14"/>
      <c r="V311" s="14"/>
      <c r="W311" s="14"/>
      <c r="X311" s="14"/>
      <c r="Y311" s="14"/>
      <c r="Z311" s="14"/>
      <c r="AA311" s="14"/>
      <c r="AB311" s="14"/>
      <c r="AC311" s="14"/>
      <c r="AD311" s="14"/>
      <c r="AE311" s="14"/>
      <c r="AT311" s="249" t="s">
        <v>200</v>
      </c>
      <c r="AU311" s="249" t="s">
        <v>79</v>
      </c>
      <c r="AV311" s="14" t="s">
        <v>79</v>
      </c>
      <c r="AW311" s="14" t="s">
        <v>31</v>
      </c>
      <c r="AX311" s="14" t="s">
        <v>77</v>
      </c>
      <c r="AY311" s="249" t="s">
        <v>191</v>
      </c>
    </row>
    <row r="312" s="2" customFormat="1" ht="16.5" customHeight="1">
      <c r="A312" s="40"/>
      <c r="B312" s="41"/>
      <c r="C312" s="215" t="s">
        <v>1236</v>
      </c>
      <c r="D312" s="215" t="s">
        <v>194</v>
      </c>
      <c r="E312" s="216" t="s">
        <v>1571</v>
      </c>
      <c r="F312" s="217" t="s">
        <v>1572</v>
      </c>
      <c r="G312" s="218" t="s">
        <v>236</v>
      </c>
      <c r="H312" s="219">
        <v>1.8720000000000001</v>
      </c>
      <c r="I312" s="220"/>
      <c r="J312" s="221">
        <f>ROUND(I312*H312,2)</f>
        <v>0</v>
      </c>
      <c r="K312" s="217" t="s">
        <v>521</v>
      </c>
      <c r="L312" s="46"/>
      <c r="M312" s="222" t="s">
        <v>19</v>
      </c>
      <c r="N312" s="223" t="s">
        <v>41</v>
      </c>
      <c r="O312" s="86"/>
      <c r="P312" s="224">
        <f>O312*H312</f>
        <v>0</v>
      </c>
      <c r="Q312" s="224">
        <v>0.121711072</v>
      </c>
      <c r="R312" s="224">
        <f>Q312*H312</f>
        <v>0.22784312678400001</v>
      </c>
      <c r="S312" s="224">
        <v>2.3999999999999999</v>
      </c>
      <c r="T312" s="225">
        <f>S312*H312</f>
        <v>4.4927999999999999</v>
      </c>
      <c r="U312" s="40"/>
      <c r="V312" s="40"/>
      <c r="W312" s="40"/>
      <c r="X312" s="40"/>
      <c r="Y312" s="40"/>
      <c r="Z312" s="40"/>
      <c r="AA312" s="40"/>
      <c r="AB312" s="40"/>
      <c r="AC312" s="40"/>
      <c r="AD312" s="40"/>
      <c r="AE312" s="40"/>
      <c r="AR312" s="226" t="s">
        <v>119</v>
      </c>
      <c r="AT312" s="226" t="s">
        <v>194</v>
      </c>
      <c r="AU312" s="226" t="s">
        <v>79</v>
      </c>
      <c r="AY312" s="19" t="s">
        <v>191</v>
      </c>
      <c r="BE312" s="227">
        <f>IF(N312="základní",J312,0)</f>
        <v>0</v>
      </c>
      <c r="BF312" s="227">
        <f>IF(N312="snížená",J312,0)</f>
        <v>0</v>
      </c>
      <c r="BG312" s="227">
        <f>IF(N312="zákl. přenesená",J312,0)</f>
        <v>0</v>
      </c>
      <c r="BH312" s="227">
        <f>IF(N312="sníž. přenesená",J312,0)</f>
        <v>0</v>
      </c>
      <c r="BI312" s="227">
        <f>IF(N312="nulová",J312,0)</f>
        <v>0</v>
      </c>
      <c r="BJ312" s="19" t="s">
        <v>77</v>
      </c>
      <c r="BK312" s="227">
        <f>ROUND(I312*H312,2)</f>
        <v>0</v>
      </c>
      <c r="BL312" s="19" t="s">
        <v>119</v>
      </c>
      <c r="BM312" s="226" t="s">
        <v>1573</v>
      </c>
    </row>
    <row r="313" s="13" customFormat="1">
      <c r="A313" s="13"/>
      <c r="B313" s="228"/>
      <c r="C313" s="229"/>
      <c r="D313" s="230" t="s">
        <v>200</v>
      </c>
      <c r="E313" s="231" t="s">
        <v>19</v>
      </c>
      <c r="F313" s="232" t="s">
        <v>1574</v>
      </c>
      <c r="G313" s="229"/>
      <c r="H313" s="231" t="s">
        <v>19</v>
      </c>
      <c r="I313" s="233"/>
      <c r="J313" s="229"/>
      <c r="K313" s="229"/>
      <c r="L313" s="234"/>
      <c r="M313" s="235"/>
      <c r="N313" s="236"/>
      <c r="O313" s="236"/>
      <c r="P313" s="236"/>
      <c r="Q313" s="236"/>
      <c r="R313" s="236"/>
      <c r="S313" s="236"/>
      <c r="T313" s="237"/>
      <c r="U313" s="13"/>
      <c r="V313" s="13"/>
      <c r="W313" s="13"/>
      <c r="X313" s="13"/>
      <c r="Y313" s="13"/>
      <c r="Z313" s="13"/>
      <c r="AA313" s="13"/>
      <c r="AB313" s="13"/>
      <c r="AC313" s="13"/>
      <c r="AD313" s="13"/>
      <c r="AE313" s="13"/>
      <c r="AT313" s="238" t="s">
        <v>200</v>
      </c>
      <c r="AU313" s="238" t="s">
        <v>79</v>
      </c>
      <c r="AV313" s="13" t="s">
        <v>77</v>
      </c>
      <c r="AW313" s="13" t="s">
        <v>31</v>
      </c>
      <c r="AX313" s="13" t="s">
        <v>70</v>
      </c>
      <c r="AY313" s="238" t="s">
        <v>191</v>
      </c>
    </row>
    <row r="314" s="14" customFormat="1">
      <c r="A314" s="14"/>
      <c r="B314" s="239"/>
      <c r="C314" s="240"/>
      <c r="D314" s="230" t="s">
        <v>200</v>
      </c>
      <c r="E314" s="241" t="s">
        <v>19</v>
      </c>
      <c r="F314" s="242" t="s">
        <v>1575</v>
      </c>
      <c r="G314" s="240"/>
      <c r="H314" s="243">
        <v>1.8720000000000001</v>
      </c>
      <c r="I314" s="244"/>
      <c r="J314" s="240"/>
      <c r="K314" s="240"/>
      <c r="L314" s="245"/>
      <c r="M314" s="246"/>
      <c r="N314" s="247"/>
      <c r="O314" s="247"/>
      <c r="P314" s="247"/>
      <c r="Q314" s="247"/>
      <c r="R314" s="247"/>
      <c r="S314" s="247"/>
      <c r="T314" s="248"/>
      <c r="U314" s="14"/>
      <c r="V314" s="14"/>
      <c r="W314" s="14"/>
      <c r="X314" s="14"/>
      <c r="Y314" s="14"/>
      <c r="Z314" s="14"/>
      <c r="AA314" s="14"/>
      <c r="AB314" s="14"/>
      <c r="AC314" s="14"/>
      <c r="AD314" s="14"/>
      <c r="AE314" s="14"/>
      <c r="AT314" s="249" t="s">
        <v>200</v>
      </c>
      <c r="AU314" s="249" t="s">
        <v>79</v>
      </c>
      <c r="AV314" s="14" t="s">
        <v>79</v>
      </c>
      <c r="AW314" s="14" t="s">
        <v>31</v>
      </c>
      <c r="AX314" s="14" t="s">
        <v>77</v>
      </c>
      <c r="AY314" s="249" t="s">
        <v>191</v>
      </c>
    </row>
    <row r="315" s="2" customFormat="1" ht="44.25" customHeight="1">
      <c r="A315" s="40"/>
      <c r="B315" s="41"/>
      <c r="C315" s="215" t="s">
        <v>1243</v>
      </c>
      <c r="D315" s="215" t="s">
        <v>194</v>
      </c>
      <c r="E315" s="216" t="s">
        <v>1576</v>
      </c>
      <c r="F315" s="217" t="s">
        <v>1577</v>
      </c>
      <c r="G315" s="218" t="s">
        <v>1007</v>
      </c>
      <c r="H315" s="219">
        <v>160</v>
      </c>
      <c r="I315" s="220"/>
      <c r="J315" s="221">
        <f>ROUND(I315*H315,2)</f>
        <v>0</v>
      </c>
      <c r="K315" s="217" t="s">
        <v>521</v>
      </c>
      <c r="L315" s="46"/>
      <c r="M315" s="222" t="s">
        <v>19</v>
      </c>
      <c r="N315" s="223" t="s">
        <v>41</v>
      </c>
      <c r="O315" s="86"/>
      <c r="P315" s="224">
        <f>O315*H315</f>
        <v>0</v>
      </c>
      <c r="Q315" s="224">
        <v>0</v>
      </c>
      <c r="R315" s="224">
        <f>Q315*H315</f>
        <v>0</v>
      </c>
      <c r="S315" s="224">
        <v>0.001</v>
      </c>
      <c r="T315" s="225">
        <f>S315*H315</f>
        <v>0.16</v>
      </c>
      <c r="U315" s="40"/>
      <c r="V315" s="40"/>
      <c r="W315" s="40"/>
      <c r="X315" s="40"/>
      <c r="Y315" s="40"/>
      <c r="Z315" s="40"/>
      <c r="AA315" s="40"/>
      <c r="AB315" s="40"/>
      <c r="AC315" s="40"/>
      <c r="AD315" s="40"/>
      <c r="AE315" s="40"/>
      <c r="AR315" s="226" t="s">
        <v>119</v>
      </c>
      <c r="AT315" s="226" t="s">
        <v>194</v>
      </c>
      <c r="AU315" s="226" t="s">
        <v>79</v>
      </c>
      <c r="AY315" s="19" t="s">
        <v>191</v>
      </c>
      <c r="BE315" s="227">
        <f>IF(N315="základní",J315,0)</f>
        <v>0</v>
      </c>
      <c r="BF315" s="227">
        <f>IF(N315="snížená",J315,0)</f>
        <v>0</v>
      </c>
      <c r="BG315" s="227">
        <f>IF(N315="zákl. přenesená",J315,0)</f>
        <v>0</v>
      </c>
      <c r="BH315" s="227">
        <f>IF(N315="sníž. přenesená",J315,0)</f>
        <v>0</v>
      </c>
      <c r="BI315" s="227">
        <f>IF(N315="nulová",J315,0)</f>
        <v>0</v>
      </c>
      <c r="BJ315" s="19" t="s">
        <v>77</v>
      </c>
      <c r="BK315" s="227">
        <f>ROUND(I315*H315,2)</f>
        <v>0</v>
      </c>
      <c r="BL315" s="19" t="s">
        <v>119</v>
      </c>
      <c r="BM315" s="226" t="s">
        <v>1578</v>
      </c>
    </row>
    <row r="316" s="2" customFormat="1">
      <c r="A316" s="40"/>
      <c r="B316" s="41"/>
      <c r="C316" s="42"/>
      <c r="D316" s="230" t="s">
        <v>231</v>
      </c>
      <c r="E316" s="42"/>
      <c r="F316" s="271" t="s">
        <v>1579</v>
      </c>
      <c r="G316" s="42"/>
      <c r="H316" s="42"/>
      <c r="I316" s="272"/>
      <c r="J316" s="42"/>
      <c r="K316" s="42"/>
      <c r="L316" s="46"/>
      <c r="M316" s="273"/>
      <c r="N316" s="274"/>
      <c r="O316" s="86"/>
      <c r="P316" s="86"/>
      <c r="Q316" s="86"/>
      <c r="R316" s="86"/>
      <c r="S316" s="86"/>
      <c r="T316" s="87"/>
      <c r="U316" s="40"/>
      <c r="V316" s="40"/>
      <c r="W316" s="40"/>
      <c r="X316" s="40"/>
      <c r="Y316" s="40"/>
      <c r="Z316" s="40"/>
      <c r="AA316" s="40"/>
      <c r="AB316" s="40"/>
      <c r="AC316" s="40"/>
      <c r="AD316" s="40"/>
      <c r="AE316" s="40"/>
      <c r="AT316" s="19" t="s">
        <v>231</v>
      </c>
      <c r="AU316" s="19" t="s">
        <v>79</v>
      </c>
    </row>
    <row r="317" s="2" customFormat="1" ht="16.5" customHeight="1">
      <c r="A317" s="40"/>
      <c r="B317" s="41"/>
      <c r="C317" s="215" t="s">
        <v>559</v>
      </c>
      <c r="D317" s="215" t="s">
        <v>194</v>
      </c>
      <c r="E317" s="216" t="s">
        <v>1244</v>
      </c>
      <c r="F317" s="217" t="s">
        <v>1245</v>
      </c>
      <c r="G317" s="218" t="s">
        <v>197</v>
      </c>
      <c r="H317" s="219">
        <v>10.4</v>
      </c>
      <c r="I317" s="220"/>
      <c r="J317" s="221">
        <f>ROUND(I317*H317,2)</f>
        <v>0</v>
      </c>
      <c r="K317" s="217" t="s">
        <v>521</v>
      </c>
      <c r="L317" s="46"/>
      <c r="M317" s="222" t="s">
        <v>19</v>
      </c>
      <c r="N317" s="223" t="s">
        <v>41</v>
      </c>
      <c r="O317" s="86"/>
      <c r="P317" s="224">
        <f>O317*H317</f>
        <v>0</v>
      </c>
      <c r="Q317" s="224">
        <v>8.3599999999999999E-05</v>
      </c>
      <c r="R317" s="224">
        <f>Q317*H317</f>
        <v>0.00086943999999999997</v>
      </c>
      <c r="S317" s="224">
        <v>0.017999999999999999</v>
      </c>
      <c r="T317" s="225">
        <f>S317*H317</f>
        <v>0.18720000000000001</v>
      </c>
      <c r="U317" s="40"/>
      <c r="V317" s="40"/>
      <c r="W317" s="40"/>
      <c r="X317" s="40"/>
      <c r="Y317" s="40"/>
      <c r="Z317" s="40"/>
      <c r="AA317" s="40"/>
      <c r="AB317" s="40"/>
      <c r="AC317" s="40"/>
      <c r="AD317" s="40"/>
      <c r="AE317" s="40"/>
      <c r="AR317" s="226" t="s">
        <v>119</v>
      </c>
      <c r="AT317" s="226" t="s">
        <v>194</v>
      </c>
      <c r="AU317" s="226" t="s">
        <v>79</v>
      </c>
      <c r="AY317" s="19" t="s">
        <v>191</v>
      </c>
      <c r="BE317" s="227">
        <f>IF(N317="základní",J317,0)</f>
        <v>0</v>
      </c>
      <c r="BF317" s="227">
        <f>IF(N317="snížená",J317,0)</f>
        <v>0</v>
      </c>
      <c r="BG317" s="227">
        <f>IF(N317="zákl. přenesená",J317,0)</f>
        <v>0</v>
      </c>
      <c r="BH317" s="227">
        <f>IF(N317="sníž. přenesená",J317,0)</f>
        <v>0</v>
      </c>
      <c r="BI317" s="227">
        <f>IF(N317="nulová",J317,0)</f>
        <v>0</v>
      </c>
      <c r="BJ317" s="19" t="s">
        <v>77</v>
      </c>
      <c r="BK317" s="227">
        <f>ROUND(I317*H317,2)</f>
        <v>0</v>
      </c>
      <c r="BL317" s="19" t="s">
        <v>119</v>
      </c>
      <c r="BM317" s="226" t="s">
        <v>1580</v>
      </c>
    </row>
    <row r="318" s="2" customFormat="1">
      <c r="A318" s="40"/>
      <c r="B318" s="41"/>
      <c r="C318" s="42"/>
      <c r="D318" s="230" t="s">
        <v>231</v>
      </c>
      <c r="E318" s="42"/>
      <c r="F318" s="271" t="s">
        <v>1581</v>
      </c>
      <c r="G318" s="42"/>
      <c r="H318" s="42"/>
      <c r="I318" s="272"/>
      <c r="J318" s="42"/>
      <c r="K318" s="42"/>
      <c r="L318" s="46"/>
      <c r="M318" s="273"/>
      <c r="N318" s="274"/>
      <c r="O318" s="86"/>
      <c r="P318" s="86"/>
      <c r="Q318" s="86"/>
      <c r="R318" s="86"/>
      <c r="S318" s="86"/>
      <c r="T318" s="87"/>
      <c r="U318" s="40"/>
      <c r="V318" s="40"/>
      <c r="W318" s="40"/>
      <c r="X318" s="40"/>
      <c r="Y318" s="40"/>
      <c r="Z318" s="40"/>
      <c r="AA318" s="40"/>
      <c r="AB318" s="40"/>
      <c r="AC318" s="40"/>
      <c r="AD318" s="40"/>
      <c r="AE318" s="40"/>
      <c r="AT318" s="19" t="s">
        <v>231</v>
      </c>
      <c r="AU318" s="19" t="s">
        <v>79</v>
      </c>
    </row>
    <row r="319" s="2" customFormat="1" ht="16.5" customHeight="1">
      <c r="A319" s="40"/>
      <c r="B319" s="41"/>
      <c r="C319" s="215" t="s">
        <v>1256</v>
      </c>
      <c r="D319" s="215" t="s">
        <v>194</v>
      </c>
      <c r="E319" s="216" t="s">
        <v>1582</v>
      </c>
      <c r="F319" s="217" t="s">
        <v>1583</v>
      </c>
      <c r="G319" s="218" t="s">
        <v>367</v>
      </c>
      <c r="H319" s="219">
        <v>22.106000000000002</v>
      </c>
      <c r="I319" s="220"/>
      <c r="J319" s="221">
        <f>ROUND(I319*H319,2)</f>
        <v>0</v>
      </c>
      <c r="K319" s="217" t="s">
        <v>521</v>
      </c>
      <c r="L319" s="46"/>
      <c r="M319" s="222" t="s">
        <v>19</v>
      </c>
      <c r="N319" s="223" t="s">
        <v>41</v>
      </c>
      <c r="O319" s="86"/>
      <c r="P319" s="224">
        <f>O319*H319</f>
        <v>0</v>
      </c>
      <c r="Q319" s="224">
        <v>0</v>
      </c>
      <c r="R319" s="224">
        <f>Q319*H319</f>
        <v>0</v>
      </c>
      <c r="S319" s="224">
        <v>0.188</v>
      </c>
      <c r="T319" s="225">
        <f>S319*H319</f>
        <v>4.1559280000000003</v>
      </c>
      <c r="U319" s="40"/>
      <c r="V319" s="40"/>
      <c r="W319" s="40"/>
      <c r="X319" s="40"/>
      <c r="Y319" s="40"/>
      <c r="Z319" s="40"/>
      <c r="AA319" s="40"/>
      <c r="AB319" s="40"/>
      <c r="AC319" s="40"/>
      <c r="AD319" s="40"/>
      <c r="AE319" s="40"/>
      <c r="AR319" s="226" t="s">
        <v>119</v>
      </c>
      <c r="AT319" s="226" t="s">
        <v>194</v>
      </c>
      <c r="AU319" s="226" t="s">
        <v>79</v>
      </c>
      <c r="AY319" s="19" t="s">
        <v>191</v>
      </c>
      <c r="BE319" s="227">
        <f>IF(N319="základní",J319,0)</f>
        <v>0</v>
      </c>
      <c r="BF319" s="227">
        <f>IF(N319="snížená",J319,0)</f>
        <v>0</v>
      </c>
      <c r="BG319" s="227">
        <f>IF(N319="zákl. přenesená",J319,0)</f>
        <v>0</v>
      </c>
      <c r="BH319" s="227">
        <f>IF(N319="sníž. přenesená",J319,0)</f>
        <v>0</v>
      </c>
      <c r="BI319" s="227">
        <f>IF(N319="nulová",J319,0)</f>
        <v>0</v>
      </c>
      <c r="BJ319" s="19" t="s">
        <v>77</v>
      </c>
      <c r="BK319" s="227">
        <f>ROUND(I319*H319,2)</f>
        <v>0</v>
      </c>
      <c r="BL319" s="19" t="s">
        <v>119</v>
      </c>
      <c r="BM319" s="226" t="s">
        <v>1584</v>
      </c>
    </row>
    <row r="320" s="2" customFormat="1">
      <c r="A320" s="40"/>
      <c r="B320" s="41"/>
      <c r="C320" s="42"/>
      <c r="D320" s="230" t="s">
        <v>231</v>
      </c>
      <c r="E320" s="42"/>
      <c r="F320" s="271" t="s">
        <v>1585</v>
      </c>
      <c r="G320" s="42"/>
      <c r="H320" s="42"/>
      <c r="I320" s="272"/>
      <c r="J320" s="42"/>
      <c r="K320" s="42"/>
      <c r="L320" s="46"/>
      <c r="M320" s="273"/>
      <c r="N320" s="274"/>
      <c r="O320" s="86"/>
      <c r="P320" s="86"/>
      <c r="Q320" s="86"/>
      <c r="R320" s="86"/>
      <c r="S320" s="86"/>
      <c r="T320" s="87"/>
      <c r="U320" s="40"/>
      <c r="V320" s="40"/>
      <c r="W320" s="40"/>
      <c r="X320" s="40"/>
      <c r="Y320" s="40"/>
      <c r="Z320" s="40"/>
      <c r="AA320" s="40"/>
      <c r="AB320" s="40"/>
      <c r="AC320" s="40"/>
      <c r="AD320" s="40"/>
      <c r="AE320" s="40"/>
      <c r="AT320" s="19" t="s">
        <v>231</v>
      </c>
      <c r="AU320" s="19" t="s">
        <v>79</v>
      </c>
    </row>
    <row r="321" s="13" customFormat="1">
      <c r="A321" s="13"/>
      <c r="B321" s="228"/>
      <c r="C321" s="229"/>
      <c r="D321" s="230" t="s">
        <v>200</v>
      </c>
      <c r="E321" s="231" t="s">
        <v>19</v>
      </c>
      <c r="F321" s="232" t="s">
        <v>1264</v>
      </c>
      <c r="G321" s="229"/>
      <c r="H321" s="231" t="s">
        <v>19</v>
      </c>
      <c r="I321" s="233"/>
      <c r="J321" s="229"/>
      <c r="K321" s="229"/>
      <c r="L321" s="234"/>
      <c r="M321" s="235"/>
      <c r="N321" s="236"/>
      <c r="O321" s="236"/>
      <c r="P321" s="236"/>
      <c r="Q321" s="236"/>
      <c r="R321" s="236"/>
      <c r="S321" s="236"/>
      <c r="T321" s="237"/>
      <c r="U321" s="13"/>
      <c r="V321" s="13"/>
      <c r="W321" s="13"/>
      <c r="X321" s="13"/>
      <c r="Y321" s="13"/>
      <c r="Z321" s="13"/>
      <c r="AA321" s="13"/>
      <c r="AB321" s="13"/>
      <c r="AC321" s="13"/>
      <c r="AD321" s="13"/>
      <c r="AE321" s="13"/>
      <c r="AT321" s="238" t="s">
        <v>200</v>
      </c>
      <c r="AU321" s="238" t="s">
        <v>79</v>
      </c>
      <c r="AV321" s="13" t="s">
        <v>77</v>
      </c>
      <c r="AW321" s="13" t="s">
        <v>31</v>
      </c>
      <c r="AX321" s="13" t="s">
        <v>70</v>
      </c>
      <c r="AY321" s="238" t="s">
        <v>191</v>
      </c>
    </row>
    <row r="322" s="14" customFormat="1">
      <c r="A322" s="14"/>
      <c r="B322" s="239"/>
      <c r="C322" s="240"/>
      <c r="D322" s="230" t="s">
        <v>200</v>
      </c>
      <c r="E322" s="241" t="s">
        <v>19</v>
      </c>
      <c r="F322" s="242" t="s">
        <v>1586</v>
      </c>
      <c r="G322" s="240"/>
      <c r="H322" s="243">
        <v>22.106000000000002</v>
      </c>
      <c r="I322" s="244"/>
      <c r="J322" s="240"/>
      <c r="K322" s="240"/>
      <c r="L322" s="245"/>
      <c r="M322" s="246"/>
      <c r="N322" s="247"/>
      <c r="O322" s="247"/>
      <c r="P322" s="247"/>
      <c r="Q322" s="247"/>
      <c r="R322" s="247"/>
      <c r="S322" s="247"/>
      <c r="T322" s="248"/>
      <c r="U322" s="14"/>
      <c r="V322" s="14"/>
      <c r="W322" s="14"/>
      <c r="X322" s="14"/>
      <c r="Y322" s="14"/>
      <c r="Z322" s="14"/>
      <c r="AA322" s="14"/>
      <c r="AB322" s="14"/>
      <c r="AC322" s="14"/>
      <c r="AD322" s="14"/>
      <c r="AE322" s="14"/>
      <c r="AT322" s="249" t="s">
        <v>200</v>
      </c>
      <c r="AU322" s="249" t="s">
        <v>79</v>
      </c>
      <c r="AV322" s="14" t="s">
        <v>79</v>
      </c>
      <c r="AW322" s="14" t="s">
        <v>31</v>
      </c>
      <c r="AX322" s="14" t="s">
        <v>77</v>
      </c>
      <c r="AY322" s="249" t="s">
        <v>191</v>
      </c>
    </row>
    <row r="323" s="2" customFormat="1" ht="16.5" customHeight="1">
      <c r="A323" s="40"/>
      <c r="B323" s="41"/>
      <c r="C323" s="215" t="s">
        <v>1260</v>
      </c>
      <c r="D323" s="215" t="s">
        <v>194</v>
      </c>
      <c r="E323" s="216" t="s">
        <v>1247</v>
      </c>
      <c r="F323" s="217" t="s">
        <v>1248</v>
      </c>
      <c r="G323" s="218" t="s">
        <v>367</v>
      </c>
      <c r="H323" s="219">
        <v>16.719999999999999</v>
      </c>
      <c r="I323" s="220"/>
      <c r="J323" s="221">
        <f>ROUND(I323*H323,2)</f>
        <v>0</v>
      </c>
      <c r="K323" s="217" t="s">
        <v>521</v>
      </c>
      <c r="L323" s="46"/>
      <c r="M323" s="222" t="s">
        <v>19</v>
      </c>
      <c r="N323" s="223" t="s">
        <v>41</v>
      </c>
      <c r="O323" s="86"/>
      <c r="P323" s="224">
        <f>O323*H323</f>
        <v>0</v>
      </c>
      <c r="Q323" s="224">
        <v>0</v>
      </c>
      <c r="R323" s="224">
        <f>Q323*H323</f>
        <v>0</v>
      </c>
      <c r="S323" s="224">
        <v>0</v>
      </c>
      <c r="T323" s="225">
        <f>S323*H323</f>
        <v>0</v>
      </c>
      <c r="U323" s="40"/>
      <c r="V323" s="40"/>
      <c r="W323" s="40"/>
      <c r="X323" s="40"/>
      <c r="Y323" s="40"/>
      <c r="Z323" s="40"/>
      <c r="AA323" s="40"/>
      <c r="AB323" s="40"/>
      <c r="AC323" s="40"/>
      <c r="AD323" s="40"/>
      <c r="AE323" s="40"/>
      <c r="AR323" s="226" t="s">
        <v>119</v>
      </c>
      <c r="AT323" s="226" t="s">
        <v>194</v>
      </c>
      <c r="AU323" s="226" t="s">
        <v>79</v>
      </c>
      <c r="AY323" s="19" t="s">
        <v>191</v>
      </c>
      <c r="BE323" s="227">
        <f>IF(N323="základní",J323,0)</f>
        <v>0</v>
      </c>
      <c r="BF323" s="227">
        <f>IF(N323="snížená",J323,0)</f>
        <v>0</v>
      </c>
      <c r="BG323" s="227">
        <f>IF(N323="zákl. přenesená",J323,0)</f>
        <v>0</v>
      </c>
      <c r="BH323" s="227">
        <f>IF(N323="sníž. přenesená",J323,0)</f>
        <v>0</v>
      </c>
      <c r="BI323" s="227">
        <f>IF(N323="nulová",J323,0)</f>
        <v>0</v>
      </c>
      <c r="BJ323" s="19" t="s">
        <v>77</v>
      </c>
      <c r="BK323" s="227">
        <f>ROUND(I323*H323,2)</f>
        <v>0</v>
      </c>
      <c r="BL323" s="19" t="s">
        <v>119</v>
      </c>
      <c r="BM323" s="226" t="s">
        <v>1587</v>
      </c>
    </row>
    <row r="324" s="13" customFormat="1">
      <c r="A324" s="13"/>
      <c r="B324" s="228"/>
      <c r="C324" s="229"/>
      <c r="D324" s="230" t="s">
        <v>200</v>
      </c>
      <c r="E324" s="231" t="s">
        <v>19</v>
      </c>
      <c r="F324" s="232" t="s">
        <v>1250</v>
      </c>
      <c r="G324" s="229"/>
      <c r="H324" s="231" t="s">
        <v>19</v>
      </c>
      <c r="I324" s="233"/>
      <c r="J324" s="229"/>
      <c r="K324" s="229"/>
      <c r="L324" s="234"/>
      <c r="M324" s="235"/>
      <c r="N324" s="236"/>
      <c r="O324" s="236"/>
      <c r="P324" s="236"/>
      <c r="Q324" s="236"/>
      <c r="R324" s="236"/>
      <c r="S324" s="236"/>
      <c r="T324" s="237"/>
      <c r="U324" s="13"/>
      <c r="V324" s="13"/>
      <c r="W324" s="13"/>
      <c r="X324" s="13"/>
      <c r="Y324" s="13"/>
      <c r="Z324" s="13"/>
      <c r="AA324" s="13"/>
      <c r="AB324" s="13"/>
      <c r="AC324" s="13"/>
      <c r="AD324" s="13"/>
      <c r="AE324" s="13"/>
      <c r="AT324" s="238" t="s">
        <v>200</v>
      </c>
      <c r="AU324" s="238" t="s">
        <v>79</v>
      </c>
      <c r="AV324" s="13" t="s">
        <v>77</v>
      </c>
      <c r="AW324" s="13" t="s">
        <v>31</v>
      </c>
      <c r="AX324" s="13" t="s">
        <v>70</v>
      </c>
      <c r="AY324" s="238" t="s">
        <v>191</v>
      </c>
    </row>
    <row r="325" s="14" customFormat="1">
      <c r="A325" s="14"/>
      <c r="B325" s="239"/>
      <c r="C325" s="240"/>
      <c r="D325" s="230" t="s">
        <v>200</v>
      </c>
      <c r="E325" s="241" t="s">
        <v>19</v>
      </c>
      <c r="F325" s="242" t="s">
        <v>1588</v>
      </c>
      <c r="G325" s="240"/>
      <c r="H325" s="243">
        <v>16.719999999999999</v>
      </c>
      <c r="I325" s="244"/>
      <c r="J325" s="240"/>
      <c r="K325" s="240"/>
      <c r="L325" s="245"/>
      <c r="M325" s="246"/>
      <c r="N325" s="247"/>
      <c r="O325" s="247"/>
      <c r="P325" s="247"/>
      <c r="Q325" s="247"/>
      <c r="R325" s="247"/>
      <c r="S325" s="247"/>
      <c r="T325" s="248"/>
      <c r="U325" s="14"/>
      <c r="V325" s="14"/>
      <c r="W325" s="14"/>
      <c r="X325" s="14"/>
      <c r="Y325" s="14"/>
      <c r="Z325" s="14"/>
      <c r="AA325" s="14"/>
      <c r="AB325" s="14"/>
      <c r="AC325" s="14"/>
      <c r="AD325" s="14"/>
      <c r="AE325" s="14"/>
      <c r="AT325" s="249" t="s">
        <v>200</v>
      </c>
      <c r="AU325" s="249" t="s">
        <v>79</v>
      </c>
      <c r="AV325" s="14" t="s">
        <v>79</v>
      </c>
      <c r="AW325" s="14" t="s">
        <v>31</v>
      </c>
      <c r="AX325" s="14" t="s">
        <v>77</v>
      </c>
      <c r="AY325" s="249" t="s">
        <v>191</v>
      </c>
    </row>
    <row r="326" s="2" customFormat="1" ht="16.5" customHeight="1">
      <c r="A326" s="40"/>
      <c r="B326" s="41"/>
      <c r="C326" s="215" t="s">
        <v>1266</v>
      </c>
      <c r="D326" s="215" t="s">
        <v>194</v>
      </c>
      <c r="E326" s="216" t="s">
        <v>1257</v>
      </c>
      <c r="F326" s="217" t="s">
        <v>1258</v>
      </c>
      <c r="G326" s="218" t="s">
        <v>367</v>
      </c>
      <c r="H326" s="219">
        <v>16.719999999999999</v>
      </c>
      <c r="I326" s="220"/>
      <c r="J326" s="221">
        <f>ROUND(I326*H326,2)</f>
        <v>0</v>
      </c>
      <c r="K326" s="217" t="s">
        <v>521</v>
      </c>
      <c r="L326" s="46"/>
      <c r="M326" s="222" t="s">
        <v>19</v>
      </c>
      <c r="N326" s="223" t="s">
        <v>41</v>
      </c>
      <c r="O326" s="86"/>
      <c r="P326" s="224">
        <f>O326*H326</f>
        <v>0</v>
      </c>
      <c r="Q326" s="224">
        <v>0.048000000000000001</v>
      </c>
      <c r="R326" s="224">
        <f>Q326*H326</f>
        <v>0.80255999999999994</v>
      </c>
      <c r="S326" s="224">
        <v>0.048000000000000001</v>
      </c>
      <c r="T326" s="225">
        <f>S326*H326</f>
        <v>0.80255999999999994</v>
      </c>
      <c r="U326" s="40"/>
      <c r="V326" s="40"/>
      <c r="W326" s="40"/>
      <c r="X326" s="40"/>
      <c r="Y326" s="40"/>
      <c r="Z326" s="40"/>
      <c r="AA326" s="40"/>
      <c r="AB326" s="40"/>
      <c r="AC326" s="40"/>
      <c r="AD326" s="40"/>
      <c r="AE326" s="40"/>
      <c r="AR326" s="226" t="s">
        <v>119</v>
      </c>
      <c r="AT326" s="226" t="s">
        <v>194</v>
      </c>
      <c r="AU326" s="226" t="s">
        <v>79</v>
      </c>
      <c r="AY326" s="19" t="s">
        <v>191</v>
      </c>
      <c r="BE326" s="227">
        <f>IF(N326="základní",J326,0)</f>
        <v>0</v>
      </c>
      <c r="BF326" s="227">
        <f>IF(N326="snížená",J326,0)</f>
        <v>0</v>
      </c>
      <c r="BG326" s="227">
        <f>IF(N326="zákl. přenesená",J326,0)</f>
        <v>0</v>
      </c>
      <c r="BH326" s="227">
        <f>IF(N326="sníž. přenesená",J326,0)</f>
        <v>0</v>
      </c>
      <c r="BI326" s="227">
        <f>IF(N326="nulová",J326,0)</f>
        <v>0</v>
      </c>
      <c r="BJ326" s="19" t="s">
        <v>77</v>
      </c>
      <c r="BK326" s="227">
        <f>ROUND(I326*H326,2)</f>
        <v>0</v>
      </c>
      <c r="BL326" s="19" t="s">
        <v>119</v>
      </c>
      <c r="BM326" s="226" t="s">
        <v>1589</v>
      </c>
    </row>
    <row r="327" s="13" customFormat="1">
      <c r="A327" s="13"/>
      <c r="B327" s="228"/>
      <c r="C327" s="229"/>
      <c r="D327" s="230" t="s">
        <v>200</v>
      </c>
      <c r="E327" s="231" t="s">
        <v>19</v>
      </c>
      <c r="F327" s="232" t="s">
        <v>1250</v>
      </c>
      <c r="G327" s="229"/>
      <c r="H327" s="231" t="s">
        <v>19</v>
      </c>
      <c r="I327" s="233"/>
      <c r="J327" s="229"/>
      <c r="K327" s="229"/>
      <c r="L327" s="234"/>
      <c r="M327" s="235"/>
      <c r="N327" s="236"/>
      <c r="O327" s="236"/>
      <c r="P327" s="236"/>
      <c r="Q327" s="236"/>
      <c r="R327" s="236"/>
      <c r="S327" s="236"/>
      <c r="T327" s="237"/>
      <c r="U327" s="13"/>
      <c r="V327" s="13"/>
      <c r="W327" s="13"/>
      <c r="X327" s="13"/>
      <c r="Y327" s="13"/>
      <c r="Z327" s="13"/>
      <c r="AA327" s="13"/>
      <c r="AB327" s="13"/>
      <c r="AC327" s="13"/>
      <c r="AD327" s="13"/>
      <c r="AE327" s="13"/>
      <c r="AT327" s="238" t="s">
        <v>200</v>
      </c>
      <c r="AU327" s="238" t="s">
        <v>79</v>
      </c>
      <c r="AV327" s="13" t="s">
        <v>77</v>
      </c>
      <c r="AW327" s="13" t="s">
        <v>31</v>
      </c>
      <c r="AX327" s="13" t="s">
        <v>70</v>
      </c>
      <c r="AY327" s="238" t="s">
        <v>191</v>
      </c>
    </row>
    <row r="328" s="14" customFormat="1">
      <c r="A328" s="14"/>
      <c r="B328" s="239"/>
      <c r="C328" s="240"/>
      <c r="D328" s="230" t="s">
        <v>200</v>
      </c>
      <c r="E328" s="241" t="s">
        <v>19</v>
      </c>
      <c r="F328" s="242" t="s">
        <v>1588</v>
      </c>
      <c r="G328" s="240"/>
      <c r="H328" s="243">
        <v>16.719999999999999</v>
      </c>
      <c r="I328" s="244"/>
      <c r="J328" s="240"/>
      <c r="K328" s="240"/>
      <c r="L328" s="245"/>
      <c r="M328" s="246"/>
      <c r="N328" s="247"/>
      <c r="O328" s="247"/>
      <c r="P328" s="247"/>
      <c r="Q328" s="247"/>
      <c r="R328" s="247"/>
      <c r="S328" s="247"/>
      <c r="T328" s="248"/>
      <c r="U328" s="14"/>
      <c r="V328" s="14"/>
      <c r="W328" s="14"/>
      <c r="X328" s="14"/>
      <c r="Y328" s="14"/>
      <c r="Z328" s="14"/>
      <c r="AA328" s="14"/>
      <c r="AB328" s="14"/>
      <c r="AC328" s="14"/>
      <c r="AD328" s="14"/>
      <c r="AE328" s="14"/>
      <c r="AT328" s="249" t="s">
        <v>200</v>
      </c>
      <c r="AU328" s="249" t="s">
        <v>79</v>
      </c>
      <c r="AV328" s="14" t="s">
        <v>79</v>
      </c>
      <c r="AW328" s="14" t="s">
        <v>31</v>
      </c>
      <c r="AX328" s="14" t="s">
        <v>77</v>
      </c>
      <c r="AY328" s="249" t="s">
        <v>191</v>
      </c>
    </row>
    <row r="329" s="2" customFormat="1" ht="16.5" customHeight="1">
      <c r="A329" s="40"/>
      <c r="B329" s="41"/>
      <c r="C329" s="215" t="s">
        <v>1270</v>
      </c>
      <c r="D329" s="215" t="s">
        <v>194</v>
      </c>
      <c r="E329" s="216" t="s">
        <v>1261</v>
      </c>
      <c r="F329" s="217" t="s">
        <v>1262</v>
      </c>
      <c r="G329" s="218" t="s">
        <v>367</v>
      </c>
      <c r="H329" s="219">
        <v>22.106000000000002</v>
      </c>
      <c r="I329" s="220"/>
      <c r="J329" s="221">
        <f>ROUND(I329*H329,2)</f>
        <v>0</v>
      </c>
      <c r="K329" s="217" t="s">
        <v>521</v>
      </c>
      <c r="L329" s="46"/>
      <c r="M329" s="222" t="s">
        <v>19</v>
      </c>
      <c r="N329" s="223" t="s">
        <v>41</v>
      </c>
      <c r="O329" s="86"/>
      <c r="P329" s="224">
        <f>O329*H329</f>
        <v>0</v>
      </c>
      <c r="Q329" s="224">
        <v>0</v>
      </c>
      <c r="R329" s="224">
        <f>Q329*H329</f>
        <v>0</v>
      </c>
      <c r="S329" s="224">
        <v>0</v>
      </c>
      <c r="T329" s="225">
        <f>S329*H329</f>
        <v>0</v>
      </c>
      <c r="U329" s="40"/>
      <c r="V329" s="40"/>
      <c r="W329" s="40"/>
      <c r="X329" s="40"/>
      <c r="Y329" s="40"/>
      <c r="Z329" s="40"/>
      <c r="AA329" s="40"/>
      <c r="AB329" s="40"/>
      <c r="AC329" s="40"/>
      <c r="AD329" s="40"/>
      <c r="AE329" s="40"/>
      <c r="AR329" s="226" t="s">
        <v>119</v>
      </c>
      <c r="AT329" s="226" t="s">
        <v>194</v>
      </c>
      <c r="AU329" s="226" t="s">
        <v>79</v>
      </c>
      <c r="AY329" s="19" t="s">
        <v>191</v>
      </c>
      <c r="BE329" s="227">
        <f>IF(N329="základní",J329,0)</f>
        <v>0</v>
      </c>
      <c r="BF329" s="227">
        <f>IF(N329="snížená",J329,0)</f>
        <v>0</v>
      </c>
      <c r="BG329" s="227">
        <f>IF(N329="zákl. přenesená",J329,0)</f>
        <v>0</v>
      </c>
      <c r="BH329" s="227">
        <f>IF(N329="sníž. přenesená",J329,0)</f>
        <v>0</v>
      </c>
      <c r="BI329" s="227">
        <f>IF(N329="nulová",J329,0)</f>
        <v>0</v>
      </c>
      <c r="BJ329" s="19" t="s">
        <v>77</v>
      </c>
      <c r="BK329" s="227">
        <f>ROUND(I329*H329,2)</f>
        <v>0</v>
      </c>
      <c r="BL329" s="19" t="s">
        <v>119</v>
      </c>
      <c r="BM329" s="226" t="s">
        <v>1590</v>
      </c>
    </row>
    <row r="330" s="13" customFormat="1">
      <c r="A330" s="13"/>
      <c r="B330" s="228"/>
      <c r="C330" s="229"/>
      <c r="D330" s="230" t="s">
        <v>200</v>
      </c>
      <c r="E330" s="231" t="s">
        <v>19</v>
      </c>
      <c r="F330" s="232" t="s">
        <v>1264</v>
      </c>
      <c r="G330" s="229"/>
      <c r="H330" s="231" t="s">
        <v>19</v>
      </c>
      <c r="I330" s="233"/>
      <c r="J330" s="229"/>
      <c r="K330" s="229"/>
      <c r="L330" s="234"/>
      <c r="M330" s="235"/>
      <c r="N330" s="236"/>
      <c r="O330" s="236"/>
      <c r="P330" s="236"/>
      <c r="Q330" s="236"/>
      <c r="R330" s="236"/>
      <c r="S330" s="236"/>
      <c r="T330" s="237"/>
      <c r="U330" s="13"/>
      <c r="V330" s="13"/>
      <c r="W330" s="13"/>
      <c r="X330" s="13"/>
      <c r="Y330" s="13"/>
      <c r="Z330" s="13"/>
      <c r="AA330" s="13"/>
      <c r="AB330" s="13"/>
      <c r="AC330" s="13"/>
      <c r="AD330" s="13"/>
      <c r="AE330" s="13"/>
      <c r="AT330" s="238" t="s">
        <v>200</v>
      </c>
      <c r="AU330" s="238" t="s">
        <v>79</v>
      </c>
      <c r="AV330" s="13" t="s">
        <v>77</v>
      </c>
      <c r="AW330" s="13" t="s">
        <v>31</v>
      </c>
      <c r="AX330" s="13" t="s">
        <v>70</v>
      </c>
      <c r="AY330" s="238" t="s">
        <v>191</v>
      </c>
    </row>
    <row r="331" s="14" customFormat="1">
      <c r="A331" s="14"/>
      <c r="B331" s="239"/>
      <c r="C331" s="240"/>
      <c r="D331" s="230" t="s">
        <v>200</v>
      </c>
      <c r="E331" s="241" t="s">
        <v>19</v>
      </c>
      <c r="F331" s="242" t="s">
        <v>1586</v>
      </c>
      <c r="G331" s="240"/>
      <c r="H331" s="243">
        <v>22.106000000000002</v>
      </c>
      <c r="I331" s="244"/>
      <c r="J331" s="240"/>
      <c r="K331" s="240"/>
      <c r="L331" s="245"/>
      <c r="M331" s="246"/>
      <c r="N331" s="247"/>
      <c r="O331" s="247"/>
      <c r="P331" s="247"/>
      <c r="Q331" s="247"/>
      <c r="R331" s="247"/>
      <c r="S331" s="247"/>
      <c r="T331" s="248"/>
      <c r="U331" s="14"/>
      <c r="V331" s="14"/>
      <c r="W331" s="14"/>
      <c r="X331" s="14"/>
      <c r="Y331" s="14"/>
      <c r="Z331" s="14"/>
      <c r="AA331" s="14"/>
      <c r="AB331" s="14"/>
      <c r="AC331" s="14"/>
      <c r="AD331" s="14"/>
      <c r="AE331" s="14"/>
      <c r="AT331" s="249" t="s">
        <v>200</v>
      </c>
      <c r="AU331" s="249" t="s">
        <v>79</v>
      </c>
      <c r="AV331" s="14" t="s">
        <v>79</v>
      </c>
      <c r="AW331" s="14" t="s">
        <v>31</v>
      </c>
      <c r="AX331" s="14" t="s">
        <v>77</v>
      </c>
      <c r="AY331" s="249" t="s">
        <v>191</v>
      </c>
    </row>
    <row r="332" s="2" customFormat="1" ht="16.5" customHeight="1">
      <c r="A332" s="40"/>
      <c r="B332" s="41"/>
      <c r="C332" s="215" t="s">
        <v>1280</v>
      </c>
      <c r="D332" s="215" t="s">
        <v>194</v>
      </c>
      <c r="E332" s="216" t="s">
        <v>1267</v>
      </c>
      <c r="F332" s="217" t="s">
        <v>1268</v>
      </c>
      <c r="G332" s="218" t="s">
        <v>367</v>
      </c>
      <c r="H332" s="219">
        <v>22.106000000000002</v>
      </c>
      <c r="I332" s="220"/>
      <c r="J332" s="221">
        <f>ROUND(I332*H332,2)</f>
        <v>0</v>
      </c>
      <c r="K332" s="217" t="s">
        <v>521</v>
      </c>
      <c r="L332" s="46"/>
      <c r="M332" s="222" t="s">
        <v>19</v>
      </c>
      <c r="N332" s="223" t="s">
        <v>41</v>
      </c>
      <c r="O332" s="86"/>
      <c r="P332" s="224">
        <f>O332*H332</f>
        <v>0</v>
      </c>
      <c r="Q332" s="224">
        <v>0.048000000000000001</v>
      </c>
      <c r="R332" s="224">
        <f>Q332*H332</f>
        <v>1.061088</v>
      </c>
      <c r="S332" s="224">
        <v>0.048000000000000001</v>
      </c>
      <c r="T332" s="225">
        <f>S332*H332</f>
        <v>1.061088</v>
      </c>
      <c r="U332" s="40"/>
      <c r="V332" s="40"/>
      <c r="W332" s="40"/>
      <c r="X332" s="40"/>
      <c r="Y332" s="40"/>
      <c r="Z332" s="40"/>
      <c r="AA332" s="40"/>
      <c r="AB332" s="40"/>
      <c r="AC332" s="40"/>
      <c r="AD332" s="40"/>
      <c r="AE332" s="40"/>
      <c r="AR332" s="226" t="s">
        <v>119</v>
      </c>
      <c r="AT332" s="226" t="s">
        <v>194</v>
      </c>
      <c r="AU332" s="226" t="s">
        <v>79</v>
      </c>
      <c r="AY332" s="19" t="s">
        <v>191</v>
      </c>
      <c r="BE332" s="227">
        <f>IF(N332="základní",J332,0)</f>
        <v>0</v>
      </c>
      <c r="BF332" s="227">
        <f>IF(N332="snížená",J332,0)</f>
        <v>0</v>
      </c>
      <c r="BG332" s="227">
        <f>IF(N332="zákl. přenesená",J332,0)</f>
        <v>0</v>
      </c>
      <c r="BH332" s="227">
        <f>IF(N332="sníž. přenesená",J332,0)</f>
        <v>0</v>
      </c>
      <c r="BI332" s="227">
        <f>IF(N332="nulová",J332,0)</f>
        <v>0</v>
      </c>
      <c r="BJ332" s="19" t="s">
        <v>77</v>
      </c>
      <c r="BK332" s="227">
        <f>ROUND(I332*H332,2)</f>
        <v>0</v>
      </c>
      <c r="BL332" s="19" t="s">
        <v>119</v>
      </c>
      <c r="BM332" s="226" t="s">
        <v>1591</v>
      </c>
    </row>
    <row r="333" s="13" customFormat="1">
      <c r="A333" s="13"/>
      <c r="B333" s="228"/>
      <c r="C333" s="229"/>
      <c r="D333" s="230" t="s">
        <v>200</v>
      </c>
      <c r="E333" s="231" t="s">
        <v>19</v>
      </c>
      <c r="F333" s="232" t="s">
        <v>1264</v>
      </c>
      <c r="G333" s="229"/>
      <c r="H333" s="231" t="s">
        <v>19</v>
      </c>
      <c r="I333" s="233"/>
      <c r="J333" s="229"/>
      <c r="K333" s="229"/>
      <c r="L333" s="234"/>
      <c r="M333" s="235"/>
      <c r="N333" s="236"/>
      <c r="O333" s="236"/>
      <c r="P333" s="236"/>
      <c r="Q333" s="236"/>
      <c r="R333" s="236"/>
      <c r="S333" s="236"/>
      <c r="T333" s="237"/>
      <c r="U333" s="13"/>
      <c r="V333" s="13"/>
      <c r="W333" s="13"/>
      <c r="X333" s="13"/>
      <c r="Y333" s="13"/>
      <c r="Z333" s="13"/>
      <c r="AA333" s="13"/>
      <c r="AB333" s="13"/>
      <c r="AC333" s="13"/>
      <c r="AD333" s="13"/>
      <c r="AE333" s="13"/>
      <c r="AT333" s="238" t="s">
        <v>200</v>
      </c>
      <c r="AU333" s="238" t="s">
        <v>79</v>
      </c>
      <c r="AV333" s="13" t="s">
        <v>77</v>
      </c>
      <c r="AW333" s="13" t="s">
        <v>31</v>
      </c>
      <c r="AX333" s="13" t="s">
        <v>70</v>
      </c>
      <c r="AY333" s="238" t="s">
        <v>191</v>
      </c>
    </row>
    <row r="334" s="14" customFormat="1">
      <c r="A334" s="14"/>
      <c r="B334" s="239"/>
      <c r="C334" s="240"/>
      <c r="D334" s="230" t="s">
        <v>200</v>
      </c>
      <c r="E334" s="241" t="s">
        <v>19</v>
      </c>
      <c r="F334" s="242" t="s">
        <v>1586</v>
      </c>
      <c r="G334" s="240"/>
      <c r="H334" s="243">
        <v>22.106000000000002</v>
      </c>
      <c r="I334" s="244"/>
      <c r="J334" s="240"/>
      <c r="K334" s="240"/>
      <c r="L334" s="245"/>
      <c r="M334" s="246"/>
      <c r="N334" s="247"/>
      <c r="O334" s="247"/>
      <c r="P334" s="247"/>
      <c r="Q334" s="247"/>
      <c r="R334" s="247"/>
      <c r="S334" s="247"/>
      <c r="T334" s="248"/>
      <c r="U334" s="14"/>
      <c r="V334" s="14"/>
      <c r="W334" s="14"/>
      <c r="X334" s="14"/>
      <c r="Y334" s="14"/>
      <c r="Z334" s="14"/>
      <c r="AA334" s="14"/>
      <c r="AB334" s="14"/>
      <c r="AC334" s="14"/>
      <c r="AD334" s="14"/>
      <c r="AE334" s="14"/>
      <c r="AT334" s="249" t="s">
        <v>200</v>
      </c>
      <c r="AU334" s="249" t="s">
        <v>79</v>
      </c>
      <c r="AV334" s="14" t="s">
        <v>79</v>
      </c>
      <c r="AW334" s="14" t="s">
        <v>31</v>
      </c>
      <c r="AX334" s="14" t="s">
        <v>77</v>
      </c>
      <c r="AY334" s="249" t="s">
        <v>191</v>
      </c>
    </row>
    <row r="335" s="2" customFormat="1">
      <c r="A335" s="40"/>
      <c r="B335" s="41"/>
      <c r="C335" s="215" t="s">
        <v>1284</v>
      </c>
      <c r="D335" s="215" t="s">
        <v>194</v>
      </c>
      <c r="E335" s="216" t="s">
        <v>1271</v>
      </c>
      <c r="F335" s="217" t="s">
        <v>1272</v>
      </c>
      <c r="G335" s="218" t="s">
        <v>367</v>
      </c>
      <c r="H335" s="219">
        <v>18.251000000000001</v>
      </c>
      <c r="I335" s="220"/>
      <c r="J335" s="221">
        <f>ROUND(I335*H335,2)</f>
        <v>0</v>
      </c>
      <c r="K335" s="217" t="s">
        <v>521</v>
      </c>
      <c r="L335" s="46"/>
      <c r="M335" s="222" t="s">
        <v>19</v>
      </c>
      <c r="N335" s="223" t="s">
        <v>41</v>
      </c>
      <c r="O335" s="86"/>
      <c r="P335" s="224">
        <f>O335*H335</f>
        <v>0</v>
      </c>
      <c r="Q335" s="224">
        <v>0</v>
      </c>
      <c r="R335" s="224">
        <f>Q335*H335</f>
        <v>0</v>
      </c>
      <c r="S335" s="224">
        <v>0.023300000000000001</v>
      </c>
      <c r="T335" s="225">
        <f>S335*H335</f>
        <v>0.42524830000000008</v>
      </c>
      <c r="U335" s="40"/>
      <c r="V335" s="40"/>
      <c r="W335" s="40"/>
      <c r="X335" s="40"/>
      <c r="Y335" s="40"/>
      <c r="Z335" s="40"/>
      <c r="AA335" s="40"/>
      <c r="AB335" s="40"/>
      <c r="AC335" s="40"/>
      <c r="AD335" s="40"/>
      <c r="AE335" s="40"/>
      <c r="AR335" s="226" t="s">
        <v>119</v>
      </c>
      <c r="AT335" s="226" t="s">
        <v>194</v>
      </c>
      <c r="AU335" s="226" t="s">
        <v>79</v>
      </c>
      <c r="AY335" s="19" t="s">
        <v>191</v>
      </c>
      <c r="BE335" s="227">
        <f>IF(N335="základní",J335,0)</f>
        <v>0</v>
      </c>
      <c r="BF335" s="227">
        <f>IF(N335="snížená",J335,0)</f>
        <v>0</v>
      </c>
      <c r="BG335" s="227">
        <f>IF(N335="zákl. přenesená",J335,0)</f>
        <v>0</v>
      </c>
      <c r="BH335" s="227">
        <f>IF(N335="sníž. přenesená",J335,0)</f>
        <v>0</v>
      </c>
      <c r="BI335" s="227">
        <f>IF(N335="nulová",J335,0)</f>
        <v>0</v>
      </c>
      <c r="BJ335" s="19" t="s">
        <v>77</v>
      </c>
      <c r="BK335" s="227">
        <f>ROUND(I335*H335,2)</f>
        <v>0</v>
      </c>
      <c r="BL335" s="19" t="s">
        <v>119</v>
      </c>
      <c r="BM335" s="226" t="s">
        <v>1592</v>
      </c>
    </row>
    <row r="336" s="13" customFormat="1">
      <c r="A336" s="13"/>
      <c r="B336" s="228"/>
      <c r="C336" s="229"/>
      <c r="D336" s="230" t="s">
        <v>200</v>
      </c>
      <c r="E336" s="231" t="s">
        <v>19</v>
      </c>
      <c r="F336" s="232" t="s">
        <v>1593</v>
      </c>
      <c r="G336" s="229"/>
      <c r="H336" s="231" t="s">
        <v>19</v>
      </c>
      <c r="I336" s="233"/>
      <c r="J336" s="229"/>
      <c r="K336" s="229"/>
      <c r="L336" s="234"/>
      <c r="M336" s="235"/>
      <c r="N336" s="236"/>
      <c r="O336" s="236"/>
      <c r="P336" s="236"/>
      <c r="Q336" s="236"/>
      <c r="R336" s="236"/>
      <c r="S336" s="236"/>
      <c r="T336" s="237"/>
      <c r="U336" s="13"/>
      <c r="V336" s="13"/>
      <c r="W336" s="13"/>
      <c r="X336" s="13"/>
      <c r="Y336" s="13"/>
      <c r="Z336" s="13"/>
      <c r="AA336" s="13"/>
      <c r="AB336" s="13"/>
      <c r="AC336" s="13"/>
      <c r="AD336" s="13"/>
      <c r="AE336" s="13"/>
      <c r="AT336" s="238" t="s">
        <v>200</v>
      </c>
      <c r="AU336" s="238" t="s">
        <v>79</v>
      </c>
      <c r="AV336" s="13" t="s">
        <v>77</v>
      </c>
      <c r="AW336" s="13" t="s">
        <v>31</v>
      </c>
      <c r="AX336" s="13" t="s">
        <v>70</v>
      </c>
      <c r="AY336" s="238" t="s">
        <v>191</v>
      </c>
    </row>
    <row r="337" s="14" customFormat="1">
      <c r="A337" s="14"/>
      <c r="B337" s="239"/>
      <c r="C337" s="240"/>
      <c r="D337" s="230" t="s">
        <v>200</v>
      </c>
      <c r="E337" s="241" t="s">
        <v>19</v>
      </c>
      <c r="F337" s="242" t="s">
        <v>1594</v>
      </c>
      <c r="G337" s="240"/>
      <c r="H337" s="243">
        <v>16.579000000000001</v>
      </c>
      <c r="I337" s="244"/>
      <c r="J337" s="240"/>
      <c r="K337" s="240"/>
      <c r="L337" s="245"/>
      <c r="M337" s="246"/>
      <c r="N337" s="247"/>
      <c r="O337" s="247"/>
      <c r="P337" s="247"/>
      <c r="Q337" s="247"/>
      <c r="R337" s="247"/>
      <c r="S337" s="247"/>
      <c r="T337" s="248"/>
      <c r="U337" s="14"/>
      <c r="V337" s="14"/>
      <c r="W337" s="14"/>
      <c r="X337" s="14"/>
      <c r="Y337" s="14"/>
      <c r="Z337" s="14"/>
      <c r="AA337" s="14"/>
      <c r="AB337" s="14"/>
      <c r="AC337" s="14"/>
      <c r="AD337" s="14"/>
      <c r="AE337" s="14"/>
      <c r="AT337" s="249" t="s">
        <v>200</v>
      </c>
      <c r="AU337" s="249" t="s">
        <v>79</v>
      </c>
      <c r="AV337" s="14" t="s">
        <v>79</v>
      </c>
      <c r="AW337" s="14" t="s">
        <v>31</v>
      </c>
      <c r="AX337" s="14" t="s">
        <v>70</v>
      </c>
      <c r="AY337" s="249" t="s">
        <v>191</v>
      </c>
    </row>
    <row r="338" s="13" customFormat="1">
      <c r="A338" s="13"/>
      <c r="B338" s="228"/>
      <c r="C338" s="229"/>
      <c r="D338" s="230" t="s">
        <v>200</v>
      </c>
      <c r="E338" s="231" t="s">
        <v>19</v>
      </c>
      <c r="F338" s="232" t="s">
        <v>1595</v>
      </c>
      <c r="G338" s="229"/>
      <c r="H338" s="231" t="s">
        <v>19</v>
      </c>
      <c r="I338" s="233"/>
      <c r="J338" s="229"/>
      <c r="K338" s="229"/>
      <c r="L338" s="234"/>
      <c r="M338" s="235"/>
      <c r="N338" s="236"/>
      <c r="O338" s="236"/>
      <c r="P338" s="236"/>
      <c r="Q338" s="236"/>
      <c r="R338" s="236"/>
      <c r="S338" s="236"/>
      <c r="T338" s="237"/>
      <c r="U338" s="13"/>
      <c r="V338" s="13"/>
      <c r="W338" s="13"/>
      <c r="X338" s="13"/>
      <c r="Y338" s="13"/>
      <c r="Z338" s="13"/>
      <c r="AA338" s="13"/>
      <c r="AB338" s="13"/>
      <c r="AC338" s="13"/>
      <c r="AD338" s="13"/>
      <c r="AE338" s="13"/>
      <c r="AT338" s="238" t="s">
        <v>200</v>
      </c>
      <c r="AU338" s="238" t="s">
        <v>79</v>
      </c>
      <c r="AV338" s="13" t="s">
        <v>77</v>
      </c>
      <c r="AW338" s="13" t="s">
        <v>31</v>
      </c>
      <c r="AX338" s="13" t="s">
        <v>70</v>
      </c>
      <c r="AY338" s="238" t="s">
        <v>191</v>
      </c>
    </row>
    <row r="339" s="14" customFormat="1">
      <c r="A339" s="14"/>
      <c r="B339" s="239"/>
      <c r="C339" s="240"/>
      <c r="D339" s="230" t="s">
        <v>200</v>
      </c>
      <c r="E339" s="241" t="s">
        <v>19</v>
      </c>
      <c r="F339" s="242" t="s">
        <v>1596</v>
      </c>
      <c r="G339" s="240"/>
      <c r="H339" s="243">
        <v>1.6719999999999999</v>
      </c>
      <c r="I339" s="244"/>
      <c r="J339" s="240"/>
      <c r="K339" s="240"/>
      <c r="L339" s="245"/>
      <c r="M339" s="246"/>
      <c r="N339" s="247"/>
      <c r="O339" s="247"/>
      <c r="P339" s="247"/>
      <c r="Q339" s="247"/>
      <c r="R339" s="247"/>
      <c r="S339" s="247"/>
      <c r="T339" s="248"/>
      <c r="U339" s="14"/>
      <c r="V339" s="14"/>
      <c r="W339" s="14"/>
      <c r="X339" s="14"/>
      <c r="Y339" s="14"/>
      <c r="Z339" s="14"/>
      <c r="AA339" s="14"/>
      <c r="AB339" s="14"/>
      <c r="AC339" s="14"/>
      <c r="AD339" s="14"/>
      <c r="AE339" s="14"/>
      <c r="AT339" s="249" t="s">
        <v>200</v>
      </c>
      <c r="AU339" s="249" t="s">
        <v>79</v>
      </c>
      <c r="AV339" s="14" t="s">
        <v>79</v>
      </c>
      <c r="AW339" s="14" t="s">
        <v>31</v>
      </c>
      <c r="AX339" s="14" t="s">
        <v>70</v>
      </c>
      <c r="AY339" s="249" t="s">
        <v>191</v>
      </c>
    </row>
    <row r="340" s="15" customFormat="1">
      <c r="A340" s="15"/>
      <c r="B340" s="250"/>
      <c r="C340" s="251"/>
      <c r="D340" s="230" t="s">
        <v>200</v>
      </c>
      <c r="E340" s="252" t="s">
        <v>19</v>
      </c>
      <c r="F340" s="253" t="s">
        <v>209</v>
      </c>
      <c r="G340" s="251"/>
      <c r="H340" s="254">
        <v>18.251000000000001</v>
      </c>
      <c r="I340" s="255"/>
      <c r="J340" s="251"/>
      <c r="K340" s="251"/>
      <c r="L340" s="256"/>
      <c r="M340" s="257"/>
      <c r="N340" s="258"/>
      <c r="O340" s="258"/>
      <c r="P340" s="258"/>
      <c r="Q340" s="258"/>
      <c r="R340" s="258"/>
      <c r="S340" s="258"/>
      <c r="T340" s="259"/>
      <c r="U340" s="15"/>
      <c r="V340" s="15"/>
      <c r="W340" s="15"/>
      <c r="X340" s="15"/>
      <c r="Y340" s="15"/>
      <c r="Z340" s="15"/>
      <c r="AA340" s="15"/>
      <c r="AB340" s="15"/>
      <c r="AC340" s="15"/>
      <c r="AD340" s="15"/>
      <c r="AE340" s="15"/>
      <c r="AT340" s="260" t="s">
        <v>200</v>
      </c>
      <c r="AU340" s="260" t="s">
        <v>79</v>
      </c>
      <c r="AV340" s="15" t="s">
        <v>119</v>
      </c>
      <c r="AW340" s="15" t="s">
        <v>31</v>
      </c>
      <c r="AX340" s="15" t="s">
        <v>77</v>
      </c>
      <c r="AY340" s="260" t="s">
        <v>191</v>
      </c>
    </row>
    <row r="341" s="2" customFormat="1" ht="21.75" customHeight="1">
      <c r="A341" s="40"/>
      <c r="B341" s="41"/>
      <c r="C341" s="215" t="s">
        <v>1290</v>
      </c>
      <c r="D341" s="215" t="s">
        <v>194</v>
      </c>
      <c r="E341" s="216" t="s">
        <v>1597</v>
      </c>
      <c r="F341" s="217" t="s">
        <v>1598</v>
      </c>
      <c r="G341" s="218" t="s">
        <v>236</v>
      </c>
      <c r="H341" s="219">
        <v>1.105</v>
      </c>
      <c r="I341" s="220"/>
      <c r="J341" s="221">
        <f>ROUND(I341*H341,2)</f>
        <v>0</v>
      </c>
      <c r="K341" s="217" t="s">
        <v>521</v>
      </c>
      <c r="L341" s="46"/>
      <c r="M341" s="222" t="s">
        <v>19</v>
      </c>
      <c r="N341" s="223" t="s">
        <v>41</v>
      </c>
      <c r="O341" s="86"/>
      <c r="P341" s="224">
        <f>O341*H341</f>
        <v>0</v>
      </c>
      <c r="Q341" s="224">
        <v>0.50426000000000004</v>
      </c>
      <c r="R341" s="224">
        <f>Q341*H341</f>
        <v>0.55720730000000007</v>
      </c>
      <c r="S341" s="224">
        <v>0</v>
      </c>
      <c r="T341" s="225">
        <f>S341*H341</f>
        <v>0</v>
      </c>
      <c r="U341" s="40"/>
      <c r="V341" s="40"/>
      <c r="W341" s="40"/>
      <c r="X341" s="40"/>
      <c r="Y341" s="40"/>
      <c r="Z341" s="40"/>
      <c r="AA341" s="40"/>
      <c r="AB341" s="40"/>
      <c r="AC341" s="40"/>
      <c r="AD341" s="40"/>
      <c r="AE341" s="40"/>
      <c r="AR341" s="226" t="s">
        <v>119</v>
      </c>
      <c r="AT341" s="226" t="s">
        <v>194</v>
      </c>
      <c r="AU341" s="226" t="s">
        <v>79</v>
      </c>
      <c r="AY341" s="19" t="s">
        <v>191</v>
      </c>
      <c r="BE341" s="227">
        <f>IF(N341="základní",J341,0)</f>
        <v>0</v>
      </c>
      <c r="BF341" s="227">
        <f>IF(N341="snížená",J341,0)</f>
        <v>0</v>
      </c>
      <c r="BG341" s="227">
        <f>IF(N341="zákl. přenesená",J341,0)</f>
        <v>0</v>
      </c>
      <c r="BH341" s="227">
        <f>IF(N341="sníž. přenesená",J341,0)</f>
        <v>0</v>
      </c>
      <c r="BI341" s="227">
        <f>IF(N341="nulová",J341,0)</f>
        <v>0</v>
      </c>
      <c r="BJ341" s="19" t="s">
        <v>77</v>
      </c>
      <c r="BK341" s="227">
        <f>ROUND(I341*H341,2)</f>
        <v>0</v>
      </c>
      <c r="BL341" s="19" t="s">
        <v>119</v>
      </c>
      <c r="BM341" s="226" t="s">
        <v>1599</v>
      </c>
    </row>
    <row r="342" s="13" customFormat="1">
      <c r="A342" s="13"/>
      <c r="B342" s="228"/>
      <c r="C342" s="229"/>
      <c r="D342" s="230" t="s">
        <v>200</v>
      </c>
      <c r="E342" s="231" t="s">
        <v>19</v>
      </c>
      <c r="F342" s="232" t="s">
        <v>1600</v>
      </c>
      <c r="G342" s="229"/>
      <c r="H342" s="231" t="s">
        <v>19</v>
      </c>
      <c r="I342" s="233"/>
      <c r="J342" s="229"/>
      <c r="K342" s="229"/>
      <c r="L342" s="234"/>
      <c r="M342" s="235"/>
      <c r="N342" s="236"/>
      <c r="O342" s="236"/>
      <c r="P342" s="236"/>
      <c r="Q342" s="236"/>
      <c r="R342" s="236"/>
      <c r="S342" s="236"/>
      <c r="T342" s="237"/>
      <c r="U342" s="13"/>
      <c r="V342" s="13"/>
      <c r="W342" s="13"/>
      <c r="X342" s="13"/>
      <c r="Y342" s="13"/>
      <c r="Z342" s="13"/>
      <c r="AA342" s="13"/>
      <c r="AB342" s="13"/>
      <c r="AC342" s="13"/>
      <c r="AD342" s="13"/>
      <c r="AE342" s="13"/>
      <c r="AT342" s="238" t="s">
        <v>200</v>
      </c>
      <c r="AU342" s="238" t="s">
        <v>79</v>
      </c>
      <c r="AV342" s="13" t="s">
        <v>77</v>
      </c>
      <c r="AW342" s="13" t="s">
        <v>31</v>
      </c>
      <c r="AX342" s="13" t="s">
        <v>70</v>
      </c>
      <c r="AY342" s="238" t="s">
        <v>191</v>
      </c>
    </row>
    <row r="343" s="14" customFormat="1">
      <c r="A343" s="14"/>
      <c r="B343" s="239"/>
      <c r="C343" s="240"/>
      <c r="D343" s="230" t="s">
        <v>200</v>
      </c>
      <c r="E343" s="241" t="s">
        <v>19</v>
      </c>
      <c r="F343" s="242" t="s">
        <v>1601</v>
      </c>
      <c r="G343" s="240"/>
      <c r="H343" s="243">
        <v>1.105</v>
      </c>
      <c r="I343" s="244"/>
      <c r="J343" s="240"/>
      <c r="K343" s="240"/>
      <c r="L343" s="245"/>
      <c r="M343" s="246"/>
      <c r="N343" s="247"/>
      <c r="O343" s="247"/>
      <c r="P343" s="247"/>
      <c r="Q343" s="247"/>
      <c r="R343" s="247"/>
      <c r="S343" s="247"/>
      <c r="T343" s="248"/>
      <c r="U343" s="14"/>
      <c r="V343" s="14"/>
      <c r="W343" s="14"/>
      <c r="X343" s="14"/>
      <c r="Y343" s="14"/>
      <c r="Z343" s="14"/>
      <c r="AA343" s="14"/>
      <c r="AB343" s="14"/>
      <c r="AC343" s="14"/>
      <c r="AD343" s="14"/>
      <c r="AE343" s="14"/>
      <c r="AT343" s="249" t="s">
        <v>200</v>
      </c>
      <c r="AU343" s="249" t="s">
        <v>79</v>
      </c>
      <c r="AV343" s="14" t="s">
        <v>79</v>
      </c>
      <c r="AW343" s="14" t="s">
        <v>31</v>
      </c>
      <c r="AX343" s="14" t="s">
        <v>77</v>
      </c>
      <c r="AY343" s="249" t="s">
        <v>191</v>
      </c>
    </row>
    <row r="344" s="2" customFormat="1" ht="16.5" customHeight="1">
      <c r="A344" s="40"/>
      <c r="B344" s="41"/>
      <c r="C344" s="261" t="s">
        <v>1294</v>
      </c>
      <c r="D344" s="261" t="s">
        <v>210</v>
      </c>
      <c r="E344" s="262" t="s">
        <v>1602</v>
      </c>
      <c r="F344" s="263" t="s">
        <v>1603</v>
      </c>
      <c r="G344" s="264" t="s">
        <v>244</v>
      </c>
      <c r="H344" s="265">
        <v>2.6520000000000001</v>
      </c>
      <c r="I344" s="266"/>
      <c r="J344" s="267">
        <f>ROUND(I344*H344,2)</f>
        <v>0</v>
      </c>
      <c r="K344" s="263" t="s">
        <v>521</v>
      </c>
      <c r="L344" s="268"/>
      <c r="M344" s="269" t="s">
        <v>19</v>
      </c>
      <c r="N344" s="270" t="s">
        <v>41</v>
      </c>
      <c r="O344" s="86"/>
      <c r="P344" s="224">
        <f>O344*H344</f>
        <v>0</v>
      </c>
      <c r="Q344" s="224">
        <v>1</v>
      </c>
      <c r="R344" s="224">
        <f>Q344*H344</f>
        <v>2.6520000000000001</v>
      </c>
      <c r="S344" s="224">
        <v>0</v>
      </c>
      <c r="T344" s="225">
        <f>S344*H344</f>
        <v>0</v>
      </c>
      <c r="U344" s="40"/>
      <c r="V344" s="40"/>
      <c r="W344" s="40"/>
      <c r="X344" s="40"/>
      <c r="Y344" s="40"/>
      <c r="Z344" s="40"/>
      <c r="AA344" s="40"/>
      <c r="AB344" s="40"/>
      <c r="AC344" s="40"/>
      <c r="AD344" s="40"/>
      <c r="AE344" s="40"/>
      <c r="AR344" s="226" t="s">
        <v>213</v>
      </c>
      <c r="AT344" s="226" t="s">
        <v>210</v>
      </c>
      <c r="AU344" s="226" t="s">
        <v>79</v>
      </c>
      <c r="AY344" s="19" t="s">
        <v>191</v>
      </c>
      <c r="BE344" s="227">
        <f>IF(N344="základní",J344,0)</f>
        <v>0</v>
      </c>
      <c r="BF344" s="227">
        <f>IF(N344="snížená",J344,0)</f>
        <v>0</v>
      </c>
      <c r="BG344" s="227">
        <f>IF(N344="zákl. přenesená",J344,0)</f>
        <v>0</v>
      </c>
      <c r="BH344" s="227">
        <f>IF(N344="sníž. přenesená",J344,0)</f>
        <v>0</v>
      </c>
      <c r="BI344" s="227">
        <f>IF(N344="nulová",J344,0)</f>
        <v>0</v>
      </c>
      <c r="BJ344" s="19" t="s">
        <v>77</v>
      </c>
      <c r="BK344" s="227">
        <f>ROUND(I344*H344,2)</f>
        <v>0</v>
      </c>
      <c r="BL344" s="19" t="s">
        <v>119</v>
      </c>
      <c r="BM344" s="226" t="s">
        <v>1604</v>
      </c>
    </row>
    <row r="345" s="14" customFormat="1">
      <c r="A345" s="14"/>
      <c r="B345" s="239"/>
      <c r="C345" s="240"/>
      <c r="D345" s="230" t="s">
        <v>200</v>
      </c>
      <c r="E345" s="241" t="s">
        <v>19</v>
      </c>
      <c r="F345" s="242" t="s">
        <v>1605</v>
      </c>
      <c r="G345" s="240"/>
      <c r="H345" s="243">
        <v>2.6520000000000001</v>
      </c>
      <c r="I345" s="244"/>
      <c r="J345" s="240"/>
      <c r="K345" s="240"/>
      <c r="L345" s="245"/>
      <c r="M345" s="246"/>
      <c r="N345" s="247"/>
      <c r="O345" s="247"/>
      <c r="P345" s="247"/>
      <c r="Q345" s="247"/>
      <c r="R345" s="247"/>
      <c r="S345" s="247"/>
      <c r="T345" s="248"/>
      <c r="U345" s="14"/>
      <c r="V345" s="14"/>
      <c r="W345" s="14"/>
      <c r="X345" s="14"/>
      <c r="Y345" s="14"/>
      <c r="Z345" s="14"/>
      <c r="AA345" s="14"/>
      <c r="AB345" s="14"/>
      <c r="AC345" s="14"/>
      <c r="AD345" s="14"/>
      <c r="AE345" s="14"/>
      <c r="AT345" s="249" t="s">
        <v>200</v>
      </c>
      <c r="AU345" s="249" t="s">
        <v>79</v>
      </c>
      <c r="AV345" s="14" t="s">
        <v>79</v>
      </c>
      <c r="AW345" s="14" t="s">
        <v>31</v>
      </c>
      <c r="AX345" s="14" t="s">
        <v>77</v>
      </c>
      <c r="AY345" s="249" t="s">
        <v>191</v>
      </c>
    </row>
    <row r="346" s="2" customFormat="1" ht="21.75" customHeight="1">
      <c r="A346" s="40"/>
      <c r="B346" s="41"/>
      <c r="C346" s="215" t="s">
        <v>1299</v>
      </c>
      <c r="D346" s="215" t="s">
        <v>194</v>
      </c>
      <c r="E346" s="216" t="s">
        <v>1281</v>
      </c>
      <c r="F346" s="217" t="s">
        <v>1282</v>
      </c>
      <c r="G346" s="218" t="s">
        <v>367</v>
      </c>
      <c r="H346" s="219">
        <v>23.777999999999999</v>
      </c>
      <c r="I346" s="220"/>
      <c r="J346" s="221">
        <f>ROUND(I346*H346,2)</f>
        <v>0</v>
      </c>
      <c r="K346" s="217" t="s">
        <v>521</v>
      </c>
      <c r="L346" s="46"/>
      <c r="M346" s="222" t="s">
        <v>19</v>
      </c>
      <c r="N346" s="223" t="s">
        <v>41</v>
      </c>
      <c r="O346" s="86"/>
      <c r="P346" s="224">
        <f>O346*H346</f>
        <v>0</v>
      </c>
      <c r="Q346" s="224">
        <v>0.023244399999999998</v>
      </c>
      <c r="R346" s="224">
        <f>Q346*H346</f>
        <v>0.55270534319999998</v>
      </c>
      <c r="S346" s="224">
        <v>0</v>
      </c>
      <c r="T346" s="225">
        <f>S346*H346</f>
        <v>0</v>
      </c>
      <c r="U346" s="40"/>
      <c r="V346" s="40"/>
      <c r="W346" s="40"/>
      <c r="X346" s="40"/>
      <c r="Y346" s="40"/>
      <c r="Z346" s="40"/>
      <c r="AA346" s="40"/>
      <c r="AB346" s="40"/>
      <c r="AC346" s="40"/>
      <c r="AD346" s="40"/>
      <c r="AE346" s="40"/>
      <c r="AR346" s="226" t="s">
        <v>119</v>
      </c>
      <c r="AT346" s="226" t="s">
        <v>194</v>
      </c>
      <c r="AU346" s="226" t="s">
        <v>79</v>
      </c>
      <c r="AY346" s="19" t="s">
        <v>191</v>
      </c>
      <c r="BE346" s="227">
        <f>IF(N346="základní",J346,0)</f>
        <v>0</v>
      </c>
      <c r="BF346" s="227">
        <f>IF(N346="snížená",J346,0)</f>
        <v>0</v>
      </c>
      <c r="BG346" s="227">
        <f>IF(N346="zákl. přenesená",J346,0)</f>
        <v>0</v>
      </c>
      <c r="BH346" s="227">
        <f>IF(N346="sníž. přenesená",J346,0)</f>
        <v>0</v>
      </c>
      <c r="BI346" s="227">
        <f>IF(N346="nulová",J346,0)</f>
        <v>0</v>
      </c>
      <c r="BJ346" s="19" t="s">
        <v>77</v>
      </c>
      <c r="BK346" s="227">
        <f>ROUND(I346*H346,2)</f>
        <v>0</v>
      </c>
      <c r="BL346" s="19" t="s">
        <v>119</v>
      </c>
      <c r="BM346" s="226" t="s">
        <v>1606</v>
      </c>
    </row>
    <row r="347" s="13" customFormat="1">
      <c r="A347" s="13"/>
      <c r="B347" s="228"/>
      <c r="C347" s="229"/>
      <c r="D347" s="230" t="s">
        <v>200</v>
      </c>
      <c r="E347" s="231" t="s">
        <v>19</v>
      </c>
      <c r="F347" s="232" t="s">
        <v>1607</v>
      </c>
      <c r="G347" s="229"/>
      <c r="H347" s="231" t="s">
        <v>19</v>
      </c>
      <c r="I347" s="233"/>
      <c r="J347" s="229"/>
      <c r="K347" s="229"/>
      <c r="L347" s="234"/>
      <c r="M347" s="235"/>
      <c r="N347" s="236"/>
      <c r="O347" s="236"/>
      <c r="P347" s="236"/>
      <c r="Q347" s="236"/>
      <c r="R347" s="236"/>
      <c r="S347" s="236"/>
      <c r="T347" s="237"/>
      <c r="U347" s="13"/>
      <c r="V347" s="13"/>
      <c r="W347" s="13"/>
      <c r="X347" s="13"/>
      <c r="Y347" s="13"/>
      <c r="Z347" s="13"/>
      <c r="AA347" s="13"/>
      <c r="AB347" s="13"/>
      <c r="AC347" s="13"/>
      <c r="AD347" s="13"/>
      <c r="AE347" s="13"/>
      <c r="AT347" s="238" t="s">
        <v>200</v>
      </c>
      <c r="AU347" s="238" t="s">
        <v>79</v>
      </c>
      <c r="AV347" s="13" t="s">
        <v>77</v>
      </c>
      <c r="AW347" s="13" t="s">
        <v>31</v>
      </c>
      <c r="AX347" s="13" t="s">
        <v>70</v>
      </c>
      <c r="AY347" s="238" t="s">
        <v>191</v>
      </c>
    </row>
    <row r="348" s="14" customFormat="1">
      <c r="A348" s="14"/>
      <c r="B348" s="239"/>
      <c r="C348" s="240"/>
      <c r="D348" s="230" t="s">
        <v>200</v>
      </c>
      <c r="E348" s="241" t="s">
        <v>19</v>
      </c>
      <c r="F348" s="242" t="s">
        <v>1586</v>
      </c>
      <c r="G348" s="240"/>
      <c r="H348" s="243">
        <v>22.106000000000002</v>
      </c>
      <c r="I348" s="244"/>
      <c r="J348" s="240"/>
      <c r="K348" s="240"/>
      <c r="L348" s="245"/>
      <c r="M348" s="246"/>
      <c r="N348" s="247"/>
      <c r="O348" s="247"/>
      <c r="P348" s="247"/>
      <c r="Q348" s="247"/>
      <c r="R348" s="247"/>
      <c r="S348" s="247"/>
      <c r="T348" s="248"/>
      <c r="U348" s="14"/>
      <c r="V348" s="14"/>
      <c r="W348" s="14"/>
      <c r="X348" s="14"/>
      <c r="Y348" s="14"/>
      <c r="Z348" s="14"/>
      <c r="AA348" s="14"/>
      <c r="AB348" s="14"/>
      <c r="AC348" s="14"/>
      <c r="AD348" s="14"/>
      <c r="AE348" s="14"/>
      <c r="AT348" s="249" t="s">
        <v>200</v>
      </c>
      <c r="AU348" s="249" t="s">
        <v>79</v>
      </c>
      <c r="AV348" s="14" t="s">
        <v>79</v>
      </c>
      <c r="AW348" s="14" t="s">
        <v>31</v>
      </c>
      <c r="AX348" s="14" t="s">
        <v>70</v>
      </c>
      <c r="AY348" s="249" t="s">
        <v>191</v>
      </c>
    </row>
    <row r="349" s="13" customFormat="1">
      <c r="A349" s="13"/>
      <c r="B349" s="228"/>
      <c r="C349" s="229"/>
      <c r="D349" s="230" t="s">
        <v>200</v>
      </c>
      <c r="E349" s="231" t="s">
        <v>19</v>
      </c>
      <c r="F349" s="232" t="s">
        <v>1595</v>
      </c>
      <c r="G349" s="229"/>
      <c r="H349" s="231" t="s">
        <v>19</v>
      </c>
      <c r="I349" s="233"/>
      <c r="J349" s="229"/>
      <c r="K349" s="229"/>
      <c r="L349" s="234"/>
      <c r="M349" s="235"/>
      <c r="N349" s="236"/>
      <c r="O349" s="236"/>
      <c r="P349" s="236"/>
      <c r="Q349" s="236"/>
      <c r="R349" s="236"/>
      <c r="S349" s="236"/>
      <c r="T349" s="237"/>
      <c r="U349" s="13"/>
      <c r="V349" s="13"/>
      <c r="W349" s="13"/>
      <c r="X349" s="13"/>
      <c r="Y349" s="13"/>
      <c r="Z349" s="13"/>
      <c r="AA349" s="13"/>
      <c r="AB349" s="13"/>
      <c r="AC349" s="13"/>
      <c r="AD349" s="13"/>
      <c r="AE349" s="13"/>
      <c r="AT349" s="238" t="s">
        <v>200</v>
      </c>
      <c r="AU349" s="238" t="s">
        <v>79</v>
      </c>
      <c r="AV349" s="13" t="s">
        <v>77</v>
      </c>
      <c r="AW349" s="13" t="s">
        <v>31</v>
      </c>
      <c r="AX349" s="13" t="s">
        <v>70</v>
      </c>
      <c r="AY349" s="238" t="s">
        <v>191</v>
      </c>
    </row>
    <row r="350" s="14" customFormat="1">
      <c r="A350" s="14"/>
      <c r="B350" s="239"/>
      <c r="C350" s="240"/>
      <c r="D350" s="230" t="s">
        <v>200</v>
      </c>
      <c r="E350" s="241" t="s">
        <v>19</v>
      </c>
      <c r="F350" s="242" t="s">
        <v>1596</v>
      </c>
      <c r="G350" s="240"/>
      <c r="H350" s="243">
        <v>1.6719999999999999</v>
      </c>
      <c r="I350" s="244"/>
      <c r="J350" s="240"/>
      <c r="K350" s="240"/>
      <c r="L350" s="245"/>
      <c r="M350" s="246"/>
      <c r="N350" s="247"/>
      <c r="O350" s="247"/>
      <c r="P350" s="247"/>
      <c r="Q350" s="247"/>
      <c r="R350" s="247"/>
      <c r="S350" s="247"/>
      <c r="T350" s="248"/>
      <c r="U350" s="14"/>
      <c r="V350" s="14"/>
      <c r="W350" s="14"/>
      <c r="X350" s="14"/>
      <c r="Y350" s="14"/>
      <c r="Z350" s="14"/>
      <c r="AA350" s="14"/>
      <c r="AB350" s="14"/>
      <c r="AC350" s="14"/>
      <c r="AD350" s="14"/>
      <c r="AE350" s="14"/>
      <c r="AT350" s="249" t="s">
        <v>200</v>
      </c>
      <c r="AU350" s="249" t="s">
        <v>79</v>
      </c>
      <c r="AV350" s="14" t="s">
        <v>79</v>
      </c>
      <c r="AW350" s="14" t="s">
        <v>31</v>
      </c>
      <c r="AX350" s="14" t="s">
        <v>70</v>
      </c>
      <c r="AY350" s="249" t="s">
        <v>191</v>
      </c>
    </row>
    <row r="351" s="15" customFormat="1">
      <c r="A351" s="15"/>
      <c r="B351" s="250"/>
      <c r="C351" s="251"/>
      <c r="D351" s="230" t="s">
        <v>200</v>
      </c>
      <c r="E351" s="252" t="s">
        <v>19</v>
      </c>
      <c r="F351" s="253" t="s">
        <v>209</v>
      </c>
      <c r="G351" s="251"/>
      <c r="H351" s="254">
        <v>23.777999999999999</v>
      </c>
      <c r="I351" s="255"/>
      <c r="J351" s="251"/>
      <c r="K351" s="251"/>
      <c r="L351" s="256"/>
      <c r="M351" s="257"/>
      <c r="N351" s="258"/>
      <c r="O351" s="258"/>
      <c r="P351" s="258"/>
      <c r="Q351" s="258"/>
      <c r="R351" s="258"/>
      <c r="S351" s="258"/>
      <c r="T351" s="259"/>
      <c r="U351" s="15"/>
      <c r="V351" s="15"/>
      <c r="W351" s="15"/>
      <c r="X351" s="15"/>
      <c r="Y351" s="15"/>
      <c r="Z351" s="15"/>
      <c r="AA351" s="15"/>
      <c r="AB351" s="15"/>
      <c r="AC351" s="15"/>
      <c r="AD351" s="15"/>
      <c r="AE351" s="15"/>
      <c r="AT351" s="260" t="s">
        <v>200</v>
      </c>
      <c r="AU351" s="260" t="s">
        <v>79</v>
      </c>
      <c r="AV351" s="15" t="s">
        <v>119</v>
      </c>
      <c r="AW351" s="15" t="s">
        <v>31</v>
      </c>
      <c r="AX351" s="15" t="s">
        <v>77</v>
      </c>
      <c r="AY351" s="260" t="s">
        <v>191</v>
      </c>
    </row>
    <row r="352" s="2" customFormat="1">
      <c r="A352" s="40"/>
      <c r="B352" s="41"/>
      <c r="C352" s="215" t="s">
        <v>1304</v>
      </c>
      <c r="D352" s="215" t="s">
        <v>194</v>
      </c>
      <c r="E352" s="216" t="s">
        <v>1285</v>
      </c>
      <c r="F352" s="217" t="s">
        <v>1286</v>
      </c>
      <c r="G352" s="218" t="s">
        <v>367</v>
      </c>
      <c r="H352" s="219">
        <v>23.777999999999999</v>
      </c>
      <c r="I352" s="220"/>
      <c r="J352" s="221">
        <f>ROUND(I352*H352,2)</f>
        <v>0</v>
      </c>
      <c r="K352" s="217" t="s">
        <v>521</v>
      </c>
      <c r="L352" s="46"/>
      <c r="M352" s="222" t="s">
        <v>19</v>
      </c>
      <c r="N352" s="223" t="s">
        <v>41</v>
      </c>
      <c r="O352" s="86"/>
      <c r="P352" s="224">
        <f>O352*H352</f>
        <v>0</v>
      </c>
      <c r="Q352" s="224">
        <v>0</v>
      </c>
      <c r="R352" s="224">
        <f>Q352*H352</f>
        <v>0</v>
      </c>
      <c r="S352" s="224">
        <v>0</v>
      </c>
      <c r="T352" s="225">
        <f>S352*H352</f>
        <v>0</v>
      </c>
      <c r="U352" s="40"/>
      <c r="V352" s="40"/>
      <c r="W352" s="40"/>
      <c r="X352" s="40"/>
      <c r="Y352" s="40"/>
      <c r="Z352" s="40"/>
      <c r="AA352" s="40"/>
      <c r="AB352" s="40"/>
      <c r="AC352" s="40"/>
      <c r="AD352" s="40"/>
      <c r="AE352" s="40"/>
      <c r="AR352" s="226" t="s">
        <v>119</v>
      </c>
      <c r="AT352" s="226" t="s">
        <v>194</v>
      </c>
      <c r="AU352" s="226" t="s">
        <v>79</v>
      </c>
      <c r="AY352" s="19" t="s">
        <v>191</v>
      </c>
      <c r="BE352" s="227">
        <f>IF(N352="základní",J352,0)</f>
        <v>0</v>
      </c>
      <c r="BF352" s="227">
        <f>IF(N352="snížená",J352,0)</f>
        <v>0</v>
      </c>
      <c r="BG352" s="227">
        <f>IF(N352="zákl. přenesená",J352,0)</f>
        <v>0</v>
      </c>
      <c r="BH352" s="227">
        <f>IF(N352="sníž. přenesená",J352,0)</f>
        <v>0</v>
      </c>
      <c r="BI352" s="227">
        <f>IF(N352="nulová",J352,0)</f>
        <v>0</v>
      </c>
      <c r="BJ352" s="19" t="s">
        <v>77</v>
      </c>
      <c r="BK352" s="227">
        <f>ROUND(I352*H352,2)</f>
        <v>0</v>
      </c>
      <c r="BL352" s="19" t="s">
        <v>119</v>
      </c>
      <c r="BM352" s="226" t="s">
        <v>1608</v>
      </c>
    </row>
    <row r="353" s="12" customFormat="1" ht="22.8" customHeight="1">
      <c r="A353" s="12"/>
      <c r="B353" s="199"/>
      <c r="C353" s="200"/>
      <c r="D353" s="201" t="s">
        <v>69</v>
      </c>
      <c r="E353" s="213" t="s">
        <v>1288</v>
      </c>
      <c r="F353" s="213" t="s">
        <v>1289</v>
      </c>
      <c r="G353" s="200"/>
      <c r="H353" s="200"/>
      <c r="I353" s="203"/>
      <c r="J353" s="214">
        <f>BK353</f>
        <v>0</v>
      </c>
      <c r="K353" s="200"/>
      <c r="L353" s="205"/>
      <c r="M353" s="206"/>
      <c r="N353" s="207"/>
      <c r="O353" s="207"/>
      <c r="P353" s="208">
        <f>SUM(P354:P365)</f>
        <v>0</v>
      </c>
      <c r="Q353" s="207"/>
      <c r="R353" s="208">
        <f>SUM(R354:R365)</f>
        <v>0</v>
      </c>
      <c r="S353" s="207"/>
      <c r="T353" s="209">
        <f>SUM(T354:T365)</f>
        <v>0</v>
      </c>
      <c r="U353" s="12"/>
      <c r="V353" s="12"/>
      <c r="W353" s="12"/>
      <c r="X353" s="12"/>
      <c r="Y353" s="12"/>
      <c r="Z353" s="12"/>
      <c r="AA353" s="12"/>
      <c r="AB353" s="12"/>
      <c r="AC353" s="12"/>
      <c r="AD353" s="12"/>
      <c r="AE353" s="12"/>
      <c r="AR353" s="210" t="s">
        <v>77</v>
      </c>
      <c r="AT353" s="211" t="s">
        <v>69</v>
      </c>
      <c r="AU353" s="211" t="s">
        <v>77</v>
      </c>
      <c r="AY353" s="210" t="s">
        <v>191</v>
      </c>
      <c r="BK353" s="212">
        <f>SUM(BK354:BK365)</f>
        <v>0</v>
      </c>
    </row>
    <row r="354" s="2" customFormat="1">
      <c r="A354" s="40"/>
      <c r="B354" s="41"/>
      <c r="C354" s="215" t="s">
        <v>1310</v>
      </c>
      <c r="D354" s="215" t="s">
        <v>194</v>
      </c>
      <c r="E354" s="216" t="s">
        <v>1609</v>
      </c>
      <c r="F354" s="217" t="s">
        <v>1610</v>
      </c>
      <c r="G354" s="218" t="s">
        <v>244</v>
      </c>
      <c r="H354" s="219">
        <v>11.741</v>
      </c>
      <c r="I354" s="220"/>
      <c r="J354" s="221">
        <f>ROUND(I354*H354,2)</f>
        <v>0</v>
      </c>
      <c r="K354" s="217" t="s">
        <v>521</v>
      </c>
      <c r="L354" s="46"/>
      <c r="M354" s="222" t="s">
        <v>19</v>
      </c>
      <c r="N354" s="223" t="s">
        <v>41</v>
      </c>
      <c r="O354" s="86"/>
      <c r="P354" s="224">
        <f>O354*H354</f>
        <v>0</v>
      </c>
      <c r="Q354" s="224">
        <v>0</v>
      </c>
      <c r="R354" s="224">
        <f>Q354*H354</f>
        <v>0</v>
      </c>
      <c r="S354" s="224">
        <v>0</v>
      </c>
      <c r="T354" s="225">
        <f>S354*H354</f>
        <v>0</v>
      </c>
      <c r="U354" s="40"/>
      <c r="V354" s="40"/>
      <c r="W354" s="40"/>
      <c r="X354" s="40"/>
      <c r="Y354" s="40"/>
      <c r="Z354" s="40"/>
      <c r="AA354" s="40"/>
      <c r="AB354" s="40"/>
      <c r="AC354" s="40"/>
      <c r="AD354" s="40"/>
      <c r="AE354" s="40"/>
      <c r="AR354" s="226" t="s">
        <v>119</v>
      </c>
      <c r="AT354" s="226" t="s">
        <v>194</v>
      </c>
      <c r="AU354" s="226" t="s">
        <v>79</v>
      </c>
      <c r="AY354" s="19" t="s">
        <v>191</v>
      </c>
      <c r="BE354" s="227">
        <f>IF(N354="základní",J354,0)</f>
        <v>0</v>
      </c>
      <c r="BF354" s="227">
        <f>IF(N354="snížená",J354,0)</f>
        <v>0</v>
      </c>
      <c r="BG354" s="227">
        <f>IF(N354="zákl. přenesená",J354,0)</f>
        <v>0</v>
      </c>
      <c r="BH354" s="227">
        <f>IF(N354="sníž. přenesená",J354,0)</f>
        <v>0</v>
      </c>
      <c r="BI354" s="227">
        <f>IF(N354="nulová",J354,0)</f>
        <v>0</v>
      </c>
      <c r="BJ354" s="19" t="s">
        <v>77</v>
      </c>
      <c r="BK354" s="227">
        <f>ROUND(I354*H354,2)</f>
        <v>0</v>
      </c>
      <c r="BL354" s="19" t="s">
        <v>119</v>
      </c>
      <c r="BM354" s="226" t="s">
        <v>1611</v>
      </c>
    </row>
    <row r="355" s="2" customFormat="1">
      <c r="A355" s="40"/>
      <c r="B355" s="41"/>
      <c r="C355" s="42"/>
      <c r="D355" s="230" t="s">
        <v>231</v>
      </c>
      <c r="E355" s="42"/>
      <c r="F355" s="271" t="s">
        <v>1612</v>
      </c>
      <c r="G355" s="42"/>
      <c r="H355" s="42"/>
      <c r="I355" s="272"/>
      <c r="J355" s="42"/>
      <c r="K355" s="42"/>
      <c r="L355" s="46"/>
      <c r="M355" s="273"/>
      <c r="N355" s="274"/>
      <c r="O355" s="86"/>
      <c r="P355" s="86"/>
      <c r="Q355" s="86"/>
      <c r="R355" s="86"/>
      <c r="S355" s="86"/>
      <c r="T355" s="87"/>
      <c r="U355" s="40"/>
      <c r="V355" s="40"/>
      <c r="W355" s="40"/>
      <c r="X355" s="40"/>
      <c r="Y355" s="40"/>
      <c r="Z355" s="40"/>
      <c r="AA355" s="40"/>
      <c r="AB355" s="40"/>
      <c r="AC355" s="40"/>
      <c r="AD355" s="40"/>
      <c r="AE355" s="40"/>
      <c r="AT355" s="19" t="s">
        <v>231</v>
      </c>
      <c r="AU355" s="19" t="s">
        <v>79</v>
      </c>
    </row>
    <row r="356" s="13" customFormat="1">
      <c r="A356" s="13"/>
      <c r="B356" s="228"/>
      <c r="C356" s="229"/>
      <c r="D356" s="230" t="s">
        <v>200</v>
      </c>
      <c r="E356" s="231" t="s">
        <v>19</v>
      </c>
      <c r="F356" s="232" t="s">
        <v>1613</v>
      </c>
      <c r="G356" s="229"/>
      <c r="H356" s="231" t="s">
        <v>19</v>
      </c>
      <c r="I356" s="233"/>
      <c r="J356" s="229"/>
      <c r="K356" s="229"/>
      <c r="L356" s="234"/>
      <c r="M356" s="235"/>
      <c r="N356" s="236"/>
      <c r="O356" s="236"/>
      <c r="P356" s="236"/>
      <c r="Q356" s="236"/>
      <c r="R356" s="236"/>
      <c r="S356" s="236"/>
      <c r="T356" s="237"/>
      <c r="U356" s="13"/>
      <c r="V356" s="13"/>
      <c r="W356" s="13"/>
      <c r="X356" s="13"/>
      <c r="Y356" s="13"/>
      <c r="Z356" s="13"/>
      <c r="AA356" s="13"/>
      <c r="AB356" s="13"/>
      <c r="AC356" s="13"/>
      <c r="AD356" s="13"/>
      <c r="AE356" s="13"/>
      <c r="AT356" s="238" t="s">
        <v>200</v>
      </c>
      <c r="AU356" s="238" t="s">
        <v>79</v>
      </c>
      <c r="AV356" s="13" t="s">
        <v>77</v>
      </c>
      <c r="AW356" s="13" t="s">
        <v>31</v>
      </c>
      <c r="AX356" s="13" t="s">
        <v>70</v>
      </c>
      <c r="AY356" s="238" t="s">
        <v>191</v>
      </c>
    </row>
    <row r="357" s="14" customFormat="1">
      <c r="A357" s="14"/>
      <c r="B357" s="239"/>
      <c r="C357" s="240"/>
      <c r="D357" s="230" t="s">
        <v>200</v>
      </c>
      <c r="E357" s="241" t="s">
        <v>19</v>
      </c>
      <c r="F357" s="242" t="s">
        <v>1614</v>
      </c>
      <c r="G357" s="240"/>
      <c r="H357" s="243">
        <v>11.741</v>
      </c>
      <c r="I357" s="244"/>
      <c r="J357" s="240"/>
      <c r="K357" s="240"/>
      <c r="L357" s="245"/>
      <c r="M357" s="246"/>
      <c r="N357" s="247"/>
      <c r="O357" s="247"/>
      <c r="P357" s="247"/>
      <c r="Q357" s="247"/>
      <c r="R357" s="247"/>
      <c r="S357" s="247"/>
      <c r="T357" s="248"/>
      <c r="U357" s="14"/>
      <c r="V357" s="14"/>
      <c r="W357" s="14"/>
      <c r="X357" s="14"/>
      <c r="Y357" s="14"/>
      <c r="Z357" s="14"/>
      <c r="AA357" s="14"/>
      <c r="AB357" s="14"/>
      <c r="AC357" s="14"/>
      <c r="AD357" s="14"/>
      <c r="AE357" s="14"/>
      <c r="AT357" s="249" t="s">
        <v>200</v>
      </c>
      <c r="AU357" s="249" t="s">
        <v>79</v>
      </c>
      <c r="AV357" s="14" t="s">
        <v>79</v>
      </c>
      <c r="AW357" s="14" t="s">
        <v>31</v>
      </c>
      <c r="AX357" s="14" t="s">
        <v>77</v>
      </c>
      <c r="AY357" s="249" t="s">
        <v>191</v>
      </c>
    </row>
    <row r="358" s="2" customFormat="1" ht="21.75" customHeight="1">
      <c r="A358" s="40"/>
      <c r="B358" s="41"/>
      <c r="C358" s="215" t="s">
        <v>1319</v>
      </c>
      <c r="D358" s="215" t="s">
        <v>194</v>
      </c>
      <c r="E358" s="216" t="s">
        <v>1295</v>
      </c>
      <c r="F358" s="217" t="s">
        <v>1296</v>
      </c>
      <c r="G358" s="218" t="s">
        <v>244</v>
      </c>
      <c r="H358" s="219">
        <v>12.087999999999999</v>
      </c>
      <c r="I358" s="220"/>
      <c r="J358" s="221">
        <f>ROUND(I358*H358,2)</f>
        <v>0</v>
      </c>
      <c r="K358" s="217" t="s">
        <v>521</v>
      </c>
      <c r="L358" s="46"/>
      <c r="M358" s="222" t="s">
        <v>19</v>
      </c>
      <c r="N358" s="223" t="s">
        <v>41</v>
      </c>
      <c r="O358" s="86"/>
      <c r="P358" s="224">
        <f>O358*H358</f>
        <v>0</v>
      </c>
      <c r="Q358" s="224">
        <v>0</v>
      </c>
      <c r="R358" s="224">
        <f>Q358*H358</f>
        <v>0</v>
      </c>
      <c r="S358" s="224">
        <v>0</v>
      </c>
      <c r="T358" s="225">
        <f>S358*H358</f>
        <v>0</v>
      </c>
      <c r="U358" s="40"/>
      <c r="V358" s="40"/>
      <c r="W358" s="40"/>
      <c r="X358" s="40"/>
      <c r="Y358" s="40"/>
      <c r="Z358" s="40"/>
      <c r="AA358" s="40"/>
      <c r="AB358" s="40"/>
      <c r="AC358" s="40"/>
      <c r="AD358" s="40"/>
      <c r="AE358" s="40"/>
      <c r="AR358" s="226" t="s">
        <v>119</v>
      </c>
      <c r="AT358" s="226" t="s">
        <v>194</v>
      </c>
      <c r="AU358" s="226" t="s">
        <v>79</v>
      </c>
      <c r="AY358" s="19" t="s">
        <v>191</v>
      </c>
      <c r="BE358" s="227">
        <f>IF(N358="základní",J358,0)</f>
        <v>0</v>
      </c>
      <c r="BF358" s="227">
        <f>IF(N358="snížená",J358,0)</f>
        <v>0</v>
      </c>
      <c r="BG358" s="227">
        <f>IF(N358="zákl. přenesená",J358,0)</f>
        <v>0</v>
      </c>
      <c r="BH358" s="227">
        <f>IF(N358="sníž. přenesená",J358,0)</f>
        <v>0</v>
      </c>
      <c r="BI358" s="227">
        <f>IF(N358="nulová",J358,0)</f>
        <v>0</v>
      </c>
      <c r="BJ358" s="19" t="s">
        <v>77</v>
      </c>
      <c r="BK358" s="227">
        <f>ROUND(I358*H358,2)</f>
        <v>0</v>
      </c>
      <c r="BL358" s="19" t="s">
        <v>119</v>
      </c>
      <c r="BM358" s="226" t="s">
        <v>1615</v>
      </c>
    </row>
    <row r="359" s="2" customFormat="1">
      <c r="A359" s="40"/>
      <c r="B359" s="41"/>
      <c r="C359" s="215" t="s">
        <v>1327</v>
      </c>
      <c r="D359" s="215" t="s">
        <v>194</v>
      </c>
      <c r="E359" s="216" t="s">
        <v>1300</v>
      </c>
      <c r="F359" s="217" t="s">
        <v>1301</v>
      </c>
      <c r="G359" s="218" t="s">
        <v>244</v>
      </c>
      <c r="H359" s="219">
        <v>210.70099999999999</v>
      </c>
      <c r="I359" s="220"/>
      <c r="J359" s="221">
        <f>ROUND(I359*H359,2)</f>
        <v>0</v>
      </c>
      <c r="K359" s="217" t="s">
        <v>521</v>
      </c>
      <c r="L359" s="46"/>
      <c r="M359" s="222" t="s">
        <v>19</v>
      </c>
      <c r="N359" s="223" t="s">
        <v>41</v>
      </c>
      <c r="O359" s="86"/>
      <c r="P359" s="224">
        <f>O359*H359</f>
        <v>0</v>
      </c>
      <c r="Q359" s="224">
        <v>0</v>
      </c>
      <c r="R359" s="224">
        <f>Q359*H359</f>
        <v>0</v>
      </c>
      <c r="S359" s="224">
        <v>0</v>
      </c>
      <c r="T359" s="225">
        <f>S359*H359</f>
        <v>0</v>
      </c>
      <c r="U359" s="40"/>
      <c r="V359" s="40"/>
      <c r="W359" s="40"/>
      <c r="X359" s="40"/>
      <c r="Y359" s="40"/>
      <c r="Z359" s="40"/>
      <c r="AA359" s="40"/>
      <c r="AB359" s="40"/>
      <c r="AC359" s="40"/>
      <c r="AD359" s="40"/>
      <c r="AE359" s="40"/>
      <c r="AR359" s="226" t="s">
        <v>119</v>
      </c>
      <c r="AT359" s="226" t="s">
        <v>194</v>
      </c>
      <c r="AU359" s="226" t="s">
        <v>79</v>
      </c>
      <c r="AY359" s="19" t="s">
        <v>191</v>
      </c>
      <c r="BE359" s="227">
        <f>IF(N359="základní",J359,0)</f>
        <v>0</v>
      </c>
      <c r="BF359" s="227">
        <f>IF(N359="snížená",J359,0)</f>
        <v>0</v>
      </c>
      <c r="BG359" s="227">
        <f>IF(N359="zákl. přenesená",J359,0)</f>
        <v>0</v>
      </c>
      <c r="BH359" s="227">
        <f>IF(N359="sníž. přenesená",J359,0)</f>
        <v>0</v>
      </c>
      <c r="BI359" s="227">
        <f>IF(N359="nulová",J359,0)</f>
        <v>0</v>
      </c>
      <c r="BJ359" s="19" t="s">
        <v>77</v>
      </c>
      <c r="BK359" s="227">
        <f>ROUND(I359*H359,2)</f>
        <v>0</v>
      </c>
      <c r="BL359" s="19" t="s">
        <v>119</v>
      </c>
      <c r="BM359" s="226" t="s">
        <v>1616</v>
      </c>
    </row>
    <row r="360" s="13" customFormat="1">
      <c r="A360" s="13"/>
      <c r="B360" s="228"/>
      <c r="C360" s="229"/>
      <c r="D360" s="230" t="s">
        <v>200</v>
      </c>
      <c r="E360" s="231" t="s">
        <v>19</v>
      </c>
      <c r="F360" s="232" t="s">
        <v>1617</v>
      </c>
      <c r="G360" s="229"/>
      <c r="H360" s="231" t="s">
        <v>19</v>
      </c>
      <c r="I360" s="233"/>
      <c r="J360" s="229"/>
      <c r="K360" s="229"/>
      <c r="L360" s="234"/>
      <c r="M360" s="235"/>
      <c r="N360" s="236"/>
      <c r="O360" s="236"/>
      <c r="P360" s="236"/>
      <c r="Q360" s="236"/>
      <c r="R360" s="236"/>
      <c r="S360" s="236"/>
      <c r="T360" s="237"/>
      <c r="U360" s="13"/>
      <c r="V360" s="13"/>
      <c r="W360" s="13"/>
      <c r="X360" s="13"/>
      <c r="Y360" s="13"/>
      <c r="Z360" s="13"/>
      <c r="AA360" s="13"/>
      <c r="AB360" s="13"/>
      <c r="AC360" s="13"/>
      <c r="AD360" s="13"/>
      <c r="AE360" s="13"/>
      <c r="AT360" s="238" t="s">
        <v>200</v>
      </c>
      <c r="AU360" s="238" t="s">
        <v>79</v>
      </c>
      <c r="AV360" s="13" t="s">
        <v>77</v>
      </c>
      <c r="AW360" s="13" t="s">
        <v>31</v>
      </c>
      <c r="AX360" s="13" t="s">
        <v>70</v>
      </c>
      <c r="AY360" s="238" t="s">
        <v>191</v>
      </c>
    </row>
    <row r="361" s="14" customFormat="1">
      <c r="A361" s="14"/>
      <c r="B361" s="239"/>
      <c r="C361" s="240"/>
      <c r="D361" s="230" t="s">
        <v>200</v>
      </c>
      <c r="E361" s="241" t="s">
        <v>19</v>
      </c>
      <c r="F361" s="242" t="s">
        <v>1618</v>
      </c>
      <c r="G361" s="240"/>
      <c r="H361" s="243">
        <v>199.59700000000001</v>
      </c>
      <c r="I361" s="244"/>
      <c r="J361" s="240"/>
      <c r="K361" s="240"/>
      <c r="L361" s="245"/>
      <c r="M361" s="246"/>
      <c r="N361" s="247"/>
      <c r="O361" s="247"/>
      <c r="P361" s="247"/>
      <c r="Q361" s="247"/>
      <c r="R361" s="247"/>
      <c r="S361" s="247"/>
      <c r="T361" s="248"/>
      <c r="U361" s="14"/>
      <c r="V361" s="14"/>
      <c r="W361" s="14"/>
      <c r="X361" s="14"/>
      <c r="Y361" s="14"/>
      <c r="Z361" s="14"/>
      <c r="AA361" s="14"/>
      <c r="AB361" s="14"/>
      <c r="AC361" s="14"/>
      <c r="AD361" s="14"/>
      <c r="AE361" s="14"/>
      <c r="AT361" s="249" t="s">
        <v>200</v>
      </c>
      <c r="AU361" s="249" t="s">
        <v>79</v>
      </c>
      <c r="AV361" s="14" t="s">
        <v>79</v>
      </c>
      <c r="AW361" s="14" t="s">
        <v>31</v>
      </c>
      <c r="AX361" s="14" t="s">
        <v>70</v>
      </c>
      <c r="AY361" s="249" t="s">
        <v>191</v>
      </c>
    </row>
    <row r="362" s="13" customFormat="1">
      <c r="A362" s="13"/>
      <c r="B362" s="228"/>
      <c r="C362" s="229"/>
      <c r="D362" s="230" t="s">
        <v>200</v>
      </c>
      <c r="E362" s="231" t="s">
        <v>19</v>
      </c>
      <c r="F362" s="232" t="s">
        <v>1619</v>
      </c>
      <c r="G362" s="229"/>
      <c r="H362" s="231" t="s">
        <v>19</v>
      </c>
      <c r="I362" s="233"/>
      <c r="J362" s="229"/>
      <c r="K362" s="229"/>
      <c r="L362" s="234"/>
      <c r="M362" s="235"/>
      <c r="N362" s="236"/>
      <c r="O362" s="236"/>
      <c r="P362" s="236"/>
      <c r="Q362" s="236"/>
      <c r="R362" s="236"/>
      <c r="S362" s="236"/>
      <c r="T362" s="237"/>
      <c r="U362" s="13"/>
      <c r="V362" s="13"/>
      <c r="W362" s="13"/>
      <c r="X362" s="13"/>
      <c r="Y362" s="13"/>
      <c r="Z362" s="13"/>
      <c r="AA362" s="13"/>
      <c r="AB362" s="13"/>
      <c r="AC362" s="13"/>
      <c r="AD362" s="13"/>
      <c r="AE362" s="13"/>
      <c r="AT362" s="238" t="s">
        <v>200</v>
      </c>
      <c r="AU362" s="238" t="s">
        <v>79</v>
      </c>
      <c r="AV362" s="13" t="s">
        <v>77</v>
      </c>
      <c r="AW362" s="13" t="s">
        <v>31</v>
      </c>
      <c r="AX362" s="13" t="s">
        <v>70</v>
      </c>
      <c r="AY362" s="238" t="s">
        <v>191</v>
      </c>
    </row>
    <row r="363" s="14" customFormat="1">
      <c r="A363" s="14"/>
      <c r="B363" s="239"/>
      <c r="C363" s="240"/>
      <c r="D363" s="230" t="s">
        <v>200</v>
      </c>
      <c r="E363" s="241" t="s">
        <v>19</v>
      </c>
      <c r="F363" s="242" t="s">
        <v>1620</v>
      </c>
      <c r="G363" s="240"/>
      <c r="H363" s="243">
        <v>11.103999999999999</v>
      </c>
      <c r="I363" s="244"/>
      <c r="J363" s="240"/>
      <c r="K363" s="240"/>
      <c r="L363" s="245"/>
      <c r="M363" s="246"/>
      <c r="N363" s="247"/>
      <c r="O363" s="247"/>
      <c r="P363" s="247"/>
      <c r="Q363" s="247"/>
      <c r="R363" s="247"/>
      <c r="S363" s="247"/>
      <c r="T363" s="248"/>
      <c r="U363" s="14"/>
      <c r="V363" s="14"/>
      <c r="W363" s="14"/>
      <c r="X363" s="14"/>
      <c r="Y363" s="14"/>
      <c r="Z363" s="14"/>
      <c r="AA363" s="14"/>
      <c r="AB363" s="14"/>
      <c r="AC363" s="14"/>
      <c r="AD363" s="14"/>
      <c r="AE363" s="14"/>
      <c r="AT363" s="249" t="s">
        <v>200</v>
      </c>
      <c r="AU363" s="249" t="s">
        <v>79</v>
      </c>
      <c r="AV363" s="14" t="s">
        <v>79</v>
      </c>
      <c r="AW363" s="14" t="s">
        <v>31</v>
      </c>
      <c r="AX363" s="14" t="s">
        <v>70</v>
      </c>
      <c r="AY363" s="249" t="s">
        <v>191</v>
      </c>
    </row>
    <row r="364" s="15" customFormat="1">
      <c r="A364" s="15"/>
      <c r="B364" s="250"/>
      <c r="C364" s="251"/>
      <c r="D364" s="230" t="s">
        <v>200</v>
      </c>
      <c r="E364" s="252" t="s">
        <v>19</v>
      </c>
      <c r="F364" s="253" t="s">
        <v>209</v>
      </c>
      <c r="G364" s="251"/>
      <c r="H364" s="254">
        <v>210.70099999999999</v>
      </c>
      <c r="I364" s="255"/>
      <c r="J364" s="251"/>
      <c r="K364" s="251"/>
      <c r="L364" s="256"/>
      <c r="M364" s="257"/>
      <c r="N364" s="258"/>
      <c r="O364" s="258"/>
      <c r="P364" s="258"/>
      <c r="Q364" s="258"/>
      <c r="R364" s="258"/>
      <c r="S364" s="258"/>
      <c r="T364" s="259"/>
      <c r="U364" s="15"/>
      <c r="V364" s="15"/>
      <c r="W364" s="15"/>
      <c r="X364" s="15"/>
      <c r="Y364" s="15"/>
      <c r="Z364" s="15"/>
      <c r="AA364" s="15"/>
      <c r="AB364" s="15"/>
      <c r="AC364" s="15"/>
      <c r="AD364" s="15"/>
      <c r="AE364" s="15"/>
      <c r="AT364" s="260" t="s">
        <v>200</v>
      </c>
      <c r="AU364" s="260" t="s">
        <v>79</v>
      </c>
      <c r="AV364" s="15" t="s">
        <v>119</v>
      </c>
      <c r="AW364" s="15" t="s">
        <v>31</v>
      </c>
      <c r="AX364" s="15" t="s">
        <v>77</v>
      </c>
      <c r="AY364" s="260" t="s">
        <v>191</v>
      </c>
    </row>
    <row r="365" s="2" customFormat="1" ht="16.5" customHeight="1">
      <c r="A365" s="40"/>
      <c r="B365" s="41"/>
      <c r="C365" s="215" t="s">
        <v>1333</v>
      </c>
      <c r="D365" s="215" t="s">
        <v>194</v>
      </c>
      <c r="E365" s="216" t="s">
        <v>1305</v>
      </c>
      <c r="F365" s="217" t="s">
        <v>1306</v>
      </c>
      <c r="G365" s="218" t="s">
        <v>244</v>
      </c>
      <c r="H365" s="219">
        <v>12.087999999999999</v>
      </c>
      <c r="I365" s="220"/>
      <c r="J365" s="221">
        <f>ROUND(I365*H365,2)</f>
        <v>0</v>
      </c>
      <c r="K365" s="217" t="s">
        <v>521</v>
      </c>
      <c r="L365" s="46"/>
      <c r="M365" s="222" t="s">
        <v>19</v>
      </c>
      <c r="N365" s="223" t="s">
        <v>41</v>
      </c>
      <c r="O365" s="86"/>
      <c r="P365" s="224">
        <f>O365*H365</f>
        <v>0</v>
      </c>
      <c r="Q365" s="224">
        <v>0</v>
      </c>
      <c r="R365" s="224">
        <f>Q365*H365</f>
        <v>0</v>
      </c>
      <c r="S365" s="224">
        <v>0</v>
      </c>
      <c r="T365" s="225">
        <f>S365*H365</f>
        <v>0</v>
      </c>
      <c r="U365" s="40"/>
      <c r="V365" s="40"/>
      <c r="W365" s="40"/>
      <c r="X365" s="40"/>
      <c r="Y365" s="40"/>
      <c r="Z365" s="40"/>
      <c r="AA365" s="40"/>
      <c r="AB365" s="40"/>
      <c r="AC365" s="40"/>
      <c r="AD365" s="40"/>
      <c r="AE365" s="40"/>
      <c r="AR365" s="226" t="s">
        <v>119</v>
      </c>
      <c r="AT365" s="226" t="s">
        <v>194</v>
      </c>
      <c r="AU365" s="226" t="s">
        <v>79</v>
      </c>
      <c r="AY365" s="19" t="s">
        <v>191</v>
      </c>
      <c r="BE365" s="227">
        <f>IF(N365="základní",J365,0)</f>
        <v>0</v>
      </c>
      <c r="BF365" s="227">
        <f>IF(N365="snížená",J365,0)</f>
        <v>0</v>
      </c>
      <c r="BG365" s="227">
        <f>IF(N365="zákl. přenesená",J365,0)</f>
        <v>0</v>
      </c>
      <c r="BH365" s="227">
        <f>IF(N365="sníž. přenesená",J365,0)</f>
        <v>0</v>
      </c>
      <c r="BI365" s="227">
        <f>IF(N365="nulová",J365,0)</f>
        <v>0</v>
      </c>
      <c r="BJ365" s="19" t="s">
        <v>77</v>
      </c>
      <c r="BK365" s="227">
        <f>ROUND(I365*H365,2)</f>
        <v>0</v>
      </c>
      <c r="BL365" s="19" t="s">
        <v>119</v>
      </c>
      <c r="BM365" s="226" t="s">
        <v>1621</v>
      </c>
    </row>
    <row r="366" s="12" customFormat="1" ht="22.8" customHeight="1">
      <c r="A366" s="12"/>
      <c r="B366" s="199"/>
      <c r="C366" s="200"/>
      <c r="D366" s="201" t="s">
        <v>69</v>
      </c>
      <c r="E366" s="213" t="s">
        <v>1308</v>
      </c>
      <c r="F366" s="213" t="s">
        <v>1309</v>
      </c>
      <c r="G366" s="200"/>
      <c r="H366" s="200"/>
      <c r="I366" s="203"/>
      <c r="J366" s="214">
        <f>BK366</f>
        <v>0</v>
      </c>
      <c r="K366" s="200"/>
      <c r="L366" s="205"/>
      <c r="M366" s="206"/>
      <c r="N366" s="207"/>
      <c r="O366" s="207"/>
      <c r="P366" s="208">
        <f>SUM(P367:P368)</f>
        <v>0</v>
      </c>
      <c r="Q366" s="207"/>
      <c r="R366" s="208">
        <f>SUM(R367:R368)</f>
        <v>0</v>
      </c>
      <c r="S366" s="207"/>
      <c r="T366" s="209">
        <f>SUM(T367:T368)</f>
        <v>0</v>
      </c>
      <c r="U366" s="12"/>
      <c r="V366" s="12"/>
      <c r="W366" s="12"/>
      <c r="X366" s="12"/>
      <c r="Y366" s="12"/>
      <c r="Z366" s="12"/>
      <c r="AA366" s="12"/>
      <c r="AB366" s="12"/>
      <c r="AC366" s="12"/>
      <c r="AD366" s="12"/>
      <c r="AE366" s="12"/>
      <c r="AR366" s="210" t="s">
        <v>77</v>
      </c>
      <c r="AT366" s="211" t="s">
        <v>69</v>
      </c>
      <c r="AU366" s="211" t="s">
        <v>77</v>
      </c>
      <c r="AY366" s="210" t="s">
        <v>191</v>
      </c>
      <c r="BK366" s="212">
        <f>SUM(BK367:BK368)</f>
        <v>0</v>
      </c>
    </row>
    <row r="367" s="2" customFormat="1">
      <c r="A367" s="40"/>
      <c r="B367" s="41"/>
      <c r="C367" s="215" t="s">
        <v>1339</v>
      </c>
      <c r="D367" s="215" t="s">
        <v>194</v>
      </c>
      <c r="E367" s="216" t="s">
        <v>1311</v>
      </c>
      <c r="F367" s="217" t="s">
        <v>1312</v>
      </c>
      <c r="G367" s="218" t="s">
        <v>244</v>
      </c>
      <c r="H367" s="219">
        <v>107.503</v>
      </c>
      <c r="I367" s="220"/>
      <c r="J367" s="221">
        <f>ROUND(I367*H367,2)</f>
        <v>0</v>
      </c>
      <c r="K367" s="217" t="s">
        <v>521</v>
      </c>
      <c r="L367" s="46"/>
      <c r="M367" s="222" t="s">
        <v>19</v>
      </c>
      <c r="N367" s="223" t="s">
        <v>41</v>
      </c>
      <c r="O367" s="86"/>
      <c r="P367" s="224">
        <f>O367*H367</f>
        <v>0</v>
      </c>
      <c r="Q367" s="224">
        <v>0</v>
      </c>
      <c r="R367" s="224">
        <f>Q367*H367</f>
        <v>0</v>
      </c>
      <c r="S367" s="224">
        <v>0</v>
      </c>
      <c r="T367" s="225">
        <f>S367*H367</f>
        <v>0</v>
      </c>
      <c r="U367" s="40"/>
      <c r="V367" s="40"/>
      <c r="W367" s="40"/>
      <c r="X367" s="40"/>
      <c r="Y367" s="40"/>
      <c r="Z367" s="40"/>
      <c r="AA367" s="40"/>
      <c r="AB367" s="40"/>
      <c r="AC367" s="40"/>
      <c r="AD367" s="40"/>
      <c r="AE367" s="40"/>
      <c r="AR367" s="226" t="s">
        <v>119</v>
      </c>
      <c r="AT367" s="226" t="s">
        <v>194</v>
      </c>
      <c r="AU367" s="226" t="s">
        <v>79</v>
      </c>
      <c r="AY367" s="19" t="s">
        <v>191</v>
      </c>
      <c r="BE367" s="227">
        <f>IF(N367="základní",J367,0)</f>
        <v>0</v>
      </c>
      <c r="BF367" s="227">
        <f>IF(N367="snížená",J367,0)</f>
        <v>0</v>
      </c>
      <c r="BG367" s="227">
        <f>IF(N367="zákl. přenesená",J367,0)</f>
        <v>0</v>
      </c>
      <c r="BH367" s="227">
        <f>IF(N367="sníž. přenesená",J367,0)</f>
        <v>0</v>
      </c>
      <c r="BI367" s="227">
        <f>IF(N367="nulová",J367,0)</f>
        <v>0</v>
      </c>
      <c r="BJ367" s="19" t="s">
        <v>77</v>
      </c>
      <c r="BK367" s="227">
        <f>ROUND(I367*H367,2)</f>
        <v>0</v>
      </c>
      <c r="BL367" s="19" t="s">
        <v>119</v>
      </c>
      <c r="BM367" s="226" t="s">
        <v>1622</v>
      </c>
    </row>
    <row r="368" s="2" customFormat="1">
      <c r="A368" s="40"/>
      <c r="B368" s="41"/>
      <c r="C368" s="42"/>
      <c r="D368" s="230" t="s">
        <v>231</v>
      </c>
      <c r="E368" s="42"/>
      <c r="F368" s="271" t="s">
        <v>1314</v>
      </c>
      <c r="G368" s="42"/>
      <c r="H368" s="42"/>
      <c r="I368" s="272"/>
      <c r="J368" s="42"/>
      <c r="K368" s="42"/>
      <c r="L368" s="46"/>
      <c r="M368" s="273"/>
      <c r="N368" s="274"/>
      <c r="O368" s="86"/>
      <c r="P368" s="86"/>
      <c r="Q368" s="86"/>
      <c r="R368" s="86"/>
      <c r="S368" s="86"/>
      <c r="T368" s="87"/>
      <c r="U368" s="40"/>
      <c r="V368" s="40"/>
      <c r="W368" s="40"/>
      <c r="X368" s="40"/>
      <c r="Y368" s="40"/>
      <c r="Z368" s="40"/>
      <c r="AA368" s="40"/>
      <c r="AB368" s="40"/>
      <c r="AC368" s="40"/>
      <c r="AD368" s="40"/>
      <c r="AE368" s="40"/>
      <c r="AT368" s="19" t="s">
        <v>231</v>
      </c>
      <c r="AU368" s="19" t="s">
        <v>79</v>
      </c>
    </row>
    <row r="369" s="12" customFormat="1" ht="25.92" customHeight="1">
      <c r="A369" s="12"/>
      <c r="B369" s="199"/>
      <c r="C369" s="200"/>
      <c r="D369" s="201" t="s">
        <v>69</v>
      </c>
      <c r="E369" s="202" t="s">
        <v>1315</v>
      </c>
      <c r="F369" s="202" t="s">
        <v>1316</v>
      </c>
      <c r="G369" s="200"/>
      <c r="H369" s="200"/>
      <c r="I369" s="203"/>
      <c r="J369" s="204">
        <f>BK369</f>
        <v>0</v>
      </c>
      <c r="K369" s="200"/>
      <c r="L369" s="205"/>
      <c r="M369" s="206"/>
      <c r="N369" s="207"/>
      <c r="O369" s="207"/>
      <c r="P369" s="208">
        <f>P370+P395</f>
        <v>0</v>
      </c>
      <c r="Q369" s="207"/>
      <c r="R369" s="208">
        <f>R370+R395</f>
        <v>0.033153459999999996</v>
      </c>
      <c r="S369" s="207"/>
      <c r="T369" s="209">
        <f>T370+T395</f>
        <v>0</v>
      </c>
      <c r="U369" s="12"/>
      <c r="V369" s="12"/>
      <c r="W369" s="12"/>
      <c r="X369" s="12"/>
      <c r="Y369" s="12"/>
      <c r="Z369" s="12"/>
      <c r="AA369" s="12"/>
      <c r="AB369" s="12"/>
      <c r="AC369" s="12"/>
      <c r="AD369" s="12"/>
      <c r="AE369" s="12"/>
      <c r="AR369" s="210" t="s">
        <v>79</v>
      </c>
      <c r="AT369" s="211" t="s">
        <v>69</v>
      </c>
      <c r="AU369" s="211" t="s">
        <v>70</v>
      </c>
      <c r="AY369" s="210" t="s">
        <v>191</v>
      </c>
      <c r="BK369" s="212">
        <f>BK370+BK395</f>
        <v>0</v>
      </c>
    </row>
    <row r="370" s="12" customFormat="1" ht="22.8" customHeight="1">
      <c r="A370" s="12"/>
      <c r="B370" s="199"/>
      <c r="C370" s="200"/>
      <c r="D370" s="201" t="s">
        <v>69</v>
      </c>
      <c r="E370" s="213" t="s">
        <v>1317</v>
      </c>
      <c r="F370" s="213" t="s">
        <v>1318</v>
      </c>
      <c r="G370" s="200"/>
      <c r="H370" s="200"/>
      <c r="I370" s="203"/>
      <c r="J370" s="214">
        <f>BK370</f>
        <v>0</v>
      </c>
      <c r="K370" s="200"/>
      <c r="L370" s="205"/>
      <c r="M370" s="206"/>
      <c r="N370" s="207"/>
      <c r="O370" s="207"/>
      <c r="P370" s="208">
        <f>SUM(P371:P394)</f>
        <v>0</v>
      </c>
      <c r="Q370" s="207"/>
      <c r="R370" s="208">
        <f>SUM(R371:R394)</f>
        <v>0.024999999999999998</v>
      </c>
      <c r="S370" s="207"/>
      <c r="T370" s="209">
        <f>SUM(T371:T394)</f>
        <v>0</v>
      </c>
      <c r="U370" s="12"/>
      <c r="V370" s="12"/>
      <c r="W370" s="12"/>
      <c r="X370" s="12"/>
      <c r="Y370" s="12"/>
      <c r="Z370" s="12"/>
      <c r="AA370" s="12"/>
      <c r="AB370" s="12"/>
      <c r="AC370" s="12"/>
      <c r="AD370" s="12"/>
      <c r="AE370" s="12"/>
      <c r="AR370" s="210" t="s">
        <v>79</v>
      </c>
      <c r="AT370" s="211" t="s">
        <v>69</v>
      </c>
      <c r="AU370" s="211" t="s">
        <v>77</v>
      </c>
      <c r="AY370" s="210" t="s">
        <v>191</v>
      </c>
      <c r="BK370" s="212">
        <f>SUM(BK371:BK394)</f>
        <v>0</v>
      </c>
    </row>
    <row r="371" s="2" customFormat="1" ht="21.75" customHeight="1">
      <c r="A371" s="40"/>
      <c r="B371" s="41"/>
      <c r="C371" s="215" t="s">
        <v>1345</v>
      </c>
      <c r="D371" s="215" t="s">
        <v>194</v>
      </c>
      <c r="E371" s="216" t="s">
        <v>1320</v>
      </c>
      <c r="F371" s="217" t="s">
        <v>1321</v>
      </c>
      <c r="G371" s="218" t="s">
        <v>367</v>
      </c>
      <c r="H371" s="219">
        <v>17.733000000000001</v>
      </c>
      <c r="I371" s="220"/>
      <c r="J371" s="221">
        <f>ROUND(I371*H371,2)</f>
        <v>0</v>
      </c>
      <c r="K371" s="217" t="s">
        <v>521</v>
      </c>
      <c r="L371" s="46"/>
      <c r="M371" s="222" t="s">
        <v>19</v>
      </c>
      <c r="N371" s="223" t="s">
        <v>41</v>
      </c>
      <c r="O371" s="86"/>
      <c r="P371" s="224">
        <f>O371*H371</f>
        <v>0</v>
      </c>
      <c r="Q371" s="224">
        <v>0</v>
      </c>
      <c r="R371" s="224">
        <f>Q371*H371</f>
        <v>0</v>
      </c>
      <c r="S371" s="224">
        <v>0</v>
      </c>
      <c r="T371" s="225">
        <f>S371*H371</f>
        <v>0</v>
      </c>
      <c r="U371" s="40"/>
      <c r="V371" s="40"/>
      <c r="W371" s="40"/>
      <c r="X371" s="40"/>
      <c r="Y371" s="40"/>
      <c r="Z371" s="40"/>
      <c r="AA371" s="40"/>
      <c r="AB371" s="40"/>
      <c r="AC371" s="40"/>
      <c r="AD371" s="40"/>
      <c r="AE371" s="40"/>
      <c r="AR371" s="226" t="s">
        <v>281</v>
      </c>
      <c r="AT371" s="226" t="s">
        <v>194</v>
      </c>
      <c r="AU371" s="226" t="s">
        <v>79</v>
      </c>
      <c r="AY371" s="19" t="s">
        <v>191</v>
      </c>
      <c r="BE371" s="227">
        <f>IF(N371="základní",J371,0)</f>
        <v>0</v>
      </c>
      <c r="BF371" s="227">
        <f>IF(N371="snížená",J371,0)</f>
        <v>0</v>
      </c>
      <c r="BG371" s="227">
        <f>IF(N371="zákl. přenesená",J371,0)</f>
        <v>0</v>
      </c>
      <c r="BH371" s="227">
        <f>IF(N371="sníž. přenesená",J371,0)</f>
        <v>0</v>
      </c>
      <c r="BI371" s="227">
        <f>IF(N371="nulová",J371,0)</f>
        <v>0</v>
      </c>
      <c r="BJ371" s="19" t="s">
        <v>77</v>
      </c>
      <c r="BK371" s="227">
        <f>ROUND(I371*H371,2)</f>
        <v>0</v>
      </c>
      <c r="BL371" s="19" t="s">
        <v>281</v>
      </c>
      <c r="BM371" s="226" t="s">
        <v>1623</v>
      </c>
    </row>
    <row r="372" s="2" customFormat="1">
      <c r="A372" s="40"/>
      <c r="B372" s="41"/>
      <c r="C372" s="42"/>
      <c r="D372" s="230" t="s">
        <v>231</v>
      </c>
      <c r="E372" s="42"/>
      <c r="F372" s="271" t="s">
        <v>1323</v>
      </c>
      <c r="G372" s="42"/>
      <c r="H372" s="42"/>
      <c r="I372" s="272"/>
      <c r="J372" s="42"/>
      <c r="K372" s="42"/>
      <c r="L372" s="46"/>
      <c r="M372" s="273"/>
      <c r="N372" s="274"/>
      <c r="O372" s="86"/>
      <c r="P372" s="86"/>
      <c r="Q372" s="86"/>
      <c r="R372" s="86"/>
      <c r="S372" s="86"/>
      <c r="T372" s="87"/>
      <c r="U372" s="40"/>
      <c r="V372" s="40"/>
      <c r="W372" s="40"/>
      <c r="X372" s="40"/>
      <c r="Y372" s="40"/>
      <c r="Z372" s="40"/>
      <c r="AA372" s="40"/>
      <c r="AB372" s="40"/>
      <c r="AC372" s="40"/>
      <c r="AD372" s="40"/>
      <c r="AE372" s="40"/>
      <c r="AT372" s="19" t="s">
        <v>231</v>
      </c>
      <c r="AU372" s="19" t="s">
        <v>79</v>
      </c>
    </row>
    <row r="373" s="13" customFormat="1">
      <c r="A373" s="13"/>
      <c r="B373" s="228"/>
      <c r="C373" s="229"/>
      <c r="D373" s="230" t="s">
        <v>200</v>
      </c>
      <c r="E373" s="231" t="s">
        <v>19</v>
      </c>
      <c r="F373" s="232" t="s">
        <v>1624</v>
      </c>
      <c r="G373" s="229"/>
      <c r="H373" s="231" t="s">
        <v>19</v>
      </c>
      <c r="I373" s="233"/>
      <c r="J373" s="229"/>
      <c r="K373" s="229"/>
      <c r="L373" s="234"/>
      <c r="M373" s="235"/>
      <c r="N373" s="236"/>
      <c r="O373" s="236"/>
      <c r="P373" s="236"/>
      <c r="Q373" s="236"/>
      <c r="R373" s="236"/>
      <c r="S373" s="236"/>
      <c r="T373" s="237"/>
      <c r="U373" s="13"/>
      <c r="V373" s="13"/>
      <c r="W373" s="13"/>
      <c r="X373" s="13"/>
      <c r="Y373" s="13"/>
      <c r="Z373" s="13"/>
      <c r="AA373" s="13"/>
      <c r="AB373" s="13"/>
      <c r="AC373" s="13"/>
      <c r="AD373" s="13"/>
      <c r="AE373" s="13"/>
      <c r="AT373" s="238" t="s">
        <v>200</v>
      </c>
      <c r="AU373" s="238" t="s">
        <v>79</v>
      </c>
      <c r="AV373" s="13" t="s">
        <v>77</v>
      </c>
      <c r="AW373" s="13" t="s">
        <v>31</v>
      </c>
      <c r="AX373" s="13" t="s">
        <v>70</v>
      </c>
      <c r="AY373" s="238" t="s">
        <v>191</v>
      </c>
    </row>
    <row r="374" s="14" customFormat="1">
      <c r="A374" s="14"/>
      <c r="B374" s="239"/>
      <c r="C374" s="240"/>
      <c r="D374" s="230" t="s">
        <v>200</v>
      </c>
      <c r="E374" s="241" t="s">
        <v>19</v>
      </c>
      <c r="F374" s="242" t="s">
        <v>1625</v>
      </c>
      <c r="G374" s="240"/>
      <c r="H374" s="243">
        <v>3.1200000000000001</v>
      </c>
      <c r="I374" s="244"/>
      <c r="J374" s="240"/>
      <c r="K374" s="240"/>
      <c r="L374" s="245"/>
      <c r="M374" s="246"/>
      <c r="N374" s="247"/>
      <c r="O374" s="247"/>
      <c r="P374" s="247"/>
      <c r="Q374" s="247"/>
      <c r="R374" s="247"/>
      <c r="S374" s="247"/>
      <c r="T374" s="248"/>
      <c r="U374" s="14"/>
      <c r="V374" s="14"/>
      <c r="W374" s="14"/>
      <c r="X374" s="14"/>
      <c r="Y374" s="14"/>
      <c r="Z374" s="14"/>
      <c r="AA374" s="14"/>
      <c r="AB374" s="14"/>
      <c r="AC374" s="14"/>
      <c r="AD374" s="14"/>
      <c r="AE374" s="14"/>
      <c r="AT374" s="249" t="s">
        <v>200</v>
      </c>
      <c r="AU374" s="249" t="s">
        <v>79</v>
      </c>
      <c r="AV374" s="14" t="s">
        <v>79</v>
      </c>
      <c r="AW374" s="14" t="s">
        <v>31</v>
      </c>
      <c r="AX374" s="14" t="s">
        <v>70</v>
      </c>
      <c r="AY374" s="249" t="s">
        <v>191</v>
      </c>
    </row>
    <row r="375" s="14" customFormat="1">
      <c r="A375" s="14"/>
      <c r="B375" s="239"/>
      <c r="C375" s="240"/>
      <c r="D375" s="230" t="s">
        <v>200</v>
      </c>
      <c r="E375" s="241" t="s">
        <v>19</v>
      </c>
      <c r="F375" s="242" t="s">
        <v>1626</v>
      </c>
      <c r="G375" s="240"/>
      <c r="H375" s="243">
        <v>5.2000000000000002</v>
      </c>
      <c r="I375" s="244"/>
      <c r="J375" s="240"/>
      <c r="K375" s="240"/>
      <c r="L375" s="245"/>
      <c r="M375" s="246"/>
      <c r="N375" s="247"/>
      <c r="O375" s="247"/>
      <c r="P375" s="247"/>
      <c r="Q375" s="247"/>
      <c r="R375" s="247"/>
      <c r="S375" s="247"/>
      <c r="T375" s="248"/>
      <c r="U375" s="14"/>
      <c r="V375" s="14"/>
      <c r="W375" s="14"/>
      <c r="X375" s="14"/>
      <c r="Y375" s="14"/>
      <c r="Z375" s="14"/>
      <c r="AA375" s="14"/>
      <c r="AB375" s="14"/>
      <c r="AC375" s="14"/>
      <c r="AD375" s="14"/>
      <c r="AE375" s="14"/>
      <c r="AT375" s="249" t="s">
        <v>200</v>
      </c>
      <c r="AU375" s="249" t="s">
        <v>79</v>
      </c>
      <c r="AV375" s="14" t="s">
        <v>79</v>
      </c>
      <c r="AW375" s="14" t="s">
        <v>31</v>
      </c>
      <c r="AX375" s="14" t="s">
        <v>70</v>
      </c>
      <c r="AY375" s="249" t="s">
        <v>191</v>
      </c>
    </row>
    <row r="376" s="13" customFormat="1">
      <c r="A376" s="13"/>
      <c r="B376" s="228"/>
      <c r="C376" s="229"/>
      <c r="D376" s="230" t="s">
        <v>200</v>
      </c>
      <c r="E376" s="231" t="s">
        <v>19</v>
      </c>
      <c r="F376" s="232" t="s">
        <v>1324</v>
      </c>
      <c r="G376" s="229"/>
      <c r="H376" s="231" t="s">
        <v>19</v>
      </c>
      <c r="I376" s="233"/>
      <c r="J376" s="229"/>
      <c r="K376" s="229"/>
      <c r="L376" s="234"/>
      <c r="M376" s="235"/>
      <c r="N376" s="236"/>
      <c r="O376" s="236"/>
      <c r="P376" s="236"/>
      <c r="Q376" s="236"/>
      <c r="R376" s="236"/>
      <c r="S376" s="236"/>
      <c r="T376" s="237"/>
      <c r="U376" s="13"/>
      <c r="V376" s="13"/>
      <c r="W376" s="13"/>
      <c r="X376" s="13"/>
      <c r="Y376" s="13"/>
      <c r="Z376" s="13"/>
      <c r="AA376" s="13"/>
      <c r="AB376" s="13"/>
      <c r="AC376" s="13"/>
      <c r="AD376" s="13"/>
      <c r="AE376" s="13"/>
      <c r="AT376" s="238" t="s">
        <v>200</v>
      </c>
      <c r="AU376" s="238" t="s">
        <v>79</v>
      </c>
      <c r="AV376" s="13" t="s">
        <v>77</v>
      </c>
      <c r="AW376" s="13" t="s">
        <v>31</v>
      </c>
      <c r="AX376" s="13" t="s">
        <v>70</v>
      </c>
      <c r="AY376" s="238" t="s">
        <v>191</v>
      </c>
    </row>
    <row r="377" s="14" customFormat="1">
      <c r="A377" s="14"/>
      <c r="B377" s="239"/>
      <c r="C377" s="240"/>
      <c r="D377" s="230" t="s">
        <v>200</v>
      </c>
      <c r="E377" s="241" t="s">
        <v>19</v>
      </c>
      <c r="F377" s="242" t="s">
        <v>1325</v>
      </c>
      <c r="G377" s="240"/>
      <c r="H377" s="243">
        <v>2.3679999999999999</v>
      </c>
      <c r="I377" s="244"/>
      <c r="J377" s="240"/>
      <c r="K377" s="240"/>
      <c r="L377" s="245"/>
      <c r="M377" s="246"/>
      <c r="N377" s="247"/>
      <c r="O377" s="247"/>
      <c r="P377" s="247"/>
      <c r="Q377" s="247"/>
      <c r="R377" s="247"/>
      <c r="S377" s="247"/>
      <c r="T377" s="248"/>
      <c r="U377" s="14"/>
      <c r="V377" s="14"/>
      <c r="W377" s="14"/>
      <c r="X377" s="14"/>
      <c r="Y377" s="14"/>
      <c r="Z377" s="14"/>
      <c r="AA377" s="14"/>
      <c r="AB377" s="14"/>
      <c r="AC377" s="14"/>
      <c r="AD377" s="14"/>
      <c r="AE377" s="14"/>
      <c r="AT377" s="249" t="s">
        <v>200</v>
      </c>
      <c r="AU377" s="249" t="s">
        <v>79</v>
      </c>
      <c r="AV377" s="14" t="s">
        <v>79</v>
      </c>
      <c r="AW377" s="14" t="s">
        <v>31</v>
      </c>
      <c r="AX377" s="14" t="s">
        <v>70</v>
      </c>
      <c r="AY377" s="249" t="s">
        <v>191</v>
      </c>
    </row>
    <row r="378" s="14" customFormat="1">
      <c r="A378" s="14"/>
      <c r="B378" s="239"/>
      <c r="C378" s="240"/>
      <c r="D378" s="230" t="s">
        <v>200</v>
      </c>
      <c r="E378" s="241" t="s">
        <v>19</v>
      </c>
      <c r="F378" s="242" t="s">
        <v>1326</v>
      </c>
      <c r="G378" s="240"/>
      <c r="H378" s="243">
        <v>7.0449999999999999</v>
      </c>
      <c r="I378" s="244"/>
      <c r="J378" s="240"/>
      <c r="K378" s="240"/>
      <c r="L378" s="245"/>
      <c r="M378" s="246"/>
      <c r="N378" s="247"/>
      <c r="O378" s="247"/>
      <c r="P378" s="247"/>
      <c r="Q378" s="247"/>
      <c r="R378" s="247"/>
      <c r="S378" s="247"/>
      <c r="T378" s="248"/>
      <c r="U378" s="14"/>
      <c r="V378" s="14"/>
      <c r="W378" s="14"/>
      <c r="X378" s="14"/>
      <c r="Y378" s="14"/>
      <c r="Z378" s="14"/>
      <c r="AA378" s="14"/>
      <c r="AB378" s="14"/>
      <c r="AC378" s="14"/>
      <c r="AD378" s="14"/>
      <c r="AE378" s="14"/>
      <c r="AT378" s="249" t="s">
        <v>200</v>
      </c>
      <c r="AU378" s="249" t="s">
        <v>79</v>
      </c>
      <c r="AV378" s="14" t="s">
        <v>79</v>
      </c>
      <c r="AW378" s="14" t="s">
        <v>31</v>
      </c>
      <c r="AX378" s="14" t="s">
        <v>70</v>
      </c>
      <c r="AY378" s="249" t="s">
        <v>191</v>
      </c>
    </row>
    <row r="379" s="15" customFormat="1">
      <c r="A379" s="15"/>
      <c r="B379" s="250"/>
      <c r="C379" s="251"/>
      <c r="D379" s="230" t="s">
        <v>200</v>
      </c>
      <c r="E379" s="252" t="s">
        <v>19</v>
      </c>
      <c r="F379" s="253" t="s">
        <v>209</v>
      </c>
      <c r="G379" s="251"/>
      <c r="H379" s="254">
        <v>17.733000000000001</v>
      </c>
      <c r="I379" s="255"/>
      <c r="J379" s="251"/>
      <c r="K379" s="251"/>
      <c r="L379" s="256"/>
      <c r="M379" s="257"/>
      <c r="N379" s="258"/>
      <c r="O379" s="258"/>
      <c r="P379" s="258"/>
      <c r="Q379" s="258"/>
      <c r="R379" s="258"/>
      <c r="S379" s="258"/>
      <c r="T379" s="259"/>
      <c r="U379" s="15"/>
      <c r="V379" s="15"/>
      <c r="W379" s="15"/>
      <c r="X379" s="15"/>
      <c r="Y379" s="15"/>
      <c r="Z379" s="15"/>
      <c r="AA379" s="15"/>
      <c r="AB379" s="15"/>
      <c r="AC379" s="15"/>
      <c r="AD379" s="15"/>
      <c r="AE379" s="15"/>
      <c r="AT379" s="260" t="s">
        <v>200</v>
      </c>
      <c r="AU379" s="260" t="s">
        <v>79</v>
      </c>
      <c r="AV379" s="15" t="s">
        <v>119</v>
      </c>
      <c r="AW379" s="15" t="s">
        <v>31</v>
      </c>
      <c r="AX379" s="15" t="s">
        <v>77</v>
      </c>
      <c r="AY379" s="260" t="s">
        <v>191</v>
      </c>
    </row>
    <row r="380" s="2" customFormat="1" ht="16.5" customHeight="1">
      <c r="A380" s="40"/>
      <c r="B380" s="41"/>
      <c r="C380" s="261" t="s">
        <v>1350</v>
      </c>
      <c r="D380" s="261" t="s">
        <v>210</v>
      </c>
      <c r="E380" s="262" t="s">
        <v>1328</v>
      </c>
      <c r="F380" s="263" t="s">
        <v>1329</v>
      </c>
      <c r="G380" s="264" t="s">
        <v>244</v>
      </c>
      <c r="H380" s="265">
        <v>0.0070000000000000001</v>
      </c>
      <c r="I380" s="266"/>
      <c r="J380" s="267">
        <f>ROUND(I380*H380,2)</f>
        <v>0</v>
      </c>
      <c r="K380" s="263" t="s">
        <v>521</v>
      </c>
      <c r="L380" s="268"/>
      <c r="M380" s="269" t="s">
        <v>19</v>
      </c>
      <c r="N380" s="270" t="s">
        <v>41</v>
      </c>
      <c r="O380" s="86"/>
      <c r="P380" s="224">
        <f>O380*H380</f>
        <v>0</v>
      </c>
      <c r="Q380" s="224">
        <v>1</v>
      </c>
      <c r="R380" s="224">
        <f>Q380*H380</f>
        <v>0.0070000000000000001</v>
      </c>
      <c r="S380" s="224">
        <v>0</v>
      </c>
      <c r="T380" s="225">
        <f>S380*H380</f>
        <v>0</v>
      </c>
      <c r="U380" s="40"/>
      <c r="V380" s="40"/>
      <c r="W380" s="40"/>
      <c r="X380" s="40"/>
      <c r="Y380" s="40"/>
      <c r="Z380" s="40"/>
      <c r="AA380" s="40"/>
      <c r="AB380" s="40"/>
      <c r="AC380" s="40"/>
      <c r="AD380" s="40"/>
      <c r="AE380" s="40"/>
      <c r="AR380" s="226" t="s">
        <v>364</v>
      </c>
      <c r="AT380" s="226" t="s">
        <v>210</v>
      </c>
      <c r="AU380" s="226" t="s">
        <v>79</v>
      </c>
      <c r="AY380" s="19" t="s">
        <v>191</v>
      </c>
      <c r="BE380" s="227">
        <f>IF(N380="základní",J380,0)</f>
        <v>0</v>
      </c>
      <c r="BF380" s="227">
        <f>IF(N380="snížená",J380,0)</f>
        <v>0</v>
      </c>
      <c r="BG380" s="227">
        <f>IF(N380="zákl. přenesená",J380,0)</f>
        <v>0</v>
      </c>
      <c r="BH380" s="227">
        <f>IF(N380="sníž. přenesená",J380,0)</f>
        <v>0</v>
      </c>
      <c r="BI380" s="227">
        <f>IF(N380="nulová",J380,0)</f>
        <v>0</v>
      </c>
      <c r="BJ380" s="19" t="s">
        <v>77</v>
      </c>
      <c r="BK380" s="227">
        <f>ROUND(I380*H380,2)</f>
        <v>0</v>
      </c>
      <c r="BL380" s="19" t="s">
        <v>281</v>
      </c>
      <c r="BM380" s="226" t="s">
        <v>1627</v>
      </c>
    </row>
    <row r="381" s="2" customFormat="1">
      <c r="A381" s="40"/>
      <c r="B381" s="41"/>
      <c r="C381" s="42"/>
      <c r="D381" s="230" t="s">
        <v>231</v>
      </c>
      <c r="E381" s="42"/>
      <c r="F381" s="271" t="s">
        <v>1331</v>
      </c>
      <c r="G381" s="42"/>
      <c r="H381" s="42"/>
      <c r="I381" s="272"/>
      <c r="J381" s="42"/>
      <c r="K381" s="42"/>
      <c r="L381" s="46"/>
      <c r="M381" s="273"/>
      <c r="N381" s="274"/>
      <c r="O381" s="86"/>
      <c r="P381" s="86"/>
      <c r="Q381" s="86"/>
      <c r="R381" s="86"/>
      <c r="S381" s="86"/>
      <c r="T381" s="87"/>
      <c r="U381" s="40"/>
      <c r="V381" s="40"/>
      <c r="W381" s="40"/>
      <c r="X381" s="40"/>
      <c r="Y381" s="40"/>
      <c r="Z381" s="40"/>
      <c r="AA381" s="40"/>
      <c r="AB381" s="40"/>
      <c r="AC381" s="40"/>
      <c r="AD381" s="40"/>
      <c r="AE381" s="40"/>
      <c r="AT381" s="19" t="s">
        <v>231</v>
      </c>
      <c r="AU381" s="19" t="s">
        <v>79</v>
      </c>
    </row>
    <row r="382" s="14" customFormat="1">
      <c r="A382" s="14"/>
      <c r="B382" s="239"/>
      <c r="C382" s="240"/>
      <c r="D382" s="230" t="s">
        <v>200</v>
      </c>
      <c r="E382" s="241" t="s">
        <v>19</v>
      </c>
      <c r="F382" s="242" t="s">
        <v>1628</v>
      </c>
      <c r="G382" s="240"/>
      <c r="H382" s="243">
        <v>0.0070000000000000001</v>
      </c>
      <c r="I382" s="244"/>
      <c r="J382" s="240"/>
      <c r="K382" s="240"/>
      <c r="L382" s="245"/>
      <c r="M382" s="246"/>
      <c r="N382" s="247"/>
      <c r="O382" s="247"/>
      <c r="P382" s="247"/>
      <c r="Q382" s="247"/>
      <c r="R382" s="247"/>
      <c r="S382" s="247"/>
      <c r="T382" s="248"/>
      <c r="U382" s="14"/>
      <c r="V382" s="14"/>
      <c r="W382" s="14"/>
      <c r="X382" s="14"/>
      <c r="Y382" s="14"/>
      <c r="Z382" s="14"/>
      <c r="AA382" s="14"/>
      <c r="AB382" s="14"/>
      <c r="AC382" s="14"/>
      <c r="AD382" s="14"/>
      <c r="AE382" s="14"/>
      <c r="AT382" s="249" t="s">
        <v>200</v>
      </c>
      <c r="AU382" s="249" t="s">
        <v>79</v>
      </c>
      <c r="AV382" s="14" t="s">
        <v>79</v>
      </c>
      <c r="AW382" s="14" t="s">
        <v>31</v>
      </c>
      <c r="AX382" s="14" t="s">
        <v>77</v>
      </c>
      <c r="AY382" s="249" t="s">
        <v>191</v>
      </c>
    </row>
    <row r="383" s="2" customFormat="1">
      <c r="A383" s="40"/>
      <c r="B383" s="41"/>
      <c r="C383" s="215" t="s">
        <v>1355</v>
      </c>
      <c r="D383" s="215" t="s">
        <v>194</v>
      </c>
      <c r="E383" s="216" t="s">
        <v>1334</v>
      </c>
      <c r="F383" s="217" t="s">
        <v>1335</v>
      </c>
      <c r="G383" s="218" t="s">
        <v>367</v>
      </c>
      <c r="H383" s="219">
        <v>35.466000000000001</v>
      </c>
      <c r="I383" s="220"/>
      <c r="J383" s="221">
        <f>ROUND(I383*H383,2)</f>
        <v>0</v>
      </c>
      <c r="K383" s="217" t="s">
        <v>521</v>
      </c>
      <c r="L383" s="46"/>
      <c r="M383" s="222" t="s">
        <v>19</v>
      </c>
      <c r="N383" s="223" t="s">
        <v>41</v>
      </c>
      <c r="O383" s="86"/>
      <c r="P383" s="224">
        <f>O383*H383</f>
        <v>0</v>
      </c>
      <c r="Q383" s="224">
        <v>0</v>
      </c>
      <c r="R383" s="224">
        <f>Q383*H383</f>
        <v>0</v>
      </c>
      <c r="S383" s="224">
        <v>0</v>
      </c>
      <c r="T383" s="225">
        <f>S383*H383</f>
        <v>0</v>
      </c>
      <c r="U383" s="40"/>
      <c r="V383" s="40"/>
      <c r="W383" s="40"/>
      <c r="X383" s="40"/>
      <c r="Y383" s="40"/>
      <c r="Z383" s="40"/>
      <c r="AA383" s="40"/>
      <c r="AB383" s="40"/>
      <c r="AC383" s="40"/>
      <c r="AD383" s="40"/>
      <c r="AE383" s="40"/>
      <c r="AR383" s="226" t="s">
        <v>281</v>
      </c>
      <c r="AT383" s="226" t="s">
        <v>194</v>
      </c>
      <c r="AU383" s="226" t="s">
        <v>79</v>
      </c>
      <c r="AY383" s="19" t="s">
        <v>191</v>
      </c>
      <c r="BE383" s="227">
        <f>IF(N383="základní",J383,0)</f>
        <v>0</v>
      </c>
      <c r="BF383" s="227">
        <f>IF(N383="snížená",J383,0)</f>
        <v>0</v>
      </c>
      <c r="BG383" s="227">
        <f>IF(N383="zákl. přenesená",J383,0)</f>
        <v>0</v>
      </c>
      <c r="BH383" s="227">
        <f>IF(N383="sníž. přenesená",J383,0)</f>
        <v>0</v>
      </c>
      <c r="BI383" s="227">
        <f>IF(N383="nulová",J383,0)</f>
        <v>0</v>
      </c>
      <c r="BJ383" s="19" t="s">
        <v>77</v>
      </c>
      <c r="BK383" s="227">
        <f>ROUND(I383*H383,2)</f>
        <v>0</v>
      </c>
      <c r="BL383" s="19" t="s">
        <v>281</v>
      </c>
      <c r="BM383" s="226" t="s">
        <v>1629</v>
      </c>
    </row>
    <row r="384" s="2" customFormat="1">
      <c r="A384" s="40"/>
      <c r="B384" s="41"/>
      <c r="C384" s="42"/>
      <c r="D384" s="230" t="s">
        <v>231</v>
      </c>
      <c r="E384" s="42"/>
      <c r="F384" s="271" t="s">
        <v>1337</v>
      </c>
      <c r="G384" s="42"/>
      <c r="H384" s="42"/>
      <c r="I384" s="272"/>
      <c r="J384" s="42"/>
      <c r="K384" s="42"/>
      <c r="L384" s="46"/>
      <c r="M384" s="273"/>
      <c r="N384" s="274"/>
      <c r="O384" s="86"/>
      <c r="P384" s="86"/>
      <c r="Q384" s="86"/>
      <c r="R384" s="86"/>
      <c r="S384" s="86"/>
      <c r="T384" s="87"/>
      <c r="U384" s="40"/>
      <c r="V384" s="40"/>
      <c r="W384" s="40"/>
      <c r="X384" s="40"/>
      <c r="Y384" s="40"/>
      <c r="Z384" s="40"/>
      <c r="AA384" s="40"/>
      <c r="AB384" s="40"/>
      <c r="AC384" s="40"/>
      <c r="AD384" s="40"/>
      <c r="AE384" s="40"/>
      <c r="AT384" s="19" t="s">
        <v>231</v>
      </c>
      <c r="AU384" s="19" t="s">
        <v>79</v>
      </c>
    </row>
    <row r="385" s="14" customFormat="1">
      <c r="A385" s="14"/>
      <c r="B385" s="239"/>
      <c r="C385" s="240"/>
      <c r="D385" s="230" t="s">
        <v>200</v>
      </c>
      <c r="E385" s="241" t="s">
        <v>19</v>
      </c>
      <c r="F385" s="242" t="s">
        <v>1630</v>
      </c>
      <c r="G385" s="240"/>
      <c r="H385" s="243">
        <v>35.466000000000001</v>
      </c>
      <c r="I385" s="244"/>
      <c r="J385" s="240"/>
      <c r="K385" s="240"/>
      <c r="L385" s="245"/>
      <c r="M385" s="246"/>
      <c r="N385" s="247"/>
      <c r="O385" s="247"/>
      <c r="P385" s="247"/>
      <c r="Q385" s="247"/>
      <c r="R385" s="247"/>
      <c r="S385" s="247"/>
      <c r="T385" s="248"/>
      <c r="U385" s="14"/>
      <c r="V385" s="14"/>
      <c r="W385" s="14"/>
      <c r="X385" s="14"/>
      <c r="Y385" s="14"/>
      <c r="Z385" s="14"/>
      <c r="AA385" s="14"/>
      <c r="AB385" s="14"/>
      <c r="AC385" s="14"/>
      <c r="AD385" s="14"/>
      <c r="AE385" s="14"/>
      <c r="AT385" s="249" t="s">
        <v>200</v>
      </c>
      <c r="AU385" s="249" t="s">
        <v>79</v>
      </c>
      <c r="AV385" s="14" t="s">
        <v>79</v>
      </c>
      <c r="AW385" s="14" t="s">
        <v>31</v>
      </c>
      <c r="AX385" s="14" t="s">
        <v>77</v>
      </c>
      <c r="AY385" s="249" t="s">
        <v>191</v>
      </c>
    </row>
    <row r="386" s="2" customFormat="1" ht="16.5" customHeight="1">
      <c r="A386" s="40"/>
      <c r="B386" s="41"/>
      <c r="C386" s="261" t="s">
        <v>1362</v>
      </c>
      <c r="D386" s="261" t="s">
        <v>210</v>
      </c>
      <c r="E386" s="262" t="s">
        <v>1340</v>
      </c>
      <c r="F386" s="263" t="s">
        <v>1341</v>
      </c>
      <c r="G386" s="264" t="s">
        <v>244</v>
      </c>
      <c r="H386" s="265">
        <v>0.017999999999999999</v>
      </c>
      <c r="I386" s="266"/>
      <c r="J386" s="267">
        <f>ROUND(I386*H386,2)</f>
        <v>0</v>
      </c>
      <c r="K386" s="263" t="s">
        <v>521</v>
      </c>
      <c r="L386" s="268"/>
      <c r="M386" s="269" t="s">
        <v>19</v>
      </c>
      <c r="N386" s="270" t="s">
        <v>41</v>
      </c>
      <c r="O386" s="86"/>
      <c r="P386" s="224">
        <f>O386*H386</f>
        <v>0</v>
      </c>
      <c r="Q386" s="224">
        <v>1</v>
      </c>
      <c r="R386" s="224">
        <f>Q386*H386</f>
        <v>0.017999999999999999</v>
      </c>
      <c r="S386" s="224">
        <v>0</v>
      </c>
      <c r="T386" s="225">
        <f>S386*H386</f>
        <v>0</v>
      </c>
      <c r="U386" s="40"/>
      <c r="V386" s="40"/>
      <c r="W386" s="40"/>
      <c r="X386" s="40"/>
      <c r="Y386" s="40"/>
      <c r="Z386" s="40"/>
      <c r="AA386" s="40"/>
      <c r="AB386" s="40"/>
      <c r="AC386" s="40"/>
      <c r="AD386" s="40"/>
      <c r="AE386" s="40"/>
      <c r="AR386" s="226" t="s">
        <v>364</v>
      </c>
      <c r="AT386" s="226" t="s">
        <v>210</v>
      </c>
      <c r="AU386" s="226" t="s">
        <v>79</v>
      </c>
      <c r="AY386" s="19" t="s">
        <v>191</v>
      </c>
      <c r="BE386" s="227">
        <f>IF(N386="základní",J386,0)</f>
        <v>0</v>
      </c>
      <c r="BF386" s="227">
        <f>IF(N386="snížená",J386,0)</f>
        <v>0</v>
      </c>
      <c r="BG386" s="227">
        <f>IF(N386="zákl. přenesená",J386,0)</f>
        <v>0</v>
      </c>
      <c r="BH386" s="227">
        <f>IF(N386="sníž. přenesená",J386,0)</f>
        <v>0</v>
      </c>
      <c r="BI386" s="227">
        <f>IF(N386="nulová",J386,0)</f>
        <v>0</v>
      </c>
      <c r="BJ386" s="19" t="s">
        <v>77</v>
      </c>
      <c r="BK386" s="227">
        <f>ROUND(I386*H386,2)</f>
        <v>0</v>
      </c>
      <c r="BL386" s="19" t="s">
        <v>281</v>
      </c>
      <c r="BM386" s="226" t="s">
        <v>1631</v>
      </c>
    </row>
    <row r="387" s="2" customFormat="1">
      <c r="A387" s="40"/>
      <c r="B387" s="41"/>
      <c r="C387" s="42"/>
      <c r="D387" s="230" t="s">
        <v>231</v>
      </c>
      <c r="E387" s="42"/>
      <c r="F387" s="271" t="s">
        <v>1343</v>
      </c>
      <c r="G387" s="42"/>
      <c r="H387" s="42"/>
      <c r="I387" s="272"/>
      <c r="J387" s="42"/>
      <c r="K387" s="42"/>
      <c r="L387" s="46"/>
      <c r="M387" s="273"/>
      <c r="N387" s="274"/>
      <c r="O387" s="86"/>
      <c r="P387" s="86"/>
      <c r="Q387" s="86"/>
      <c r="R387" s="86"/>
      <c r="S387" s="86"/>
      <c r="T387" s="87"/>
      <c r="U387" s="40"/>
      <c r="V387" s="40"/>
      <c r="W387" s="40"/>
      <c r="X387" s="40"/>
      <c r="Y387" s="40"/>
      <c r="Z387" s="40"/>
      <c r="AA387" s="40"/>
      <c r="AB387" s="40"/>
      <c r="AC387" s="40"/>
      <c r="AD387" s="40"/>
      <c r="AE387" s="40"/>
      <c r="AT387" s="19" t="s">
        <v>231</v>
      </c>
      <c r="AU387" s="19" t="s">
        <v>79</v>
      </c>
    </row>
    <row r="388" s="14" customFormat="1">
      <c r="A388" s="14"/>
      <c r="B388" s="239"/>
      <c r="C388" s="240"/>
      <c r="D388" s="230" t="s">
        <v>200</v>
      </c>
      <c r="E388" s="241" t="s">
        <v>19</v>
      </c>
      <c r="F388" s="242" t="s">
        <v>1632</v>
      </c>
      <c r="G388" s="240"/>
      <c r="H388" s="243">
        <v>0.017999999999999999</v>
      </c>
      <c r="I388" s="244"/>
      <c r="J388" s="240"/>
      <c r="K388" s="240"/>
      <c r="L388" s="245"/>
      <c r="M388" s="246"/>
      <c r="N388" s="247"/>
      <c r="O388" s="247"/>
      <c r="P388" s="247"/>
      <c r="Q388" s="247"/>
      <c r="R388" s="247"/>
      <c r="S388" s="247"/>
      <c r="T388" s="248"/>
      <c r="U388" s="14"/>
      <c r="V388" s="14"/>
      <c r="W388" s="14"/>
      <c r="X388" s="14"/>
      <c r="Y388" s="14"/>
      <c r="Z388" s="14"/>
      <c r="AA388" s="14"/>
      <c r="AB388" s="14"/>
      <c r="AC388" s="14"/>
      <c r="AD388" s="14"/>
      <c r="AE388" s="14"/>
      <c r="AT388" s="249" t="s">
        <v>200</v>
      </c>
      <c r="AU388" s="249" t="s">
        <v>79</v>
      </c>
      <c r="AV388" s="14" t="s">
        <v>79</v>
      </c>
      <c r="AW388" s="14" t="s">
        <v>31</v>
      </c>
      <c r="AX388" s="14" t="s">
        <v>77</v>
      </c>
      <c r="AY388" s="249" t="s">
        <v>191</v>
      </c>
    </row>
    <row r="389" s="2" customFormat="1" ht="21.75" customHeight="1">
      <c r="A389" s="40"/>
      <c r="B389" s="41"/>
      <c r="C389" s="215" t="s">
        <v>1633</v>
      </c>
      <c r="D389" s="215" t="s">
        <v>194</v>
      </c>
      <c r="E389" s="216" t="s">
        <v>1346</v>
      </c>
      <c r="F389" s="217" t="s">
        <v>1347</v>
      </c>
      <c r="G389" s="218" t="s">
        <v>367</v>
      </c>
      <c r="H389" s="219">
        <v>96</v>
      </c>
      <c r="I389" s="220"/>
      <c r="J389" s="221">
        <f>ROUND(I389*H389,2)</f>
        <v>0</v>
      </c>
      <c r="K389" s="217" t="s">
        <v>19</v>
      </c>
      <c r="L389" s="46"/>
      <c r="M389" s="222" t="s">
        <v>19</v>
      </c>
      <c r="N389" s="223" t="s">
        <v>41</v>
      </c>
      <c r="O389" s="86"/>
      <c r="P389" s="224">
        <f>O389*H389</f>
        <v>0</v>
      </c>
      <c r="Q389" s="224">
        <v>0</v>
      </c>
      <c r="R389" s="224">
        <f>Q389*H389</f>
        <v>0</v>
      </c>
      <c r="S389" s="224">
        <v>0</v>
      </c>
      <c r="T389" s="225">
        <f>S389*H389</f>
        <v>0</v>
      </c>
      <c r="U389" s="40"/>
      <c r="V389" s="40"/>
      <c r="W389" s="40"/>
      <c r="X389" s="40"/>
      <c r="Y389" s="40"/>
      <c r="Z389" s="40"/>
      <c r="AA389" s="40"/>
      <c r="AB389" s="40"/>
      <c r="AC389" s="40"/>
      <c r="AD389" s="40"/>
      <c r="AE389" s="40"/>
      <c r="AR389" s="226" t="s">
        <v>119</v>
      </c>
      <c r="AT389" s="226" t="s">
        <v>194</v>
      </c>
      <c r="AU389" s="226" t="s">
        <v>79</v>
      </c>
      <c r="AY389" s="19" t="s">
        <v>191</v>
      </c>
      <c r="BE389" s="227">
        <f>IF(N389="základní",J389,0)</f>
        <v>0</v>
      </c>
      <c r="BF389" s="227">
        <f>IF(N389="snížená",J389,0)</f>
        <v>0</v>
      </c>
      <c r="BG389" s="227">
        <f>IF(N389="zákl. přenesená",J389,0)</f>
        <v>0</v>
      </c>
      <c r="BH389" s="227">
        <f>IF(N389="sníž. přenesená",J389,0)</f>
        <v>0</v>
      </c>
      <c r="BI389" s="227">
        <f>IF(N389="nulová",J389,0)</f>
        <v>0</v>
      </c>
      <c r="BJ389" s="19" t="s">
        <v>77</v>
      </c>
      <c r="BK389" s="227">
        <f>ROUND(I389*H389,2)</f>
        <v>0</v>
      </c>
      <c r="BL389" s="19" t="s">
        <v>119</v>
      </c>
      <c r="BM389" s="226" t="s">
        <v>1634</v>
      </c>
    </row>
    <row r="390" s="2" customFormat="1">
      <c r="A390" s="40"/>
      <c r="B390" s="41"/>
      <c r="C390" s="42"/>
      <c r="D390" s="230" t="s">
        <v>231</v>
      </c>
      <c r="E390" s="42"/>
      <c r="F390" s="271" t="s">
        <v>1021</v>
      </c>
      <c r="G390" s="42"/>
      <c r="H390" s="42"/>
      <c r="I390" s="272"/>
      <c r="J390" s="42"/>
      <c r="K390" s="42"/>
      <c r="L390" s="46"/>
      <c r="M390" s="273"/>
      <c r="N390" s="274"/>
      <c r="O390" s="86"/>
      <c r="P390" s="86"/>
      <c r="Q390" s="86"/>
      <c r="R390" s="86"/>
      <c r="S390" s="86"/>
      <c r="T390" s="87"/>
      <c r="U390" s="40"/>
      <c r="V390" s="40"/>
      <c r="W390" s="40"/>
      <c r="X390" s="40"/>
      <c r="Y390" s="40"/>
      <c r="Z390" s="40"/>
      <c r="AA390" s="40"/>
      <c r="AB390" s="40"/>
      <c r="AC390" s="40"/>
      <c r="AD390" s="40"/>
      <c r="AE390" s="40"/>
      <c r="AT390" s="19" t="s">
        <v>231</v>
      </c>
      <c r="AU390" s="19" t="s">
        <v>79</v>
      </c>
    </row>
    <row r="391" s="14" customFormat="1">
      <c r="A391" s="14"/>
      <c r="B391" s="239"/>
      <c r="C391" s="240"/>
      <c r="D391" s="230" t="s">
        <v>200</v>
      </c>
      <c r="E391" s="241" t="s">
        <v>19</v>
      </c>
      <c r="F391" s="242" t="s">
        <v>1635</v>
      </c>
      <c r="G391" s="240"/>
      <c r="H391" s="243">
        <v>96</v>
      </c>
      <c r="I391" s="244"/>
      <c r="J391" s="240"/>
      <c r="K391" s="240"/>
      <c r="L391" s="245"/>
      <c r="M391" s="246"/>
      <c r="N391" s="247"/>
      <c r="O391" s="247"/>
      <c r="P391" s="247"/>
      <c r="Q391" s="247"/>
      <c r="R391" s="247"/>
      <c r="S391" s="247"/>
      <c r="T391" s="248"/>
      <c r="U391" s="14"/>
      <c r="V391" s="14"/>
      <c r="W391" s="14"/>
      <c r="X391" s="14"/>
      <c r="Y391" s="14"/>
      <c r="Z391" s="14"/>
      <c r="AA391" s="14"/>
      <c r="AB391" s="14"/>
      <c r="AC391" s="14"/>
      <c r="AD391" s="14"/>
      <c r="AE391" s="14"/>
      <c r="AT391" s="249" t="s">
        <v>200</v>
      </c>
      <c r="AU391" s="249" t="s">
        <v>79</v>
      </c>
      <c r="AV391" s="14" t="s">
        <v>79</v>
      </c>
      <c r="AW391" s="14" t="s">
        <v>31</v>
      </c>
      <c r="AX391" s="14" t="s">
        <v>77</v>
      </c>
      <c r="AY391" s="249" t="s">
        <v>191</v>
      </c>
    </row>
    <row r="392" s="2" customFormat="1" ht="21.75" customHeight="1">
      <c r="A392" s="40"/>
      <c r="B392" s="41"/>
      <c r="C392" s="215" t="s">
        <v>1636</v>
      </c>
      <c r="D392" s="215" t="s">
        <v>194</v>
      </c>
      <c r="E392" s="216" t="s">
        <v>1351</v>
      </c>
      <c r="F392" s="217" t="s">
        <v>1352</v>
      </c>
      <c r="G392" s="218" t="s">
        <v>197</v>
      </c>
      <c r="H392" s="219">
        <v>10.4</v>
      </c>
      <c r="I392" s="220"/>
      <c r="J392" s="221">
        <f>ROUND(I392*H392,2)</f>
        <v>0</v>
      </c>
      <c r="K392" s="217" t="s">
        <v>19</v>
      </c>
      <c r="L392" s="46"/>
      <c r="M392" s="222" t="s">
        <v>19</v>
      </c>
      <c r="N392" s="223" t="s">
        <v>41</v>
      </c>
      <c r="O392" s="86"/>
      <c r="P392" s="224">
        <f>O392*H392</f>
        <v>0</v>
      </c>
      <c r="Q392" s="224">
        <v>0</v>
      </c>
      <c r="R392" s="224">
        <f>Q392*H392</f>
        <v>0</v>
      </c>
      <c r="S392" s="224">
        <v>0</v>
      </c>
      <c r="T392" s="225">
        <f>S392*H392</f>
        <v>0</v>
      </c>
      <c r="U392" s="40"/>
      <c r="V392" s="40"/>
      <c r="W392" s="40"/>
      <c r="X392" s="40"/>
      <c r="Y392" s="40"/>
      <c r="Z392" s="40"/>
      <c r="AA392" s="40"/>
      <c r="AB392" s="40"/>
      <c r="AC392" s="40"/>
      <c r="AD392" s="40"/>
      <c r="AE392" s="40"/>
      <c r="AR392" s="226" t="s">
        <v>119</v>
      </c>
      <c r="AT392" s="226" t="s">
        <v>194</v>
      </c>
      <c r="AU392" s="226" t="s">
        <v>79</v>
      </c>
      <c r="AY392" s="19" t="s">
        <v>191</v>
      </c>
      <c r="BE392" s="227">
        <f>IF(N392="základní",J392,0)</f>
        <v>0</v>
      </c>
      <c r="BF392" s="227">
        <f>IF(N392="snížená",J392,0)</f>
        <v>0</v>
      </c>
      <c r="BG392" s="227">
        <f>IF(N392="zákl. přenesená",J392,0)</f>
        <v>0</v>
      </c>
      <c r="BH392" s="227">
        <f>IF(N392="sníž. přenesená",J392,0)</f>
        <v>0</v>
      </c>
      <c r="BI392" s="227">
        <f>IF(N392="nulová",J392,0)</f>
        <v>0</v>
      </c>
      <c r="BJ392" s="19" t="s">
        <v>77</v>
      </c>
      <c r="BK392" s="227">
        <f>ROUND(I392*H392,2)</f>
        <v>0</v>
      </c>
      <c r="BL392" s="19" t="s">
        <v>119</v>
      </c>
      <c r="BM392" s="226" t="s">
        <v>1637</v>
      </c>
    </row>
    <row r="393" s="2" customFormat="1">
      <c r="A393" s="40"/>
      <c r="B393" s="41"/>
      <c r="C393" s="42"/>
      <c r="D393" s="230" t="s">
        <v>231</v>
      </c>
      <c r="E393" s="42"/>
      <c r="F393" s="271" t="s">
        <v>1021</v>
      </c>
      <c r="G393" s="42"/>
      <c r="H393" s="42"/>
      <c r="I393" s="272"/>
      <c r="J393" s="42"/>
      <c r="K393" s="42"/>
      <c r="L393" s="46"/>
      <c r="M393" s="273"/>
      <c r="N393" s="274"/>
      <c r="O393" s="86"/>
      <c r="P393" s="86"/>
      <c r="Q393" s="86"/>
      <c r="R393" s="86"/>
      <c r="S393" s="86"/>
      <c r="T393" s="87"/>
      <c r="U393" s="40"/>
      <c r="V393" s="40"/>
      <c r="W393" s="40"/>
      <c r="X393" s="40"/>
      <c r="Y393" s="40"/>
      <c r="Z393" s="40"/>
      <c r="AA393" s="40"/>
      <c r="AB393" s="40"/>
      <c r="AC393" s="40"/>
      <c r="AD393" s="40"/>
      <c r="AE393" s="40"/>
      <c r="AT393" s="19" t="s">
        <v>231</v>
      </c>
      <c r="AU393" s="19" t="s">
        <v>79</v>
      </c>
    </row>
    <row r="394" s="2" customFormat="1">
      <c r="A394" s="40"/>
      <c r="B394" s="41"/>
      <c r="C394" s="215" t="s">
        <v>1638</v>
      </c>
      <c r="D394" s="215" t="s">
        <v>194</v>
      </c>
      <c r="E394" s="216" t="s">
        <v>1356</v>
      </c>
      <c r="F394" s="217" t="s">
        <v>1357</v>
      </c>
      <c r="G394" s="218" t="s">
        <v>1358</v>
      </c>
      <c r="H394" s="301"/>
      <c r="I394" s="220"/>
      <c r="J394" s="221">
        <f>ROUND(I394*H394,2)</f>
        <v>0</v>
      </c>
      <c r="K394" s="217" t="s">
        <v>521</v>
      </c>
      <c r="L394" s="46"/>
      <c r="M394" s="222" t="s">
        <v>19</v>
      </c>
      <c r="N394" s="223" t="s">
        <v>41</v>
      </c>
      <c r="O394" s="86"/>
      <c r="P394" s="224">
        <f>O394*H394</f>
        <v>0</v>
      </c>
      <c r="Q394" s="224">
        <v>0</v>
      </c>
      <c r="R394" s="224">
        <f>Q394*H394</f>
        <v>0</v>
      </c>
      <c r="S394" s="224">
        <v>0</v>
      </c>
      <c r="T394" s="225">
        <f>S394*H394</f>
        <v>0</v>
      </c>
      <c r="U394" s="40"/>
      <c r="V394" s="40"/>
      <c r="W394" s="40"/>
      <c r="X394" s="40"/>
      <c r="Y394" s="40"/>
      <c r="Z394" s="40"/>
      <c r="AA394" s="40"/>
      <c r="AB394" s="40"/>
      <c r="AC394" s="40"/>
      <c r="AD394" s="40"/>
      <c r="AE394" s="40"/>
      <c r="AR394" s="226" t="s">
        <v>281</v>
      </c>
      <c r="AT394" s="226" t="s">
        <v>194</v>
      </c>
      <c r="AU394" s="226" t="s">
        <v>79</v>
      </c>
      <c r="AY394" s="19" t="s">
        <v>191</v>
      </c>
      <c r="BE394" s="227">
        <f>IF(N394="základní",J394,0)</f>
        <v>0</v>
      </c>
      <c r="BF394" s="227">
        <f>IF(N394="snížená",J394,0)</f>
        <v>0</v>
      </c>
      <c r="BG394" s="227">
        <f>IF(N394="zákl. přenesená",J394,0)</f>
        <v>0</v>
      </c>
      <c r="BH394" s="227">
        <f>IF(N394="sníž. přenesená",J394,0)</f>
        <v>0</v>
      </c>
      <c r="BI394" s="227">
        <f>IF(N394="nulová",J394,0)</f>
        <v>0</v>
      </c>
      <c r="BJ394" s="19" t="s">
        <v>77</v>
      </c>
      <c r="BK394" s="227">
        <f>ROUND(I394*H394,2)</f>
        <v>0</v>
      </c>
      <c r="BL394" s="19" t="s">
        <v>281</v>
      </c>
      <c r="BM394" s="226" t="s">
        <v>1639</v>
      </c>
    </row>
    <row r="395" s="12" customFormat="1" ht="22.8" customHeight="1">
      <c r="A395" s="12"/>
      <c r="B395" s="199"/>
      <c r="C395" s="200"/>
      <c r="D395" s="201" t="s">
        <v>69</v>
      </c>
      <c r="E395" s="213" t="s">
        <v>1360</v>
      </c>
      <c r="F395" s="213" t="s">
        <v>1361</v>
      </c>
      <c r="G395" s="200"/>
      <c r="H395" s="200"/>
      <c r="I395" s="203"/>
      <c r="J395" s="214">
        <f>BK395</f>
        <v>0</v>
      </c>
      <c r="K395" s="200"/>
      <c r="L395" s="205"/>
      <c r="M395" s="206"/>
      <c r="N395" s="207"/>
      <c r="O395" s="207"/>
      <c r="P395" s="208">
        <f>SUM(P396:P402)</f>
        <v>0</v>
      </c>
      <c r="Q395" s="207"/>
      <c r="R395" s="208">
        <f>SUM(R396:R402)</f>
        <v>0.0081534600000000013</v>
      </c>
      <c r="S395" s="207"/>
      <c r="T395" s="209">
        <f>SUM(T396:T402)</f>
        <v>0</v>
      </c>
      <c r="U395" s="12"/>
      <c r="V395" s="12"/>
      <c r="W395" s="12"/>
      <c r="X395" s="12"/>
      <c r="Y395" s="12"/>
      <c r="Z395" s="12"/>
      <c r="AA395" s="12"/>
      <c r="AB395" s="12"/>
      <c r="AC395" s="12"/>
      <c r="AD395" s="12"/>
      <c r="AE395" s="12"/>
      <c r="AR395" s="210" t="s">
        <v>79</v>
      </c>
      <c r="AT395" s="211" t="s">
        <v>69</v>
      </c>
      <c r="AU395" s="211" t="s">
        <v>77</v>
      </c>
      <c r="AY395" s="210" t="s">
        <v>191</v>
      </c>
      <c r="BK395" s="212">
        <f>SUM(BK396:BK402)</f>
        <v>0</v>
      </c>
    </row>
    <row r="396" s="2" customFormat="1" ht="16.5" customHeight="1">
      <c r="A396" s="40"/>
      <c r="B396" s="41"/>
      <c r="C396" s="215" t="s">
        <v>1640</v>
      </c>
      <c r="D396" s="215" t="s">
        <v>194</v>
      </c>
      <c r="E396" s="216" t="s">
        <v>1363</v>
      </c>
      <c r="F396" s="217" t="s">
        <v>1364</v>
      </c>
      <c r="G396" s="218" t="s">
        <v>367</v>
      </c>
      <c r="H396" s="219">
        <v>38.826000000000001</v>
      </c>
      <c r="I396" s="220"/>
      <c r="J396" s="221">
        <f>ROUND(I396*H396,2)</f>
        <v>0</v>
      </c>
      <c r="K396" s="217" t="s">
        <v>521</v>
      </c>
      <c r="L396" s="46"/>
      <c r="M396" s="222" t="s">
        <v>19</v>
      </c>
      <c r="N396" s="223" t="s">
        <v>41</v>
      </c>
      <c r="O396" s="86"/>
      <c r="P396" s="224">
        <f>O396*H396</f>
        <v>0</v>
      </c>
      <c r="Q396" s="224">
        <v>0.00021000000000000001</v>
      </c>
      <c r="R396" s="224">
        <f>Q396*H396</f>
        <v>0.0081534600000000013</v>
      </c>
      <c r="S396" s="224">
        <v>0</v>
      </c>
      <c r="T396" s="225">
        <f>S396*H396</f>
        <v>0</v>
      </c>
      <c r="U396" s="40"/>
      <c r="V396" s="40"/>
      <c r="W396" s="40"/>
      <c r="X396" s="40"/>
      <c r="Y396" s="40"/>
      <c r="Z396" s="40"/>
      <c r="AA396" s="40"/>
      <c r="AB396" s="40"/>
      <c r="AC396" s="40"/>
      <c r="AD396" s="40"/>
      <c r="AE396" s="40"/>
      <c r="AR396" s="226" t="s">
        <v>281</v>
      </c>
      <c r="AT396" s="226" t="s">
        <v>194</v>
      </c>
      <c r="AU396" s="226" t="s">
        <v>79</v>
      </c>
      <c r="AY396" s="19" t="s">
        <v>191</v>
      </c>
      <c r="BE396" s="227">
        <f>IF(N396="základní",J396,0)</f>
        <v>0</v>
      </c>
      <c r="BF396" s="227">
        <f>IF(N396="snížená",J396,0)</f>
        <v>0</v>
      </c>
      <c r="BG396" s="227">
        <f>IF(N396="zákl. přenesená",J396,0)</f>
        <v>0</v>
      </c>
      <c r="BH396" s="227">
        <f>IF(N396="sníž. přenesená",J396,0)</f>
        <v>0</v>
      </c>
      <c r="BI396" s="227">
        <f>IF(N396="nulová",J396,0)</f>
        <v>0</v>
      </c>
      <c r="BJ396" s="19" t="s">
        <v>77</v>
      </c>
      <c r="BK396" s="227">
        <f>ROUND(I396*H396,2)</f>
        <v>0</v>
      </c>
      <c r="BL396" s="19" t="s">
        <v>281</v>
      </c>
      <c r="BM396" s="226" t="s">
        <v>1641</v>
      </c>
    </row>
    <row r="397" s="2" customFormat="1">
      <c r="A397" s="40"/>
      <c r="B397" s="41"/>
      <c r="C397" s="42"/>
      <c r="D397" s="230" t="s">
        <v>231</v>
      </c>
      <c r="E397" s="42"/>
      <c r="F397" s="271" t="s">
        <v>1366</v>
      </c>
      <c r="G397" s="42"/>
      <c r="H397" s="42"/>
      <c r="I397" s="272"/>
      <c r="J397" s="42"/>
      <c r="K397" s="42"/>
      <c r="L397" s="46"/>
      <c r="M397" s="273"/>
      <c r="N397" s="274"/>
      <c r="O397" s="86"/>
      <c r="P397" s="86"/>
      <c r="Q397" s="86"/>
      <c r="R397" s="86"/>
      <c r="S397" s="86"/>
      <c r="T397" s="87"/>
      <c r="U397" s="40"/>
      <c r="V397" s="40"/>
      <c r="W397" s="40"/>
      <c r="X397" s="40"/>
      <c r="Y397" s="40"/>
      <c r="Z397" s="40"/>
      <c r="AA397" s="40"/>
      <c r="AB397" s="40"/>
      <c r="AC397" s="40"/>
      <c r="AD397" s="40"/>
      <c r="AE397" s="40"/>
      <c r="AT397" s="19" t="s">
        <v>231</v>
      </c>
      <c r="AU397" s="19" t="s">
        <v>79</v>
      </c>
    </row>
    <row r="398" s="13" customFormat="1">
      <c r="A398" s="13"/>
      <c r="B398" s="228"/>
      <c r="C398" s="229"/>
      <c r="D398" s="230" t="s">
        <v>200</v>
      </c>
      <c r="E398" s="231" t="s">
        <v>19</v>
      </c>
      <c r="F398" s="232" t="s">
        <v>1250</v>
      </c>
      <c r="G398" s="229"/>
      <c r="H398" s="231" t="s">
        <v>19</v>
      </c>
      <c r="I398" s="233"/>
      <c r="J398" s="229"/>
      <c r="K398" s="229"/>
      <c r="L398" s="234"/>
      <c r="M398" s="235"/>
      <c r="N398" s="236"/>
      <c r="O398" s="236"/>
      <c r="P398" s="236"/>
      <c r="Q398" s="236"/>
      <c r="R398" s="236"/>
      <c r="S398" s="236"/>
      <c r="T398" s="237"/>
      <c r="U398" s="13"/>
      <c r="V398" s="13"/>
      <c r="W398" s="13"/>
      <c r="X398" s="13"/>
      <c r="Y398" s="13"/>
      <c r="Z398" s="13"/>
      <c r="AA398" s="13"/>
      <c r="AB398" s="13"/>
      <c r="AC398" s="13"/>
      <c r="AD398" s="13"/>
      <c r="AE398" s="13"/>
      <c r="AT398" s="238" t="s">
        <v>200</v>
      </c>
      <c r="AU398" s="238" t="s">
        <v>79</v>
      </c>
      <c r="AV398" s="13" t="s">
        <v>77</v>
      </c>
      <c r="AW398" s="13" t="s">
        <v>31</v>
      </c>
      <c r="AX398" s="13" t="s">
        <v>70</v>
      </c>
      <c r="AY398" s="238" t="s">
        <v>191</v>
      </c>
    </row>
    <row r="399" s="14" customFormat="1">
      <c r="A399" s="14"/>
      <c r="B399" s="239"/>
      <c r="C399" s="240"/>
      <c r="D399" s="230" t="s">
        <v>200</v>
      </c>
      <c r="E399" s="241" t="s">
        <v>19</v>
      </c>
      <c r="F399" s="242" t="s">
        <v>1588</v>
      </c>
      <c r="G399" s="240"/>
      <c r="H399" s="243">
        <v>16.719999999999999</v>
      </c>
      <c r="I399" s="244"/>
      <c r="J399" s="240"/>
      <c r="K399" s="240"/>
      <c r="L399" s="245"/>
      <c r="M399" s="246"/>
      <c r="N399" s="247"/>
      <c r="O399" s="247"/>
      <c r="P399" s="247"/>
      <c r="Q399" s="247"/>
      <c r="R399" s="247"/>
      <c r="S399" s="247"/>
      <c r="T399" s="248"/>
      <c r="U399" s="14"/>
      <c r="V399" s="14"/>
      <c r="W399" s="14"/>
      <c r="X399" s="14"/>
      <c r="Y399" s="14"/>
      <c r="Z399" s="14"/>
      <c r="AA399" s="14"/>
      <c r="AB399" s="14"/>
      <c r="AC399" s="14"/>
      <c r="AD399" s="14"/>
      <c r="AE399" s="14"/>
      <c r="AT399" s="249" t="s">
        <v>200</v>
      </c>
      <c r="AU399" s="249" t="s">
        <v>79</v>
      </c>
      <c r="AV399" s="14" t="s">
        <v>79</v>
      </c>
      <c r="AW399" s="14" t="s">
        <v>31</v>
      </c>
      <c r="AX399" s="14" t="s">
        <v>70</v>
      </c>
      <c r="AY399" s="249" t="s">
        <v>191</v>
      </c>
    </row>
    <row r="400" s="13" customFormat="1">
      <c r="A400" s="13"/>
      <c r="B400" s="228"/>
      <c r="C400" s="229"/>
      <c r="D400" s="230" t="s">
        <v>200</v>
      </c>
      <c r="E400" s="231" t="s">
        <v>19</v>
      </c>
      <c r="F400" s="232" t="s">
        <v>1264</v>
      </c>
      <c r="G400" s="229"/>
      <c r="H400" s="231" t="s">
        <v>19</v>
      </c>
      <c r="I400" s="233"/>
      <c r="J400" s="229"/>
      <c r="K400" s="229"/>
      <c r="L400" s="234"/>
      <c r="M400" s="235"/>
      <c r="N400" s="236"/>
      <c r="O400" s="236"/>
      <c r="P400" s="236"/>
      <c r="Q400" s="236"/>
      <c r="R400" s="236"/>
      <c r="S400" s="236"/>
      <c r="T400" s="237"/>
      <c r="U400" s="13"/>
      <c r="V400" s="13"/>
      <c r="W400" s="13"/>
      <c r="X400" s="13"/>
      <c r="Y400" s="13"/>
      <c r="Z400" s="13"/>
      <c r="AA400" s="13"/>
      <c r="AB400" s="13"/>
      <c r="AC400" s="13"/>
      <c r="AD400" s="13"/>
      <c r="AE400" s="13"/>
      <c r="AT400" s="238" t="s">
        <v>200</v>
      </c>
      <c r="AU400" s="238" t="s">
        <v>79</v>
      </c>
      <c r="AV400" s="13" t="s">
        <v>77</v>
      </c>
      <c r="AW400" s="13" t="s">
        <v>31</v>
      </c>
      <c r="AX400" s="13" t="s">
        <v>70</v>
      </c>
      <c r="AY400" s="238" t="s">
        <v>191</v>
      </c>
    </row>
    <row r="401" s="14" customFormat="1">
      <c r="A401" s="14"/>
      <c r="B401" s="239"/>
      <c r="C401" s="240"/>
      <c r="D401" s="230" t="s">
        <v>200</v>
      </c>
      <c r="E401" s="241" t="s">
        <v>19</v>
      </c>
      <c r="F401" s="242" t="s">
        <v>1586</v>
      </c>
      <c r="G401" s="240"/>
      <c r="H401" s="243">
        <v>22.106000000000002</v>
      </c>
      <c r="I401" s="244"/>
      <c r="J401" s="240"/>
      <c r="K401" s="240"/>
      <c r="L401" s="245"/>
      <c r="M401" s="246"/>
      <c r="N401" s="247"/>
      <c r="O401" s="247"/>
      <c r="P401" s="247"/>
      <c r="Q401" s="247"/>
      <c r="R401" s="247"/>
      <c r="S401" s="247"/>
      <c r="T401" s="248"/>
      <c r="U401" s="14"/>
      <c r="V401" s="14"/>
      <c r="W401" s="14"/>
      <c r="X401" s="14"/>
      <c r="Y401" s="14"/>
      <c r="Z401" s="14"/>
      <c r="AA401" s="14"/>
      <c r="AB401" s="14"/>
      <c r="AC401" s="14"/>
      <c r="AD401" s="14"/>
      <c r="AE401" s="14"/>
      <c r="AT401" s="249" t="s">
        <v>200</v>
      </c>
      <c r="AU401" s="249" t="s">
        <v>79</v>
      </c>
      <c r="AV401" s="14" t="s">
        <v>79</v>
      </c>
      <c r="AW401" s="14" t="s">
        <v>31</v>
      </c>
      <c r="AX401" s="14" t="s">
        <v>70</v>
      </c>
      <c r="AY401" s="249" t="s">
        <v>191</v>
      </c>
    </row>
    <row r="402" s="15" customFormat="1">
      <c r="A402" s="15"/>
      <c r="B402" s="250"/>
      <c r="C402" s="251"/>
      <c r="D402" s="230" t="s">
        <v>200</v>
      </c>
      <c r="E402" s="252" t="s">
        <v>19</v>
      </c>
      <c r="F402" s="253" t="s">
        <v>209</v>
      </c>
      <c r="G402" s="251"/>
      <c r="H402" s="254">
        <v>38.826000000000001</v>
      </c>
      <c r="I402" s="255"/>
      <c r="J402" s="251"/>
      <c r="K402" s="251"/>
      <c r="L402" s="256"/>
      <c r="M402" s="296"/>
      <c r="N402" s="297"/>
      <c r="O402" s="297"/>
      <c r="P402" s="297"/>
      <c r="Q402" s="297"/>
      <c r="R402" s="297"/>
      <c r="S402" s="297"/>
      <c r="T402" s="298"/>
      <c r="U402" s="15"/>
      <c r="V402" s="15"/>
      <c r="W402" s="15"/>
      <c r="X402" s="15"/>
      <c r="Y402" s="15"/>
      <c r="Z402" s="15"/>
      <c r="AA402" s="15"/>
      <c r="AB402" s="15"/>
      <c r="AC402" s="15"/>
      <c r="AD402" s="15"/>
      <c r="AE402" s="15"/>
      <c r="AT402" s="260" t="s">
        <v>200</v>
      </c>
      <c r="AU402" s="260" t="s">
        <v>79</v>
      </c>
      <c r="AV402" s="15" t="s">
        <v>119</v>
      </c>
      <c r="AW402" s="15" t="s">
        <v>31</v>
      </c>
      <c r="AX402" s="15" t="s">
        <v>77</v>
      </c>
      <c r="AY402" s="260" t="s">
        <v>191</v>
      </c>
    </row>
    <row r="403" s="2" customFormat="1" ht="6.96" customHeight="1">
      <c r="A403" s="40"/>
      <c r="B403" s="61"/>
      <c r="C403" s="62"/>
      <c r="D403" s="62"/>
      <c r="E403" s="62"/>
      <c r="F403" s="62"/>
      <c r="G403" s="62"/>
      <c r="H403" s="62"/>
      <c r="I403" s="62"/>
      <c r="J403" s="62"/>
      <c r="K403" s="62"/>
      <c r="L403" s="46"/>
      <c r="M403" s="40"/>
      <c r="O403" s="40"/>
      <c r="P403" s="40"/>
      <c r="Q403" s="40"/>
      <c r="R403" s="40"/>
      <c r="S403" s="40"/>
      <c r="T403" s="40"/>
      <c r="U403" s="40"/>
      <c r="V403" s="40"/>
      <c r="W403" s="40"/>
      <c r="X403" s="40"/>
      <c r="Y403" s="40"/>
      <c r="Z403" s="40"/>
      <c r="AA403" s="40"/>
      <c r="AB403" s="40"/>
      <c r="AC403" s="40"/>
      <c r="AD403" s="40"/>
      <c r="AE403" s="40"/>
    </row>
  </sheetData>
  <sheetProtection sheet="1" autoFilter="0" formatColumns="0" formatRows="0" objects="1" scenarios="1" spinCount="100000" saltValue="uzS4bYrmk/OAPb2uI4F/tGVd1zkcUkoO10GNAiJM2naKszpNMk3KzWMmCi341dXVuM9bCfLILDWFbptNAtI1oQ==" hashValue="NpTMUrDV7jCE+kZerVmnGe4oCHCWBpmmRGFao2KL953lgGGMTLv4e38XNzx1aZFrXi4P4hvsZsHzXCqtxD0IYA==" algorithmName="SHA-512" password="CC35"/>
  <autoFilter ref="C102:K402"/>
  <mergeCells count="15">
    <mergeCell ref="E7:H7"/>
    <mergeCell ref="E11:H11"/>
    <mergeCell ref="E9:H9"/>
    <mergeCell ref="E13:H13"/>
    <mergeCell ref="E22:H22"/>
    <mergeCell ref="E31:H31"/>
    <mergeCell ref="E52:H52"/>
    <mergeCell ref="E56:H56"/>
    <mergeCell ref="E54:H54"/>
    <mergeCell ref="E58:H58"/>
    <mergeCell ref="E89:H89"/>
    <mergeCell ref="E93:H93"/>
    <mergeCell ref="E91:H91"/>
    <mergeCell ref="E95:H95"/>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133</v>
      </c>
    </row>
    <row r="3" s="1" customFormat="1" ht="6.96" customHeight="1">
      <c r="B3" s="141"/>
      <c r="C3" s="142"/>
      <c r="D3" s="142"/>
      <c r="E3" s="142"/>
      <c r="F3" s="142"/>
      <c r="G3" s="142"/>
      <c r="H3" s="142"/>
      <c r="I3" s="142"/>
      <c r="J3" s="142"/>
      <c r="K3" s="142"/>
      <c r="L3" s="22"/>
      <c r="AT3" s="19" t="s">
        <v>79</v>
      </c>
    </row>
    <row r="4" s="1" customFormat="1" ht="24.96" customHeight="1">
      <c r="B4" s="22"/>
      <c r="D4" s="143" t="s">
        <v>161</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1. TK Velké Březno - Boletice n.L. a 1. SK v žst. Boletice_OPRAVA č.1</v>
      </c>
      <c r="F7" s="145"/>
      <c r="G7" s="145"/>
      <c r="H7" s="145"/>
      <c r="L7" s="22"/>
    </row>
    <row r="8">
      <c r="B8" s="22"/>
      <c r="D8" s="145" t="s">
        <v>162</v>
      </c>
      <c r="L8" s="22"/>
    </row>
    <row r="9" s="1" customFormat="1" ht="16.5" customHeight="1">
      <c r="B9" s="22"/>
      <c r="E9" s="146" t="s">
        <v>924</v>
      </c>
      <c r="F9" s="1"/>
      <c r="G9" s="1"/>
      <c r="H9" s="1"/>
      <c r="L9" s="22"/>
    </row>
    <row r="10" s="1" customFormat="1" ht="12" customHeight="1">
      <c r="B10" s="22"/>
      <c r="D10" s="145" t="s">
        <v>164</v>
      </c>
      <c r="L10" s="22"/>
    </row>
    <row r="11" s="2" customFormat="1" ht="16.5" customHeight="1">
      <c r="A11" s="40"/>
      <c r="B11" s="46"/>
      <c r="C11" s="40"/>
      <c r="D11" s="40"/>
      <c r="E11" s="158" t="s">
        <v>1431</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926</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1642</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15. 3. 2021</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stavby'!AN10="","",'Rekapitulace stavby'!AN10)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stavby'!E11="","",'Rekapitulace stavby'!E11)</f>
        <v xml:space="preserve"> </v>
      </c>
      <c r="F19" s="40"/>
      <c r="G19" s="40"/>
      <c r="H19" s="40"/>
      <c r="I19" s="145" t="s">
        <v>27</v>
      </c>
      <c r="J19" s="135" t="str">
        <f>IF('Rekapitulace stavby'!AN11="","",'Rekapitulace stavby'!AN11)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stavby'!AN16="","",'Rekapitulace stavby'!AN16)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stavby'!E17="","",'Rekapitulace stavby'!E17)</f>
        <v xml:space="preserve"> </v>
      </c>
      <c r="F25" s="40"/>
      <c r="G25" s="40"/>
      <c r="H25" s="40"/>
      <c r="I25" s="145" t="s">
        <v>27</v>
      </c>
      <c r="J25" s="135" t="str">
        <f>IF('Rekapitulace stavby'!AN17="","",'Rekapitulace stavby'!AN17)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stavby'!AN19="","",'Rekapitulace stavby'!AN19)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stavby'!E20="","",'Rekapitulace stavby'!E20)</f>
        <v>Věra Trnková</v>
      </c>
      <c r="F28" s="40"/>
      <c r="G28" s="40"/>
      <c r="H28" s="40"/>
      <c r="I28" s="145" t="s">
        <v>27</v>
      </c>
      <c r="J28" s="135" t="str">
        <f>IF('Rekapitulace stavby'!AN20="","",'Rekapitulace stavby'!AN20)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34</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36</v>
      </c>
      <c r="E34" s="40"/>
      <c r="F34" s="40"/>
      <c r="G34" s="40"/>
      <c r="H34" s="40"/>
      <c r="I34" s="40"/>
      <c r="J34" s="156">
        <f>ROUND(J94,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38</v>
      </c>
      <c r="G36" s="40"/>
      <c r="H36" s="40"/>
      <c r="I36" s="157" t="s">
        <v>37</v>
      </c>
      <c r="J36" s="157" t="s">
        <v>39</v>
      </c>
      <c r="K36" s="40"/>
      <c r="L36" s="147"/>
      <c r="S36" s="40"/>
      <c r="T36" s="40"/>
      <c r="U36" s="40"/>
      <c r="V36" s="40"/>
      <c r="W36" s="40"/>
      <c r="X36" s="40"/>
      <c r="Y36" s="40"/>
      <c r="Z36" s="40"/>
      <c r="AA36" s="40"/>
      <c r="AB36" s="40"/>
      <c r="AC36" s="40"/>
      <c r="AD36" s="40"/>
      <c r="AE36" s="40"/>
    </row>
    <row r="37" s="2" customFormat="1" ht="14.4" customHeight="1">
      <c r="A37" s="40"/>
      <c r="B37" s="46"/>
      <c r="C37" s="40"/>
      <c r="D37" s="158" t="s">
        <v>40</v>
      </c>
      <c r="E37" s="145" t="s">
        <v>41</v>
      </c>
      <c r="F37" s="159">
        <f>ROUND((SUM(BE94:BE122)),  2)</f>
        <v>0</v>
      </c>
      <c r="G37" s="40"/>
      <c r="H37" s="40"/>
      <c r="I37" s="160">
        <v>0.20999999999999999</v>
      </c>
      <c r="J37" s="159">
        <f>ROUND(((SUM(BE94:BE122))*I37),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42</v>
      </c>
      <c r="F38" s="159">
        <f>ROUND((SUM(BF94:BF122)),  2)</f>
        <v>0</v>
      </c>
      <c r="G38" s="40"/>
      <c r="H38" s="40"/>
      <c r="I38" s="160">
        <v>0.14999999999999999</v>
      </c>
      <c r="J38" s="159">
        <f>ROUND(((SUM(BF94:BF122))*I38),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43</v>
      </c>
      <c r="F39" s="159">
        <f>ROUND((SUM(BG94:BG122)),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44</v>
      </c>
      <c r="F40" s="159">
        <f>ROUND((SUM(BH94:BH122)),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45</v>
      </c>
      <c r="F41" s="159">
        <f>ROUND((SUM(BI94:BI122)),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46</v>
      </c>
      <c r="E43" s="163"/>
      <c r="F43" s="163"/>
      <c r="G43" s="164" t="s">
        <v>47</v>
      </c>
      <c r="H43" s="165" t="s">
        <v>48</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170</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1. TK Velké Březno - Boletice n.L. a 1. SK v žst. Boletice_OPRAVA č.1</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162</v>
      </c>
      <c r="D53" s="24"/>
      <c r="E53" s="24"/>
      <c r="F53" s="24"/>
      <c r="G53" s="24"/>
      <c r="H53" s="24"/>
      <c r="I53" s="24"/>
      <c r="J53" s="24"/>
      <c r="K53" s="24"/>
      <c r="L53" s="22"/>
    </row>
    <row r="54" s="1" customFormat="1" ht="16.5" customHeight="1">
      <c r="B54" s="23"/>
      <c r="C54" s="24"/>
      <c r="D54" s="24"/>
      <c r="E54" s="172" t="s">
        <v>924</v>
      </c>
      <c r="F54" s="24"/>
      <c r="G54" s="24"/>
      <c r="H54" s="24"/>
      <c r="I54" s="24"/>
      <c r="J54" s="24"/>
      <c r="K54" s="24"/>
      <c r="L54" s="22"/>
    </row>
    <row r="55" s="1" customFormat="1" ht="12" customHeight="1">
      <c r="B55" s="23"/>
      <c r="C55" s="34" t="s">
        <v>164</v>
      </c>
      <c r="D55" s="24"/>
      <c r="E55" s="24"/>
      <c r="F55" s="24"/>
      <c r="G55" s="24"/>
      <c r="H55" s="24"/>
      <c r="I55" s="24"/>
      <c r="J55" s="24"/>
      <c r="K55" s="24"/>
      <c r="L55" s="22"/>
    </row>
    <row r="56" s="2" customFormat="1" ht="16.5" customHeight="1">
      <c r="A56" s="40"/>
      <c r="B56" s="41"/>
      <c r="C56" s="42"/>
      <c r="D56" s="42"/>
      <c r="E56" s="278" t="s">
        <v>1431</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926</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km 441,125 - svršek</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15. 3. 2021</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Věra Trnková</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171</v>
      </c>
      <c r="D65" s="174"/>
      <c r="E65" s="174"/>
      <c r="F65" s="174"/>
      <c r="G65" s="174"/>
      <c r="H65" s="174"/>
      <c r="I65" s="174"/>
      <c r="J65" s="175" t="s">
        <v>172</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68</v>
      </c>
      <c r="D67" s="42"/>
      <c r="E67" s="42"/>
      <c r="F67" s="42"/>
      <c r="G67" s="42"/>
      <c r="H67" s="42"/>
      <c r="I67" s="42"/>
      <c r="J67" s="104">
        <f>J94</f>
        <v>0</v>
      </c>
      <c r="K67" s="42"/>
      <c r="L67" s="147"/>
      <c r="S67" s="40"/>
      <c r="T67" s="40"/>
      <c r="U67" s="40"/>
      <c r="V67" s="40"/>
      <c r="W67" s="40"/>
      <c r="X67" s="40"/>
      <c r="Y67" s="40"/>
      <c r="Z67" s="40"/>
      <c r="AA67" s="40"/>
      <c r="AB67" s="40"/>
      <c r="AC67" s="40"/>
      <c r="AD67" s="40"/>
      <c r="AE67" s="40"/>
      <c r="AU67" s="19" t="s">
        <v>173</v>
      </c>
    </row>
    <row r="68" s="9" customFormat="1" ht="24.96" customHeight="1">
      <c r="A68" s="9"/>
      <c r="B68" s="177"/>
      <c r="C68" s="178"/>
      <c r="D68" s="179" t="s">
        <v>174</v>
      </c>
      <c r="E68" s="180"/>
      <c r="F68" s="180"/>
      <c r="G68" s="180"/>
      <c r="H68" s="180"/>
      <c r="I68" s="180"/>
      <c r="J68" s="181">
        <f>J95</f>
        <v>0</v>
      </c>
      <c r="K68" s="178"/>
      <c r="L68" s="182"/>
      <c r="S68" s="9"/>
      <c r="T68" s="9"/>
      <c r="U68" s="9"/>
      <c r="V68" s="9"/>
      <c r="W68" s="9"/>
      <c r="X68" s="9"/>
      <c r="Y68" s="9"/>
      <c r="Z68" s="9"/>
      <c r="AA68" s="9"/>
      <c r="AB68" s="9"/>
      <c r="AC68" s="9"/>
      <c r="AD68" s="9"/>
      <c r="AE68" s="9"/>
    </row>
    <row r="69" s="10" customFormat="1" ht="19.92" customHeight="1">
      <c r="A69" s="10"/>
      <c r="B69" s="183"/>
      <c r="C69" s="127"/>
      <c r="D69" s="184" t="s">
        <v>1368</v>
      </c>
      <c r="E69" s="185"/>
      <c r="F69" s="185"/>
      <c r="G69" s="185"/>
      <c r="H69" s="185"/>
      <c r="I69" s="185"/>
      <c r="J69" s="186">
        <f>J96</f>
        <v>0</v>
      </c>
      <c r="K69" s="127"/>
      <c r="L69" s="187"/>
      <c r="S69" s="10"/>
      <c r="T69" s="10"/>
      <c r="U69" s="10"/>
      <c r="V69" s="10"/>
      <c r="W69" s="10"/>
      <c r="X69" s="10"/>
      <c r="Y69" s="10"/>
      <c r="Z69" s="10"/>
      <c r="AA69" s="10"/>
      <c r="AB69" s="10"/>
      <c r="AC69" s="10"/>
      <c r="AD69" s="10"/>
      <c r="AE69" s="10"/>
    </row>
    <row r="70" s="9" customFormat="1" ht="24.96" customHeight="1">
      <c r="A70" s="9"/>
      <c r="B70" s="177"/>
      <c r="C70" s="178"/>
      <c r="D70" s="179" t="s">
        <v>1369</v>
      </c>
      <c r="E70" s="180"/>
      <c r="F70" s="180"/>
      <c r="G70" s="180"/>
      <c r="H70" s="180"/>
      <c r="I70" s="180"/>
      <c r="J70" s="181">
        <f>J118</f>
        <v>0</v>
      </c>
      <c r="K70" s="178"/>
      <c r="L70" s="182"/>
      <c r="S70" s="9"/>
      <c r="T70" s="9"/>
      <c r="U70" s="9"/>
      <c r="V70" s="9"/>
      <c r="W70" s="9"/>
      <c r="X70" s="9"/>
      <c r="Y70" s="9"/>
      <c r="Z70" s="9"/>
      <c r="AA70" s="9"/>
      <c r="AB70" s="9"/>
      <c r="AC70" s="9"/>
      <c r="AD70" s="9"/>
      <c r="AE70" s="9"/>
    </row>
    <row r="71" s="2" customFormat="1" ht="21.84" customHeight="1">
      <c r="A71" s="40"/>
      <c r="B71" s="41"/>
      <c r="C71" s="42"/>
      <c r="D71" s="42"/>
      <c r="E71" s="42"/>
      <c r="F71" s="42"/>
      <c r="G71" s="42"/>
      <c r="H71" s="42"/>
      <c r="I71" s="42"/>
      <c r="J71" s="42"/>
      <c r="K71" s="42"/>
      <c r="L71" s="147"/>
      <c r="S71" s="40"/>
      <c r="T71" s="40"/>
      <c r="U71" s="40"/>
      <c r="V71" s="40"/>
      <c r="W71" s="40"/>
      <c r="X71" s="40"/>
      <c r="Y71" s="40"/>
      <c r="Z71" s="40"/>
      <c r="AA71" s="40"/>
      <c r="AB71" s="40"/>
      <c r="AC71" s="40"/>
      <c r="AD71" s="40"/>
      <c r="AE71" s="40"/>
    </row>
    <row r="72" s="2" customFormat="1" ht="6.96" customHeight="1">
      <c r="A72" s="40"/>
      <c r="B72" s="61"/>
      <c r="C72" s="62"/>
      <c r="D72" s="62"/>
      <c r="E72" s="62"/>
      <c r="F72" s="62"/>
      <c r="G72" s="62"/>
      <c r="H72" s="62"/>
      <c r="I72" s="62"/>
      <c r="J72" s="62"/>
      <c r="K72" s="62"/>
      <c r="L72" s="147"/>
      <c r="S72" s="40"/>
      <c r="T72" s="40"/>
      <c r="U72" s="40"/>
      <c r="V72" s="40"/>
      <c r="W72" s="40"/>
      <c r="X72" s="40"/>
      <c r="Y72" s="40"/>
      <c r="Z72" s="40"/>
      <c r="AA72" s="40"/>
      <c r="AB72" s="40"/>
      <c r="AC72" s="40"/>
      <c r="AD72" s="40"/>
      <c r="AE72" s="40"/>
    </row>
    <row r="76" s="2" customFormat="1" ht="6.96" customHeight="1">
      <c r="A76" s="40"/>
      <c r="B76" s="63"/>
      <c r="C76" s="64"/>
      <c r="D76" s="64"/>
      <c r="E76" s="64"/>
      <c r="F76" s="64"/>
      <c r="G76" s="64"/>
      <c r="H76" s="64"/>
      <c r="I76" s="64"/>
      <c r="J76" s="64"/>
      <c r="K76" s="64"/>
      <c r="L76" s="147"/>
      <c r="S76" s="40"/>
      <c r="T76" s="40"/>
      <c r="U76" s="40"/>
      <c r="V76" s="40"/>
      <c r="W76" s="40"/>
      <c r="X76" s="40"/>
      <c r="Y76" s="40"/>
      <c r="Z76" s="40"/>
      <c r="AA76" s="40"/>
      <c r="AB76" s="40"/>
      <c r="AC76" s="40"/>
      <c r="AD76" s="40"/>
      <c r="AE76" s="40"/>
    </row>
    <row r="77" s="2" customFormat="1" ht="24.96" customHeight="1">
      <c r="A77" s="40"/>
      <c r="B77" s="41"/>
      <c r="C77" s="25" t="s">
        <v>176</v>
      </c>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6.96" customHeight="1">
      <c r="A78" s="40"/>
      <c r="B78" s="41"/>
      <c r="C78" s="42"/>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2" customHeight="1">
      <c r="A79" s="40"/>
      <c r="B79" s="41"/>
      <c r="C79" s="34" t="s">
        <v>16</v>
      </c>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6.5" customHeight="1">
      <c r="A80" s="40"/>
      <c r="B80" s="41"/>
      <c r="C80" s="42"/>
      <c r="D80" s="42"/>
      <c r="E80" s="172" t="str">
        <f>E7</f>
        <v>Oprava trati v úseku 1. TK Velké Březno - Boletice n.L. a 1. SK v žst. Boletice_OPRAVA č.1</v>
      </c>
      <c r="F80" s="34"/>
      <c r="G80" s="34"/>
      <c r="H80" s="34"/>
      <c r="I80" s="42"/>
      <c r="J80" s="42"/>
      <c r="K80" s="42"/>
      <c r="L80" s="147"/>
      <c r="S80" s="40"/>
      <c r="T80" s="40"/>
      <c r="U80" s="40"/>
      <c r="V80" s="40"/>
      <c r="W80" s="40"/>
      <c r="X80" s="40"/>
      <c r="Y80" s="40"/>
      <c r="Z80" s="40"/>
      <c r="AA80" s="40"/>
      <c r="AB80" s="40"/>
      <c r="AC80" s="40"/>
      <c r="AD80" s="40"/>
      <c r="AE80" s="40"/>
    </row>
    <row r="81" s="1" customFormat="1" ht="12" customHeight="1">
      <c r="B81" s="23"/>
      <c r="C81" s="34" t="s">
        <v>162</v>
      </c>
      <c r="D81" s="24"/>
      <c r="E81" s="24"/>
      <c r="F81" s="24"/>
      <c r="G81" s="24"/>
      <c r="H81" s="24"/>
      <c r="I81" s="24"/>
      <c r="J81" s="24"/>
      <c r="K81" s="24"/>
      <c r="L81" s="22"/>
    </row>
    <row r="82" s="1" customFormat="1" ht="16.5" customHeight="1">
      <c r="B82" s="23"/>
      <c r="C82" s="24"/>
      <c r="D82" s="24"/>
      <c r="E82" s="172" t="s">
        <v>924</v>
      </c>
      <c r="F82" s="24"/>
      <c r="G82" s="24"/>
      <c r="H82" s="24"/>
      <c r="I82" s="24"/>
      <c r="J82" s="24"/>
      <c r="K82" s="24"/>
      <c r="L82" s="22"/>
    </row>
    <row r="83" s="1" customFormat="1" ht="12" customHeight="1">
      <c r="B83" s="23"/>
      <c r="C83" s="34" t="s">
        <v>164</v>
      </c>
      <c r="D83" s="24"/>
      <c r="E83" s="24"/>
      <c r="F83" s="24"/>
      <c r="G83" s="24"/>
      <c r="H83" s="24"/>
      <c r="I83" s="24"/>
      <c r="J83" s="24"/>
      <c r="K83" s="24"/>
      <c r="L83" s="22"/>
    </row>
    <row r="84" s="2" customFormat="1" ht="16.5" customHeight="1">
      <c r="A84" s="40"/>
      <c r="B84" s="41"/>
      <c r="C84" s="42"/>
      <c r="D84" s="42"/>
      <c r="E84" s="278" t="s">
        <v>1431</v>
      </c>
      <c r="F84" s="42"/>
      <c r="G84" s="42"/>
      <c r="H84" s="42"/>
      <c r="I84" s="42"/>
      <c r="J84" s="42"/>
      <c r="K84" s="42"/>
      <c r="L84" s="147"/>
      <c r="S84" s="40"/>
      <c r="T84" s="40"/>
      <c r="U84" s="40"/>
      <c r="V84" s="40"/>
      <c r="W84" s="40"/>
      <c r="X84" s="40"/>
      <c r="Y84" s="40"/>
      <c r="Z84" s="40"/>
      <c r="AA84" s="40"/>
      <c r="AB84" s="40"/>
      <c r="AC84" s="40"/>
      <c r="AD84" s="40"/>
      <c r="AE84" s="40"/>
    </row>
    <row r="85" s="2" customFormat="1" ht="12" customHeight="1">
      <c r="A85" s="40"/>
      <c r="B85" s="41"/>
      <c r="C85" s="34" t="s">
        <v>926</v>
      </c>
      <c r="D85" s="42"/>
      <c r="E85" s="42"/>
      <c r="F85" s="42"/>
      <c r="G85" s="42"/>
      <c r="H85" s="42"/>
      <c r="I85" s="42"/>
      <c r="J85" s="42"/>
      <c r="K85" s="42"/>
      <c r="L85" s="147"/>
      <c r="S85" s="40"/>
      <c r="T85" s="40"/>
      <c r="U85" s="40"/>
      <c r="V85" s="40"/>
      <c r="W85" s="40"/>
      <c r="X85" s="40"/>
      <c r="Y85" s="40"/>
      <c r="Z85" s="40"/>
      <c r="AA85" s="40"/>
      <c r="AB85" s="40"/>
      <c r="AC85" s="40"/>
      <c r="AD85" s="40"/>
      <c r="AE85" s="40"/>
    </row>
    <row r="86" s="2" customFormat="1" ht="16.5" customHeight="1">
      <c r="A86" s="40"/>
      <c r="B86" s="41"/>
      <c r="C86" s="42"/>
      <c r="D86" s="42"/>
      <c r="E86" s="71" t="str">
        <f>E13</f>
        <v>002 - km 441,125 - svršek</v>
      </c>
      <c r="F86" s="42"/>
      <c r="G86" s="42"/>
      <c r="H86" s="42"/>
      <c r="I86" s="42"/>
      <c r="J86" s="42"/>
      <c r="K86" s="42"/>
      <c r="L86" s="147"/>
      <c r="S86" s="40"/>
      <c r="T86" s="40"/>
      <c r="U86" s="40"/>
      <c r="V86" s="40"/>
      <c r="W86" s="40"/>
      <c r="X86" s="40"/>
      <c r="Y86" s="40"/>
      <c r="Z86" s="40"/>
      <c r="AA86" s="40"/>
      <c r="AB86" s="40"/>
      <c r="AC86" s="40"/>
      <c r="AD86" s="40"/>
      <c r="AE86" s="40"/>
    </row>
    <row r="87" s="2" customFormat="1" ht="6.96" customHeight="1">
      <c r="A87" s="40"/>
      <c r="B87" s="41"/>
      <c r="C87" s="42"/>
      <c r="D87" s="42"/>
      <c r="E87" s="42"/>
      <c r="F87" s="42"/>
      <c r="G87" s="42"/>
      <c r="H87" s="42"/>
      <c r="I87" s="42"/>
      <c r="J87" s="42"/>
      <c r="K87" s="42"/>
      <c r="L87" s="147"/>
      <c r="S87" s="40"/>
      <c r="T87" s="40"/>
      <c r="U87" s="40"/>
      <c r="V87" s="40"/>
      <c r="W87" s="40"/>
      <c r="X87" s="40"/>
      <c r="Y87" s="40"/>
      <c r="Z87" s="40"/>
      <c r="AA87" s="40"/>
      <c r="AB87" s="40"/>
      <c r="AC87" s="40"/>
      <c r="AD87" s="40"/>
      <c r="AE87" s="40"/>
    </row>
    <row r="88" s="2" customFormat="1" ht="12" customHeight="1">
      <c r="A88" s="40"/>
      <c r="B88" s="41"/>
      <c r="C88" s="34" t="s">
        <v>21</v>
      </c>
      <c r="D88" s="42"/>
      <c r="E88" s="42"/>
      <c r="F88" s="29" t="str">
        <f>F16</f>
        <v xml:space="preserve"> </v>
      </c>
      <c r="G88" s="42"/>
      <c r="H88" s="42"/>
      <c r="I88" s="34" t="s">
        <v>23</v>
      </c>
      <c r="J88" s="74" t="str">
        <f>IF(J16="","",J16)</f>
        <v>15. 3. 2021</v>
      </c>
      <c r="K88" s="42"/>
      <c r="L88" s="147"/>
      <c r="S88" s="40"/>
      <c r="T88" s="40"/>
      <c r="U88" s="40"/>
      <c r="V88" s="40"/>
      <c r="W88" s="40"/>
      <c r="X88" s="40"/>
      <c r="Y88" s="40"/>
      <c r="Z88" s="40"/>
      <c r="AA88" s="40"/>
      <c r="AB88" s="40"/>
      <c r="AC88" s="40"/>
      <c r="AD88" s="40"/>
      <c r="AE88" s="40"/>
    </row>
    <row r="89" s="2" customFormat="1" ht="6.96" customHeight="1">
      <c r="A89" s="40"/>
      <c r="B89" s="41"/>
      <c r="C89" s="42"/>
      <c r="D89" s="42"/>
      <c r="E89" s="42"/>
      <c r="F89" s="42"/>
      <c r="G89" s="42"/>
      <c r="H89" s="42"/>
      <c r="I89" s="42"/>
      <c r="J89" s="42"/>
      <c r="K89" s="42"/>
      <c r="L89" s="147"/>
      <c r="S89" s="40"/>
      <c r="T89" s="40"/>
      <c r="U89" s="40"/>
      <c r="V89" s="40"/>
      <c r="W89" s="40"/>
      <c r="X89" s="40"/>
      <c r="Y89" s="40"/>
      <c r="Z89" s="40"/>
      <c r="AA89" s="40"/>
      <c r="AB89" s="40"/>
      <c r="AC89" s="40"/>
      <c r="AD89" s="40"/>
      <c r="AE89" s="40"/>
    </row>
    <row r="90" s="2" customFormat="1" ht="15.15" customHeight="1">
      <c r="A90" s="40"/>
      <c r="B90" s="41"/>
      <c r="C90" s="34" t="s">
        <v>25</v>
      </c>
      <c r="D90" s="42"/>
      <c r="E90" s="42"/>
      <c r="F90" s="29" t="str">
        <f>E19</f>
        <v xml:space="preserve"> </v>
      </c>
      <c r="G90" s="42"/>
      <c r="H90" s="42"/>
      <c r="I90" s="34" t="s">
        <v>30</v>
      </c>
      <c r="J90" s="38" t="str">
        <f>E25</f>
        <v xml:space="preserve"> </v>
      </c>
      <c r="K90" s="42"/>
      <c r="L90" s="147"/>
      <c r="S90" s="40"/>
      <c r="T90" s="40"/>
      <c r="U90" s="40"/>
      <c r="V90" s="40"/>
      <c r="W90" s="40"/>
      <c r="X90" s="40"/>
      <c r="Y90" s="40"/>
      <c r="Z90" s="40"/>
      <c r="AA90" s="40"/>
      <c r="AB90" s="40"/>
      <c r="AC90" s="40"/>
      <c r="AD90" s="40"/>
      <c r="AE90" s="40"/>
    </row>
    <row r="91" s="2" customFormat="1" ht="15.15" customHeight="1">
      <c r="A91" s="40"/>
      <c r="B91" s="41"/>
      <c r="C91" s="34" t="s">
        <v>28</v>
      </c>
      <c r="D91" s="42"/>
      <c r="E91" s="42"/>
      <c r="F91" s="29" t="str">
        <f>IF(E22="","",E22)</f>
        <v>Vyplň údaj</v>
      </c>
      <c r="G91" s="42"/>
      <c r="H91" s="42"/>
      <c r="I91" s="34" t="s">
        <v>32</v>
      </c>
      <c r="J91" s="38" t="str">
        <f>E28</f>
        <v>Věra Trnková</v>
      </c>
      <c r="K91" s="42"/>
      <c r="L91" s="147"/>
      <c r="S91" s="40"/>
      <c r="T91" s="40"/>
      <c r="U91" s="40"/>
      <c r="V91" s="40"/>
      <c r="W91" s="40"/>
      <c r="X91" s="40"/>
      <c r="Y91" s="40"/>
      <c r="Z91" s="40"/>
      <c r="AA91" s="40"/>
      <c r="AB91" s="40"/>
      <c r="AC91" s="40"/>
      <c r="AD91" s="40"/>
      <c r="AE91" s="40"/>
    </row>
    <row r="92" s="2" customFormat="1" ht="10.32" customHeight="1">
      <c r="A92" s="40"/>
      <c r="B92" s="41"/>
      <c r="C92" s="42"/>
      <c r="D92" s="42"/>
      <c r="E92" s="42"/>
      <c r="F92" s="42"/>
      <c r="G92" s="42"/>
      <c r="H92" s="42"/>
      <c r="I92" s="42"/>
      <c r="J92" s="42"/>
      <c r="K92" s="42"/>
      <c r="L92" s="147"/>
      <c r="S92" s="40"/>
      <c r="T92" s="40"/>
      <c r="U92" s="40"/>
      <c r="V92" s="40"/>
      <c r="W92" s="40"/>
      <c r="X92" s="40"/>
      <c r="Y92" s="40"/>
      <c r="Z92" s="40"/>
      <c r="AA92" s="40"/>
      <c r="AB92" s="40"/>
      <c r="AC92" s="40"/>
      <c r="AD92" s="40"/>
      <c r="AE92" s="40"/>
    </row>
    <row r="93" s="11" customFormat="1" ht="29.28" customHeight="1">
      <c r="A93" s="188"/>
      <c r="B93" s="189"/>
      <c r="C93" s="190" t="s">
        <v>177</v>
      </c>
      <c r="D93" s="191" t="s">
        <v>55</v>
      </c>
      <c r="E93" s="191" t="s">
        <v>51</v>
      </c>
      <c r="F93" s="191" t="s">
        <v>52</v>
      </c>
      <c r="G93" s="191" t="s">
        <v>178</v>
      </c>
      <c r="H93" s="191" t="s">
        <v>179</v>
      </c>
      <c r="I93" s="191" t="s">
        <v>180</v>
      </c>
      <c r="J93" s="191" t="s">
        <v>172</v>
      </c>
      <c r="K93" s="192" t="s">
        <v>181</v>
      </c>
      <c r="L93" s="193"/>
      <c r="M93" s="94" t="s">
        <v>19</v>
      </c>
      <c r="N93" s="95" t="s">
        <v>40</v>
      </c>
      <c r="O93" s="95" t="s">
        <v>182</v>
      </c>
      <c r="P93" s="95" t="s">
        <v>183</v>
      </c>
      <c r="Q93" s="95" t="s">
        <v>184</v>
      </c>
      <c r="R93" s="95" t="s">
        <v>185</v>
      </c>
      <c r="S93" s="95" t="s">
        <v>186</v>
      </c>
      <c r="T93" s="96" t="s">
        <v>187</v>
      </c>
      <c r="U93" s="188"/>
      <c r="V93" s="188"/>
      <c r="W93" s="188"/>
      <c r="X93" s="188"/>
      <c r="Y93" s="188"/>
      <c r="Z93" s="188"/>
      <c r="AA93" s="188"/>
      <c r="AB93" s="188"/>
      <c r="AC93" s="188"/>
      <c r="AD93" s="188"/>
      <c r="AE93" s="188"/>
    </row>
    <row r="94" s="2" customFormat="1" ht="22.8" customHeight="1">
      <c r="A94" s="40"/>
      <c r="B94" s="41"/>
      <c r="C94" s="101" t="s">
        <v>188</v>
      </c>
      <c r="D94" s="42"/>
      <c r="E94" s="42"/>
      <c r="F94" s="42"/>
      <c r="G94" s="42"/>
      <c r="H94" s="42"/>
      <c r="I94" s="42"/>
      <c r="J94" s="194">
        <f>BK94</f>
        <v>0</v>
      </c>
      <c r="K94" s="42"/>
      <c r="L94" s="46"/>
      <c r="M94" s="97"/>
      <c r="N94" s="195"/>
      <c r="O94" s="98"/>
      <c r="P94" s="196">
        <f>P95+P118</f>
        <v>0</v>
      </c>
      <c r="Q94" s="98"/>
      <c r="R94" s="196">
        <f>R95+R118</f>
        <v>41.582999999999998</v>
      </c>
      <c r="S94" s="98"/>
      <c r="T94" s="197">
        <f>T95+T118</f>
        <v>0</v>
      </c>
      <c r="U94" s="40"/>
      <c r="V94" s="40"/>
      <c r="W94" s="40"/>
      <c r="X94" s="40"/>
      <c r="Y94" s="40"/>
      <c r="Z94" s="40"/>
      <c r="AA94" s="40"/>
      <c r="AB94" s="40"/>
      <c r="AC94" s="40"/>
      <c r="AD94" s="40"/>
      <c r="AE94" s="40"/>
      <c r="AT94" s="19" t="s">
        <v>69</v>
      </c>
      <c r="AU94" s="19" t="s">
        <v>173</v>
      </c>
      <c r="BK94" s="198">
        <f>BK95+BK118</f>
        <v>0</v>
      </c>
    </row>
    <row r="95" s="12" customFormat="1" ht="25.92" customHeight="1">
      <c r="A95" s="12"/>
      <c r="B95" s="199"/>
      <c r="C95" s="200"/>
      <c r="D95" s="201" t="s">
        <v>69</v>
      </c>
      <c r="E95" s="202" t="s">
        <v>189</v>
      </c>
      <c r="F95" s="202" t="s">
        <v>190</v>
      </c>
      <c r="G95" s="200"/>
      <c r="H95" s="200"/>
      <c r="I95" s="203"/>
      <c r="J95" s="204">
        <f>BK95</f>
        <v>0</v>
      </c>
      <c r="K95" s="200"/>
      <c r="L95" s="205"/>
      <c r="M95" s="206"/>
      <c r="N95" s="207"/>
      <c r="O95" s="207"/>
      <c r="P95" s="208">
        <f>P96</f>
        <v>0</v>
      </c>
      <c r="Q95" s="207"/>
      <c r="R95" s="208">
        <f>R96</f>
        <v>41.582999999999998</v>
      </c>
      <c r="S95" s="207"/>
      <c r="T95" s="209">
        <f>T96</f>
        <v>0</v>
      </c>
      <c r="U95" s="12"/>
      <c r="V95" s="12"/>
      <c r="W95" s="12"/>
      <c r="X95" s="12"/>
      <c r="Y95" s="12"/>
      <c r="Z95" s="12"/>
      <c r="AA95" s="12"/>
      <c r="AB95" s="12"/>
      <c r="AC95" s="12"/>
      <c r="AD95" s="12"/>
      <c r="AE95" s="12"/>
      <c r="AR95" s="210" t="s">
        <v>77</v>
      </c>
      <c r="AT95" s="211" t="s">
        <v>69</v>
      </c>
      <c r="AU95" s="211" t="s">
        <v>70</v>
      </c>
      <c r="AY95" s="210" t="s">
        <v>191</v>
      </c>
      <c r="BK95" s="212">
        <f>BK96</f>
        <v>0</v>
      </c>
    </row>
    <row r="96" s="12" customFormat="1" ht="22.8" customHeight="1">
      <c r="A96" s="12"/>
      <c r="B96" s="199"/>
      <c r="C96" s="200"/>
      <c r="D96" s="201" t="s">
        <v>69</v>
      </c>
      <c r="E96" s="213" t="s">
        <v>192</v>
      </c>
      <c r="F96" s="213" t="s">
        <v>1370</v>
      </c>
      <c r="G96" s="200"/>
      <c r="H96" s="200"/>
      <c r="I96" s="203"/>
      <c r="J96" s="214">
        <f>BK96</f>
        <v>0</v>
      </c>
      <c r="K96" s="200"/>
      <c r="L96" s="205"/>
      <c r="M96" s="206"/>
      <c r="N96" s="207"/>
      <c r="O96" s="207"/>
      <c r="P96" s="208">
        <f>SUM(P97:P117)</f>
        <v>0</v>
      </c>
      <c r="Q96" s="207"/>
      <c r="R96" s="208">
        <f>SUM(R97:R117)</f>
        <v>41.582999999999998</v>
      </c>
      <c r="S96" s="207"/>
      <c r="T96" s="209">
        <f>SUM(T97:T117)</f>
        <v>0</v>
      </c>
      <c r="U96" s="12"/>
      <c r="V96" s="12"/>
      <c r="W96" s="12"/>
      <c r="X96" s="12"/>
      <c r="Y96" s="12"/>
      <c r="Z96" s="12"/>
      <c r="AA96" s="12"/>
      <c r="AB96" s="12"/>
      <c r="AC96" s="12"/>
      <c r="AD96" s="12"/>
      <c r="AE96" s="12"/>
      <c r="AR96" s="210" t="s">
        <v>77</v>
      </c>
      <c r="AT96" s="211" t="s">
        <v>69</v>
      </c>
      <c r="AU96" s="211" t="s">
        <v>77</v>
      </c>
      <c r="AY96" s="210" t="s">
        <v>191</v>
      </c>
      <c r="BK96" s="212">
        <f>SUM(BK97:BK117)</f>
        <v>0</v>
      </c>
    </row>
    <row r="97" s="2" customFormat="1">
      <c r="A97" s="40"/>
      <c r="B97" s="41"/>
      <c r="C97" s="215" t="s">
        <v>77</v>
      </c>
      <c r="D97" s="215" t="s">
        <v>194</v>
      </c>
      <c r="E97" s="216" t="s">
        <v>1371</v>
      </c>
      <c r="F97" s="217" t="s">
        <v>1372</v>
      </c>
      <c r="G97" s="218" t="s">
        <v>236</v>
      </c>
      <c r="H97" s="219">
        <v>32</v>
      </c>
      <c r="I97" s="220"/>
      <c r="J97" s="221">
        <f>ROUND(I97*H97,2)</f>
        <v>0</v>
      </c>
      <c r="K97" s="217" t="s">
        <v>198</v>
      </c>
      <c r="L97" s="46"/>
      <c r="M97" s="222" t="s">
        <v>19</v>
      </c>
      <c r="N97" s="223" t="s">
        <v>41</v>
      </c>
      <c r="O97" s="86"/>
      <c r="P97" s="224">
        <f>O97*H97</f>
        <v>0</v>
      </c>
      <c r="Q97" s="224">
        <v>0</v>
      </c>
      <c r="R97" s="224">
        <f>Q97*H97</f>
        <v>0</v>
      </c>
      <c r="S97" s="224">
        <v>0</v>
      </c>
      <c r="T97" s="225">
        <f>S97*H97</f>
        <v>0</v>
      </c>
      <c r="U97" s="40"/>
      <c r="V97" s="40"/>
      <c r="W97" s="40"/>
      <c r="X97" s="40"/>
      <c r="Y97" s="40"/>
      <c r="Z97" s="40"/>
      <c r="AA97" s="40"/>
      <c r="AB97" s="40"/>
      <c r="AC97" s="40"/>
      <c r="AD97" s="40"/>
      <c r="AE97" s="40"/>
      <c r="AR97" s="226" t="s">
        <v>119</v>
      </c>
      <c r="AT97" s="226" t="s">
        <v>194</v>
      </c>
      <c r="AU97" s="226" t="s">
        <v>79</v>
      </c>
      <c r="AY97" s="19" t="s">
        <v>191</v>
      </c>
      <c r="BE97" s="227">
        <f>IF(N97="základní",J97,0)</f>
        <v>0</v>
      </c>
      <c r="BF97" s="227">
        <f>IF(N97="snížená",J97,0)</f>
        <v>0</v>
      </c>
      <c r="BG97" s="227">
        <f>IF(N97="zákl. přenesená",J97,0)</f>
        <v>0</v>
      </c>
      <c r="BH97" s="227">
        <f>IF(N97="sníž. přenesená",J97,0)</f>
        <v>0</v>
      </c>
      <c r="BI97" s="227">
        <f>IF(N97="nulová",J97,0)</f>
        <v>0</v>
      </c>
      <c r="BJ97" s="19" t="s">
        <v>77</v>
      </c>
      <c r="BK97" s="227">
        <f>ROUND(I97*H97,2)</f>
        <v>0</v>
      </c>
      <c r="BL97" s="19" t="s">
        <v>119</v>
      </c>
      <c r="BM97" s="226" t="s">
        <v>1643</v>
      </c>
    </row>
    <row r="98" s="13" customFormat="1">
      <c r="A98" s="13"/>
      <c r="B98" s="228"/>
      <c r="C98" s="229"/>
      <c r="D98" s="230" t="s">
        <v>200</v>
      </c>
      <c r="E98" s="231" t="s">
        <v>19</v>
      </c>
      <c r="F98" s="232" t="s">
        <v>1374</v>
      </c>
      <c r="G98" s="229"/>
      <c r="H98" s="231" t="s">
        <v>19</v>
      </c>
      <c r="I98" s="233"/>
      <c r="J98" s="229"/>
      <c r="K98" s="229"/>
      <c r="L98" s="234"/>
      <c r="M98" s="235"/>
      <c r="N98" s="236"/>
      <c r="O98" s="236"/>
      <c r="P98" s="236"/>
      <c r="Q98" s="236"/>
      <c r="R98" s="236"/>
      <c r="S98" s="236"/>
      <c r="T98" s="237"/>
      <c r="U98" s="13"/>
      <c r="V98" s="13"/>
      <c r="W98" s="13"/>
      <c r="X98" s="13"/>
      <c r="Y98" s="13"/>
      <c r="Z98" s="13"/>
      <c r="AA98" s="13"/>
      <c r="AB98" s="13"/>
      <c r="AC98" s="13"/>
      <c r="AD98" s="13"/>
      <c r="AE98" s="13"/>
      <c r="AT98" s="238" t="s">
        <v>200</v>
      </c>
      <c r="AU98" s="238" t="s">
        <v>79</v>
      </c>
      <c r="AV98" s="13" t="s">
        <v>77</v>
      </c>
      <c r="AW98" s="13" t="s">
        <v>31</v>
      </c>
      <c r="AX98" s="13" t="s">
        <v>70</v>
      </c>
      <c r="AY98" s="238" t="s">
        <v>191</v>
      </c>
    </row>
    <row r="99" s="14" customFormat="1">
      <c r="A99" s="14"/>
      <c r="B99" s="239"/>
      <c r="C99" s="240"/>
      <c r="D99" s="230" t="s">
        <v>200</v>
      </c>
      <c r="E99" s="241" t="s">
        <v>19</v>
      </c>
      <c r="F99" s="242" t="s">
        <v>1644</v>
      </c>
      <c r="G99" s="240"/>
      <c r="H99" s="243">
        <v>32</v>
      </c>
      <c r="I99" s="244"/>
      <c r="J99" s="240"/>
      <c r="K99" s="240"/>
      <c r="L99" s="245"/>
      <c r="M99" s="246"/>
      <c r="N99" s="247"/>
      <c r="O99" s="247"/>
      <c r="P99" s="247"/>
      <c r="Q99" s="247"/>
      <c r="R99" s="247"/>
      <c r="S99" s="247"/>
      <c r="T99" s="248"/>
      <c r="U99" s="14"/>
      <c r="V99" s="14"/>
      <c r="W99" s="14"/>
      <c r="X99" s="14"/>
      <c r="Y99" s="14"/>
      <c r="Z99" s="14"/>
      <c r="AA99" s="14"/>
      <c r="AB99" s="14"/>
      <c r="AC99" s="14"/>
      <c r="AD99" s="14"/>
      <c r="AE99" s="14"/>
      <c r="AT99" s="249" t="s">
        <v>200</v>
      </c>
      <c r="AU99" s="249" t="s">
        <v>79</v>
      </c>
      <c r="AV99" s="14" t="s">
        <v>79</v>
      </c>
      <c r="AW99" s="14" t="s">
        <v>31</v>
      </c>
      <c r="AX99" s="14" t="s">
        <v>77</v>
      </c>
      <c r="AY99" s="249" t="s">
        <v>191</v>
      </c>
    </row>
    <row r="100" s="2" customFormat="1" ht="66.75" customHeight="1">
      <c r="A100" s="40"/>
      <c r="B100" s="41"/>
      <c r="C100" s="215" t="s">
        <v>79</v>
      </c>
      <c r="D100" s="215" t="s">
        <v>194</v>
      </c>
      <c r="E100" s="216" t="s">
        <v>1376</v>
      </c>
      <c r="F100" s="217" t="s">
        <v>1377</v>
      </c>
      <c r="G100" s="218" t="s">
        <v>236</v>
      </c>
      <c r="H100" s="219">
        <v>29.120000000000001</v>
      </c>
      <c r="I100" s="220"/>
      <c r="J100" s="221">
        <f>ROUND(I100*H100,2)</f>
        <v>0</v>
      </c>
      <c r="K100" s="217" t="s">
        <v>198</v>
      </c>
      <c r="L100" s="46"/>
      <c r="M100" s="222" t="s">
        <v>19</v>
      </c>
      <c r="N100" s="223" t="s">
        <v>41</v>
      </c>
      <c r="O100" s="86"/>
      <c r="P100" s="224">
        <f>O100*H100</f>
        <v>0</v>
      </c>
      <c r="Q100" s="224">
        <v>0</v>
      </c>
      <c r="R100" s="224">
        <f>Q100*H100</f>
        <v>0</v>
      </c>
      <c r="S100" s="224">
        <v>0</v>
      </c>
      <c r="T100" s="225">
        <f>S100*H100</f>
        <v>0</v>
      </c>
      <c r="U100" s="40"/>
      <c r="V100" s="40"/>
      <c r="W100" s="40"/>
      <c r="X100" s="40"/>
      <c r="Y100" s="40"/>
      <c r="Z100" s="40"/>
      <c r="AA100" s="40"/>
      <c r="AB100" s="40"/>
      <c r="AC100" s="40"/>
      <c r="AD100" s="40"/>
      <c r="AE100" s="40"/>
      <c r="AR100" s="226" t="s">
        <v>119</v>
      </c>
      <c r="AT100" s="226" t="s">
        <v>194</v>
      </c>
      <c r="AU100" s="226" t="s">
        <v>79</v>
      </c>
      <c r="AY100" s="19" t="s">
        <v>191</v>
      </c>
      <c r="BE100" s="227">
        <f>IF(N100="základní",J100,0)</f>
        <v>0</v>
      </c>
      <c r="BF100" s="227">
        <f>IF(N100="snížená",J100,0)</f>
        <v>0</v>
      </c>
      <c r="BG100" s="227">
        <f>IF(N100="zákl. přenesená",J100,0)</f>
        <v>0</v>
      </c>
      <c r="BH100" s="227">
        <f>IF(N100="sníž. přenesená",J100,0)</f>
        <v>0</v>
      </c>
      <c r="BI100" s="227">
        <f>IF(N100="nulová",J100,0)</f>
        <v>0</v>
      </c>
      <c r="BJ100" s="19" t="s">
        <v>77</v>
      </c>
      <c r="BK100" s="227">
        <f>ROUND(I100*H100,2)</f>
        <v>0</v>
      </c>
      <c r="BL100" s="19" t="s">
        <v>119</v>
      </c>
      <c r="BM100" s="226" t="s">
        <v>1645</v>
      </c>
    </row>
    <row r="101" s="2" customFormat="1">
      <c r="A101" s="40"/>
      <c r="B101" s="41"/>
      <c r="C101" s="42"/>
      <c r="D101" s="230" t="s">
        <v>231</v>
      </c>
      <c r="E101" s="42"/>
      <c r="F101" s="271" t="s">
        <v>1379</v>
      </c>
      <c r="G101" s="42"/>
      <c r="H101" s="42"/>
      <c r="I101" s="272"/>
      <c r="J101" s="42"/>
      <c r="K101" s="42"/>
      <c r="L101" s="46"/>
      <c r="M101" s="273"/>
      <c r="N101" s="274"/>
      <c r="O101" s="86"/>
      <c r="P101" s="86"/>
      <c r="Q101" s="86"/>
      <c r="R101" s="86"/>
      <c r="S101" s="86"/>
      <c r="T101" s="87"/>
      <c r="U101" s="40"/>
      <c r="V101" s="40"/>
      <c r="W101" s="40"/>
      <c r="X101" s="40"/>
      <c r="Y101" s="40"/>
      <c r="Z101" s="40"/>
      <c r="AA101" s="40"/>
      <c r="AB101" s="40"/>
      <c r="AC101" s="40"/>
      <c r="AD101" s="40"/>
      <c r="AE101" s="40"/>
      <c r="AT101" s="19" t="s">
        <v>231</v>
      </c>
      <c r="AU101" s="19" t="s">
        <v>79</v>
      </c>
    </row>
    <row r="102" s="13" customFormat="1">
      <c r="A102" s="13"/>
      <c r="B102" s="228"/>
      <c r="C102" s="229"/>
      <c r="D102" s="230" t="s">
        <v>200</v>
      </c>
      <c r="E102" s="231" t="s">
        <v>19</v>
      </c>
      <c r="F102" s="232" t="s">
        <v>1374</v>
      </c>
      <c r="G102" s="229"/>
      <c r="H102" s="231" t="s">
        <v>19</v>
      </c>
      <c r="I102" s="233"/>
      <c r="J102" s="229"/>
      <c r="K102" s="229"/>
      <c r="L102" s="234"/>
      <c r="M102" s="235"/>
      <c r="N102" s="236"/>
      <c r="O102" s="236"/>
      <c r="P102" s="236"/>
      <c r="Q102" s="236"/>
      <c r="R102" s="236"/>
      <c r="S102" s="236"/>
      <c r="T102" s="237"/>
      <c r="U102" s="13"/>
      <c r="V102" s="13"/>
      <c r="W102" s="13"/>
      <c r="X102" s="13"/>
      <c r="Y102" s="13"/>
      <c r="Z102" s="13"/>
      <c r="AA102" s="13"/>
      <c r="AB102" s="13"/>
      <c r="AC102" s="13"/>
      <c r="AD102" s="13"/>
      <c r="AE102" s="13"/>
      <c r="AT102" s="238" t="s">
        <v>200</v>
      </c>
      <c r="AU102" s="238" t="s">
        <v>79</v>
      </c>
      <c r="AV102" s="13" t="s">
        <v>77</v>
      </c>
      <c r="AW102" s="13" t="s">
        <v>31</v>
      </c>
      <c r="AX102" s="13" t="s">
        <v>70</v>
      </c>
      <c r="AY102" s="238" t="s">
        <v>191</v>
      </c>
    </row>
    <row r="103" s="14" customFormat="1">
      <c r="A103" s="14"/>
      <c r="B103" s="239"/>
      <c r="C103" s="240"/>
      <c r="D103" s="230" t="s">
        <v>200</v>
      </c>
      <c r="E103" s="241" t="s">
        <v>19</v>
      </c>
      <c r="F103" s="242" t="s">
        <v>1646</v>
      </c>
      <c r="G103" s="240"/>
      <c r="H103" s="243">
        <v>29.120000000000001</v>
      </c>
      <c r="I103" s="244"/>
      <c r="J103" s="240"/>
      <c r="K103" s="240"/>
      <c r="L103" s="245"/>
      <c r="M103" s="246"/>
      <c r="N103" s="247"/>
      <c r="O103" s="247"/>
      <c r="P103" s="247"/>
      <c r="Q103" s="247"/>
      <c r="R103" s="247"/>
      <c r="S103" s="247"/>
      <c r="T103" s="248"/>
      <c r="U103" s="14"/>
      <c r="V103" s="14"/>
      <c r="W103" s="14"/>
      <c r="X103" s="14"/>
      <c r="Y103" s="14"/>
      <c r="Z103" s="14"/>
      <c r="AA103" s="14"/>
      <c r="AB103" s="14"/>
      <c r="AC103" s="14"/>
      <c r="AD103" s="14"/>
      <c r="AE103" s="14"/>
      <c r="AT103" s="249" t="s">
        <v>200</v>
      </c>
      <c r="AU103" s="249" t="s">
        <v>79</v>
      </c>
      <c r="AV103" s="14" t="s">
        <v>79</v>
      </c>
      <c r="AW103" s="14" t="s">
        <v>31</v>
      </c>
      <c r="AX103" s="14" t="s">
        <v>77</v>
      </c>
      <c r="AY103" s="249" t="s">
        <v>191</v>
      </c>
    </row>
    <row r="104" s="2" customFormat="1" ht="16.5" customHeight="1">
      <c r="A104" s="40"/>
      <c r="B104" s="41"/>
      <c r="C104" s="261" t="s">
        <v>90</v>
      </c>
      <c r="D104" s="261" t="s">
        <v>210</v>
      </c>
      <c r="E104" s="262" t="s">
        <v>1381</v>
      </c>
      <c r="F104" s="263" t="s">
        <v>1382</v>
      </c>
      <c r="G104" s="264" t="s">
        <v>244</v>
      </c>
      <c r="H104" s="265">
        <v>41.582999999999998</v>
      </c>
      <c r="I104" s="266"/>
      <c r="J104" s="267">
        <f>ROUND(I104*H104,2)</f>
        <v>0</v>
      </c>
      <c r="K104" s="263" t="s">
        <v>198</v>
      </c>
      <c r="L104" s="268"/>
      <c r="M104" s="269" t="s">
        <v>19</v>
      </c>
      <c r="N104" s="270" t="s">
        <v>41</v>
      </c>
      <c r="O104" s="86"/>
      <c r="P104" s="224">
        <f>O104*H104</f>
        <v>0</v>
      </c>
      <c r="Q104" s="224">
        <v>1</v>
      </c>
      <c r="R104" s="224">
        <f>Q104*H104</f>
        <v>41.582999999999998</v>
      </c>
      <c r="S104" s="224">
        <v>0</v>
      </c>
      <c r="T104" s="225">
        <f>S104*H104</f>
        <v>0</v>
      </c>
      <c r="U104" s="40"/>
      <c r="V104" s="40"/>
      <c r="W104" s="40"/>
      <c r="X104" s="40"/>
      <c r="Y104" s="40"/>
      <c r="Z104" s="40"/>
      <c r="AA104" s="40"/>
      <c r="AB104" s="40"/>
      <c r="AC104" s="40"/>
      <c r="AD104" s="40"/>
      <c r="AE104" s="40"/>
      <c r="AR104" s="226" t="s">
        <v>213</v>
      </c>
      <c r="AT104" s="226" t="s">
        <v>210</v>
      </c>
      <c r="AU104" s="226" t="s">
        <v>79</v>
      </c>
      <c r="AY104" s="19" t="s">
        <v>191</v>
      </c>
      <c r="BE104" s="227">
        <f>IF(N104="základní",J104,0)</f>
        <v>0</v>
      </c>
      <c r="BF104" s="227">
        <f>IF(N104="snížená",J104,0)</f>
        <v>0</v>
      </c>
      <c r="BG104" s="227">
        <f>IF(N104="zákl. přenesená",J104,0)</f>
        <v>0</v>
      </c>
      <c r="BH104" s="227">
        <f>IF(N104="sníž. přenesená",J104,0)</f>
        <v>0</v>
      </c>
      <c r="BI104" s="227">
        <f>IF(N104="nulová",J104,0)</f>
        <v>0</v>
      </c>
      <c r="BJ104" s="19" t="s">
        <v>77</v>
      </c>
      <c r="BK104" s="227">
        <f>ROUND(I104*H104,2)</f>
        <v>0</v>
      </c>
      <c r="BL104" s="19" t="s">
        <v>119</v>
      </c>
      <c r="BM104" s="226" t="s">
        <v>1647</v>
      </c>
    </row>
    <row r="105" s="14" customFormat="1">
      <c r="A105" s="14"/>
      <c r="B105" s="239"/>
      <c r="C105" s="240"/>
      <c r="D105" s="230" t="s">
        <v>200</v>
      </c>
      <c r="E105" s="241" t="s">
        <v>19</v>
      </c>
      <c r="F105" s="242" t="s">
        <v>1648</v>
      </c>
      <c r="G105" s="240"/>
      <c r="H105" s="243">
        <v>41.582999999999998</v>
      </c>
      <c r="I105" s="244"/>
      <c r="J105" s="240"/>
      <c r="K105" s="240"/>
      <c r="L105" s="245"/>
      <c r="M105" s="246"/>
      <c r="N105" s="247"/>
      <c r="O105" s="247"/>
      <c r="P105" s="247"/>
      <c r="Q105" s="247"/>
      <c r="R105" s="247"/>
      <c r="S105" s="247"/>
      <c r="T105" s="248"/>
      <c r="U105" s="14"/>
      <c r="V105" s="14"/>
      <c r="W105" s="14"/>
      <c r="X105" s="14"/>
      <c r="Y105" s="14"/>
      <c r="Z105" s="14"/>
      <c r="AA105" s="14"/>
      <c r="AB105" s="14"/>
      <c r="AC105" s="14"/>
      <c r="AD105" s="14"/>
      <c r="AE105" s="14"/>
      <c r="AT105" s="249" t="s">
        <v>200</v>
      </c>
      <c r="AU105" s="249" t="s">
        <v>79</v>
      </c>
      <c r="AV105" s="14" t="s">
        <v>79</v>
      </c>
      <c r="AW105" s="14" t="s">
        <v>31</v>
      </c>
      <c r="AX105" s="14" t="s">
        <v>77</v>
      </c>
      <c r="AY105" s="249" t="s">
        <v>191</v>
      </c>
    </row>
    <row r="106" s="2" customFormat="1">
      <c r="A106" s="40"/>
      <c r="B106" s="41"/>
      <c r="C106" s="215" t="s">
        <v>119</v>
      </c>
      <c r="D106" s="215" t="s">
        <v>194</v>
      </c>
      <c r="E106" s="216" t="s">
        <v>234</v>
      </c>
      <c r="F106" s="217" t="s">
        <v>235</v>
      </c>
      <c r="G106" s="218" t="s">
        <v>236</v>
      </c>
      <c r="H106" s="219">
        <v>32</v>
      </c>
      <c r="I106" s="220"/>
      <c r="J106" s="221">
        <f>ROUND(I106*H106,2)</f>
        <v>0</v>
      </c>
      <c r="K106" s="217" t="s">
        <v>198</v>
      </c>
      <c r="L106" s="46"/>
      <c r="M106" s="222" t="s">
        <v>19</v>
      </c>
      <c r="N106" s="223" t="s">
        <v>41</v>
      </c>
      <c r="O106" s="86"/>
      <c r="P106" s="224">
        <f>O106*H106</f>
        <v>0</v>
      </c>
      <c r="Q106" s="224">
        <v>0</v>
      </c>
      <c r="R106" s="224">
        <f>Q106*H106</f>
        <v>0</v>
      </c>
      <c r="S106" s="224">
        <v>0</v>
      </c>
      <c r="T106" s="225">
        <f>S106*H106</f>
        <v>0</v>
      </c>
      <c r="U106" s="40"/>
      <c r="V106" s="40"/>
      <c r="W106" s="40"/>
      <c r="X106" s="40"/>
      <c r="Y106" s="40"/>
      <c r="Z106" s="40"/>
      <c r="AA106" s="40"/>
      <c r="AB106" s="40"/>
      <c r="AC106" s="40"/>
      <c r="AD106" s="40"/>
      <c r="AE106" s="40"/>
      <c r="AR106" s="226" t="s">
        <v>119</v>
      </c>
      <c r="AT106" s="226" t="s">
        <v>194</v>
      </c>
      <c r="AU106" s="226" t="s">
        <v>79</v>
      </c>
      <c r="AY106" s="19" t="s">
        <v>191</v>
      </c>
      <c r="BE106" s="227">
        <f>IF(N106="základní",J106,0)</f>
        <v>0</v>
      </c>
      <c r="BF106" s="227">
        <f>IF(N106="snížená",J106,0)</f>
        <v>0</v>
      </c>
      <c r="BG106" s="227">
        <f>IF(N106="zákl. přenesená",J106,0)</f>
        <v>0</v>
      </c>
      <c r="BH106" s="227">
        <f>IF(N106="sníž. přenesená",J106,0)</f>
        <v>0</v>
      </c>
      <c r="BI106" s="227">
        <f>IF(N106="nulová",J106,0)</f>
        <v>0</v>
      </c>
      <c r="BJ106" s="19" t="s">
        <v>77</v>
      </c>
      <c r="BK106" s="227">
        <f>ROUND(I106*H106,2)</f>
        <v>0</v>
      </c>
      <c r="BL106" s="19" t="s">
        <v>119</v>
      </c>
      <c r="BM106" s="226" t="s">
        <v>1649</v>
      </c>
    </row>
    <row r="107" s="13" customFormat="1">
      <c r="A107" s="13"/>
      <c r="B107" s="228"/>
      <c r="C107" s="229"/>
      <c r="D107" s="230" t="s">
        <v>200</v>
      </c>
      <c r="E107" s="231" t="s">
        <v>19</v>
      </c>
      <c r="F107" s="232" t="s">
        <v>1650</v>
      </c>
      <c r="G107" s="229"/>
      <c r="H107" s="231" t="s">
        <v>19</v>
      </c>
      <c r="I107" s="233"/>
      <c r="J107" s="229"/>
      <c r="K107" s="229"/>
      <c r="L107" s="234"/>
      <c r="M107" s="235"/>
      <c r="N107" s="236"/>
      <c r="O107" s="236"/>
      <c r="P107" s="236"/>
      <c r="Q107" s="236"/>
      <c r="R107" s="236"/>
      <c r="S107" s="236"/>
      <c r="T107" s="237"/>
      <c r="U107" s="13"/>
      <c r="V107" s="13"/>
      <c r="W107" s="13"/>
      <c r="X107" s="13"/>
      <c r="Y107" s="13"/>
      <c r="Z107" s="13"/>
      <c r="AA107" s="13"/>
      <c r="AB107" s="13"/>
      <c r="AC107" s="13"/>
      <c r="AD107" s="13"/>
      <c r="AE107" s="13"/>
      <c r="AT107" s="238" t="s">
        <v>200</v>
      </c>
      <c r="AU107" s="238" t="s">
        <v>79</v>
      </c>
      <c r="AV107" s="13" t="s">
        <v>77</v>
      </c>
      <c r="AW107" s="13" t="s">
        <v>31</v>
      </c>
      <c r="AX107" s="13" t="s">
        <v>70</v>
      </c>
      <c r="AY107" s="238" t="s">
        <v>191</v>
      </c>
    </row>
    <row r="108" s="14" customFormat="1">
      <c r="A108" s="14"/>
      <c r="B108" s="239"/>
      <c r="C108" s="240"/>
      <c r="D108" s="230" t="s">
        <v>200</v>
      </c>
      <c r="E108" s="241" t="s">
        <v>19</v>
      </c>
      <c r="F108" s="242" t="s">
        <v>364</v>
      </c>
      <c r="G108" s="240"/>
      <c r="H108" s="243">
        <v>32</v>
      </c>
      <c r="I108" s="244"/>
      <c r="J108" s="240"/>
      <c r="K108" s="240"/>
      <c r="L108" s="245"/>
      <c r="M108" s="246"/>
      <c r="N108" s="247"/>
      <c r="O108" s="247"/>
      <c r="P108" s="247"/>
      <c r="Q108" s="247"/>
      <c r="R108" s="247"/>
      <c r="S108" s="247"/>
      <c r="T108" s="248"/>
      <c r="U108" s="14"/>
      <c r="V108" s="14"/>
      <c r="W108" s="14"/>
      <c r="X108" s="14"/>
      <c r="Y108" s="14"/>
      <c r="Z108" s="14"/>
      <c r="AA108" s="14"/>
      <c r="AB108" s="14"/>
      <c r="AC108" s="14"/>
      <c r="AD108" s="14"/>
      <c r="AE108" s="14"/>
      <c r="AT108" s="249" t="s">
        <v>200</v>
      </c>
      <c r="AU108" s="249" t="s">
        <v>79</v>
      </c>
      <c r="AV108" s="14" t="s">
        <v>79</v>
      </c>
      <c r="AW108" s="14" t="s">
        <v>31</v>
      </c>
      <c r="AX108" s="14" t="s">
        <v>77</v>
      </c>
      <c r="AY108" s="249" t="s">
        <v>191</v>
      </c>
    </row>
    <row r="109" s="2" customFormat="1" ht="44.25" customHeight="1">
      <c r="A109" s="40"/>
      <c r="B109" s="41"/>
      <c r="C109" s="215" t="s">
        <v>192</v>
      </c>
      <c r="D109" s="215" t="s">
        <v>194</v>
      </c>
      <c r="E109" s="216" t="s">
        <v>1387</v>
      </c>
      <c r="F109" s="217" t="s">
        <v>1388</v>
      </c>
      <c r="G109" s="218" t="s">
        <v>217</v>
      </c>
      <c r="H109" s="219">
        <v>0.016</v>
      </c>
      <c r="I109" s="220"/>
      <c r="J109" s="221">
        <f>ROUND(I109*H109,2)</f>
        <v>0</v>
      </c>
      <c r="K109" s="217" t="s">
        <v>198</v>
      </c>
      <c r="L109" s="46"/>
      <c r="M109" s="222" t="s">
        <v>19</v>
      </c>
      <c r="N109" s="223" t="s">
        <v>41</v>
      </c>
      <c r="O109" s="86"/>
      <c r="P109" s="224">
        <f>O109*H109</f>
        <v>0</v>
      </c>
      <c r="Q109" s="224">
        <v>0</v>
      </c>
      <c r="R109" s="224">
        <f>Q109*H109</f>
        <v>0</v>
      </c>
      <c r="S109" s="224">
        <v>0</v>
      </c>
      <c r="T109" s="225">
        <f>S109*H109</f>
        <v>0</v>
      </c>
      <c r="U109" s="40"/>
      <c r="V109" s="40"/>
      <c r="W109" s="40"/>
      <c r="X109" s="40"/>
      <c r="Y109" s="40"/>
      <c r="Z109" s="40"/>
      <c r="AA109" s="40"/>
      <c r="AB109" s="40"/>
      <c r="AC109" s="40"/>
      <c r="AD109" s="40"/>
      <c r="AE109" s="40"/>
      <c r="AR109" s="226" t="s">
        <v>119</v>
      </c>
      <c r="AT109" s="226" t="s">
        <v>194</v>
      </c>
      <c r="AU109" s="226" t="s">
        <v>79</v>
      </c>
      <c r="AY109" s="19" t="s">
        <v>191</v>
      </c>
      <c r="BE109" s="227">
        <f>IF(N109="základní",J109,0)</f>
        <v>0</v>
      </c>
      <c r="BF109" s="227">
        <f>IF(N109="snížená",J109,0)</f>
        <v>0</v>
      </c>
      <c r="BG109" s="227">
        <f>IF(N109="zákl. přenesená",J109,0)</f>
        <v>0</v>
      </c>
      <c r="BH109" s="227">
        <f>IF(N109="sníž. přenesená",J109,0)</f>
        <v>0</v>
      </c>
      <c r="BI109" s="227">
        <f>IF(N109="nulová",J109,0)</f>
        <v>0</v>
      </c>
      <c r="BJ109" s="19" t="s">
        <v>77</v>
      </c>
      <c r="BK109" s="227">
        <f>ROUND(I109*H109,2)</f>
        <v>0</v>
      </c>
      <c r="BL109" s="19" t="s">
        <v>119</v>
      </c>
      <c r="BM109" s="226" t="s">
        <v>1651</v>
      </c>
    </row>
    <row r="110" s="13" customFormat="1">
      <c r="A110" s="13"/>
      <c r="B110" s="228"/>
      <c r="C110" s="229"/>
      <c r="D110" s="230" t="s">
        <v>200</v>
      </c>
      <c r="E110" s="231" t="s">
        <v>19</v>
      </c>
      <c r="F110" s="232" t="s">
        <v>1374</v>
      </c>
      <c r="G110" s="229"/>
      <c r="H110" s="231" t="s">
        <v>19</v>
      </c>
      <c r="I110" s="233"/>
      <c r="J110" s="229"/>
      <c r="K110" s="229"/>
      <c r="L110" s="234"/>
      <c r="M110" s="235"/>
      <c r="N110" s="236"/>
      <c r="O110" s="236"/>
      <c r="P110" s="236"/>
      <c r="Q110" s="236"/>
      <c r="R110" s="236"/>
      <c r="S110" s="236"/>
      <c r="T110" s="237"/>
      <c r="U110" s="13"/>
      <c r="V110" s="13"/>
      <c r="W110" s="13"/>
      <c r="X110" s="13"/>
      <c r="Y110" s="13"/>
      <c r="Z110" s="13"/>
      <c r="AA110" s="13"/>
      <c r="AB110" s="13"/>
      <c r="AC110" s="13"/>
      <c r="AD110" s="13"/>
      <c r="AE110" s="13"/>
      <c r="AT110" s="238" t="s">
        <v>200</v>
      </c>
      <c r="AU110" s="238" t="s">
        <v>79</v>
      </c>
      <c r="AV110" s="13" t="s">
        <v>77</v>
      </c>
      <c r="AW110" s="13" t="s">
        <v>31</v>
      </c>
      <c r="AX110" s="13" t="s">
        <v>70</v>
      </c>
      <c r="AY110" s="238" t="s">
        <v>191</v>
      </c>
    </row>
    <row r="111" s="14" customFormat="1">
      <c r="A111" s="14"/>
      <c r="B111" s="239"/>
      <c r="C111" s="240"/>
      <c r="D111" s="230" t="s">
        <v>200</v>
      </c>
      <c r="E111" s="241" t="s">
        <v>19</v>
      </c>
      <c r="F111" s="242" t="s">
        <v>1652</v>
      </c>
      <c r="G111" s="240"/>
      <c r="H111" s="243">
        <v>0.016</v>
      </c>
      <c r="I111" s="244"/>
      <c r="J111" s="240"/>
      <c r="K111" s="240"/>
      <c r="L111" s="245"/>
      <c r="M111" s="246"/>
      <c r="N111" s="247"/>
      <c r="O111" s="247"/>
      <c r="P111" s="247"/>
      <c r="Q111" s="247"/>
      <c r="R111" s="247"/>
      <c r="S111" s="247"/>
      <c r="T111" s="248"/>
      <c r="U111" s="14"/>
      <c r="V111" s="14"/>
      <c r="W111" s="14"/>
      <c r="X111" s="14"/>
      <c r="Y111" s="14"/>
      <c r="Z111" s="14"/>
      <c r="AA111" s="14"/>
      <c r="AB111" s="14"/>
      <c r="AC111" s="14"/>
      <c r="AD111" s="14"/>
      <c r="AE111" s="14"/>
      <c r="AT111" s="249" t="s">
        <v>200</v>
      </c>
      <c r="AU111" s="249" t="s">
        <v>79</v>
      </c>
      <c r="AV111" s="14" t="s">
        <v>79</v>
      </c>
      <c r="AW111" s="14" t="s">
        <v>31</v>
      </c>
      <c r="AX111" s="14" t="s">
        <v>77</v>
      </c>
      <c r="AY111" s="249" t="s">
        <v>191</v>
      </c>
    </row>
    <row r="112" s="2" customFormat="1">
      <c r="A112" s="40"/>
      <c r="B112" s="41"/>
      <c r="C112" s="215" t="s">
        <v>227</v>
      </c>
      <c r="D112" s="215" t="s">
        <v>194</v>
      </c>
      <c r="E112" s="216" t="s">
        <v>1391</v>
      </c>
      <c r="F112" s="217" t="s">
        <v>1392</v>
      </c>
      <c r="G112" s="218" t="s">
        <v>217</v>
      </c>
      <c r="H112" s="219">
        <v>0.016</v>
      </c>
      <c r="I112" s="220"/>
      <c r="J112" s="221">
        <f>ROUND(I112*H112,2)</f>
        <v>0</v>
      </c>
      <c r="K112" s="217" t="s">
        <v>198</v>
      </c>
      <c r="L112" s="46"/>
      <c r="M112" s="222" t="s">
        <v>19</v>
      </c>
      <c r="N112" s="223" t="s">
        <v>41</v>
      </c>
      <c r="O112" s="86"/>
      <c r="P112" s="224">
        <f>O112*H112</f>
        <v>0</v>
      </c>
      <c r="Q112" s="224">
        <v>0</v>
      </c>
      <c r="R112" s="224">
        <f>Q112*H112</f>
        <v>0</v>
      </c>
      <c r="S112" s="224">
        <v>0</v>
      </c>
      <c r="T112" s="225">
        <f>S112*H112</f>
        <v>0</v>
      </c>
      <c r="U112" s="40"/>
      <c r="V112" s="40"/>
      <c r="W112" s="40"/>
      <c r="X112" s="40"/>
      <c r="Y112" s="40"/>
      <c r="Z112" s="40"/>
      <c r="AA112" s="40"/>
      <c r="AB112" s="40"/>
      <c r="AC112" s="40"/>
      <c r="AD112" s="40"/>
      <c r="AE112" s="40"/>
      <c r="AR112" s="226" t="s">
        <v>119</v>
      </c>
      <c r="AT112" s="226" t="s">
        <v>194</v>
      </c>
      <c r="AU112" s="226" t="s">
        <v>79</v>
      </c>
      <c r="AY112" s="19" t="s">
        <v>191</v>
      </c>
      <c r="BE112" s="227">
        <f>IF(N112="základní",J112,0)</f>
        <v>0</v>
      </c>
      <c r="BF112" s="227">
        <f>IF(N112="snížená",J112,0)</f>
        <v>0</v>
      </c>
      <c r="BG112" s="227">
        <f>IF(N112="zákl. přenesená",J112,0)</f>
        <v>0</v>
      </c>
      <c r="BH112" s="227">
        <f>IF(N112="sníž. přenesená",J112,0)</f>
        <v>0</v>
      </c>
      <c r="BI112" s="227">
        <f>IF(N112="nulová",J112,0)</f>
        <v>0</v>
      </c>
      <c r="BJ112" s="19" t="s">
        <v>77</v>
      </c>
      <c r="BK112" s="227">
        <f>ROUND(I112*H112,2)</f>
        <v>0</v>
      </c>
      <c r="BL112" s="19" t="s">
        <v>119</v>
      </c>
      <c r="BM112" s="226" t="s">
        <v>1653</v>
      </c>
    </row>
    <row r="113" s="13" customFormat="1">
      <c r="A113" s="13"/>
      <c r="B113" s="228"/>
      <c r="C113" s="229"/>
      <c r="D113" s="230" t="s">
        <v>200</v>
      </c>
      <c r="E113" s="231" t="s">
        <v>19</v>
      </c>
      <c r="F113" s="232" t="s">
        <v>1374</v>
      </c>
      <c r="G113" s="229"/>
      <c r="H113" s="231" t="s">
        <v>19</v>
      </c>
      <c r="I113" s="233"/>
      <c r="J113" s="229"/>
      <c r="K113" s="229"/>
      <c r="L113" s="234"/>
      <c r="M113" s="235"/>
      <c r="N113" s="236"/>
      <c r="O113" s="236"/>
      <c r="P113" s="236"/>
      <c r="Q113" s="236"/>
      <c r="R113" s="236"/>
      <c r="S113" s="236"/>
      <c r="T113" s="237"/>
      <c r="U113" s="13"/>
      <c r="V113" s="13"/>
      <c r="W113" s="13"/>
      <c r="X113" s="13"/>
      <c r="Y113" s="13"/>
      <c r="Z113" s="13"/>
      <c r="AA113" s="13"/>
      <c r="AB113" s="13"/>
      <c r="AC113" s="13"/>
      <c r="AD113" s="13"/>
      <c r="AE113" s="13"/>
      <c r="AT113" s="238" t="s">
        <v>200</v>
      </c>
      <c r="AU113" s="238" t="s">
        <v>79</v>
      </c>
      <c r="AV113" s="13" t="s">
        <v>77</v>
      </c>
      <c r="AW113" s="13" t="s">
        <v>31</v>
      </c>
      <c r="AX113" s="13" t="s">
        <v>70</v>
      </c>
      <c r="AY113" s="238" t="s">
        <v>191</v>
      </c>
    </row>
    <row r="114" s="14" customFormat="1">
      <c r="A114" s="14"/>
      <c r="B114" s="239"/>
      <c r="C114" s="240"/>
      <c r="D114" s="230" t="s">
        <v>200</v>
      </c>
      <c r="E114" s="241" t="s">
        <v>19</v>
      </c>
      <c r="F114" s="242" t="s">
        <v>1652</v>
      </c>
      <c r="G114" s="240"/>
      <c r="H114" s="243">
        <v>0.016</v>
      </c>
      <c r="I114" s="244"/>
      <c r="J114" s="240"/>
      <c r="K114" s="240"/>
      <c r="L114" s="245"/>
      <c r="M114" s="246"/>
      <c r="N114" s="247"/>
      <c r="O114" s="247"/>
      <c r="P114" s="247"/>
      <c r="Q114" s="247"/>
      <c r="R114" s="247"/>
      <c r="S114" s="247"/>
      <c r="T114" s="248"/>
      <c r="U114" s="14"/>
      <c r="V114" s="14"/>
      <c r="W114" s="14"/>
      <c r="X114" s="14"/>
      <c r="Y114" s="14"/>
      <c r="Z114" s="14"/>
      <c r="AA114" s="14"/>
      <c r="AB114" s="14"/>
      <c r="AC114" s="14"/>
      <c r="AD114" s="14"/>
      <c r="AE114" s="14"/>
      <c r="AT114" s="249" t="s">
        <v>200</v>
      </c>
      <c r="AU114" s="249" t="s">
        <v>79</v>
      </c>
      <c r="AV114" s="14" t="s">
        <v>79</v>
      </c>
      <c r="AW114" s="14" t="s">
        <v>31</v>
      </c>
      <c r="AX114" s="14" t="s">
        <v>77</v>
      </c>
      <c r="AY114" s="249" t="s">
        <v>191</v>
      </c>
    </row>
    <row r="115" s="2" customFormat="1" ht="44.25" customHeight="1">
      <c r="A115" s="40"/>
      <c r="B115" s="41"/>
      <c r="C115" s="215" t="s">
        <v>233</v>
      </c>
      <c r="D115" s="215" t="s">
        <v>194</v>
      </c>
      <c r="E115" s="216" t="s">
        <v>1394</v>
      </c>
      <c r="F115" s="217" t="s">
        <v>1395</v>
      </c>
      <c r="G115" s="218" t="s">
        <v>1396</v>
      </c>
      <c r="H115" s="219">
        <v>4</v>
      </c>
      <c r="I115" s="220"/>
      <c r="J115" s="221">
        <f>ROUND(I115*H115,2)</f>
        <v>0</v>
      </c>
      <c r="K115" s="217" t="s">
        <v>198</v>
      </c>
      <c r="L115" s="46"/>
      <c r="M115" s="222" t="s">
        <v>19</v>
      </c>
      <c r="N115" s="223" t="s">
        <v>41</v>
      </c>
      <c r="O115" s="86"/>
      <c r="P115" s="224">
        <f>O115*H115</f>
        <v>0</v>
      </c>
      <c r="Q115" s="224">
        <v>0</v>
      </c>
      <c r="R115" s="224">
        <f>Q115*H115</f>
        <v>0</v>
      </c>
      <c r="S115" s="224">
        <v>0</v>
      </c>
      <c r="T115" s="225">
        <f>S115*H115</f>
        <v>0</v>
      </c>
      <c r="U115" s="40"/>
      <c r="V115" s="40"/>
      <c r="W115" s="40"/>
      <c r="X115" s="40"/>
      <c r="Y115" s="40"/>
      <c r="Z115" s="40"/>
      <c r="AA115" s="40"/>
      <c r="AB115" s="40"/>
      <c r="AC115" s="40"/>
      <c r="AD115" s="40"/>
      <c r="AE115" s="40"/>
      <c r="AR115" s="226" t="s">
        <v>119</v>
      </c>
      <c r="AT115" s="226" t="s">
        <v>194</v>
      </c>
      <c r="AU115" s="226" t="s">
        <v>79</v>
      </c>
      <c r="AY115" s="19" t="s">
        <v>191</v>
      </c>
      <c r="BE115" s="227">
        <f>IF(N115="základní",J115,0)</f>
        <v>0</v>
      </c>
      <c r="BF115" s="227">
        <f>IF(N115="snížená",J115,0)</f>
        <v>0</v>
      </c>
      <c r="BG115" s="227">
        <f>IF(N115="zákl. přenesená",J115,0)</f>
        <v>0</v>
      </c>
      <c r="BH115" s="227">
        <f>IF(N115="sníž. přenesená",J115,0)</f>
        <v>0</v>
      </c>
      <c r="BI115" s="227">
        <f>IF(N115="nulová",J115,0)</f>
        <v>0</v>
      </c>
      <c r="BJ115" s="19" t="s">
        <v>77</v>
      </c>
      <c r="BK115" s="227">
        <f>ROUND(I115*H115,2)</f>
        <v>0</v>
      </c>
      <c r="BL115" s="19" t="s">
        <v>119</v>
      </c>
      <c r="BM115" s="226" t="s">
        <v>1654</v>
      </c>
    </row>
    <row r="116" s="13" customFormat="1">
      <c r="A116" s="13"/>
      <c r="B116" s="228"/>
      <c r="C116" s="229"/>
      <c r="D116" s="230" t="s">
        <v>200</v>
      </c>
      <c r="E116" s="231" t="s">
        <v>19</v>
      </c>
      <c r="F116" s="232" t="s">
        <v>1374</v>
      </c>
      <c r="G116" s="229"/>
      <c r="H116" s="231" t="s">
        <v>19</v>
      </c>
      <c r="I116" s="233"/>
      <c r="J116" s="229"/>
      <c r="K116" s="229"/>
      <c r="L116" s="234"/>
      <c r="M116" s="235"/>
      <c r="N116" s="236"/>
      <c r="O116" s="236"/>
      <c r="P116" s="236"/>
      <c r="Q116" s="236"/>
      <c r="R116" s="236"/>
      <c r="S116" s="236"/>
      <c r="T116" s="237"/>
      <c r="U116" s="13"/>
      <c r="V116" s="13"/>
      <c r="W116" s="13"/>
      <c r="X116" s="13"/>
      <c r="Y116" s="13"/>
      <c r="Z116" s="13"/>
      <c r="AA116" s="13"/>
      <c r="AB116" s="13"/>
      <c r="AC116" s="13"/>
      <c r="AD116" s="13"/>
      <c r="AE116" s="13"/>
      <c r="AT116" s="238" t="s">
        <v>200</v>
      </c>
      <c r="AU116" s="238" t="s">
        <v>79</v>
      </c>
      <c r="AV116" s="13" t="s">
        <v>77</v>
      </c>
      <c r="AW116" s="13" t="s">
        <v>31</v>
      </c>
      <c r="AX116" s="13" t="s">
        <v>70</v>
      </c>
      <c r="AY116" s="238" t="s">
        <v>191</v>
      </c>
    </row>
    <row r="117" s="14" customFormat="1">
      <c r="A117" s="14"/>
      <c r="B117" s="239"/>
      <c r="C117" s="240"/>
      <c r="D117" s="230" t="s">
        <v>200</v>
      </c>
      <c r="E117" s="241" t="s">
        <v>19</v>
      </c>
      <c r="F117" s="242" t="s">
        <v>1398</v>
      </c>
      <c r="G117" s="240"/>
      <c r="H117" s="243">
        <v>4</v>
      </c>
      <c r="I117" s="244"/>
      <c r="J117" s="240"/>
      <c r="K117" s="240"/>
      <c r="L117" s="245"/>
      <c r="M117" s="246"/>
      <c r="N117" s="247"/>
      <c r="O117" s="247"/>
      <c r="P117" s="247"/>
      <c r="Q117" s="247"/>
      <c r="R117" s="247"/>
      <c r="S117" s="247"/>
      <c r="T117" s="248"/>
      <c r="U117" s="14"/>
      <c r="V117" s="14"/>
      <c r="W117" s="14"/>
      <c r="X117" s="14"/>
      <c r="Y117" s="14"/>
      <c r="Z117" s="14"/>
      <c r="AA117" s="14"/>
      <c r="AB117" s="14"/>
      <c r="AC117" s="14"/>
      <c r="AD117" s="14"/>
      <c r="AE117" s="14"/>
      <c r="AT117" s="249" t="s">
        <v>200</v>
      </c>
      <c r="AU117" s="249" t="s">
        <v>79</v>
      </c>
      <c r="AV117" s="14" t="s">
        <v>79</v>
      </c>
      <c r="AW117" s="14" t="s">
        <v>31</v>
      </c>
      <c r="AX117" s="14" t="s">
        <v>77</v>
      </c>
      <c r="AY117" s="249" t="s">
        <v>191</v>
      </c>
    </row>
    <row r="118" s="12" customFormat="1" ht="25.92" customHeight="1">
      <c r="A118" s="12"/>
      <c r="B118" s="199"/>
      <c r="C118" s="200"/>
      <c r="D118" s="201" t="s">
        <v>69</v>
      </c>
      <c r="E118" s="202" t="s">
        <v>1399</v>
      </c>
      <c r="F118" s="202" t="s">
        <v>1400</v>
      </c>
      <c r="G118" s="200"/>
      <c r="H118" s="200"/>
      <c r="I118" s="203"/>
      <c r="J118" s="204">
        <f>BK118</f>
        <v>0</v>
      </c>
      <c r="K118" s="200"/>
      <c r="L118" s="205"/>
      <c r="M118" s="206"/>
      <c r="N118" s="207"/>
      <c r="O118" s="207"/>
      <c r="P118" s="208">
        <f>SUM(P119:P122)</f>
        <v>0</v>
      </c>
      <c r="Q118" s="207"/>
      <c r="R118" s="208">
        <f>SUM(R119:R122)</f>
        <v>0</v>
      </c>
      <c r="S118" s="207"/>
      <c r="T118" s="209">
        <f>SUM(T119:T122)</f>
        <v>0</v>
      </c>
      <c r="U118" s="12"/>
      <c r="V118" s="12"/>
      <c r="W118" s="12"/>
      <c r="X118" s="12"/>
      <c r="Y118" s="12"/>
      <c r="Z118" s="12"/>
      <c r="AA118" s="12"/>
      <c r="AB118" s="12"/>
      <c r="AC118" s="12"/>
      <c r="AD118" s="12"/>
      <c r="AE118" s="12"/>
      <c r="AR118" s="210" t="s">
        <v>119</v>
      </c>
      <c r="AT118" s="211" t="s">
        <v>69</v>
      </c>
      <c r="AU118" s="211" t="s">
        <v>70</v>
      </c>
      <c r="AY118" s="210" t="s">
        <v>191</v>
      </c>
      <c r="BK118" s="212">
        <f>SUM(BK119:BK122)</f>
        <v>0</v>
      </c>
    </row>
    <row r="119" s="2" customFormat="1" ht="114.9" customHeight="1">
      <c r="A119" s="40"/>
      <c r="B119" s="41"/>
      <c r="C119" s="215" t="s">
        <v>213</v>
      </c>
      <c r="D119" s="215" t="s">
        <v>194</v>
      </c>
      <c r="E119" s="216" t="s">
        <v>436</v>
      </c>
      <c r="F119" s="217" t="s">
        <v>437</v>
      </c>
      <c r="G119" s="218" t="s">
        <v>244</v>
      </c>
      <c r="H119" s="219">
        <v>41.582999999999998</v>
      </c>
      <c r="I119" s="220"/>
      <c r="J119" s="221">
        <f>ROUND(I119*H119,2)</f>
        <v>0</v>
      </c>
      <c r="K119" s="217" t="s">
        <v>198</v>
      </c>
      <c r="L119" s="46"/>
      <c r="M119" s="222" t="s">
        <v>19</v>
      </c>
      <c r="N119" s="223" t="s">
        <v>41</v>
      </c>
      <c r="O119" s="86"/>
      <c r="P119" s="224">
        <f>O119*H119</f>
        <v>0</v>
      </c>
      <c r="Q119" s="224">
        <v>0</v>
      </c>
      <c r="R119" s="224">
        <f>Q119*H119</f>
        <v>0</v>
      </c>
      <c r="S119" s="224">
        <v>0</v>
      </c>
      <c r="T119" s="225">
        <f>S119*H119</f>
        <v>0</v>
      </c>
      <c r="U119" s="40"/>
      <c r="V119" s="40"/>
      <c r="W119" s="40"/>
      <c r="X119" s="40"/>
      <c r="Y119" s="40"/>
      <c r="Z119" s="40"/>
      <c r="AA119" s="40"/>
      <c r="AB119" s="40"/>
      <c r="AC119" s="40"/>
      <c r="AD119" s="40"/>
      <c r="AE119" s="40"/>
      <c r="AR119" s="226" t="s">
        <v>678</v>
      </c>
      <c r="AT119" s="226" t="s">
        <v>194</v>
      </c>
      <c r="AU119" s="226" t="s">
        <v>77</v>
      </c>
      <c r="AY119" s="19" t="s">
        <v>191</v>
      </c>
      <c r="BE119" s="227">
        <f>IF(N119="základní",J119,0)</f>
        <v>0</v>
      </c>
      <c r="BF119" s="227">
        <f>IF(N119="snížená",J119,0)</f>
        <v>0</v>
      </c>
      <c r="BG119" s="227">
        <f>IF(N119="zákl. přenesená",J119,0)</f>
        <v>0</v>
      </c>
      <c r="BH119" s="227">
        <f>IF(N119="sníž. přenesená",J119,0)</f>
        <v>0</v>
      </c>
      <c r="BI119" s="227">
        <f>IF(N119="nulová",J119,0)</f>
        <v>0</v>
      </c>
      <c r="BJ119" s="19" t="s">
        <v>77</v>
      </c>
      <c r="BK119" s="227">
        <f>ROUND(I119*H119,2)</f>
        <v>0</v>
      </c>
      <c r="BL119" s="19" t="s">
        <v>678</v>
      </c>
      <c r="BM119" s="226" t="s">
        <v>1655</v>
      </c>
    </row>
    <row r="120" s="2" customFormat="1">
      <c r="A120" s="40"/>
      <c r="B120" s="41"/>
      <c r="C120" s="42"/>
      <c r="D120" s="230" t="s">
        <v>231</v>
      </c>
      <c r="E120" s="42"/>
      <c r="F120" s="271" t="s">
        <v>252</v>
      </c>
      <c r="G120" s="42"/>
      <c r="H120" s="42"/>
      <c r="I120" s="272"/>
      <c r="J120" s="42"/>
      <c r="K120" s="42"/>
      <c r="L120" s="46"/>
      <c r="M120" s="273"/>
      <c r="N120" s="274"/>
      <c r="O120" s="86"/>
      <c r="P120" s="86"/>
      <c r="Q120" s="86"/>
      <c r="R120" s="86"/>
      <c r="S120" s="86"/>
      <c r="T120" s="87"/>
      <c r="U120" s="40"/>
      <c r="V120" s="40"/>
      <c r="W120" s="40"/>
      <c r="X120" s="40"/>
      <c r="Y120" s="40"/>
      <c r="Z120" s="40"/>
      <c r="AA120" s="40"/>
      <c r="AB120" s="40"/>
      <c r="AC120" s="40"/>
      <c r="AD120" s="40"/>
      <c r="AE120" s="40"/>
      <c r="AT120" s="19" t="s">
        <v>231</v>
      </c>
      <c r="AU120" s="19" t="s">
        <v>77</v>
      </c>
    </row>
    <row r="121" s="13" customFormat="1">
      <c r="A121" s="13"/>
      <c r="B121" s="228"/>
      <c r="C121" s="229"/>
      <c r="D121" s="230" t="s">
        <v>200</v>
      </c>
      <c r="E121" s="231" t="s">
        <v>19</v>
      </c>
      <c r="F121" s="232" t="s">
        <v>1402</v>
      </c>
      <c r="G121" s="229"/>
      <c r="H121" s="231" t="s">
        <v>19</v>
      </c>
      <c r="I121" s="233"/>
      <c r="J121" s="229"/>
      <c r="K121" s="229"/>
      <c r="L121" s="234"/>
      <c r="M121" s="235"/>
      <c r="N121" s="236"/>
      <c r="O121" s="236"/>
      <c r="P121" s="236"/>
      <c r="Q121" s="236"/>
      <c r="R121" s="236"/>
      <c r="S121" s="236"/>
      <c r="T121" s="237"/>
      <c r="U121" s="13"/>
      <c r="V121" s="13"/>
      <c r="W121" s="13"/>
      <c r="X121" s="13"/>
      <c r="Y121" s="13"/>
      <c r="Z121" s="13"/>
      <c r="AA121" s="13"/>
      <c r="AB121" s="13"/>
      <c r="AC121" s="13"/>
      <c r="AD121" s="13"/>
      <c r="AE121" s="13"/>
      <c r="AT121" s="238" t="s">
        <v>200</v>
      </c>
      <c r="AU121" s="238" t="s">
        <v>77</v>
      </c>
      <c r="AV121" s="13" t="s">
        <v>77</v>
      </c>
      <c r="AW121" s="13" t="s">
        <v>31</v>
      </c>
      <c r="AX121" s="13" t="s">
        <v>70</v>
      </c>
      <c r="AY121" s="238" t="s">
        <v>191</v>
      </c>
    </row>
    <row r="122" s="14" customFormat="1">
      <c r="A122" s="14"/>
      <c r="B122" s="239"/>
      <c r="C122" s="240"/>
      <c r="D122" s="230" t="s">
        <v>200</v>
      </c>
      <c r="E122" s="241" t="s">
        <v>19</v>
      </c>
      <c r="F122" s="242" t="s">
        <v>1656</v>
      </c>
      <c r="G122" s="240"/>
      <c r="H122" s="243">
        <v>41.582999999999998</v>
      </c>
      <c r="I122" s="244"/>
      <c r="J122" s="240"/>
      <c r="K122" s="240"/>
      <c r="L122" s="245"/>
      <c r="M122" s="275"/>
      <c r="N122" s="276"/>
      <c r="O122" s="276"/>
      <c r="P122" s="276"/>
      <c r="Q122" s="276"/>
      <c r="R122" s="276"/>
      <c r="S122" s="276"/>
      <c r="T122" s="277"/>
      <c r="U122" s="14"/>
      <c r="V122" s="14"/>
      <c r="W122" s="14"/>
      <c r="X122" s="14"/>
      <c r="Y122" s="14"/>
      <c r="Z122" s="14"/>
      <c r="AA122" s="14"/>
      <c r="AB122" s="14"/>
      <c r="AC122" s="14"/>
      <c r="AD122" s="14"/>
      <c r="AE122" s="14"/>
      <c r="AT122" s="249" t="s">
        <v>200</v>
      </c>
      <c r="AU122" s="249" t="s">
        <v>77</v>
      </c>
      <c r="AV122" s="14" t="s">
        <v>79</v>
      </c>
      <c r="AW122" s="14" t="s">
        <v>31</v>
      </c>
      <c r="AX122" s="14" t="s">
        <v>77</v>
      </c>
      <c r="AY122" s="249" t="s">
        <v>191</v>
      </c>
    </row>
    <row r="123" s="2" customFormat="1" ht="6.96" customHeight="1">
      <c r="A123" s="40"/>
      <c r="B123" s="61"/>
      <c r="C123" s="62"/>
      <c r="D123" s="62"/>
      <c r="E123" s="62"/>
      <c r="F123" s="62"/>
      <c r="G123" s="62"/>
      <c r="H123" s="62"/>
      <c r="I123" s="62"/>
      <c r="J123" s="62"/>
      <c r="K123" s="62"/>
      <c r="L123" s="46"/>
      <c r="M123" s="40"/>
      <c r="O123" s="40"/>
      <c r="P123" s="40"/>
      <c r="Q123" s="40"/>
      <c r="R123" s="40"/>
      <c r="S123" s="40"/>
      <c r="T123" s="40"/>
      <c r="U123" s="40"/>
      <c r="V123" s="40"/>
      <c r="W123" s="40"/>
      <c r="X123" s="40"/>
      <c r="Y123" s="40"/>
      <c r="Z123" s="40"/>
      <c r="AA123" s="40"/>
      <c r="AB123" s="40"/>
      <c r="AC123" s="40"/>
      <c r="AD123" s="40"/>
      <c r="AE123" s="40"/>
    </row>
  </sheetData>
  <sheetProtection sheet="1" autoFilter="0" formatColumns="0" formatRows="0" objects="1" scenarios="1" spinCount="100000" saltValue="5z8JYoS07E/NP/lXBT40gNgpEj7MDcORan3IfeuTK82BUy2xKr4XI4lzGvfQPQXbNcJsYceBh9eWhPdsubFfMg==" hashValue="8fq5hiVcKKAKlwlpiKluHaSPiYVV+5nwMofJnR7KbCE0rAAnwMEWiGc8Rx89kUyzOHypYfKsdxsZH2tx1KkieQ==" algorithmName="SHA-512" password="CC35"/>
  <autoFilter ref="C93:K122"/>
  <mergeCells count="15">
    <mergeCell ref="E7:H7"/>
    <mergeCell ref="E11:H11"/>
    <mergeCell ref="E9:H9"/>
    <mergeCell ref="E13:H13"/>
    <mergeCell ref="E22:H22"/>
    <mergeCell ref="E31:H31"/>
    <mergeCell ref="E52:H52"/>
    <mergeCell ref="E56:H56"/>
    <mergeCell ref="E54:H54"/>
    <mergeCell ref="E58:H58"/>
    <mergeCell ref="E80:H80"/>
    <mergeCell ref="E84:H84"/>
    <mergeCell ref="E82:H82"/>
    <mergeCell ref="E86:H8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135</v>
      </c>
    </row>
    <row r="3" s="1" customFormat="1" ht="6.96" customHeight="1">
      <c r="B3" s="141"/>
      <c r="C3" s="142"/>
      <c r="D3" s="142"/>
      <c r="E3" s="142"/>
      <c r="F3" s="142"/>
      <c r="G3" s="142"/>
      <c r="H3" s="142"/>
      <c r="I3" s="142"/>
      <c r="J3" s="142"/>
      <c r="K3" s="142"/>
      <c r="L3" s="22"/>
      <c r="AT3" s="19" t="s">
        <v>79</v>
      </c>
    </row>
    <row r="4" s="1" customFormat="1" ht="24.96" customHeight="1">
      <c r="B4" s="22"/>
      <c r="D4" s="143" t="s">
        <v>161</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1. TK Velké Březno - Boletice n.L. a 1. SK v žst. Boletice_OPRAVA č.1</v>
      </c>
      <c r="F7" s="145"/>
      <c r="G7" s="145"/>
      <c r="H7" s="145"/>
      <c r="L7" s="22"/>
    </row>
    <row r="8">
      <c r="B8" s="22"/>
      <c r="D8" s="145" t="s">
        <v>162</v>
      </c>
      <c r="L8" s="22"/>
    </row>
    <row r="9" s="1" customFormat="1" ht="16.5" customHeight="1">
      <c r="B9" s="22"/>
      <c r="E9" s="146" t="s">
        <v>924</v>
      </c>
      <c r="F9" s="1"/>
      <c r="G9" s="1"/>
      <c r="H9" s="1"/>
      <c r="L9" s="22"/>
    </row>
    <row r="10" s="1" customFormat="1" ht="12" customHeight="1">
      <c r="B10" s="22"/>
      <c r="D10" s="145" t="s">
        <v>164</v>
      </c>
      <c r="L10" s="22"/>
    </row>
    <row r="11" s="2" customFormat="1" ht="16.5" customHeight="1">
      <c r="A11" s="40"/>
      <c r="B11" s="46"/>
      <c r="C11" s="40"/>
      <c r="D11" s="40"/>
      <c r="E11" s="158" t="s">
        <v>1431</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471</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1657</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15. 3. 2021</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stavby'!AN10="","",'Rekapitulace stavby'!AN10)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stavby'!E11="","",'Rekapitulace stavby'!E11)</f>
        <v xml:space="preserve"> </v>
      </c>
      <c r="F19" s="40"/>
      <c r="G19" s="40"/>
      <c r="H19" s="40"/>
      <c r="I19" s="145" t="s">
        <v>27</v>
      </c>
      <c r="J19" s="135" t="str">
        <f>IF('Rekapitulace stavby'!AN11="","",'Rekapitulace stavby'!AN11)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stavby'!AN16="","",'Rekapitulace stavby'!AN16)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stavby'!E17="","",'Rekapitulace stavby'!E17)</f>
        <v xml:space="preserve"> </v>
      </c>
      <c r="F25" s="40"/>
      <c r="G25" s="40"/>
      <c r="H25" s="40"/>
      <c r="I25" s="145" t="s">
        <v>27</v>
      </c>
      <c r="J25" s="135" t="str">
        <f>IF('Rekapitulace stavby'!AN17="","",'Rekapitulace stavby'!AN17)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stavby'!AN19="","",'Rekapitulace stavby'!AN19)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stavby'!E20="","",'Rekapitulace stavby'!E20)</f>
        <v>Věra Trnková</v>
      </c>
      <c r="F28" s="40"/>
      <c r="G28" s="40"/>
      <c r="H28" s="40"/>
      <c r="I28" s="145" t="s">
        <v>27</v>
      </c>
      <c r="J28" s="135" t="str">
        <f>IF('Rekapitulace stavby'!AN20="","",'Rekapitulace stavby'!AN20)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34</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36</v>
      </c>
      <c r="E34" s="40"/>
      <c r="F34" s="40"/>
      <c r="G34" s="40"/>
      <c r="H34" s="40"/>
      <c r="I34" s="40"/>
      <c r="J34" s="156">
        <f>ROUND(J95,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38</v>
      </c>
      <c r="G36" s="40"/>
      <c r="H36" s="40"/>
      <c r="I36" s="157" t="s">
        <v>37</v>
      </c>
      <c r="J36" s="157" t="s">
        <v>39</v>
      </c>
      <c r="K36" s="40"/>
      <c r="L36" s="147"/>
      <c r="S36" s="40"/>
      <c r="T36" s="40"/>
      <c r="U36" s="40"/>
      <c r="V36" s="40"/>
      <c r="W36" s="40"/>
      <c r="X36" s="40"/>
      <c r="Y36" s="40"/>
      <c r="Z36" s="40"/>
      <c r="AA36" s="40"/>
      <c r="AB36" s="40"/>
      <c r="AC36" s="40"/>
      <c r="AD36" s="40"/>
      <c r="AE36" s="40"/>
    </row>
    <row r="37" s="2" customFormat="1" ht="14.4" customHeight="1">
      <c r="A37" s="40"/>
      <c r="B37" s="46"/>
      <c r="C37" s="40"/>
      <c r="D37" s="158" t="s">
        <v>40</v>
      </c>
      <c r="E37" s="145" t="s">
        <v>41</v>
      </c>
      <c r="F37" s="159">
        <f>ROUND((SUM(BE95:BE109)),  2)</f>
        <v>0</v>
      </c>
      <c r="G37" s="40"/>
      <c r="H37" s="40"/>
      <c r="I37" s="160">
        <v>0.20999999999999999</v>
      </c>
      <c r="J37" s="159">
        <f>ROUND(((SUM(BE95:BE109))*I37),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42</v>
      </c>
      <c r="F38" s="159">
        <f>ROUND((SUM(BF95:BF109)),  2)</f>
        <v>0</v>
      </c>
      <c r="G38" s="40"/>
      <c r="H38" s="40"/>
      <c r="I38" s="160">
        <v>0.14999999999999999</v>
      </c>
      <c r="J38" s="159">
        <f>ROUND(((SUM(BF95:BF109))*I38),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43</v>
      </c>
      <c r="F39" s="159">
        <f>ROUND((SUM(BG95:BG109)),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44</v>
      </c>
      <c r="F40" s="159">
        <f>ROUND((SUM(BH95:BH109)),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45</v>
      </c>
      <c r="F41" s="159">
        <f>ROUND((SUM(BI95:BI109)),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46</v>
      </c>
      <c r="E43" s="163"/>
      <c r="F43" s="163"/>
      <c r="G43" s="164" t="s">
        <v>47</v>
      </c>
      <c r="H43" s="165" t="s">
        <v>48</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170</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1. TK Velké Březno - Boletice n.L. a 1. SK v žst. Boletice_OPRAVA č.1</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162</v>
      </c>
      <c r="D53" s="24"/>
      <c r="E53" s="24"/>
      <c r="F53" s="24"/>
      <c r="G53" s="24"/>
      <c r="H53" s="24"/>
      <c r="I53" s="24"/>
      <c r="J53" s="24"/>
      <c r="K53" s="24"/>
      <c r="L53" s="22"/>
    </row>
    <row r="54" s="1" customFormat="1" ht="16.5" customHeight="1">
      <c r="B54" s="23"/>
      <c r="C54" s="24"/>
      <c r="D54" s="24"/>
      <c r="E54" s="172" t="s">
        <v>924</v>
      </c>
      <c r="F54" s="24"/>
      <c r="G54" s="24"/>
      <c r="H54" s="24"/>
      <c r="I54" s="24"/>
      <c r="J54" s="24"/>
      <c r="K54" s="24"/>
      <c r="L54" s="22"/>
    </row>
    <row r="55" s="1" customFormat="1" ht="12" customHeight="1">
      <c r="B55" s="23"/>
      <c r="C55" s="34" t="s">
        <v>164</v>
      </c>
      <c r="D55" s="24"/>
      <c r="E55" s="24"/>
      <c r="F55" s="24"/>
      <c r="G55" s="24"/>
      <c r="H55" s="24"/>
      <c r="I55" s="24"/>
      <c r="J55" s="24"/>
      <c r="K55" s="24"/>
      <c r="L55" s="22"/>
    </row>
    <row r="56" s="2" customFormat="1" ht="16.5" customHeight="1">
      <c r="A56" s="40"/>
      <c r="B56" s="41"/>
      <c r="C56" s="42"/>
      <c r="D56" s="42"/>
      <c r="E56" s="278" t="s">
        <v>1431</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471</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VRN - km 441,125</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15. 3. 2021</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Věra Trnková</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171</v>
      </c>
      <c r="D65" s="174"/>
      <c r="E65" s="174"/>
      <c r="F65" s="174"/>
      <c r="G65" s="174"/>
      <c r="H65" s="174"/>
      <c r="I65" s="174"/>
      <c r="J65" s="175" t="s">
        <v>172</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68</v>
      </c>
      <c r="D67" s="42"/>
      <c r="E67" s="42"/>
      <c r="F67" s="42"/>
      <c r="G67" s="42"/>
      <c r="H67" s="42"/>
      <c r="I67" s="42"/>
      <c r="J67" s="104">
        <f>J95</f>
        <v>0</v>
      </c>
      <c r="K67" s="42"/>
      <c r="L67" s="147"/>
      <c r="S67" s="40"/>
      <c r="T67" s="40"/>
      <c r="U67" s="40"/>
      <c r="V67" s="40"/>
      <c r="W67" s="40"/>
      <c r="X67" s="40"/>
      <c r="Y67" s="40"/>
      <c r="Z67" s="40"/>
      <c r="AA67" s="40"/>
      <c r="AB67" s="40"/>
      <c r="AC67" s="40"/>
      <c r="AD67" s="40"/>
      <c r="AE67" s="40"/>
      <c r="AU67" s="19" t="s">
        <v>173</v>
      </c>
    </row>
    <row r="68" s="9" customFormat="1" ht="24.96" customHeight="1">
      <c r="A68" s="9"/>
      <c r="B68" s="177"/>
      <c r="C68" s="178"/>
      <c r="D68" s="179" t="s">
        <v>882</v>
      </c>
      <c r="E68" s="180"/>
      <c r="F68" s="180"/>
      <c r="G68" s="180"/>
      <c r="H68" s="180"/>
      <c r="I68" s="180"/>
      <c r="J68" s="181">
        <f>J96</f>
        <v>0</v>
      </c>
      <c r="K68" s="178"/>
      <c r="L68" s="182"/>
      <c r="S68" s="9"/>
      <c r="T68" s="9"/>
      <c r="U68" s="9"/>
      <c r="V68" s="9"/>
      <c r="W68" s="9"/>
      <c r="X68" s="9"/>
      <c r="Y68" s="9"/>
      <c r="Z68" s="9"/>
      <c r="AA68" s="9"/>
      <c r="AB68" s="9"/>
      <c r="AC68" s="9"/>
      <c r="AD68" s="9"/>
      <c r="AE68" s="9"/>
    </row>
    <row r="69" s="10" customFormat="1" ht="19.92" customHeight="1">
      <c r="A69" s="10"/>
      <c r="B69" s="183"/>
      <c r="C69" s="127"/>
      <c r="D69" s="184" t="s">
        <v>1405</v>
      </c>
      <c r="E69" s="185"/>
      <c r="F69" s="185"/>
      <c r="G69" s="185"/>
      <c r="H69" s="185"/>
      <c r="I69" s="185"/>
      <c r="J69" s="186">
        <f>J97</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1406</v>
      </c>
      <c r="E70" s="185"/>
      <c r="F70" s="185"/>
      <c r="G70" s="185"/>
      <c r="H70" s="185"/>
      <c r="I70" s="185"/>
      <c r="J70" s="186">
        <f>J102</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1407</v>
      </c>
      <c r="E71" s="185"/>
      <c r="F71" s="185"/>
      <c r="G71" s="185"/>
      <c r="H71" s="185"/>
      <c r="I71" s="185"/>
      <c r="J71" s="186">
        <f>J105</f>
        <v>0</v>
      </c>
      <c r="K71" s="127"/>
      <c r="L71" s="187"/>
      <c r="S71" s="10"/>
      <c r="T71" s="10"/>
      <c r="U71" s="10"/>
      <c r="V71" s="10"/>
      <c r="W71" s="10"/>
      <c r="X71" s="10"/>
      <c r="Y71" s="10"/>
      <c r="Z71" s="10"/>
      <c r="AA71" s="10"/>
      <c r="AB71" s="10"/>
      <c r="AC71" s="10"/>
      <c r="AD71" s="10"/>
      <c r="AE71" s="10"/>
    </row>
    <row r="72" s="2" customFormat="1" ht="21.84" customHeight="1">
      <c r="A72" s="40"/>
      <c r="B72" s="41"/>
      <c r="C72" s="42"/>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6.96" customHeight="1">
      <c r="A73" s="40"/>
      <c r="B73" s="61"/>
      <c r="C73" s="62"/>
      <c r="D73" s="62"/>
      <c r="E73" s="62"/>
      <c r="F73" s="62"/>
      <c r="G73" s="62"/>
      <c r="H73" s="62"/>
      <c r="I73" s="62"/>
      <c r="J73" s="62"/>
      <c r="K73" s="62"/>
      <c r="L73" s="147"/>
      <c r="S73" s="40"/>
      <c r="T73" s="40"/>
      <c r="U73" s="40"/>
      <c r="V73" s="40"/>
      <c r="W73" s="40"/>
      <c r="X73" s="40"/>
      <c r="Y73" s="40"/>
      <c r="Z73" s="40"/>
      <c r="AA73" s="40"/>
      <c r="AB73" s="40"/>
      <c r="AC73" s="40"/>
      <c r="AD73" s="40"/>
      <c r="AE73" s="40"/>
    </row>
    <row r="77" s="2" customFormat="1" ht="6.96" customHeight="1">
      <c r="A77" s="40"/>
      <c r="B77" s="63"/>
      <c r="C77" s="64"/>
      <c r="D77" s="64"/>
      <c r="E77" s="64"/>
      <c r="F77" s="64"/>
      <c r="G77" s="64"/>
      <c r="H77" s="64"/>
      <c r="I77" s="64"/>
      <c r="J77" s="64"/>
      <c r="K77" s="64"/>
      <c r="L77" s="147"/>
      <c r="S77" s="40"/>
      <c r="T77" s="40"/>
      <c r="U77" s="40"/>
      <c r="V77" s="40"/>
      <c r="W77" s="40"/>
      <c r="X77" s="40"/>
      <c r="Y77" s="40"/>
      <c r="Z77" s="40"/>
      <c r="AA77" s="40"/>
      <c r="AB77" s="40"/>
      <c r="AC77" s="40"/>
      <c r="AD77" s="40"/>
      <c r="AE77" s="40"/>
    </row>
    <row r="78" s="2" customFormat="1" ht="24.96" customHeight="1">
      <c r="A78" s="40"/>
      <c r="B78" s="41"/>
      <c r="C78" s="25" t="s">
        <v>176</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2" customHeight="1">
      <c r="A80" s="40"/>
      <c r="B80" s="41"/>
      <c r="C80" s="34" t="s">
        <v>16</v>
      </c>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6.5" customHeight="1">
      <c r="A81" s="40"/>
      <c r="B81" s="41"/>
      <c r="C81" s="42"/>
      <c r="D81" s="42"/>
      <c r="E81" s="172" t="str">
        <f>E7</f>
        <v>Oprava trati v úseku 1. TK Velké Březno - Boletice n.L. a 1. SK v žst. Boletice_OPRAVA č.1</v>
      </c>
      <c r="F81" s="34"/>
      <c r="G81" s="34"/>
      <c r="H81" s="34"/>
      <c r="I81" s="42"/>
      <c r="J81" s="42"/>
      <c r="K81" s="42"/>
      <c r="L81" s="147"/>
      <c r="S81" s="40"/>
      <c r="T81" s="40"/>
      <c r="U81" s="40"/>
      <c r="V81" s="40"/>
      <c r="W81" s="40"/>
      <c r="X81" s="40"/>
      <c r="Y81" s="40"/>
      <c r="Z81" s="40"/>
      <c r="AA81" s="40"/>
      <c r="AB81" s="40"/>
      <c r="AC81" s="40"/>
      <c r="AD81" s="40"/>
      <c r="AE81" s="40"/>
    </row>
    <row r="82" s="1" customFormat="1" ht="12" customHeight="1">
      <c r="B82" s="23"/>
      <c r="C82" s="34" t="s">
        <v>162</v>
      </c>
      <c r="D82" s="24"/>
      <c r="E82" s="24"/>
      <c r="F82" s="24"/>
      <c r="G82" s="24"/>
      <c r="H82" s="24"/>
      <c r="I82" s="24"/>
      <c r="J82" s="24"/>
      <c r="K82" s="24"/>
      <c r="L82" s="22"/>
    </row>
    <row r="83" s="1" customFormat="1" ht="16.5" customHeight="1">
      <c r="B83" s="23"/>
      <c r="C83" s="24"/>
      <c r="D83" s="24"/>
      <c r="E83" s="172" t="s">
        <v>924</v>
      </c>
      <c r="F83" s="24"/>
      <c r="G83" s="24"/>
      <c r="H83" s="24"/>
      <c r="I83" s="24"/>
      <c r="J83" s="24"/>
      <c r="K83" s="24"/>
      <c r="L83" s="22"/>
    </row>
    <row r="84" s="1" customFormat="1" ht="12" customHeight="1">
      <c r="B84" s="23"/>
      <c r="C84" s="34" t="s">
        <v>164</v>
      </c>
      <c r="D84" s="24"/>
      <c r="E84" s="24"/>
      <c r="F84" s="24"/>
      <c r="G84" s="24"/>
      <c r="H84" s="24"/>
      <c r="I84" s="24"/>
      <c r="J84" s="24"/>
      <c r="K84" s="24"/>
      <c r="L84" s="22"/>
    </row>
    <row r="85" s="2" customFormat="1" ht="16.5" customHeight="1">
      <c r="A85" s="40"/>
      <c r="B85" s="41"/>
      <c r="C85" s="42"/>
      <c r="D85" s="42"/>
      <c r="E85" s="278" t="s">
        <v>1431</v>
      </c>
      <c r="F85" s="42"/>
      <c r="G85" s="42"/>
      <c r="H85" s="42"/>
      <c r="I85" s="42"/>
      <c r="J85" s="42"/>
      <c r="K85" s="42"/>
      <c r="L85" s="147"/>
      <c r="S85" s="40"/>
      <c r="T85" s="40"/>
      <c r="U85" s="40"/>
      <c r="V85" s="40"/>
      <c r="W85" s="40"/>
      <c r="X85" s="40"/>
      <c r="Y85" s="40"/>
      <c r="Z85" s="40"/>
      <c r="AA85" s="40"/>
      <c r="AB85" s="40"/>
      <c r="AC85" s="40"/>
      <c r="AD85" s="40"/>
      <c r="AE85" s="40"/>
    </row>
    <row r="86" s="2" customFormat="1" ht="12" customHeight="1">
      <c r="A86" s="40"/>
      <c r="B86" s="41"/>
      <c r="C86" s="34" t="s">
        <v>471</v>
      </c>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6.5" customHeight="1">
      <c r="A87" s="40"/>
      <c r="B87" s="41"/>
      <c r="C87" s="42"/>
      <c r="D87" s="42"/>
      <c r="E87" s="71" t="str">
        <f>E13</f>
        <v>002 - VRN - km 441,125</v>
      </c>
      <c r="F87" s="42"/>
      <c r="G87" s="42"/>
      <c r="H87" s="42"/>
      <c r="I87" s="42"/>
      <c r="J87" s="42"/>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2" customHeight="1">
      <c r="A89" s="40"/>
      <c r="B89" s="41"/>
      <c r="C89" s="34" t="s">
        <v>21</v>
      </c>
      <c r="D89" s="42"/>
      <c r="E89" s="42"/>
      <c r="F89" s="29" t="str">
        <f>F16</f>
        <v xml:space="preserve"> </v>
      </c>
      <c r="G89" s="42"/>
      <c r="H89" s="42"/>
      <c r="I89" s="34" t="s">
        <v>23</v>
      </c>
      <c r="J89" s="74" t="str">
        <f>IF(J16="","",J16)</f>
        <v>15. 3. 2021</v>
      </c>
      <c r="K89" s="42"/>
      <c r="L89" s="147"/>
      <c r="S89" s="40"/>
      <c r="T89" s="40"/>
      <c r="U89" s="40"/>
      <c r="V89" s="40"/>
      <c r="W89" s="40"/>
      <c r="X89" s="40"/>
      <c r="Y89" s="40"/>
      <c r="Z89" s="40"/>
      <c r="AA89" s="40"/>
      <c r="AB89" s="40"/>
      <c r="AC89" s="40"/>
      <c r="AD89" s="40"/>
      <c r="AE89" s="40"/>
    </row>
    <row r="90" s="2" customFormat="1" ht="6.96" customHeight="1">
      <c r="A90" s="40"/>
      <c r="B90" s="41"/>
      <c r="C90" s="42"/>
      <c r="D90" s="42"/>
      <c r="E90" s="42"/>
      <c r="F90" s="42"/>
      <c r="G90" s="42"/>
      <c r="H90" s="42"/>
      <c r="I90" s="42"/>
      <c r="J90" s="42"/>
      <c r="K90" s="42"/>
      <c r="L90" s="147"/>
      <c r="S90" s="40"/>
      <c r="T90" s="40"/>
      <c r="U90" s="40"/>
      <c r="V90" s="40"/>
      <c r="W90" s="40"/>
      <c r="X90" s="40"/>
      <c r="Y90" s="40"/>
      <c r="Z90" s="40"/>
      <c r="AA90" s="40"/>
      <c r="AB90" s="40"/>
      <c r="AC90" s="40"/>
      <c r="AD90" s="40"/>
      <c r="AE90" s="40"/>
    </row>
    <row r="91" s="2" customFormat="1" ht="15.15" customHeight="1">
      <c r="A91" s="40"/>
      <c r="B91" s="41"/>
      <c r="C91" s="34" t="s">
        <v>25</v>
      </c>
      <c r="D91" s="42"/>
      <c r="E91" s="42"/>
      <c r="F91" s="29" t="str">
        <f>E19</f>
        <v xml:space="preserve"> </v>
      </c>
      <c r="G91" s="42"/>
      <c r="H91" s="42"/>
      <c r="I91" s="34" t="s">
        <v>30</v>
      </c>
      <c r="J91" s="38" t="str">
        <f>E25</f>
        <v xml:space="preserve"> </v>
      </c>
      <c r="K91" s="42"/>
      <c r="L91" s="147"/>
      <c r="S91" s="40"/>
      <c r="T91" s="40"/>
      <c r="U91" s="40"/>
      <c r="V91" s="40"/>
      <c r="W91" s="40"/>
      <c r="X91" s="40"/>
      <c r="Y91" s="40"/>
      <c r="Z91" s="40"/>
      <c r="AA91" s="40"/>
      <c r="AB91" s="40"/>
      <c r="AC91" s="40"/>
      <c r="AD91" s="40"/>
      <c r="AE91" s="40"/>
    </row>
    <row r="92" s="2" customFormat="1" ht="15.15" customHeight="1">
      <c r="A92" s="40"/>
      <c r="B92" s="41"/>
      <c r="C92" s="34" t="s">
        <v>28</v>
      </c>
      <c r="D92" s="42"/>
      <c r="E92" s="42"/>
      <c r="F92" s="29" t="str">
        <f>IF(E22="","",E22)</f>
        <v>Vyplň údaj</v>
      </c>
      <c r="G92" s="42"/>
      <c r="H92" s="42"/>
      <c r="I92" s="34" t="s">
        <v>32</v>
      </c>
      <c r="J92" s="38" t="str">
        <f>E28</f>
        <v>Věra Trnková</v>
      </c>
      <c r="K92" s="42"/>
      <c r="L92" s="147"/>
      <c r="S92" s="40"/>
      <c r="T92" s="40"/>
      <c r="U92" s="40"/>
      <c r="V92" s="40"/>
      <c r="W92" s="40"/>
      <c r="X92" s="40"/>
      <c r="Y92" s="40"/>
      <c r="Z92" s="40"/>
      <c r="AA92" s="40"/>
      <c r="AB92" s="40"/>
      <c r="AC92" s="40"/>
      <c r="AD92" s="40"/>
      <c r="AE92" s="40"/>
    </row>
    <row r="93" s="2" customFormat="1" ht="10.32" customHeight="1">
      <c r="A93" s="40"/>
      <c r="B93" s="41"/>
      <c r="C93" s="42"/>
      <c r="D93" s="42"/>
      <c r="E93" s="42"/>
      <c r="F93" s="42"/>
      <c r="G93" s="42"/>
      <c r="H93" s="42"/>
      <c r="I93" s="42"/>
      <c r="J93" s="42"/>
      <c r="K93" s="42"/>
      <c r="L93" s="147"/>
      <c r="S93" s="40"/>
      <c r="T93" s="40"/>
      <c r="U93" s="40"/>
      <c r="V93" s="40"/>
      <c r="W93" s="40"/>
      <c r="X93" s="40"/>
      <c r="Y93" s="40"/>
      <c r="Z93" s="40"/>
      <c r="AA93" s="40"/>
      <c r="AB93" s="40"/>
      <c r="AC93" s="40"/>
      <c r="AD93" s="40"/>
      <c r="AE93" s="40"/>
    </row>
    <row r="94" s="11" customFormat="1" ht="29.28" customHeight="1">
      <c r="A94" s="188"/>
      <c r="B94" s="189"/>
      <c r="C94" s="190" t="s">
        <v>177</v>
      </c>
      <c r="D94" s="191" t="s">
        <v>55</v>
      </c>
      <c r="E94" s="191" t="s">
        <v>51</v>
      </c>
      <c r="F94" s="191" t="s">
        <v>52</v>
      </c>
      <c r="G94" s="191" t="s">
        <v>178</v>
      </c>
      <c r="H94" s="191" t="s">
        <v>179</v>
      </c>
      <c r="I94" s="191" t="s">
        <v>180</v>
      </c>
      <c r="J94" s="191" t="s">
        <v>172</v>
      </c>
      <c r="K94" s="192" t="s">
        <v>181</v>
      </c>
      <c r="L94" s="193"/>
      <c r="M94" s="94" t="s">
        <v>19</v>
      </c>
      <c r="N94" s="95" t="s">
        <v>40</v>
      </c>
      <c r="O94" s="95" t="s">
        <v>182</v>
      </c>
      <c r="P94" s="95" t="s">
        <v>183</v>
      </c>
      <c r="Q94" s="95" t="s">
        <v>184</v>
      </c>
      <c r="R94" s="95" t="s">
        <v>185</v>
      </c>
      <c r="S94" s="95" t="s">
        <v>186</v>
      </c>
      <c r="T94" s="96" t="s">
        <v>187</v>
      </c>
      <c r="U94" s="188"/>
      <c r="V94" s="188"/>
      <c r="W94" s="188"/>
      <c r="X94" s="188"/>
      <c r="Y94" s="188"/>
      <c r="Z94" s="188"/>
      <c r="AA94" s="188"/>
      <c r="AB94" s="188"/>
      <c r="AC94" s="188"/>
      <c r="AD94" s="188"/>
      <c r="AE94" s="188"/>
    </row>
    <row r="95" s="2" customFormat="1" ht="22.8" customHeight="1">
      <c r="A95" s="40"/>
      <c r="B95" s="41"/>
      <c r="C95" s="101" t="s">
        <v>188</v>
      </c>
      <c r="D95" s="42"/>
      <c r="E95" s="42"/>
      <c r="F95" s="42"/>
      <c r="G95" s="42"/>
      <c r="H95" s="42"/>
      <c r="I95" s="42"/>
      <c r="J95" s="194">
        <f>BK95</f>
        <v>0</v>
      </c>
      <c r="K95" s="42"/>
      <c r="L95" s="46"/>
      <c r="M95" s="97"/>
      <c r="N95" s="195"/>
      <c r="O95" s="98"/>
      <c r="P95" s="196">
        <f>P96</f>
        <v>0</v>
      </c>
      <c r="Q95" s="98"/>
      <c r="R95" s="196">
        <f>R96</f>
        <v>0</v>
      </c>
      <c r="S95" s="98"/>
      <c r="T95" s="197">
        <f>T96</f>
        <v>0</v>
      </c>
      <c r="U95" s="40"/>
      <c r="V95" s="40"/>
      <c r="W95" s="40"/>
      <c r="X95" s="40"/>
      <c r="Y95" s="40"/>
      <c r="Z95" s="40"/>
      <c r="AA95" s="40"/>
      <c r="AB95" s="40"/>
      <c r="AC95" s="40"/>
      <c r="AD95" s="40"/>
      <c r="AE95" s="40"/>
      <c r="AT95" s="19" t="s">
        <v>69</v>
      </c>
      <c r="AU95" s="19" t="s">
        <v>173</v>
      </c>
      <c r="BK95" s="198">
        <f>BK96</f>
        <v>0</v>
      </c>
    </row>
    <row r="96" s="12" customFormat="1" ht="25.92" customHeight="1">
      <c r="A96" s="12"/>
      <c r="B96" s="199"/>
      <c r="C96" s="200"/>
      <c r="D96" s="201" t="s">
        <v>69</v>
      </c>
      <c r="E96" s="202" t="s">
        <v>108</v>
      </c>
      <c r="F96" s="202" t="s">
        <v>883</v>
      </c>
      <c r="G96" s="200"/>
      <c r="H96" s="200"/>
      <c r="I96" s="203"/>
      <c r="J96" s="204">
        <f>BK96</f>
        <v>0</v>
      </c>
      <c r="K96" s="200"/>
      <c r="L96" s="205"/>
      <c r="M96" s="206"/>
      <c r="N96" s="207"/>
      <c r="O96" s="207"/>
      <c r="P96" s="208">
        <f>P97+P102+P105</f>
        <v>0</v>
      </c>
      <c r="Q96" s="207"/>
      <c r="R96" s="208">
        <f>R97+R102+R105</f>
        <v>0</v>
      </c>
      <c r="S96" s="207"/>
      <c r="T96" s="209">
        <f>T97+T102+T105</f>
        <v>0</v>
      </c>
      <c r="U96" s="12"/>
      <c r="V96" s="12"/>
      <c r="W96" s="12"/>
      <c r="X96" s="12"/>
      <c r="Y96" s="12"/>
      <c r="Z96" s="12"/>
      <c r="AA96" s="12"/>
      <c r="AB96" s="12"/>
      <c r="AC96" s="12"/>
      <c r="AD96" s="12"/>
      <c r="AE96" s="12"/>
      <c r="AR96" s="210" t="s">
        <v>192</v>
      </c>
      <c r="AT96" s="211" t="s">
        <v>69</v>
      </c>
      <c r="AU96" s="211" t="s">
        <v>70</v>
      </c>
      <c r="AY96" s="210" t="s">
        <v>191</v>
      </c>
      <c r="BK96" s="212">
        <f>BK97+BK102+BK105</f>
        <v>0</v>
      </c>
    </row>
    <row r="97" s="12" customFormat="1" ht="22.8" customHeight="1">
      <c r="A97" s="12"/>
      <c r="B97" s="199"/>
      <c r="C97" s="200"/>
      <c r="D97" s="201" t="s">
        <v>69</v>
      </c>
      <c r="E97" s="213" t="s">
        <v>1408</v>
      </c>
      <c r="F97" s="213" t="s">
        <v>1409</v>
      </c>
      <c r="G97" s="200"/>
      <c r="H97" s="200"/>
      <c r="I97" s="203"/>
      <c r="J97" s="214">
        <f>BK97</f>
        <v>0</v>
      </c>
      <c r="K97" s="200"/>
      <c r="L97" s="205"/>
      <c r="M97" s="206"/>
      <c r="N97" s="207"/>
      <c r="O97" s="207"/>
      <c r="P97" s="208">
        <f>SUM(P98:P101)</f>
        <v>0</v>
      </c>
      <c r="Q97" s="207"/>
      <c r="R97" s="208">
        <f>SUM(R98:R101)</f>
        <v>0</v>
      </c>
      <c r="S97" s="207"/>
      <c r="T97" s="209">
        <f>SUM(T98:T101)</f>
        <v>0</v>
      </c>
      <c r="U97" s="12"/>
      <c r="V97" s="12"/>
      <c r="W97" s="12"/>
      <c r="X97" s="12"/>
      <c r="Y97" s="12"/>
      <c r="Z97" s="12"/>
      <c r="AA97" s="12"/>
      <c r="AB97" s="12"/>
      <c r="AC97" s="12"/>
      <c r="AD97" s="12"/>
      <c r="AE97" s="12"/>
      <c r="AR97" s="210" t="s">
        <v>192</v>
      </c>
      <c r="AT97" s="211" t="s">
        <v>69</v>
      </c>
      <c r="AU97" s="211" t="s">
        <v>77</v>
      </c>
      <c r="AY97" s="210" t="s">
        <v>191</v>
      </c>
      <c r="BK97" s="212">
        <f>SUM(BK98:BK101)</f>
        <v>0</v>
      </c>
    </row>
    <row r="98" s="2" customFormat="1" ht="16.5" customHeight="1">
      <c r="A98" s="40"/>
      <c r="B98" s="41"/>
      <c r="C98" s="215" t="s">
        <v>77</v>
      </c>
      <c r="D98" s="215" t="s">
        <v>194</v>
      </c>
      <c r="E98" s="216" t="s">
        <v>1410</v>
      </c>
      <c r="F98" s="217" t="s">
        <v>1411</v>
      </c>
      <c r="G98" s="218" t="s">
        <v>886</v>
      </c>
      <c r="H98" s="219">
        <v>1</v>
      </c>
      <c r="I98" s="220"/>
      <c r="J98" s="221">
        <f>ROUND(I98*H98,2)</f>
        <v>0</v>
      </c>
      <c r="K98" s="217" t="s">
        <v>521</v>
      </c>
      <c r="L98" s="46"/>
      <c r="M98" s="222" t="s">
        <v>19</v>
      </c>
      <c r="N98" s="223" t="s">
        <v>41</v>
      </c>
      <c r="O98" s="86"/>
      <c r="P98" s="224">
        <f>O98*H98</f>
        <v>0</v>
      </c>
      <c r="Q98" s="224">
        <v>0</v>
      </c>
      <c r="R98" s="224">
        <f>Q98*H98</f>
        <v>0</v>
      </c>
      <c r="S98" s="224">
        <v>0</v>
      </c>
      <c r="T98" s="225">
        <f>S98*H98</f>
        <v>0</v>
      </c>
      <c r="U98" s="40"/>
      <c r="V98" s="40"/>
      <c r="W98" s="40"/>
      <c r="X98" s="40"/>
      <c r="Y98" s="40"/>
      <c r="Z98" s="40"/>
      <c r="AA98" s="40"/>
      <c r="AB98" s="40"/>
      <c r="AC98" s="40"/>
      <c r="AD98" s="40"/>
      <c r="AE98" s="40"/>
      <c r="AR98" s="226" t="s">
        <v>1412</v>
      </c>
      <c r="AT98" s="226" t="s">
        <v>194</v>
      </c>
      <c r="AU98" s="226" t="s">
        <v>79</v>
      </c>
      <c r="AY98" s="19" t="s">
        <v>191</v>
      </c>
      <c r="BE98" s="227">
        <f>IF(N98="základní",J98,0)</f>
        <v>0</v>
      </c>
      <c r="BF98" s="227">
        <f>IF(N98="snížená",J98,0)</f>
        <v>0</v>
      </c>
      <c r="BG98" s="227">
        <f>IF(N98="zákl. přenesená",J98,0)</f>
        <v>0</v>
      </c>
      <c r="BH98" s="227">
        <f>IF(N98="sníž. přenesená",J98,0)</f>
        <v>0</v>
      </c>
      <c r="BI98" s="227">
        <f>IF(N98="nulová",J98,0)</f>
        <v>0</v>
      </c>
      <c r="BJ98" s="19" t="s">
        <v>77</v>
      </c>
      <c r="BK98" s="227">
        <f>ROUND(I98*H98,2)</f>
        <v>0</v>
      </c>
      <c r="BL98" s="19" t="s">
        <v>1412</v>
      </c>
      <c r="BM98" s="226" t="s">
        <v>1658</v>
      </c>
    </row>
    <row r="99" s="2" customFormat="1">
      <c r="A99" s="40"/>
      <c r="B99" s="41"/>
      <c r="C99" s="42"/>
      <c r="D99" s="230" t="s">
        <v>231</v>
      </c>
      <c r="E99" s="42"/>
      <c r="F99" s="271" t="s">
        <v>1414</v>
      </c>
      <c r="G99" s="42"/>
      <c r="H99" s="42"/>
      <c r="I99" s="272"/>
      <c r="J99" s="42"/>
      <c r="K99" s="42"/>
      <c r="L99" s="46"/>
      <c r="M99" s="273"/>
      <c r="N99" s="274"/>
      <c r="O99" s="86"/>
      <c r="P99" s="86"/>
      <c r="Q99" s="86"/>
      <c r="R99" s="86"/>
      <c r="S99" s="86"/>
      <c r="T99" s="87"/>
      <c r="U99" s="40"/>
      <c r="V99" s="40"/>
      <c r="W99" s="40"/>
      <c r="X99" s="40"/>
      <c r="Y99" s="40"/>
      <c r="Z99" s="40"/>
      <c r="AA99" s="40"/>
      <c r="AB99" s="40"/>
      <c r="AC99" s="40"/>
      <c r="AD99" s="40"/>
      <c r="AE99" s="40"/>
      <c r="AT99" s="19" t="s">
        <v>231</v>
      </c>
      <c r="AU99" s="19" t="s">
        <v>79</v>
      </c>
    </row>
    <row r="100" s="2" customFormat="1" ht="16.5" customHeight="1">
      <c r="A100" s="40"/>
      <c r="B100" s="41"/>
      <c r="C100" s="215" t="s">
        <v>79</v>
      </c>
      <c r="D100" s="215" t="s">
        <v>194</v>
      </c>
      <c r="E100" s="216" t="s">
        <v>1415</v>
      </c>
      <c r="F100" s="217" t="s">
        <v>1416</v>
      </c>
      <c r="G100" s="218" t="s">
        <v>886</v>
      </c>
      <c r="H100" s="219">
        <v>1</v>
      </c>
      <c r="I100" s="220"/>
      <c r="J100" s="221">
        <f>ROUND(I100*H100,2)</f>
        <v>0</v>
      </c>
      <c r="K100" s="217" t="s">
        <v>521</v>
      </c>
      <c r="L100" s="46"/>
      <c r="M100" s="222" t="s">
        <v>19</v>
      </c>
      <c r="N100" s="223" t="s">
        <v>41</v>
      </c>
      <c r="O100" s="86"/>
      <c r="P100" s="224">
        <f>O100*H100</f>
        <v>0</v>
      </c>
      <c r="Q100" s="224">
        <v>0</v>
      </c>
      <c r="R100" s="224">
        <f>Q100*H100</f>
        <v>0</v>
      </c>
      <c r="S100" s="224">
        <v>0</v>
      </c>
      <c r="T100" s="225">
        <f>S100*H100</f>
        <v>0</v>
      </c>
      <c r="U100" s="40"/>
      <c r="V100" s="40"/>
      <c r="W100" s="40"/>
      <c r="X100" s="40"/>
      <c r="Y100" s="40"/>
      <c r="Z100" s="40"/>
      <c r="AA100" s="40"/>
      <c r="AB100" s="40"/>
      <c r="AC100" s="40"/>
      <c r="AD100" s="40"/>
      <c r="AE100" s="40"/>
      <c r="AR100" s="226" t="s">
        <v>1412</v>
      </c>
      <c r="AT100" s="226" t="s">
        <v>194</v>
      </c>
      <c r="AU100" s="226" t="s">
        <v>79</v>
      </c>
      <c r="AY100" s="19" t="s">
        <v>191</v>
      </c>
      <c r="BE100" s="227">
        <f>IF(N100="základní",J100,0)</f>
        <v>0</v>
      </c>
      <c r="BF100" s="227">
        <f>IF(N100="snížená",J100,0)</f>
        <v>0</v>
      </c>
      <c r="BG100" s="227">
        <f>IF(N100="zákl. přenesená",J100,0)</f>
        <v>0</v>
      </c>
      <c r="BH100" s="227">
        <f>IF(N100="sníž. přenesená",J100,0)</f>
        <v>0</v>
      </c>
      <c r="BI100" s="227">
        <f>IF(N100="nulová",J100,0)</f>
        <v>0</v>
      </c>
      <c r="BJ100" s="19" t="s">
        <v>77</v>
      </c>
      <c r="BK100" s="227">
        <f>ROUND(I100*H100,2)</f>
        <v>0</v>
      </c>
      <c r="BL100" s="19" t="s">
        <v>1412</v>
      </c>
      <c r="BM100" s="226" t="s">
        <v>1659</v>
      </c>
    </row>
    <row r="101" s="2" customFormat="1">
      <c r="A101" s="40"/>
      <c r="B101" s="41"/>
      <c r="C101" s="42"/>
      <c r="D101" s="230" t="s">
        <v>231</v>
      </c>
      <c r="E101" s="42"/>
      <c r="F101" s="271" t="s">
        <v>1418</v>
      </c>
      <c r="G101" s="42"/>
      <c r="H101" s="42"/>
      <c r="I101" s="272"/>
      <c r="J101" s="42"/>
      <c r="K101" s="42"/>
      <c r="L101" s="46"/>
      <c r="M101" s="273"/>
      <c r="N101" s="274"/>
      <c r="O101" s="86"/>
      <c r="P101" s="86"/>
      <c r="Q101" s="86"/>
      <c r="R101" s="86"/>
      <c r="S101" s="86"/>
      <c r="T101" s="87"/>
      <c r="U101" s="40"/>
      <c r="V101" s="40"/>
      <c r="W101" s="40"/>
      <c r="X101" s="40"/>
      <c r="Y101" s="40"/>
      <c r="Z101" s="40"/>
      <c r="AA101" s="40"/>
      <c r="AB101" s="40"/>
      <c r="AC101" s="40"/>
      <c r="AD101" s="40"/>
      <c r="AE101" s="40"/>
      <c r="AT101" s="19" t="s">
        <v>231</v>
      </c>
      <c r="AU101" s="19" t="s">
        <v>79</v>
      </c>
    </row>
    <row r="102" s="12" customFormat="1" ht="22.8" customHeight="1">
      <c r="A102" s="12"/>
      <c r="B102" s="199"/>
      <c r="C102" s="200"/>
      <c r="D102" s="201" t="s">
        <v>69</v>
      </c>
      <c r="E102" s="213" t="s">
        <v>1419</v>
      </c>
      <c r="F102" s="213" t="s">
        <v>1420</v>
      </c>
      <c r="G102" s="200"/>
      <c r="H102" s="200"/>
      <c r="I102" s="203"/>
      <c r="J102" s="214">
        <f>BK102</f>
        <v>0</v>
      </c>
      <c r="K102" s="200"/>
      <c r="L102" s="205"/>
      <c r="M102" s="206"/>
      <c r="N102" s="207"/>
      <c r="O102" s="207"/>
      <c r="P102" s="208">
        <f>SUM(P103:P104)</f>
        <v>0</v>
      </c>
      <c r="Q102" s="207"/>
      <c r="R102" s="208">
        <f>SUM(R103:R104)</f>
        <v>0</v>
      </c>
      <c r="S102" s="207"/>
      <c r="T102" s="209">
        <f>SUM(T103:T104)</f>
        <v>0</v>
      </c>
      <c r="U102" s="12"/>
      <c r="V102" s="12"/>
      <c r="W102" s="12"/>
      <c r="X102" s="12"/>
      <c r="Y102" s="12"/>
      <c r="Z102" s="12"/>
      <c r="AA102" s="12"/>
      <c r="AB102" s="12"/>
      <c r="AC102" s="12"/>
      <c r="AD102" s="12"/>
      <c r="AE102" s="12"/>
      <c r="AR102" s="210" t="s">
        <v>192</v>
      </c>
      <c r="AT102" s="211" t="s">
        <v>69</v>
      </c>
      <c r="AU102" s="211" t="s">
        <v>77</v>
      </c>
      <c r="AY102" s="210" t="s">
        <v>191</v>
      </c>
      <c r="BK102" s="212">
        <f>SUM(BK103:BK104)</f>
        <v>0</v>
      </c>
    </row>
    <row r="103" s="2" customFormat="1" ht="16.5" customHeight="1">
      <c r="A103" s="40"/>
      <c r="B103" s="41"/>
      <c r="C103" s="215" t="s">
        <v>90</v>
      </c>
      <c r="D103" s="215" t="s">
        <v>194</v>
      </c>
      <c r="E103" s="216" t="s">
        <v>1421</v>
      </c>
      <c r="F103" s="217" t="s">
        <v>1420</v>
      </c>
      <c r="G103" s="218" t="s">
        <v>886</v>
      </c>
      <c r="H103" s="219">
        <v>1</v>
      </c>
      <c r="I103" s="220"/>
      <c r="J103" s="221">
        <f>ROUND(I103*H103,2)</f>
        <v>0</v>
      </c>
      <c r="K103" s="217" t="s">
        <v>521</v>
      </c>
      <c r="L103" s="46"/>
      <c r="M103" s="222" t="s">
        <v>19</v>
      </c>
      <c r="N103" s="223" t="s">
        <v>41</v>
      </c>
      <c r="O103" s="86"/>
      <c r="P103" s="224">
        <f>O103*H103</f>
        <v>0</v>
      </c>
      <c r="Q103" s="224">
        <v>0</v>
      </c>
      <c r="R103" s="224">
        <f>Q103*H103</f>
        <v>0</v>
      </c>
      <c r="S103" s="224">
        <v>0</v>
      </c>
      <c r="T103" s="225">
        <f>S103*H103</f>
        <v>0</v>
      </c>
      <c r="U103" s="40"/>
      <c r="V103" s="40"/>
      <c r="W103" s="40"/>
      <c r="X103" s="40"/>
      <c r="Y103" s="40"/>
      <c r="Z103" s="40"/>
      <c r="AA103" s="40"/>
      <c r="AB103" s="40"/>
      <c r="AC103" s="40"/>
      <c r="AD103" s="40"/>
      <c r="AE103" s="40"/>
      <c r="AR103" s="226" t="s">
        <v>1412</v>
      </c>
      <c r="AT103" s="226" t="s">
        <v>194</v>
      </c>
      <c r="AU103" s="226" t="s">
        <v>79</v>
      </c>
      <c r="AY103" s="19" t="s">
        <v>191</v>
      </c>
      <c r="BE103" s="227">
        <f>IF(N103="základní",J103,0)</f>
        <v>0</v>
      </c>
      <c r="BF103" s="227">
        <f>IF(N103="snížená",J103,0)</f>
        <v>0</v>
      </c>
      <c r="BG103" s="227">
        <f>IF(N103="zákl. přenesená",J103,0)</f>
        <v>0</v>
      </c>
      <c r="BH103" s="227">
        <f>IF(N103="sníž. přenesená",J103,0)</f>
        <v>0</v>
      </c>
      <c r="BI103" s="227">
        <f>IF(N103="nulová",J103,0)</f>
        <v>0</v>
      </c>
      <c r="BJ103" s="19" t="s">
        <v>77</v>
      </c>
      <c r="BK103" s="227">
        <f>ROUND(I103*H103,2)</f>
        <v>0</v>
      </c>
      <c r="BL103" s="19" t="s">
        <v>1412</v>
      </c>
      <c r="BM103" s="226" t="s">
        <v>1660</v>
      </c>
    </row>
    <row r="104" s="2" customFormat="1">
      <c r="A104" s="40"/>
      <c r="B104" s="41"/>
      <c r="C104" s="42"/>
      <c r="D104" s="230" t="s">
        <v>231</v>
      </c>
      <c r="E104" s="42"/>
      <c r="F104" s="271" t="s">
        <v>1423</v>
      </c>
      <c r="G104" s="42"/>
      <c r="H104" s="42"/>
      <c r="I104" s="272"/>
      <c r="J104" s="42"/>
      <c r="K104" s="42"/>
      <c r="L104" s="46"/>
      <c r="M104" s="273"/>
      <c r="N104" s="274"/>
      <c r="O104" s="86"/>
      <c r="P104" s="86"/>
      <c r="Q104" s="86"/>
      <c r="R104" s="86"/>
      <c r="S104" s="86"/>
      <c r="T104" s="87"/>
      <c r="U104" s="40"/>
      <c r="V104" s="40"/>
      <c r="W104" s="40"/>
      <c r="X104" s="40"/>
      <c r="Y104" s="40"/>
      <c r="Z104" s="40"/>
      <c r="AA104" s="40"/>
      <c r="AB104" s="40"/>
      <c r="AC104" s="40"/>
      <c r="AD104" s="40"/>
      <c r="AE104" s="40"/>
      <c r="AT104" s="19" t="s">
        <v>231</v>
      </c>
      <c r="AU104" s="19" t="s">
        <v>79</v>
      </c>
    </row>
    <row r="105" s="12" customFormat="1" ht="22.8" customHeight="1">
      <c r="A105" s="12"/>
      <c r="B105" s="199"/>
      <c r="C105" s="200"/>
      <c r="D105" s="201" t="s">
        <v>69</v>
      </c>
      <c r="E105" s="213" t="s">
        <v>1424</v>
      </c>
      <c r="F105" s="213" t="s">
        <v>1425</v>
      </c>
      <c r="G105" s="200"/>
      <c r="H105" s="200"/>
      <c r="I105" s="203"/>
      <c r="J105" s="214">
        <f>BK105</f>
        <v>0</v>
      </c>
      <c r="K105" s="200"/>
      <c r="L105" s="205"/>
      <c r="M105" s="206"/>
      <c r="N105" s="207"/>
      <c r="O105" s="207"/>
      <c r="P105" s="208">
        <f>SUM(P106:P109)</f>
        <v>0</v>
      </c>
      <c r="Q105" s="207"/>
      <c r="R105" s="208">
        <f>SUM(R106:R109)</f>
        <v>0</v>
      </c>
      <c r="S105" s="207"/>
      <c r="T105" s="209">
        <f>SUM(T106:T109)</f>
        <v>0</v>
      </c>
      <c r="U105" s="12"/>
      <c r="V105" s="12"/>
      <c r="W105" s="12"/>
      <c r="X105" s="12"/>
      <c r="Y105" s="12"/>
      <c r="Z105" s="12"/>
      <c r="AA105" s="12"/>
      <c r="AB105" s="12"/>
      <c r="AC105" s="12"/>
      <c r="AD105" s="12"/>
      <c r="AE105" s="12"/>
      <c r="AR105" s="210" t="s">
        <v>192</v>
      </c>
      <c r="AT105" s="211" t="s">
        <v>69</v>
      </c>
      <c r="AU105" s="211" t="s">
        <v>77</v>
      </c>
      <c r="AY105" s="210" t="s">
        <v>191</v>
      </c>
      <c r="BK105" s="212">
        <f>SUM(BK106:BK109)</f>
        <v>0</v>
      </c>
    </row>
    <row r="106" s="2" customFormat="1" ht="16.5" customHeight="1">
      <c r="A106" s="40"/>
      <c r="B106" s="41"/>
      <c r="C106" s="215" t="s">
        <v>119</v>
      </c>
      <c r="D106" s="215" t="s">
        <v>194</v>
      </c>
      <c r="E106" s="216" t="s">
        <v>1426</v>
      </c>
      <c r="F106" s="217" t="s">
        <v>1427</v>
      </c>
      <c r="G106" s="218" t="s">
        <v>886</v>
      </c>
      <c r="H106" s="219">
        <v>1</v>
      </c>
      <c r="I106" s="220"/>
      <c r="J106" s="221">
        <f>ROUND(I106*H106,2)</f>
        <v>0</v>
      </c>
      <c r="K106" s="217" t="s">
        <v>521</v>
      </c>
      <c r="L106" s="46"/>
      <c r="M106" s="222" t="s">
        <v>19</v>
      </c>
      <c r="N106" s="223" t="s">
        <v>41</v>
      </c>
      <c r="O106" s="86"/>
      <c r="P106" s="224">
        <f>O106*H106</f>
        <v>0</v>
      </c>
      <c r="Q106" s="224">
        <v>0</v>
      </c>
      <c r="R106" s="224">
        <f>Q106*H106</f>
        <v>0</v>
      </c>
      <c r="S106" s="224">
        <v>0</v>
      </c>
      <c r="T106" s="225">
        <f>S106*H106</f>
        <v>0</v>
      </c>
      <c r="U106" s="40"/>
      <c r="V106" s="40"/>
      <c r="W106" s="40"/>
      <c r="X106" s="40"/>
      <c r="Y106" s="40"/>
      <c r="Z106" s="40"/>
      <c r="AA106" s="40"/>
      <c r="AB106" s="40"/>
      <c r="AC106" s="40"/>
      <c r="AD106" s="40"/>
      <c r="AE106" s="40"/>
      <c r="AR106" s="226" t="s">
        <v>119</v>
      </c>
      <c r="AT106" s="226" t="s">
        <v>194</v>
      </c>
      <c r="AU106" s="226" t="s">
        <v>79</v>
      </c>
      <c r="AY106" s="19" t="s">
        <v>191</v>
      </c>
      <c r="BE106" s="227">
        <f>IF(N106="základní",J106,0)</f>
        <v>0</v>
      </c>
      <c r="BF106" s="227">
        <f>IF(N106="snížená",J106,0)</f>
        <v>0</v>
      </c>
      <c r="BG106" s="227">
        <f>IF(N106="zákl. přenesená",J106,0)</f>
        <v>0</v>
      </c>
      <c r="BH106" s="227">
        <f>IF(N106="sníž. přenesená",J106,0)</f>
        <v>0</v>
      </c>
      <c r="BI106" s="227">
        <f>IF(N106="nulová",J106,0)</f>
        <v>0</v>
      </c>
      <c r="BJ106" s="19" t="s">
        <v>77</v>
      </c>
      <c r="BK106" s="227">
        <f>ROUND(I106*H106,2)</f>
        <v>0</v>
      </c>
      <c r="BL106" s="19" t="s">
        <v>119</v>
      </c>
      <c r="BM106" s="226" t="s">
        <v>1661</v>
      </c>
    </row>
    <row r="107" s="2" customFormat="1">
      <c r="A107" s="40"/>
      <c r="B107" s="41"/>
      <c r="C107" s="42"/>
      <c r="D107" s="230" t="s">
        <v>231</v>
      </c>
      <c r="E107" s="42"/>
      <c r="F107" s="271" t="s">
        <v>1429</v>
      </c>
      <c r="G107" s="42"/>
      <c r="H107" s="42"/>
      <c r="I107" s="272"/>
      <c r="J107" s="42"/>
      <c r="K107" s="42"/>
      <c r="L107" s="46"/>
      <c r="M107" s="273"/>
      <c r="N107" s="274"/>
      <c r="O107" s="86"/>
      <c r="P107" s="86"/>
      <c r="Q107" s="86"/>
      <c r="R107" s="86"/>
      <c r="S107" s="86"/>
      <c r="T107" s="87"/>
      <c r="U107" s="40"/>
      <c r="V107" s="40"/>
      <c r="W107" s="40"/>
      <c r="X107" s="40"/>
      <c r="Y107" s="40"/>
      <c r="Z107" s="40"/>
      <c r="AA107" s="40"/>
      <c r="AB107" s="40"/>
      <c r="AC107" s="40"/>
      <c r="AD107" s="40"/>
      <c r="AE107" s="40"/>
      <c r="AT107" s="19" t="s">
        <v>231</v>
      </c>
      <c r="AU107" s="19" t="s">
        <v>79</v>
      </c>
    </row>
    <row r="108" s="13" customFormat="1">
      <c r="A108" s="13"/>
      <c r="B108" s="228"/>
      <c r="C108" s="229"/>
      <c r="D108" s="230" t="s">
        <v>200</v>
      </c>
      <c r="E108" s="231" t="s">
        <v>19</v>
      </c>
      <c r="F108" s="232" t="s">
        <v>1662</v>
      </c>
      <c r="G108" s="229"/>
      <c r="H108" s="231" t="s">
        <v>19</v>
      </c>
      <c r="I108" s="233"/>
      <c r="J108" s="229"/>
      <c r="K108" s="229"/>
      <c r="L108" s="234"/>
      <c r="M108" s="235"/>
      <c r="N108" s="236"/>
      <c r="O108" s="236"/>
      <c r="P108" s="236"/>
      <c r="Q108" s="236"/>
      <c r="R108" s="236"/>
      <c r="S108" s="236"/>
      <c r="T108" s="237"/>
      <c r="U108" s="13"/>
      <c r="V108" s="13"/>
      <c r="W108" s="13"/>
      <c r="X108" s="13"/>
      <c r="Y108" s="13"/>
      <c r="Z108" s="13"/>
      <c r="AA108" s="13"/>
      <c r="AB108" s="13"/>
      <c r="AC108" s="13"/>
      <c r="AD108" s="13"/>
      <c r="AE108" s="13"/>
      <c r="AT108" s="238" t="s">
        <v>200</v>
      </c>
      <c r="AU108" s="238" t="s">
        <v>79</v>
      </c>
      <c r="AV108" s="13" t="s">
        <v>77</v>
      </c>
      <c r="AW108" s="13" t="s">
        <v>31</v>
      </c>
      <c r="AX108" s="13" t="s">
        <v>70</v>
      </c>
      <c r="AY108" s="238" t="s">
        <v>191</v>
      </c>
    </row>
    <row r="109" s="14" customFormat="1">
      <c r="A109" s="14"/>
      <c r="B109" s="239"/>
      <c r="C109" s="240"/>
      <c r="D109" s="230" t="s">
        <v>200</v>
      </c>
      <c r="E109" s="241" t="s">
        <v>19</v>
      </c>
      <c r="F109" s="242" t="s">
        <v>77</v>
      </c>
      <c r="G109" s="240"/>
      <c r="H109" s="243">
        <v>1</v>
      </c>
      <c r="I109" s="244"/>
      <c r="J109" s="240"/>
      <c r="K109" s="240"/>
      <c r="L109" s="245"/>
      <c r="M109" s="275"/>
      <c r="N109" s="276"/>
      <c r="O109" s="276"/>
      <c r="P109" s="276"/>
      <c r="Q109" s="276"/>
      <c r="R109" s="276"/>
      <c r="S109" s="276"/>
      <c r="T109" s="277"/>
      <c r="U109" s="14"/>
      <c r="V109" s="14"/>
      <c r="W109" s="14"/>
      <c r="X109" s="14"/>
      <c r="Y109" s="14"/>
      <c r="Z109" s="14"/>
      <c r="AA109" s="14"/>
      <c r="AB109" s="14"/>
      <c r="AC109" s="14"/>
      <c r="AD109" s="14"/>
      <c r="AE109" s="14"/>
      <c r="AT109" s="249" t="s">
        <v>200</v>
      </c>
      <c r="AU109" s="249" t="s">
        <v>79</v>
      </c>
      <c r="AV109" s="14" t="s">
        <v>79</v>
      </c>
      <c r="AW109" s="14" t="s">
        <v>31</v>
      </c>
      <c r="AX109" s="14" t="s">
        <v>77</v>
      </c>
      <c r="AY109" s="249" t="s">
        <v>191</v>
      </c>
    </row>
    <row r="110" s="2" customFormat="1" ht="6.96" customHeight="1">
      <c r="A110" s="40"/>
      <c r="B110" s="61"/>
      <c r="C110" s="62"/>
      <c r="D110" s="62"/>
      <c r="E110" s="62"/>
      <c r="F110" s="62"/>
      <c r="G110" s="62"/>
      <c r="H110" s="62"/>
      <c r="I110" s="62"/>
      <c r="J110" s="62"/>
      <c r="K110" s="62"/>
      <c r="L110" s="46"/>
      <c r="M110" s="40"/>
      <c r="O110" s="40"/>
      <c r="P110" s="40"/>
      <c r="Q110" s="40"/>
      <c r="R110" s="40"/>
      <c r="S110" s="40"/>
      <c r="T110" s="40"/>
      <c r="U110" s="40"/>
      <c r="V110" s="40"/>
      <c r="W110" s="40"/>
      <c r="X110" s="40"/>
      <c r="Y110" s="40"/>
      <c r="Z110" s="40"/>
      <c r="AA110" s="40"/>
      <c r="AB110" s="40"/>
      <c r="AC110" s="40"/>
      <c r="AD110" s="40"/>
      <c r="AE110" s="40"/>
    </row>
  </sheetData>
  <sheetProtection sheet="1" autoFilter="0" formatColumns="0" formatRows="0" objects="1" scenarios="1" spinCount="100000" saltValue="K7WTzt7icQXdp8D4GiOu1N6OahU4eZGih4xS6IIe624FHKo7fjMcc8wdFW3wgajLagym1+Rjkxu7KugwMyFLvQ==" hashValue="8ZhbtmoiiAUAyrTf9QsL7iD9Rm1ijctUOj4H5tqmkAU+8dTgK1NRJav4xdKqheHThTx5Qb4+F4Tdd4qc98UpJg==" algorithmName="SHA-512" password="CC35"/>
  <autoFilter ref="C94:K109"/>
  <mergeCells count="15">
    <mergeCell ref="E7:H7"/>
    <mergeCell ref="E11:H11"/>
    <mergeCell ref="E9:H9"/>
    <mergeCell ref="E13:H13"/>
    <mergeCell ref="E22:H22"/>
    <mergeCell ref="E31:H31"/>
    <mergeCell ref="E52:H52"/>
    <mergeCell ref="E56:H56"/>
    <mergeCell ref="E54:H54"/>
    <mergeCell ref="E58:H58"/>
    <mergeCell ref="E81:H81"/>
    <mergeCell ref="E85:H85"/>
    <mergeCell ref="E83:H83"/>
    <mergeCell ref="E87:H87"/>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142</v>
      </c>
    </row>
    <row r="3" s="1" customFormat="1" ht="6.96" customHeight="1">
      <c r="B3" s="141"/>
      <c r="C3" s="142"/>
      <c r="D3" s="142"/>
      <c r="E3" s="142"/>
      <c r="F3" s="142"/>
      <c r="G3" s="142"/>
      <c r="H3" s="142"/>
      <c r="I3" s="142"/>
      <c r="J3" s="142"/>
      <c r="K3" s="142"/>
      <c r="L3" s="22"/>
      <c r="AT3" s="19" t="s">
        <v>79</v>
      </c>
    </row>
    <row r="4" s="1" customFormat="1" ht="24.96" customHeight="1">
      <c r="B4" s="22"/>
      <c r="D4" s="143" t="s">
        <v>161</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1. TK Velké Březno - Boletice n.L. a 1. SK v žst. Boletice_OPRAVA č.1</v>
      </c>
      <c r="F7" s="145"/>
      <c r="G7" s="145"/>
      <c r="H7" s="145"/>
      <c r="L7" s="22"/>
    </row>
    <row r="8">
      <c r="B8" s="22"/>
      <c r="D8" s="145" t="s">
        <v>162</v>
      </c>
      <c r="L8" s="22"/>
    </row>
    <row r="9" s="1" customFormat="1" ht="16.5" customHeight="1">
      <c r="B9" s="22"/>
      <c r="E9" s="146" t="s">
        <v>924</v>
      </c>
      <c r="F9" s="1"/>
      <c r="G9" s="1"/>
      <c r="H9" s="1"/>
      <c r="L9" s="22"/>
    </row>
    <row r="10" s="1" customFormat="1" ht="12" customHeight="1">
      <c r="B10" s="22"/>
      <c r="D10" s="145" t="s">
        <v>164</v>
      </c>
      <c r="L10" s="22"/>
    </row>
    <row r="11" s="2" customFormat="1" ht="16.5" customHeight="1">
      <c r="A11" s="40"/>
      <c r="B11" s="46"/>
      <c r="C11" s="40"/>
      <c r="D11" s="40"/>
      <c r="E11" s="158" t="s">
        <v>1663</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926</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1664</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15. 3. 2021</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stavby'!AN10="","",'Rekapitulace stavby'!AN10)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stavby'!E11="","",'Rekapitulace stavby'!E11)</f>
        <v xml:space="preserve"> </v>
      </c>
      <c r="F19" s="40"/>
      <c r="G19" s="40"/>
      <c r="H19" s="40"/>
      <c r="I19" s="145" t="s">
        <v>27</v>
      </c>
      <c r="J19" s="135" t="str">
        <f>IF('Rekapitulace stavby'!AN11="","",'Rekapitulace stavby'!AN11)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stavby'!AN16="","",'Rekapitulace stavby'!AN16)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stavby'!E17="","",'Rekapitulace stavby'!E17)</f>
        <v xml:space="preserve"> </v>
      </c>
      <c r="F25" s="40"/>
      <c r="G25" s="40"/>
      <c r="H25" s="40"/>
      <c r="I25" s="145" t="s">
        <v>27</v>
      </c>
      <c r="J25" s="135" t="str">
        <f>IF('Rekapitulace stavby'!AN17="","",'Rekapitulace stavby'!AN17)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stavby'!AN19="","",'Rekapitulace stavby'!AN19)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stavby'!E20="","",'Rekapitulace stavby'!E20)</f>
        <v>Věra Trnková</v>
      </c>
      <c r="F28" s="40"/>
      <c r="G28" s="40"/>
      <c r="H28" s="40"/>
      <c r="I28" s="145" t="s">
        <v>27</v>
      </c>
      <c r="J28" s="135" t="str">
        <f>IF('Rekapitulace stavby'!AN20="","",'Rekapitulace stavby'!AN20)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34</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36</v>
      </c>
      <c r="E34" s="40"/>
      <c r="F34" s="40"/>
      <c r="G34" s="40"/>
      <c r="H34" s="40"/>
      <c r="I34" s="40"/>
      <c r="J34" s="156">
        <f>ROUND(J99,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38</v>
      </c>
      <c r="G36" s="40"/>
      <c r="H36" s="40"/>
      <c r="I36" s="157" t="s">
        <v>37</v>
      </c>
      <c r="J36" s="157" t="s">
        <v>39</v>
      </c>
      <c r="K36" s="40"/>
      <c r="L36" s="147"/>
      <c r="S36" s="40"/>
      <c r="T36" s="40"/>
      <c r="U36" s="40"/>
      <c r="V36" s="40"/>
      <c r="W36" s="40"/>
      <c r="X36" s="40"/>
      <c r="Y36" s="40"/>
      <c r="Z36" s="40"/>
      <c r="AA36" s="40"/>
      <c r="AB36" s="40"/>
      <c r="AC36" s="40"/>
      <c r="AD36" s="40"/>
      <c r="AE36" s="40"/>
    </row>
    <row r="37" s="2" customFormat="1" ht="14.4" customHeight="1">
      <c r="A37" s="40"/>
      <c r="B37" s="46"/>
      <c r="C37" s="40"/>
      <c r="D37" s="158" t="s">
        <v>40</v>
      </c>
      <c r="E37" s="145" t="s">
        <v>41</v>
      </c>
      <c r="F37" s="159">
        <f>ROUND((SUM(BE99:BE160)),  2)</f>
        <v>0</v>
      </c>
      <c r="G37" s="40"/>
      <c r="H37" s="40"/>
      <c r="I37" s="160">
        <v>0.20999999999999999</v>
      </c>
      <c r="J37" s="159">
        <f>ROUND(((SUM(BE99:BE160))*I37),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42</v>
      </c>
      <c r="F38" s="159">
        <f>ROUND((SUM(BF99:BF160)),  2)</f>
        <v>0</v>
      </c>
      <c r="G38" s="40"/>
      <c r="H38" s="40"/>
      <c r="I38" s="160">
        <v>0.14999999999999999</v>
      </c>
      <c r="J38" s="159">
        <f>ROUND(((SUM(BF99:BF160))*I38),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43</v>
      </c>
      <c r="F39" s="159">
        <f>ROUND((SUM(BG99:BG160)),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44</v>
      </c>
      <c r="F40" s="159">
        <f>ROUND((SUM(BH99:BH160)),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45</v>
      </c>
      <c r="F41" s="159">
        <f>ROUND((SUM(BI99:BI160)),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46</v>
      </c>
      <c r="E43" s="163"/>
      <c r="F43" s="163"/>
      <c r="G43" s="164" t="s">
        <v>47</v>
      </c>
      <c r="H43" s="165" t="s">
        <v>48</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170</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1. TK Velké Březno - Boletice n.L. a 1. SK v žst. Boletice_OPRAVA č.1</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162</v>
      </c>
      <c r="D53" s="24"/>
      <c r="E53" s="24"/>
      <c r="F53" s="24"/>
      <c r="G53" s="24"/>
      <c r="H53" s="24"/>
      <c r="I53" s="24"/>
      <c r="J53" s="24"/>
      <c r="K53" s="24"/>
      <c r="L53" s="22"/>
    </row>
    <row r="54" s="1" customFormat="1" ht="16.5" customHeight="1">
      <c r="B54" s="23"/>
      <c r="C54" s="24"/>
      <c r="D54" s="24"/>
      <c r="E54" s="172" t="s">
        <v>924</v>
      </c>
      <c r="F54" s="24"/>
      <c r="G54" s="24"/>
      <c r="H54" s="24"/>
      <c r="I54" s="24"/>
      <c r="J54" s="24"/>
      <c r="K54" s="24"/>
      <c r="L54" s="22"/>
    </row>
    <row r="55" s="1" customFormat="1" ht="12" customHeight="1">
      <c r="B55" s="23"/>
      <c r="C55" s="34" t="s">
        <v>164</v>
      </c>
      <c r="D55" s="24"/>
      <c r="E55" s="24"/>
      <c r="F55" s="24"/>
      <c r="G55" s="24"/>
      <c r="H55" s="24"/>
      <c r="I55" s="24"/>
      <c r="J55" s="24"/>
      <c r="K55" s="24"/>
      <c r="L55" s="22"/>
    </row>
    <row r="56" s="2" customFormat="1" ht="16.5" customHeight="1">
      <c r="A56" s="40"/>
      <c r="B56" s="41"/>
      <c r="C56" s="42"/>
      <c r="D56" s="42"/>
      <c r="E56" s="278" t="s">
        <v>1663</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926</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001 - km 441,562 - most</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15. 3. 2021</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Věra Trnková</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171</v>
      </c>
      <c r="D65" s="174"/>
      <c r="E65" s="174"/>
      <c r="F65" s="174"/>
      <c r="G65" s="174"/>
      <c r="H65" s="174"/>
      <c r="I65" s="174"/>
      <c r="J65" s="175" t="s">
        <v>172</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68</v>
      </c>
      <c r="D67" s="42"/>
      <c r="E67" s="42"/>
      <c r="F67" s="42"/>
      <c r="G67" s="42"/>
      <c r="H67" s="42"/>
      <c r="I67" s="42"/>
      <c r="J67" s="104">
        <f>J99</f>
        <v>0</v>
      </c>
      <c r="K67" s="42"/>
      <c r="L67" s="147"/>
      <c r="S67" s="40"/>
      <c r="T67" s="40"/>
      <c r="U67" s="40"/>
      <c r="V67" s="40"/>
      <c r="W67" s="40"/>
      <c r="X67" s="40"/>
      <c r="Y67" s="40"/>
      <c r="Z67" s="40"/>
      <c r="AA67" s="40"/>
      <c r="AB67" s="40"/>
      <c r="AC67" s="40"/>
      <c r="AD67" s="40"/>
      <c r="AE67" s="40"/>
      <c r="AU67" s="19" t="s">
        <v>173</v>
      </c>
    </row>
    <row r="68" s="9" customFormat="1" ht="24.96" customHeight="1">
      <c r="A68" s="9"/>
      <c r="B68" s="177"/>
      <c r="C68" s="178"/>
      <c r="D68" s="179" t="s">
        <v>174</v>
      </c>
      <c r="E68" s="180"/>
      <c r="F68" s="180"/>
      <c r="G68" s="180"/>
      <c r="H68" s="180"/>
      <c r="I68" s="180"/>
      <c r="J68" s="181">
        <f>J100</f>
        <v>0</v>
      </c>
      <c r="K68" s="178"/>
      <c r="L68" s="182"/>
      <c r="S68" s="9"/>
      <c r="T68" s="9"/>
      <c r="U68" s="9"/>
      <c r="V68" s="9"/>
      <c r="W68" s="9"/>
      <c r="X68" s="9"/>
      <c r="Y68" s="9"/>
      <c r="Z68" s="9"/>
      <c r="AA68" s="9"/>
      <c r="AB68" s="9"/>
      <c r="AC68" s="9"/>
      <c r="AD68" s="9"/>
      <c r="AE68" s="9"/>
    </row>
    <row r="69" s="10" customFormat="1" ht="19.92" customHeight="1">
      <c r="A69" s="10"/>
      <c r="B69" s="183"/>
      <c r="C69" s="127"/>
      <c r="D69" s="184" t="s">
        <v>928</v>
      </c>
      <c r="E69" s="185"/>
      <c r="F69" s="185"/>
      <c r="G69" s="185"/>
      <c r="H69" s="185"/>
      <c r="I69" s="185"/>
      <c r="J69" s="186">
        <f>J101</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929</v>
      </c>
      <c r="E70" s="185"/>
      <c r="F70" s="185"/>
      <c r="G70" s="185"/>
      <c r="H70" s="185"/>
      <c r="I70" s="185"/>
      <c r="J70" s="186">
        <f>J130</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931</v>
      </c>
      <c r="E71" s="185"/>
      <c r="F71" s="185"/>
      <c r="G71" s="185"/>
      <c r="H71" s="185"/>
      <c r="I71" s="185"/>
      <c r="J71" s="186">
        <f>J134</f>
        <v>0</v>
      </c>
      <c r="K71" s="127"/>
      <c r="L71" s="187"/>
      <c r="S71" s="10"/>
      <c r="T71" s="10"/>
      <c r="U71" s="10"/>
      <c r="V71" s="10"/>
      <c r="W71" s="10"/>
      <c r="X71" s="10"/>
      <c r="Y71" s="10"/>
      <c r="Z71" s="10"/>
      <c r="AA71" s="10"/>
      <c r="AB71" s="10"/>
      <c r="AC71" s="10"/>
      <c r="AD71" s="10"/>
      <c r="AE71" s="10"/>
    </row>
    <row r="72" s="10" customFormat="1" ht="19.92" customHeight="1">
      <c r="A72" s="10"/>
      <c r="B72" s="183"/>
      <c r="C72" s="127"/>
      <c r="D72" s="184" t="s">
        <v>933</v>
      </c>
      <c r="E72" s="185"/>
      <c r="F72" s="185"/>
      <c r="G72" s="185"/>
      <c r="H72" s="185"/>
      <c r="I72" s="185"/>
      <c r="J72" s="186">
        <f>J146</f>
        <v>0</v>
      </c>
      <c r="K72" s="127"/>
      <c r="L72" s="187"/>
      <c r="S72" s="10"/>
      <c r="T72" s="10"/>
      <c r="U72" s="10"/>
      <c r="V72" s="10"/>
      <c r="W72" s="10"/>
      <c r="X72" s="10"/>
      <c r="Y72" s="10"/>
      <c r="Z72" s="10"/>
      <c r="AA72" s="10"/>
      <c r="AB72" s="10"/>
      <c r="AC72" s="10"/>
      <c r="AD72" s="10"/>
      <c r="AE72" s="10"/>
    </row>
    <row r="73" s="10" customFormat="1" ht="19.92" customHeight="1">
      <c r="A73" s="10"/>
      <c r="B73" s="183"/>
      <c r="C73" s="127"/>
      <c r="D73" s="184" t="s">
        <v>935</v>
      </c>
      <c r="E73" s="185"/>
      <c r="F73" s="185"/>
      <c r="G73" s="185"/>
      <c r="H73" s="185"/>
      <c r="I73" s="185"/>
      <c r="J73" s="186">
        <f>J150</f>
        <v>0</v>
      </c>
      <c r="K73" s="127"/>
      <c r="L73" s="187"/>
      <c r="S73" s="10"/>
      <c r="T73" s="10"/>
      <c r="U73" s="10"/>
      <c r="V73" s="10"/>
      <c r="W73" s="10"/>
      <c r="X73" s="10"/>
      <c r="Y73" s="10"/>
      <c r="Z73" s="10"/>
      <c r="AA73" s="10"/>
      <c r="AB73" s="10"/>
      <c r="AC73" s="10"/>
      <c r="AD73" s="10"/>
      <c r="AE73" s="10"/>
    </row>
    <row r="74" s="9" customFormat="1" ht="24.96" customHeight="1">
      <c r="A74" s="9"/>
      <c r="B74" s="177"/>
      <c r="C74" s="178"/>
      <c r="D74" s="179" t="s">
        <v>936</v>
      </c>
      <c r="E74" s="180"/>
      <c r="F74" s="180"/>
      <c r="G74" s="180"/>
      <c r="H74" s="180"/>
      <c r="I74" s="180"/>
      <c r="J74" s="181">
        <f>J153</f>
        <v>0</v>
      </c>
      <c r="K74" s="178"/>
      <c r="L74" s="182"/>
      <c r="S74" s="9"/>
      <c r="T74" s="9"/>
      <c r="U74" s="9"/>
      <c r="V74" s="9"/>
      <c r="W74" s="9"/>
      <c r="X74" s="9"/>
      <c r="Y74" s="9"/>
      <c r="Z74" s="9"/>
      <c r="AA74" s="9"/>
      <c r="AB74" s="9"/>
      <c r="AC74" s="9"/>
      <c r="AD74" s="9"/>
      <c r="AE74" s="9"/>
    </row>
    <row r="75" s="10" customFormat="1" ht="19.92" customHeight="1">
      <c r="A75" s="10"/>
      <c r="B75" s="183"/>
      <c r="C75" s="127"/>
      <c r="D75" s="184" t="s">
        <v>937</v>
      </c>
      <c r="E75" s="185"/>
      <c r="F75" s="185"/>
      <c r="G75" s="185"/>
      <c r="H75" s="185"/>
      <c r="I75" s="185"/>
      <c r="J75" s="186">
        <f>J154</f>
        <v>0</v>
      </c>
      <c r="K75" s="127"/>
      <c r="L75" s="187"/>
      <c r="S75" s="10"/>
      <c r="T75" s="10"/>
      <c r="U75" s="10"/>
      <c r="V75" s="10"/>
      <c r="W75" s="10"/>
      <c r="X75" s="10"/>
      <c r="Y75" s="10"/>
      <c r="Z75" s="10"/>
      <c r="AA75" s="10"/>
      <c r="AB75" s="10"/>
      <c r="AC75" s="10"/>
      <c r="AD75" s="10"/>
      <c r="AE75" s="10"/>
    </row>
    <row r="76" s="2" customFormat="1" ht="21.84" customHeight="1">
      <c r="A76" s="40"/>
      <c r="B76" s="41"/>
      <c r="C76" s="42"/>
      <c r="D76" s="42"/>
      <c r="E76" s="42"/>
      <c r="F76" s="42"/>
      <c r="G76" s="42"/>
      <c r="H76" s="42"/>
      <c r="I76" s="42"/>
      <c r="J76" s="42"/>
      <c r="K76" s="42"/>
      <c r="L76" s="147"/>
      <c r="S76" s="40"/>
      <c r="T76" s="40"/>
      <c r="U76" s="40"/>
      <c r="V76" s="40"/>
      <c r="W76" s="40"/>
      <c r="X76" s="40"/>
      <c r="Y76" s="40"/>
      <c r="Z76" s="40"/>
      <c r="AA76" s="40"/>
      <c r="AB76" s="40"/>
      <c r="AC76" s="40"/>
      <c r="AD76" s="40"/>
      <c r="AE76" s="40"/>
    </row>
    <row r="77" s="2" customFormat="1" ht="6.96" customHeight="1">
      <c r="A77" s="40"/>
      <c r="B77" s="61"/>
      <c r="C77" s="62"/>
      <c r="D77" s="62"/>
      <c r="E77" s="62"/>
      <c r="F77" s="62"/>
      <c r="G77" s="62"/>
      <c r="H77" s="62"/>
      <c r="I77" s="62"/>
      <c r="J77" s="62"/>
      <c r="K77" s="62"/>
      <c r="L77" s="147"/>
      <c r="S77" s="40"/>
      <c r="T77" s="40"/>
      <c r="U77" s="40"/>
      <c r="V77" s="40"/>
      <c r="W77" s="40"/>
      <c r="X77" s="40"/>
      <c r="Y77" s="40"/>
      <c r="Z77" s="40"/>
      <c r="AA77" s="40"/>
      <c r="AB77" s="40"/>
      <c r="AC77" s="40"/>
      <c r="AD77" s="40"/>
      <c r="AE77" s="40"/>
    </row>
    <row r="81" s="2" customFormat="1" ht="6.96" customHeight="1">
      <c r="A81" s="40"/>
      <c r="B81" s="63"/>
      <c r="C81" s="64"/>
      <c r="D81" s="64"/>
      <c r="E81" s="64"/>
      <c r="F81" s="64"/>
      <c r="G81" s="64"/>
      <c r="H81" s="64"/>
      <c r="I81" s="64"/>
      <c r="J81" s="64"/>
      <c r="K81" s="64"/>
      <c r="L81" s="147"/>
      <c r="S81" s="40"/>
      <c r="T81" s="40"/>
      <c r="U81" s="40"/>
      <c r="V81" s="40"/>
      <c r="W81" s="40"/>
      <c r="X81" s="40"/>
      <c r="Y81" s="40"/>
      <c r="Z81" s="40"/>
      <c r="AA81" s="40"/>
      <c r="AB81" s="40"/>
      <c r="AC81" s="40"/>
      <c r="AD81" s="40"/>
      <c r="AE81" s="40"/>
    </row>
    <row r="82" s="2" customFormat="1" ht="24.96" customHeight="1">
      <c r="A82" s="40"/>
      <c r="B82" s="41"/>
      <c r="C82" s="25" t="s">
        <v>176</v>
      </c>
      <c r="D82" s="42"/>
      <c r="E82" s="42"/>
      <c r="F82" s="42"/>
      <c r="G82" s="42"/>
      <c r="H82" s="42"/>
      <c r="I82" s="42"/>
      <c r="J82" s="42"/>
      <c r="K82" s="42"/>
      <c r="L82" s="147"/>
      <c r="S82" s="40"/>
      <c r="T82" s="40"/>
      <c r="U82" s="40"/>
      <c r="V82" s="40"/>
      <c r="W82" s="40"/>
      <c r="X82" s="40"/>
      <c r="Y82" s="40"/>
      <c r="Z82" s="40"/>
      <c r="AA82" s="40"/>
      <c r="AB82" s="40"/>
      <c r="AC82" s="40"/>
      <c r="AD82" s="40"/>
      <c r="AE82" s="40"/>
    </row>
    <row r="83" s="2" customFormat="1" ht="6.96" customHeight="1">
      <c r="A83" s="40"/>
      <c r="B83" s="41"/>
      <c r="C83" s="42"/>
      <c r="D83" s="42"/>
      <c r="E83" s="42"/>
      <c r="F83" s="42"/>
      <c r="G83" s="42"/>
      <c r="H83" s="42"/>
      <c r="I83" s="42"/>
      <c r="J83" s="42"/>
      <c r="K83" s="42"/>
      <c r="L83" s="147"/>
      <c r="S83" s="40"/>
      <c r="T83" s="40"/>
      <c r="U83" s="40"/>
      <c r="V83" s="40"/>
      <c r="W83" s="40"/>
      <c r="X83" s="40"/>
      <c r="Y83" s="40"/>
      <c r="Z83" s="40"/>
      <c r="AA83" s="40"/>
      <c r="AB83" s="40"/>
      <c r="AC83" s="40"/>
      <c r="AD83" s="40"/>
      <c r="AE83" s="40"/>
    </row>
    <row r="84" s="2" customFormat="1" ht="12" customHeight="1">
      <c r="A84" s="40"/>
      <c r="B84" s="41"/>
      <c r="C84" s="34" t="s">
        <v>16</v>
      </c>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16.5" customHeight="1">
      <c r="A85" s="40"/>
      <c r="B85" s="41"/>
      <c r="C85" s="42"/>
      <c r="D85" s="42"/>
      <c r="E85" s="172" t="str">
        <f>E7</f>
        <v>Oprava trati v úseku 1. TK Velké Březno - Boletice n.L. a 1. SK v žst. Boletice_OPRAVA č.1</v>
      </c>
      <c r="F85" s="34"/>
      <c r="G85" s="34"/>
      <c r="H85" s="34"/>
      <c r="I85" s="42"/>
      <c r="J85" s="42"/>
      <c r="K85" s="42"/>
      <c r="L85" s="147"/>
      <c r="S85" s="40"/>
      <c r="T85" s="40"/>
      <c r="U85" s="40"/>
      <c r="V85" s="40"/>
      <c r="W85" s="40"/>
      <c r="X85" s="40"/>
      <c r="Y85" s="40"/>
      <c r="Z85" s="40"/>
      <c r="AA85" s="40"/>
      <c r="AB85" s="40"/>
      <c r="AC85" s="40"/>
      <c r="AD85" s="40"/>
      <c r="AE85" s="40"/>
    </row>
    <row r="86" s="1" customFormat="1" ht="12" customHeight="1">
      <c r="B86" s="23"/>
      <c r="C86" s="34" t="s">
        <v>162</v>
      </c>
      <c r="D86" s="24"/>
      <c r="E86" s="24"/>
      <c r="F86" s="24"/>
      <c r="G86" s="24"/>
      <c r="H86" s="24"/>
      <c r="I86" s="24"/>
      <c r="J86" s="24"/>
      <c r="K86" s="24"/>
      <c r="L86" s="22"/>
    </row>
    <row r="87" s="1" customFormat="1" ht="16.5" customHeight="1">
      <c r="B87" s="23"/>
      <c r="C87" s="24"/>
      <c r="D87" s="24"/>
      <c r="E87" s="172" t="s">
        <v>924</v>
      </c>
      <c r="F87" s="24"/>
      <c r="G87" s="24"/>
      <c r="H87" s="24"/>
      <c r="I87" s="24"/>
      <c r="J87" s="24"/>
      <c r="K87" s="24"/>
      <c r="L87" s="22"/>
    </row>
    <row r="88" s="1" customFormat="1" ht="12" customHeight="1">
      <c r="B88" s="23"/>
      <c r="C88" s="34" t="s">
        <v>164</v>
      </c>
      <c r="D88" s="24"/>
      <c r="E88" s="24"/>
      <c r="F88" s="24"/>
      <c r="G88" s="24"/>
      <c r="H88" s="24"/>
      <c r="I88" s="24"/>
      <c r="J88" s="24"/>
      <c r="K88" s="24"/>
      <c r="L88" s="22"/>
    </row>
    <row r="89" s="2" customFormat="1" ht="16.5" customHeight="1">
      <c r="A89" s="40"/>
      <c r="B89" s="41"/>
      <c r="C89" s="42"/>
      <c r="D89" s="42"/>
      <c r="E89" s="278" t="s">
        <v>1663</v>
      </c>
      <c r="F89" s="42"/>
      <c r="G89" s="42"/>
      <c r="H89" s="42"/>
      <c r="I89" s="42"/>
      <c r="J89" s="42"/>
      <c r="K89" s="42"/>
      <c r="L89" s="147"/>
      <c r="S89" s="40"/>
      <c r="T89" s="40"/>
      <c r="U89" s="40"/>
      <c r="V89" s="40"/>
      <c r="W89" s="40"/>
      <c r="X89" s="40"/>
      <c r="Y89" s="40"/>
      <c r="Z89" s="40"/>
      <c r="AA89" s="40"/>
      <c r="AB89" s="40"/>
      <c r="AC89" s="40"/>
      <c r="AD89" s="40"/>
      <c r="AE89" s="40"/>
    </row>
    <row r="90" s="2" customFormat="1" ht="12" customHeight="1">
      <c r="A90" s="40"/>
      <c r="B90" s="41"/>
      <c r="C90" s="34" t="s">
        <v>926</v>
      </c>
      <c r="D90" s="42"/>
      <c r="E90" s="42"/>
      <c r="F90" s="42"/>
      <c r="G90" s="42"/>
      <c r="H90" s="42"/>
      <c r="I90" s="42"/>
      <c r="J90" s="42"/>
      <c r="K90" s="42"/>
      <c r="L90" s="147"/>
      <c r="S90" s="40"/>
      <c r="T90" s="40"/>
      <c r="U90" s="40"/>
      <c r="V90" s="40"/>
      <c r="W90" s="40"/>
      <c r="X90" s="40"/>
      <c r="Y90" s="40"/>
      <c r="Z90" s="40"/>
      <c r="AA90" s="40"/>
      <c r="AB90" s="40"/>
      <c r="AC90" s="40"/>
      <c r="AD90" s="40"/>
      <c r="AE90" s="40"/>
    </row>
    <row r="91" s="2" customFormat="1" ht="16.5" customHeight="1">
      <c r="A91" s="40"/>
      <c r="B91" s="41"/>
      <c r="C91" s="42"/>
      <c r="D91" s="42"/>
      <c r="E91" s="71" t="str">
        <f>E13</f>
        <v>001 - km 441,562 - most</v>
      </c>
      <c r="F91" s="42"/>
      <c r="G91" s="42"/>
      <c r="H91" s="42"/>
      <c r="I91" s="42"/>
      <c r="J91" s="42"/>
      <c r="K91" s="42"/>
      <c r="L91" s="147"/>
      <c r="S91" s="40"/>
      <c r="T91" s="40"/>
      <c r="U91" s="40"/>
      <c r="V91" s="40"/>
      <c r="W91" s="40"/>
      <c r="X91" s="40"/>
      <c r="Y91" s="40"/>
      <c r="Z91" s="40"/>
      <c r="AA91" s="40"/>
      <c r="AB91" s="40"/>
      <c r="AC91" s="40"/>
      <c r="AD91" s="40"/>
      <c r="AE91" s="40"/>
    </row>
    <row r="92" s="2" customFormat="1" ht="6.96" customHeight="1">
      <c r="A92" s="40"/>
      <c r="B92" s="41"/>
      <c r="C92" s="42"/>
      <c r="D92" s="42"/>
      <c r="E92" s="42"/>
      <c r="F92" s="42"/>
      <c r="G92" s="42"/>
      <c r="H92" s="42"/>
      <c r="I92" s="42"/>
      <c r="J92" s="42"/>
      <c r="K92" s="42"/>
      <c r="L92" s="147"/>
      <c r="S92" s="40"/>
      <c r="T92" s="40"/>
      <c r="U92" s="40"/>
      <c r="V92" s="40"/>
      <c r="W92" s="40"/>
      <c r="X92" s="40"/>
      <c r="Y92" s="40"/>
      <c r="Z92" s="40"/>
      <c r="AA92" s="40"/>
      <c r="AB92" s="40"/>
      <c r="AC92" s="40"/>
      <c r="AD92" s="40"/>
      <c r="AE92" s="40"/>
    </row>
    <row r="93" s="2" customFormat="1" ht="12" customHeight="1">
      <c r="A93" s="40"/>
      <c r="B93" s="41"/>
      <c r="C93" s="34" t="s">
        <v>21</v>
      </c>
      <c r="D93" s="42"/>
      <c r="E93" s="42"/>
      <c r="F93" s="29" t="str">
        <f>F16</f>
        <v xml:space="preserve"> </v>
      </c>
      <c r="G93" s="42"/>
      <c r="H93" s="42"/>
      <c r="I93" s="34" t="s">
        <v>23</v>
      </c>
      <c r="J93" s="74" t="str">
        <f>IF(J16="","",J16)</f>
        <v>15. 3. 2021</v>
      </c>
      <c r="K93" s="42"/>
      <c r="L93" s="147"/>
      <c r="S93" s="40"/>
      <c r="T93" s="40"/>
      <c r="U93" s="40"/>
      <c r="V93" s="40"/>
      <c r="W93" s="40"/>
      <c r="X93" s="40"/>
      <c r="Y93" s="40"/>
      <c r="Z93" s="40"/>
      <c r="AA93" s="40"/>
      <c r="AB93" s="40"/>
      <c r="AC93" s="40"/>
      <c r="AD93" s="40"/>
      <c r="AE93" s="40"/>
    </row>
    <row r="94" s="2" customFormat="1" ht="6.96" customHeight="1">
      <c r="A94" s="40"/>
      <c r="B94" s="41"/>
      <c r="C94" s="42"/>
      <c r="D94" s="42"/>
      <c r="E94" s="42"/>
      <c r="F94" s="42"/>
      <c r="G94" s="42"/>
      <c r="H94" s="42"/>
      <c r="I94" s="42"/>
      <c r="J94" s="42"/>
      <c r="K94" s="42"/>
      <c r="L94" s="147"/>
      <c r="S94" s="40"/>
      <c r="T94" s="40"/>
      <c r="U94" s="40"/>
      <c r="V94" s="40"/>
      <c r="W94" s="40"/>
      <c r="X94" s="40"/>
      <c r="Y94" s="40"/>
      <c r="Z94" s="40"/>
      <c r="AA94" s="40"/>
      <c r="AB94" s="40"/>
      <c r="AC94" s="40"/>
      <c r="AD94" s="40"/>
      <c r="AE94" s="40"/>
    </row>
    <row r="95" s="2" customFormat="1" ht="15.15" customHeight="1">
      <c r="A95" s="40"/>
      <c r="B95" s="41"/>
      <c r="C95" s="34" t="s">
        <v>25</v>
      </c>
      <c r="D95" s="42"/>
      <c r="E95" s="42"/>
      <c r="F95" s="29" t="str">
        <f>E19</f>
        <v xml:space="preserve"> </v>
      </c>
      <c r="G95" s="42"/>
      <c r="H95" s="42"/>
      <c r="I95" s="34" t="s">
        <v>30</v>
      </c>
      <c r="J95" s="38" t="str">
        <f>E25</f>
        <v xml:space="preserve"> </v>
      </c>
      <c r="K95" s="42"/>
      <c r="L95" s="147"/>
      <c r="S95" s="40"/>
      <c r="T95" s="40"/>
      <c r="U95" s="40"/>
      <c r="V95" s="40"/>
      <c r="W95" s="40"/>
      <c r="X95" s="40"/>
      <c r="Y95" s="40"/>
      <c r="Z95" s="40"/>
      <c r="AA95" s="40"/>
      <c r="AB95" s="40"/>
      <c r="AC95" s="40"/>
      <c r="AD95" s="40"/>
      <c r="AE95" s="40"/>
    </row>
    <row r="96" s="2" customFormat="1" ht="15.15" customHeight="1">
      <c r="A96" s="40"/>
      <c r="B96" s="41"/>
      <c r="C96" s="34" t="s">
        <v>28</v>
      </c>
      <c r="D96" s="42"/>
      <c r="E96" s="42"/>
      <c r="F96" s="29" t="str">
        <f>IF(E22="","",E22)</f>
        <v>Vyplň údaj</v>
      </c>
      <c r="G96" s="42"/>
      <c r="H96" s="42"/>
      <c r="I96" s="34" t="s">
        <v>32</v>
      </c>
      <c r="J96" s="38" t="str">
        <f>E28</f>
        <v>Věra Trnková</v>
      </c>
      <c r="K96" s="42"/>
      <c r="L96" s="147"/>
      <c r="S96" s="40"/>
      <c r="T96" s="40"/>
      <c r="U96" s="40"/>
      <c r="V96" s="40"/>
      <c r="W96" s="40"/>
      <c r="X96" s="40"/>
      <c r="Y96" s="40"/>
      <c r="Z96" s="40"/>
      <c r="AA96" s="40"/>
      <c r="AB96" s="40"/>
      <c r="AC96" s="40"/>
      <c r="AD96" s="40"/>
      <c r="AE96" s="40"/>
    </row>
    <row r="97" s="2" customFormat="1" ht="10.32" customHeight="1">
      <c r="A97" s="40"/>
      <c r="B97" s="41"/>
      <c r="C97" s="42"/>
      <c r="D97" s="42"/>
      <c r="E97" s="42"/>
      <c r="F97" s="42"/>
      <c r="G97" s="42"/>
      <c r="H97" s="42"/>
      <c r="I97" s="42"/>
      <c r="J97" s="42"/>
      <c r="K97" s="42"/>
      <c r="L97" s="147"/>
      <c r="S97" s="40"/>
      <c r="T97" s="40"/>
      <c r="U97" s="40"/>
      <c r="V97" s="40"/>
      <c r="W97" s="40"/>
      <c r="X97" s="40"/>
      <c r="Y97" s="40"/>
      <c r="Z97" s="40"/>
      <c r="AA97" s="40"/>
      <c r="AB97" s="40"/>
      <c r="AC97" s="40"/>
      <c r="AD97" s="40"/>
      <c r="AE97" s="40"/>
    </row>
    <row r="98" s="11" customFormat="1" ht="29.28" customHeight="1">
      <c r="A98" s="188"/>
      <c r="B98" s="189"/>
      <c r="C98" s="190" t="s">
        <v>177</v>
      </c>
      <c r="D98" s="191" t="s">
        <v>55</v>
      </c>
      <c r="E98" s="191" t="s">
        <v>51</v>
      </c>
      <c r="F98" s="191" t="s">
        <v>52</v>
      </c>
      <c r="G98" s="191" t="s">
        <v>178</v>
      </c>
      <c r="H98" s="191" t="s">
        <v>179</v>
      </c>
      <c r="I98" s="191" t="s">
        <v>180</v>
      </c>
      <c r="J98" s="191" t="s">
        <v>172</v>
      </c>
      <c r="K98" s="192" t="s">
        <v>181</v>
      </c>
      <c r="L98" s="193"/>
      <c r="M98" s="94" t="s">
        <v>19</v>
      </c>
      <c r="N98" s="95" t="s">
        <v>40</v>
      </c>
      <c r="O98" s="95" t="s">
        <v>182</v>
      </c>
      <c r="P98" s="95" t="s">
        <v>183</v>
      </c>
      <c r="Q98" s="95" t="s">
        <v>184</v>
      </c>
      <c r="R98" s="95" t="s">
        <v>185</v>
      </c>
      <c r="S98" s="95" t="s">
        <v>186</v>
      </c>
      <c r="T98" s="96" t="s">
        <v>187</v>
      </c>
      <c r="U98" s="188"/>
      <c r="V98" s="188"/>
      <c r="W98" s="188"/>
      <c r="X98" s="188"/>
      <c r="Y98" s="188"/>
      <c r="Z98" s="188"/>
      <c r="AA98" s="188"/>
      <c r="AB98" s="188"/>
      <c r="AC98" s="188"/>
      <c r="AD98" s="188"/>
      <c r="AE98" s="188"/>
    </row>
    <row r="99" s="2" customFormat="1" ht="22.8" customHeight="1">
      <c r="A99" s="40"/>
      <c r="B99" s="41"/>
      <c r="C99" s="101" t="s">
        <v>188</v>
      </c>
      <c r="D99" s="42"/>
      <c r="E99" s="42"/>
      <c r="F99" s="42"/>
      <c r="G99" s="42"/>
      <c r="H99" s="42"/>
      <c r="I99" s="42"/>
      <c r="J99" s="194">
        <f>BK99</f>
        <v>0</v>
      </c>
      <c r="K99" s="42"/>
      <c r="L99" s="46"/>
      <c r="M99" s="97"/>
      <c r="N99" s="195"/>
      <c r="O99" s="98"/>
      <c r="P99" s="196">
        <f>P100+P153</f>
        <v>0</v>
      </c>
      <c r="Q99" s="98"/>
      <c r="R99" s="196">
        <f>R100+R153</f>
        <v>45.394055884000004</v>
      </c>
      <c r="S99" s="98"/>
      <c r="T99" s="197">
        <f>T100+T153</f>
        <v>0.0050000000000000001</v>
      </c>
      <c r="U99" s="40"/>
      <c r="V99" s="40"/>
      <c r="W99" s="40"/>
      <c r="X99" s="40"/>
      <c r="Y99" s="40"/>
      <c r="Z99" s="40"/>
      <c r="AA99" s="40"/>
      <c r="AB99" s="40"/>
      <c r="AC99" s="40"/>
      <c r="AD99" s="40"/>
      <c r="AE99" s="40"/>
      <c r="AT99" s="19" t="s">
        <v>69</v>
      </c>
      <c r="AU99" s="19" t="s">
        <v>173</v>
      </c>
      <c r="BK99" s="198">
        <f>BK100+BK153</f>
        <v>0</v>
      </c>
    </row>
    <row r="100" s="12" customFormat="1" ht="25.92" customHeight="1">
      <c r="A100" s="12"/>
      <c r="B100" s="199"/>
      <c r="C100" s="200"/>
      <c r="D100" s="201" t="s">
        <v>69</v>
      </c>
      <c r="E100" s="202" t="s">
        <v>189</v>
      </c>
      <c r="F100" s="202" t="s">
        <v>190</v>
      </c>
      <c r="G100" s="200"/>
      <c r="H100" s="200"/>
      <c r="I100" s="203"/>
      <c r="J100" s="204">
        <f>BK100</f>
        <v>0</v>
      </c>
      <c r="K100" s="200"/>
      <c r="L100" s="205"/>
      <c r="M100" s="206"/>
      <c r="N100" s="207"/>
      <c r="O100" s="207"/>
      <c r="P100" s="208">
        <f>P101+P130+P134+P146+P150</f>
        <v>0</v>
      </c>
      <c r="Q100" s="207"/>
      <c r="R100" s="208">
        <f>R101+R130+R134+R146+R150</f>
        <v>45.394055884000004</v>
      </c>
      <c r="S100" s="207"/>
      <c r="T100" s="209">
        <f>T101+T130+T134+T146+T150</f>
        <v>0.0050000000000000001</v>
      </c>
      <c r="U100" s="12"/>
      <c r="V100" s="12"/>
      <c r="W100" s="12"/>
      <c r="X100" s="12"/>
      <c r="Y100" s="12"/>
      <c r="Z100" s="12"/>
      <c r="AA100" s="12"/>
      <c r="AB100" s="12"/>
      <c r="AC100" s="12"/>
      <c r="AD100" s="12"/>
      <c r="AE100" s="12"/>
      <c r="AR100" s="210" t="s">
        <v>77</v>
      </c>
      <c r="AT100" s="211" t="s">
        <v>69</v>
      </c>
      <c r="AU100" s="211" t="s">
        <v>70</v>
      </c>
      <c r="AY100" s="210" t="s">
        <v>191</v>
      </c>
      <c r="BK100" s="212">
        <f>BK101+BK130+BK134+BK146+BK150</f>
        <v>0</v>
      </c>
    </row>
    <row r="101" s="12" customFormat="1" ht="22.8" customHeight="1">
      <c r="A101" s="12"/>
      <c r="B101" s="199"/>
      <c r="C101" s="200"/>
      <c r="D101" s="201" t="s">
        <v>69</v>
      </c>
      <c r="E101" s="213" t="s">
        <v>77</v>
      </c>
      <c r="F101" s="213" t="s">
        <v>939</v>
      </c>
      <c r="G101" s="200"/>
      <c r="H101" s="200"/>
      <c r="I101" s="203"/>
      <c r="J101" s="214">
        <f>BK101</f>
        <v>0</v>
      </c>
      <c r="K101" s="200"/>
      <c r="L101" s="205"/>
      <c r="M101" s="206"/>
      <c r="N101" s="207"/>
      <c r="O101" s="207"/>
      <c r="P101" s="208">
        <f>SUM(P102:P129)</f>
        <v>0</v>
      </c>
      <c r="Q101" s="207"/>
      <c r="R101" s="208">
        <f>SUM(R102:R129)</f>
        <v>22.126396960000001</v>
      </c>
      <c r="S101" s="207"/>
      <c r="T101" s="209">
        <f>SUM(T102:T129)</f>
        <v>0</v>
      </c>
      <c r="U101" s="12"/>
      <c r="V101" s="12"/>
      <c r="W101" s="12"/>
      <c r="X101" s="12"/>
      <c r="Y101" s="12"/>
      <c r="Z101" s="12"/>
      <c r="AA101" s="12"/>
      <c r="AB101" s="12"/>
      <c r="AC101" s="12"/>
      <c r="AD101" s="12"/>
      <c r="AE101" s="12"/>
      <c r="AR101" s="210" t="s">
        <v>77</v>
      </c>
      <c r="AT101" s="211" t="s">
        <v>69</v>
      </c>
      <c r="AU101" s="211" t="s">
        <v>77</v>
      </c>
      <c r="AY101" s="210" t="s">
        <v>191</v>
      </c>
      <c r="BK101" s="212">
        <f>SUM(BK102:BK129)</f>
        <v>0</v>
      </c>
    </row>
    <row r="102" s="2" customFormat="1">
      <c r="A102" s="40"/>
      <c r="B102" s="41"/>
      <c r="C102" s="215" t="s">
        <v>77</v>
      </c>
      <c r="D102" s="215" t="s">
        <v>194</v>
      </c>
      <c r="E102" s="216" t="s">
        <v>940</v>
      </c>
      <c r="F102" s="217" t="s">
        <v>941</v>
      </c>
      <c r="G102" s="218" t="s">
        <v>367</v>
      </c>
      <c r="H102" s="219">
        <v>30</v>
      </c>
      <c r="I102" s="220"/>
      <c r="J102" s="221">
        <f>ROUND(I102*H102,2)</f>
        <v>0</v>
      </c>
      <c r="K102" s="217" t="s">
        <v>521</v>
      </c>
      <c r="L102" s="46"/>
      <c r="M102" s="222" t="s">
        <v>19</v>
      </c>
      <c r="N102" s="223" t="s">
        <v>41</v>
      </c>
      <c r="O102" s="86"/>
      <c r="P102" s="224">
        <f>O102*H102</f>
        <v>0</v>
      </c>
      <c r="Q102" s="224">
        <v>0</v>
      </c>
      <c r="R102" s="224">
        <f>Q102*H102</f>
        <v>0</v>
      </c>
      <c r="S102" s="224">
        <v>0</v>
      </c>
      <c r="T102" s="225">
        <f>S102*H102</f>
        <v>0</v>
      </c>
      <c r="U102" s="40"/>
      <c r="V102" s="40"/>
      <c r="W102" s="40"/>
      <c r="X102" s="40"/>
      <c r="Y102" s="40"/>
      <c r="Z102" s="40"/>
      <c r="AA102" s="40"/>
      <c r="AB102" s="40"/>
      <c r="AC102" s="40"/>
      <c r="AD102" s="40"/>
      <c r="AE102" s="40"/>
      <c r="AR102" s="226" t="s">
        <v>119</v>
      </c>
      <c r="AT102" s="226" t="s">
        <v>194</v>
      </c>
      <c r="AU102" s="226" t="s">
        <v>79</v>
      </c>
      <c r="AY102" s="19" t="s">
        <v>191</v>
      </c>
      <c r="BE102" s="227">
        <f>IF(N102="základní",J102,0)</f>
        <v>0</v>
      </c>
      <c r="BF102" s="227">
        <f>IF(N102="snížená",J102,0)</f>
        <v>0</v>
      </c>
      <c r="BG102" s="227">
        <f>IF(N102="zákl. přenesená",J102,0)</f>
        <v>0</v>
      </c>
      <c r="BH102" s="227">
        <f>IF(N102="sníž. přenesená",J102,0)</f>
        <v>0</v>
      </c>
      <c r="BI102" s="227">
        <f>IF(N102="nulová",J102,0)</f>
        <v>0</v>
      </c>
      <c r="BJ102" s="19" t="s">
        <v>77</v>
      </c>
      <c r="BK102" s="227">
        <f>ROUND(I102*H102,2)</f>
        <v>0</v>
      </c>
      <c r="BL102" s="19" t="s">
        <v>119</v>
      </c>
      <c r="BM102" s="226" t="s">
        <v>1665</v>
      </c>
    </row>
    <row r="103" s="13" customFormat="1">
      <c r="A103" s="13"/>
      <c r="B103" s="228"/>
      <c r="C103" s="229"/>
      <c r="D103" s="230" t="s">
        <v>200</v>
      </c>
      <c r="E103" s="231" t="s">
        <v>19</v>
      </c>
      <c r="F103" s="232" t="s">
        <v>943</v>
      </c>
      <c r="G103" s="229"/>
      <c r="H103" s="231" t="s">
        <v>19</v>
      </c>
      <c r="I103" s="233"/>
      <c r="J103" s="229"/>
      <c r="K103" s="229"/>
      <c r="L103" s="234"/>
      <c r="M103" s="235"/>
      <c r="N103" s="236"/>
      <c r="O103" s="236"/>
      <c r="P103" s="236"/>
      <c r="Q103" s="236"/>
      <c r="R103" s="236"/>
      <c r="S103" s="236"/>
      <c r="T103" s="237"/>
      <c r="U103" s="13"/>
      <c r="V103" s="13"/>
      <c r="W103" s="13"/>
      <c r="X103" s="13"/>
      <c r="Y103" s="13"/>
      <c r="Z103" s="13"/>
      <c r="AA103" s="13"/>
      <c r="AB103" s="13"/>
      <c r="AC103" s="13"/>
      <c r="AD103" s="13"/>
      <c r="AE103" s="13"/>
      <c r="AT103" s="238" t="s">
        <v>200</v>
      </c>
      <c r="AU103" s="238" t="s">
        <v>79</v>
      </c>
      <c r="AV103" s="13" t="s">
        <v>77</v>
      </c>
      <c r="AW103" s="13" t="s">
        <v>31</v>
      </c>
      <c r="AX103" s="13" t="s">
        <v>70</v>
      </c>
      <c r="AY103" s="238" t="s">
        <v>191</v>
      </c>
    </row>
    <row r="104" s="14" customFormat="1">
      <c r="A104" s="14"/>
      <c r="B104" s="239"/>
      <c r="C104" s="240"/>
      <c r="D104" s="230" t="s">
        <v>200</v>
      </c>
      <c r="E104" s="241" t="s">
        <v>19</v>
      </c>
      <c r="F104" s="242" t="s">
        <v>944</v>
      </c>
      <c r="G104" s="240"/>
      <c r="H104" s="243">
        <v>30</v>
      </c>
      <c r="I104" s="244"/>
      <c r="J104" s="240"/>
      <c r="K104" s="240"/>
      <c r="L104" s="245"/>
      <c r="M104" s="246"/>
      <c r="N104" s="247"/>
      <c r="O104" s="247"/>
      <c r="P104" s="247"/>
      <c r="Q104" s="247"/>
      <c r="R104" s="247"/>
      <c r="S104" s="247"/>
      <c r="T104" s="248"/>
      <c r="U104" s="14"/>
      <c r="V104" s="14"/>
      <c r="W104" s="14"/>
      <c r="X104" s="14"/>
      <c r="Y104" s="14"/>
      <c r="Z104" s="14"/>
      <c r="AA104" s="14"/>
      <c r="AB104" s="14"/>
      <c r="AC104" s="14"/>
      <c r="AD104" s="14"/>
      <c r="AE104" s="14"/>
      <c r="AT104" s="249" t="s">
        <v>200</v>
      </c>
      <c r="AU104" s="249" t="s">
        <v>79</v>
      </c>
      <c r="AV104" s="14" t="s">
        <v>79</v>
      </c>
      <c r="AW104" s="14" t="s">
        <v>31</v>
      </c>
      <c r="AX104" s="14" t="s">
        <v>70</v>
      </c>
      <c r="AY104" s="249" t="s">
        <v>191</v>
      </c>
    </row>
    <row r="105" s="15" customFormat="1">
      <c r="A105" s="15"/>
      <c r="B105" s="250"/>
      <c r="C105" s="251"/>
      <c r="D105" s="230" t="s">
        <v>200</v>
      </c>
      <c r="E105" s="252" t="s">
        <v>19</v>
      </c>
      <c r="F105" s="253" t="s">
        <v>209</v>
      </c>
      <c r="G105" s="251"/>
      <c r="H105" s="254">
        <v>30</v>
      </c>
      <c r="I105" s="255"/>
      <c r="J105" s="251"/>
      <c r="K105" s="251"/>
      <c r="L105" s="256"/>
      <c r="M105" s="257"/>
      <c r="N105" s="258"/>
      <c r="O105" s="258"/>
      <c r="P105" s="258"/>
      <c r="Q105" s="258"/>
      <c r="R105" s="258"/>
      <c r="S105" s="258"/>
      <c r="T105" s="259"/>
      <c r="U105" s="15"/>
      <c r="V105" s="15"/>
      <c r="W105" s="15"/>
      <c r="X105" s="15"/>
      <c r="Y105" s="15"/>
      <c r="Z105" s="15"/>
      <c r="AA105" s="15"/>
      <c r="AB105" s="15"/>
      <c r="AC105" s="15"/>
      <c r="AD105" s="15"/>
      <c r="AE105" s="15"/>
      <c r="AT105" s="260" t="s">
        <v>200</v>
      </c>
      <c r="AU105" s="260" t="s">
        <v>79</v>
      </c>
      <c r="AV105" s="15" t="s">
        <v>119</v>
      </c>
      <c r="AW105" s="15" t="s">
        <v>31</v>
      </c>
      <c r="AX105" s="15" t="s">
        <v>77</v>
      </c>
      <c r="AY105" s="260" t="s">
        <v>191</v>
      </c>
    </row>
    <row r="106" s="2" customFormat="1">
      <c r="A106" s="40"/>
      <c r="B106" s="41"/>
      <c r="C106" s="215" t="s">
        <v>79</v>
      </c>
      <c r="D106" s="215" t="s">
        <v>194</v>
      </c>
      <c r="E106" s="216" t="s">
        <v>945</v>
      </c>
      <c r="F106" s="217" t="s">
        <v>946</v>
      </c>
      <c r="G106" s="218" t="s">
        <v>236</v>
      </c>
      <c r="H106" s="219">
        <v>0.40000000000000002</v>
      </c>
      <c r="I106" s="220"/>
      <c r="J106" s="221">
        <f>ROUND(I106*H106,2)</f>
        <v>0</v>
      </c>
      <c r="K106" s="217" t="s">
        <v>521</v>
      </c>
      <c r="L106" s="46"/>
      <c r="M106" s="222" t="s">
        <v>19</v>
      </c>
      <c r="N106" s="223" t="s">
        <v>41</v>
      </c>
      <c r="O106" s="86"/>
      <c r="P106" s="224">
        <f>O106*H106</f>
        <v>0</v>
      </c>
      <c r="Q106" s="224">
        <v>0</v>
      </c>
      <c r="R106" s="224">
        <f>Q106*H106</f>
        <v>0</v>
      </c>
      <c r="S106" s="224">
        <v>0</v>
      </c>
      <c r="T106" s="225">
        <f>S106*H106</f>
        <v>0</v>
      </c>
      <c r="U106" s="40"/>
      <c r="V106" s="40"/>
      <c r="W106" s="40"/>
      <c r="X106" s="40"/>
      <c r="Y106" s="40"/>
      <c r="Z106" s="40"/>
      <c r="AA106" s="40"/>
      <c r="AB106" s="40"/>
      <c r="AC106" s="40"/>
      <c r="AD106" s="40"/>
      <c r="AE106" s="40"/>
      <c r="AR106" s="226" t="s">
        <v>119</v>
      </c>
      <c r="AT106" s="226" t="s">
        <v>194</v>
      </c>
      <c r="AU106" s="226" t="s">
        <v>79</v>
      </c>
      <c r="AY106" s="19" t="s">
        <v>191</v>
      </c>
      <c r="BE106" s="227">
        <f>IF(N106="základní",J106,0)</f>
        <v>0</v>
      </c>
      <c r="BF106" s="227">
        <f>IF(N106="snížená",J106,0)</f>
        <v>0</v>
      </c>
      <c r="BG106" s="227">
        <f>IF(N106="zákl. přenesená",J106,0)</f>
        <v>0</v>
      </c>
      <c r="BH106" s="227">
        <f>IF(N106="sníž. přenesená",J106,0)</f>
        <v>0</v>
      </c>
      <c r="BI106" s="227">
        <f>IF(N106="nulová",J106,0)</f>
        <v>0</v>
      </c>
      <c r="BJ106" s="19" t="s">
        <v>77</v>
      </c>
      <c r="BK106" s="227">
        <f>ROUND(I106*H106,2)</f>
        <v>0</v>
      </c>
      <c r="BL106" s="19" t="s">
        <v>119</v>
      </c>
      <c r="BM106" s="226" t="s">
        <v>1666</v>
      </c>
    </row>
    <row r="107" s="14" customFormat="1">
      <c r="A107" s="14"/>
      <c r="B107" s="239"/>
      <c r="C107" s="240"/>
      <c r="D107" s="230" t="s">
        <v>200</v>
      </c>
      <c r="E107" s="241" t="s">
        <v>19</v>
      </c>
      <c r="F107" s="242" t="s">
        <v>948</v>
      </c>
      <c r="G107" s="240"/>
      <c r="H107" s="243">
        <v>0.40000000000000002</v>
      </c>
      <c r="I107" s="244"/>
      <c r="J107" s="240"/>
      <c r="K107" s="240"/>
      <c r="L107" s="245"/>
      <c r="M107" s="246"/>
      <c r="N107" s="247"/>
      <c r="O107" s="247"/>
      <c r="P107" s="247"/>
      <c r="Q107" s="247"/>
      <c r="R107" s="247"/>
      <c r="S107" s="247"/>
      <c r="T107" s="248"/>
      <c r="U107" s="14"/>
      <c r="V107" s="14"/>
      <c r="W107" s="14"/>
      <c r="X107" s="14"/>
      <c r="Y107" s="14"/>
      <c r="Z107" s="14"/>
      <c r="AA107" s="14"/>
      <c r="AB107" s="14"/>
      <c r="AC107" s="14"/>
      <c r="AD107" s="14"/>
      <c r="AE107" s="14"/>
      <c r="AT107" s="249" t="s">
        <v>200</v>
      </c>
      <c r="AU107" s="249" t="s">
        <v>79</v>
      </c>
      <c r="AV107" s="14" t="s">
        <v>79</v>
      </c>
      <c r="AW107" s="14" t="s">
        <v>31</v>
      </c>
      <c r="AX107" s="14" t="s">
        <v>77</v>
      </c>
      <c r="AY107" s="249" t="s">
        <v>191</v>
      </c>
    </row>
    <row r="108" s="2" customFormat="1">
      <c r="A108" s="40"/>
      <c r="B108" s="41"/>
      <c r="C108" s="215" t="s">
        <v>90</v>
      </c>
      <c r="D108" s="215" t="s">
        <v>194</v>
      </c>
      <c r="E108" s="216" t="s">
        <v>949</v>
      </c>
      <c r="F108" s="217" t="s">
        <v>950</v>
      </c>
      <c r="G108" s="218" t="s">
        <v>197</v>
      </c>
      <c r="H108" s="219">
        <v>16</v>
      </c>
      <c r="I108" s="220"/>
      <c r="J108" s="221">
        <f>ROUND(I108*H108,2)</f>
        <v>0</v>
      </c>
      <c r="K108" s="217" t="s">
        <v>521</v>
      </c>
      <c r="L108" s="46"/>
      <c r="M108" s="222" t="s">
        <v>19</v>
      </c>
      <c r="N108" s="223" t="s">
        <v>41</v>
      </c>
      <c r="O108" s="86"/>
      <c r="P108" s="224">
        <f>O108*H108</f>
        <v>0</v>
      </c>
      <c r="Q108" s="224">
        <v>0.036904300000000001</v>
      </c>
      <c r="R108" s="224">
        <f>Q108*H108</f>
        <v>0.59046880000000002</v>
      </c>
      <c r="S108" s="224">
        <v>0</v>
      </c>
      <c r="T108" s="225">
        <f>S108*H108</f>
        <v>0</v>
      </c>
      <c r="U108" s="40"/>
      <c r="V108" s="40"/>
      <c r="W108" s="40"/>
      <c r="X108" s="40"/>
      <c r="Y108" s="40"/>
      <c r="Z108" s="40"/>
      <c r="AA108" s="40"/>
      <c r="AB108" s="40"/>
      <c r="AC108" s="40"/>
      <c r="AD108" s="40"/>
      <c r="AE108" s="40"/>
      <c r="AR108" s="226" t="s">
        <v>119</v>
      </c>
      <c r="AT108" s="226" t="s">
        <v>194</v>
      </c>
      <c r="AU108" s="226" t="s">
        <v>79</v>
      </c>
      <c r="AY108" s="19" t="s">
        <v>191</v>
      </c>
      <c r="BE108" s="227">
        <f>IF(N108="základní",J108,0)</f>
        <v>0</v>
      </c>
      <c r="BF108" s="227">
        <f>IF(N108="snížená",J108,0)</f>
        <v>0</v>
      </c>
      <c r="BG108" s="227">
        <f>IF(N108="zákl. přenesená",J108,0)</f>
        <v>0</v>
      </c>
      <c r="BH108" s="227">
        <f>IF(N108="sníž. přenesená",J108,0)</f>
        <v>0</v>
      </c>
      <c r="BI108" s="227">
        <f>IF(N108="nulová",J108,0)</f>
        <v>0</v>
      </c>
      <c r="BJ108" s="19" t="s">
        <v>77</v>
      </c>
      <c r="BK108" s="227">
        <f>ROUND(I108*H108,2)</f>
        <v>0</v>
      </c>
      <c r="BL108" s="19" t="s">
        <v>119</v>
      </c>
      <c r="BM108" s="226" t="s">
        <v>1667</v>
      </c>
    </row>
    <row r="109" s="2" customFormat="1">
      <c r="A109" s="40"/>
      <c r="B109" s="41"/>
      <c r="C109" s="42"/>
      <c r="D109" s="230" t="s">
        <v>231</v>
      </c>
      <c r="E109" s="42"/>
      <c r="F109" s="271" t="s">
        <v>952</v>
      </c>
      <c r="G109" s="42"/>
      <c r="H109" s="42"/>
      <c r="I109" s="272"/>
      <c r="J109" s="42"/>
      <c r="K109" s="42"/>
      <c r="L109" s="46"/>
      <c r="M109" s="273"/>
      <c r="N109" s="274"/>
      <c r="O109" s="86"/>
      <c r="P109" s="86"/>
      <c r="Q109" s="86"/>
      <c r="R109" s="86"/>
      <c r="S109" s="86"/>
      <c r="T109" s="87"/>
      <c r="U109" s="40"/>
      <c r="V109" s="40"/>
      <c r="W109" s="40"/>
      <c r="X109" s="40"/>
      <c r="Y109" s="40"/>
      <c r="Z109" s="40"/>
      <c r="AA109" s="40"/>
      <c r="AB109" s="40"/>
      <c r="AC109" s="40"/>
      <c r="AD109" s="40"/>
      <c r="AE109" s="40"/>
      <c r="AT109" s="19" t="s">
        <v>231</v>
      </c>
      <c r="AU109" s="19" t="s">
        <v>79</v>
      </c>
    </row>
    <row r="110" s="2" customFormat="1">
      <c r="A110" s="40"/>
      <c r="B110" s="41"/>
      <c r="C110" s="215" t="s">
        <v>119</v>
      </c>
      <c r="D110" s="215" t="s">
        <v>194</v>
      </c>
      <c r="E110" s="216" t="s">
        <v>957</v>
      </c>
      <c r="F110" s="217" t="s">
        <v>958</v>
      </c>
      <c r="G110" s="218" t="s">
        <v>236</v>
      </c>
      <c r="H110" s="219">
        <v>43.600000000000001</v>
      </c>
      <c r="I110" s="220"/>
      <c r="J110" s="221">
        <f>ROUND(I110*H110,2)</f>
        <v>0</v>
      </c>
      <c r="K110" s="217" t="s">
        <v>521</v>
      </c>
      <c r="L110" s="46"/>
      <c r="M110" s="222" t="s">
        <v>19</v>
      </c>
      <c r="N110" s="223" t="s">
        <v>41</v>
      </c>
      <c r="O110" s="86"/>
      <c r="P110" s="224">
        <f>O110*H110</f>
        <v>0</v>
      </c>
      <c r="Q110" s="224">
        <v>0</v>
      </c>
      <c r="R110" s="224">
        <f>Q110*H110</f>
        <v>0</v>
      </c>
      <c r="S110" s="224">
        <v>0</v>
      </c>
      <c r="T110" s="225">
        <f>S110*H110</f>
        <v>0</v>
      </c>
      <c r="U110" s="40"/>
      <c r="V110" s="40"/>
      <c r="W110" s="40"/>
      <c r="X110" s="40"/>
      <c r="Y110" s="40"/>
      <c r="Z110" s="40"/>
      <c r="AA110" s="40"/>
      <c r="AB110" s="40"/>
      <c r="AC110" s="40"/>
      <c r="AD110" s="40"/>
      <c r="AE110" s="40"/>
      <c r="AR110" s="226" t="s">
        <v>119</v>
      </c>
      <c r="AT110" s="226" t="s">
        <v>194</v>
      </c>
      <c r="AU110" s="226" t="s">
        <v>79</v>
      </c>
      <c r="AY110" s="19" t="s">
        <v>191</v>
      </c>
      <c r="BE110" s="227">
        <f>IF(N110="základní",J110,0)</f>
        <v>0</v>
      </c>
      <c r="BF110" s="227">
        <f>IF(N110="snížená",J110,0)</f>
        <v>0</v>
      </c>
      <c r="BG110" s="227">
        <f>IF(N110="zákl. přenesená",J110,0)</f>
        <v>0</v>
      </c>
      <c r="BH110" s="227">
        <f>IF(N110="sníž. přenesená",J110,0)</f>
        <v>0</v>
      </c>
      <c r="BI110" s="227">
        <f>IF(N110="nulová",J110,0)</f>
        <v>0</v>
      </c>
      <c r="BJ110" s="19" t="s">
        <v>77</v>
      </c>
      <c r="BK110" s="227">
        <f>ROUND(I110*H110,2)</f>
        <v>0</v>
      </c>
      <c r="BL110" s="19" t="s">
        <v>119</v>
      </c>
      <c r="BM110" s="226" t="s">
        <v>1668</v>
      </c>
    </row>
    <row r="111" s="14" customFormat="1">
      <c r="A111" s="14"/>
      <c r="B111" s="239"/>
      <c r="C111" s="240"/>
      <c r="D111" s="230" t="s">
        <v>200</v>
      </c>
      <c r="E111" s="241" t="s">
        <v>19</v>
      </c>
      <c r="F111" s="242" t="s">
        <v>1669</v>
      </c>
      <c r="G111" s="240"/>
      <c r="H111" s="243">
        <v>33.600000000000001</v>
      </c>
      <c r="I111" s="244"/>
      <c r="J111" s="240"/>
      <c r="K111" s="240"/>
      <c r="L111" s="245"/>
      <c r="M111" s="246"/>
      <c r="N111" s="247"/>
      <c r="O111" s="247"/>
      <c r="P111" s="247"/>
      <c r="Q111" s="247"/>
      <c r="R111" s="247"/>
      <c r="S111" s="247"/>
      <c r="T111" s="248"/>
      <c r="U111" s="14"/>
      <c r="V111" s="14"/>
      <c r="W111" s="14"/>
      <c r="X111" s="14"/>
      <c r="Y111" s="14"/>
      <c r="Z111" s="14"/>
      <c r="AA111" s="14"/>
      <c r="AB111" s="14"/>
      <c r="AC111" s="14"/>
      <c r="AD111" s="14"/>
      <c r="AE111" s="14"/>
      <c r="AT111" s="249" t="s">
        <v>200</v>
      </c>
      <c r="AU111" s="249" t="s">
        <v>79</v>
      </c>
      <c r="AV111" s="14" t="s">
        <v>79</v>
      </c>
      <c r="AW111" s="14" t="s">
        <v>31</v>
      </c>
      <c r="AX111" s="14" t="s">
        <v>70</v>
      </c>
      <c r="AY111" s="249" t="s">
        <v>191</v>
      </c>
    </row>
    <row r="112" s="14" customFormat="1">
      <c r="A112" s="14"/>
      <c r="B112" s="239"/>
      <c r="C112" s="240"/>
      <c r="D112" s="230" t="s">
        <v>200</v>
      </c>
      <c r="E112" s="241" t="s">
        <v>19</v>
      </c>
      <c r="F112" s="242" t="s">
        <v>1670</v>
      </c>
      <c r="G112" s="240"/>
      <c r="H112" s="243">
        <v>10</v>
      </c>
      <c r="I112" s="244"/>
      <c r="J112" s="240"/>
      <c r="K112" s="240"/>
      <c r="L112" s="245"/>
      <c r="M112" s="246"/>
      <c r="N112" s="247"/>
      <c r="O112" s="247"/>
      <c r="P112" s="247"/>
      <c r="Q112" s="247"/>
      <c r="R112" s="247"/>
      <c r="S112" s="247"/>
      <c r="T112" s="248"/>
      <c r="U112" s="14"/>
      <c r="V112" s="14"/>
      <c r="W112" s="14"/>
      <c r="X112" s="14"/>
      <c r="Y112" s="14"/>
      <c r="Z112" s="14"/>
      <c r="AA112" s="14"/>
      <c r="AB112" s="14"/>
      <c r="AC112" s="14"/>
      <c r="AD112" s="14"/>
      <c r="AE112" s="14"/>
      <c r="AT112" s="249" t="s">
        <v>200</v>
      </c>
      <c r="AU112" s="249" t="s">
        <v>79</v>
      </c>
      <c r="AV112" s="14" t="s">
        <v>79</v>
      </c>
      <c r="AW112" s="14" t="s">
        <v>31</v>
      </c>
      <c r="AX112" s="14" t="s">
        <v>70</v>
      </c>
      <c r="AY112" s="249" t="s">
        <v>191</v>
      </c>
    </row>
    <row r="113" s="15" customFormat="1">
      <c r="A113" s="15"/>
      <c r="B113" s="250"/>
      <c r="C113" s="251"/>
      <c r="D113" s="230" t="s">
        <v>200</v>
      </c>
      <c r="E113" s="252" t="s">
        <v>19</v>
      </c>
      <c r="F113" s="253" t="s">
        <v>209</v>
      </c>
      <c r="G113" s="251"/>
      <c r="H113" s="254">
        <v>43.600000000000001</v>
      </c>
      <c r="I113" s="255"/>
      <c r="J113" s="251"/>
      <c r="K113" s="251"/>
      <c r="L113" s="256"/>
      <c r="M113" s="257"/>
      <c r="N113" s="258"/>
      <c r="O113" s="258"/>
      <c r="P113" s="258"/>
      <c r="Q113" s="258"/>
      <c r="R113" s="258"/>
      <c r="S113" s="258"/>
      <c r="T113" s="259"/>
      <c r="U113" s="15"/>
      <c r="V113" s="15"/>
      <c r="W113" s="15"/>
      <c r="X113" s="15"/>
      <c r="Y113" s="15"/>
      <c r="Z113" s="15"/>
      <c r="AA113" s="15"/>
      <c r="AB113" s="15"/>
      <c r="AC113" s="15"/>
      <c r="AD113" s="15"/>
      <c r="AE113" s="15"/>
      <c r="AT113" s="260" t="s">
        <v>200</v>
      </c>
      <c r="AU113" s="260" t="s">
        <v>79</v>
      </c>
      <c r="AV113" s="15" t="s">
        <v>119</v>
      </c>
      <c r="AW113" s="15" t="s">
        <v>31</v>
      </c>
      <c r="AX113" s="15" t="s">
        <v>77</v>
      </c>
      <c r="AY113" s="260" t="s">
        <v>191</v>
      </c>
    </row>
    <row r="114" s="2" customFormat="1">
      <c r="A114" s="40"/>
      <c r="B114" s="41"/>
      <c r="C114" s="215" t="s">
        <v>192</v>
      </c>
      <c r="D114" s="215" t="s">
        <v>194</v>
      </c>
      <c r="E114" s="216" t="s">
        <v>966</v>
      </c>
      <c r="F114" s="217" t="s">
        <v>967</v>
      </c>
      <c r="G114" s="218" t="s">
        <v>367</v>
      </c>
      <c r="H114" s="219">
        <v>16</v>
      </c>
      <c r="I114" s="220"/>
      <c r="J114" s="221">
        <f>ROUND(I114*H114,2)</f>
        <v>0</v>
      </c>
      <c r="K114" s="217" t="s">
        <v>521</v>
      </c>
      <c r="L114" s="46"/>
      <c r="M114" s="222" t="s">
        <v>19</v>
      </c>
      <c r="N114" s="223" t="s">
        <v>41</v>
      </c>
      <c r="O114" s="86"/>
      <c r="P114" s="224">
        <f>O114*H114</f>
        <v>0</v>
      </c>
      <c r="Q114" s="224">
        <v>0.0019955099999999998</v>
      </c>
      <c r="R114" s="224">
        <f>Q114*H114</f>
        <v>0.031928159999999997</v>
      </c>
      <c r="S114" s="224">
        <v>0</v>
      </c>
      <c r="T114" s="225">
        <f>S114*H114</f>
        <v>0</v>
      </c>
      <c r="U114" s="40"/>
      <c r="V114" s="40"/>
      <c r="W114" s="40"/>
      <c r="X114" s="40"/>
      <c r="Y114" s="40"/>
      <c r="Z114" s="40"/>
      <c r="AA114" s="40"/>
      <c r="AB114" s="40"/>
      <c r="AC114" s="40"/>
      <c r="AD114" s="40"/>
      <c r="AE114" s="40"/>
      <c r="AR114" s="226" t="s">
        <v>119</v>
      </c>
      <c r="AT114" s="226" t="s">
        <v>194</v>
      </c>
      <c r="AU114" s="226" t="s">
        <v>79</v>
      </c>
      <c r="AY114" s="19" t="s">
        <v>191</v>
      </c>
      <c r="BE114" s="227">
        <f>IF(N114="základní",J114,0)</f>
        <v>0</v>
      </c>
      <c r="BF114" s="227">
        <f>IF(N114="snížená",J114,0)</f>
        <v>0</v>
      </c>
      <c r="BG114" s="227">
        <f>IF(N114="zákl. přenesená",J114,0)</f>
        <v>0</v>
      </c>
      <c r="BH114" s="227">
        <f>IF(N114="sníž. přenesená",J114,0)</f>
        <v>0</v>
      </c>
      <c r="BI114" s="227">
        <f>IF(N114="nulová",J114,0)</f>
        <v>0</v>
      </c>
      <c r="BJ114" s="19" t="s">
        <v>77</v>
      </c>
      <c r="BK114" s="227">
        <f>ROUND(I114*H114,2)</f>
        <v>0</v>
      </c>
      <c r="BL114" s="19" t="s">
        <v>119</v>
      </c>
      <c r="BM114" s="226" t="s">
        <v>1671</v>
      </c>
    </row>
    <row r="115" s="13" customFormat="1">
      <c r="A115" s="13"/>
      <c r="B115" s="228"/>
      <c r="C115" s="229"/>
      <c r="D115" s="230" t="s">
        <v>200</v>
      </c>
      <c r="E115" s="231" t="s">
        <v>19</v>
      </c>
      <c r="F115" s="232" t="s">
        <v>971</v>
      </c>
      <c r="G115" s="229"/>
      <c r="H115" s="231" t="s">
        <v>19</v>
      </c>
      <c r="I115" s="233"/>
      <c r="J115" s="229"/>
      <c r="K115" s="229"/>
      <c r="L115" s="234"/>
      <c r="M115" s="235"/>
      <c r="N115" s="236"/>
      <c r="O115" s="236"/>
      <c r="P115" s="236"/>
      <c r="Q115" s="236"/>
      <c r="R115" s="236"/>
      <c r="S115" s="236"/>
      <c r="T115" s="237"/>
      <c r="U115" s="13"/>
      <c r="V115" s="13"/>
      <c r="W115" s="13"/>
      <c r="X115" s="13"/>
      <c r="Y115" s="13"/>
      <c r="Z115" s="13"/>
      <c r="AA115" s="13"/>
      <c r="AB115" s="13"/>
      <c r="AC115" s="13"/>
      <c r="AD115" s="13"/>
      <c r="AE115" s="13"/>
      <c r="AT115" s="238" t="s">
        <v>200</v>
      </c>
      <c r="AU115" s="238" t="s">
        <v>79</v>
      </c>
      <c r="AV115" s="13" t="s">
        <v>77</v>
      </c>
      <c r="AW115" s="13" t="s">
        <v>31</v>
      </c>
      <c r="AX115" s="13" t="s">
        <v>70</v>
      </c>
      <c r="AY115" s="238" t="s">
        <v>191</v>
      </c>
    </row>
    <row r="116" s="14" customFormat="1">
      <c r="A116" s="14"/>
      <c r="B116" s="239"/>
      <c r="C116" s="240"/>
      <c r="D116" s="230" t="s">
        <v>200</v>
      </c>
      <c r="E116" s="241" t="s">
        <v>19</v>
      </c>
      <c r="F116" s="242" t="s">
        <v>1452</v>
      </c>
      <c r="G116" s="240"/>
      <c r="H116" s="243">
        <v>16</v>
      </c>
      <c r="I116" s="244"/>
      <c r="J116" s="240"/>
      <c r="K116" s="240"/>
      <c r="L116" s="245"/>
      <c r="M116" s="246"/>
      <c r="N116" s="247"/>
      <c r="O116" s="247"/>
      <c r="P116" s="247"/>
      <c r="Q116" s="247"/>
      <c r="R116" s="247"/>
      <c r="S116" s="247"/>
      <c r="T116" s="248"/>
      <c r="U116" s="14"/>
      <c r="V116" s="14"/>
      <c r="W116" s="14"/>
      <c r="X116" s="14"/>
      <c r="Y116" s="14"/>
      <c r="Z116" s="14"/>
      <c r="AA116" s="14"/>
      <c r="AB116" s="14"/>
      <c r="AC116" s="14"/>
      <c r="AD116" s="14"/>
      <c r="AE116" s="14"/>
      <c r="AT116" s="249" t="s">
        <v>200</v>
      </c>
      <c r="AU116" s="249" t="s">
        <v>79</v>
      </c>
      <c r="AV116" s="14" t="s">
        <v>79</v>
      </c>
      <c r="AW116" s="14" t="s">
        <v>31</v>
      </c>
      <c r="AX116" s="14" t="s">
        <v>77</v>
      </c>
      <c r="AY116" s="249" t="s">
        <v>191</v>
      </c>
    </row>
    <row r="117" s="2" customFormat="1">
      <c r="A117" s="40"/>
      <c r="B117" s="41"/>
      <c r="C117" s="215" t="s">
        <v>227</v>
      </c>
      <c r="D117" s="215" t="s">
        <v>194</v>
      </c>
      <c r="E117" s="216" t="s">
        <v>973</v>
      </c>
      <c r="F117" s="217" t="s">
        <v>974</v>
      </c>
      <c r="G117" s="218" t="s">
        <v>367</v>
      </c>
      <c r="H117" s="219">
        <v>16</v>
      </c>
      <c r="I117" s="220"/>
      <c r="J117" s="221">
        <f>ROUND(I117*H117,2)</f>
        <v>0</v>
      </c>
      <c r="K117" s="217" t="s">
        <v>521</v>
      </c>
      <c r="L117" s="46"/>
      <c r="M117" s="222" t="s">
        <v>19</v>
      </c>
      <c r="N117" s="223" t="s">
        <v>41</v>
      </c>
      <c r="O117" s="86"/>
      <c r="P117" s="224">
        <f>O117*H117</f>
        <v>0</v>
      </c>
      <c r="Q117" s="224">
        <v>0</v>
      </c>
      <c r="R117" s="224">
        <f>Q117*H117</f>
        <v>0</v>
      </c>
      <c r="S117" s="224">
        <v>0</v>
      </c>
      <c r="T117" s="225">
        <f>S117*H117</f>
        <v>0</v>
      </c>
      <c r="U117" s="40"/>
      <c r="V117" s="40"/>
      <c r="W117" s="40"/>
      <c r="X117" s="40"/>
      <c r="Y117" s="40"/>
      <c r="Z117" s="40"/>
      <c r="AA117" s="40"/>
      <c r="AB117" s="40"/>
      <c r="AC117" s="40"/>
      <c r="AD117" s="40"/>
      <c r="AE117" s="40"/>
      <c r="AR117" s="226" t="s">
        <v>119</v>
      </c>
      <c r="AT117" s="226" t="s">
        <v>194</v>
      </c>
      <c r="AU117" s="226" t="s">
        <v>79</v>
      </c>
      <c r="AY117" s="19" t="s">
        <v>191</v>
      </c>
      <c r="BE117" s="227">
        <f>IF(N117="základní",J117,0)</f>
        <v>0</v>
      </c>
      <c r="BF117" s="227">
        <f>IF(N117="snížená",J117,0)</f>
        <v>0</v>
      </c>
      <c r="BG117" s="227">
        <f>IF(N117="zákl. přenesená",J117,0)</f>
        <v>0</v>
      </c>
      <c r="BH117" s="227">
        <f>IF(N117="sníž. přenesená",J117,0)</f>
        <v>0</v>
      </c>
      <c r="BI117" s="227">
        <f>IF(N117="nulová",J117,0)</f>
        <v>0</v>
      </c>
      <c r="BJ117" s="19" t="s">
        <v>77</v>
      </c>
      <c r="BK117" s="227">
        <f>ROUND(I117*H117,2)</f>
        <v>0</v>
      </c>
      <c r="BL117" s="19" t="s">
        <v>119</v>
      </c>
      <c r="BM117" s="226" t="s">
        <v>1672</v>
      </c>
    </row>
    <row r="118" s="2" customFormat="1">
      <c r="A118" s="40"/>
      <c r="B118" s="41"/>
      <c r="C118" s="215" t="s">
        <v>233</v>
      </c>
      <c r="D118" s="215" t="s">
        <v>194</v>
      </c>
      <c r="E118" s="216" t="s">
        <v>976</v>
      </c>
      <c r="F118" s="217" t="s">
        <v>977</v>
      </c>
      <c r="G118" s="218" t="s">
        <v>236</v>
      </c>
      <c r="H118" s="219">
        <v>43.600000000000001</v>
      </c>
      <c r="I118" s="220"/>
      <c r="J118" s="221">
        <f>ROUND(I118*H118,2)</f>
        <v>0</v>
      </c>
      <c r="K118" s="217" t="s">
        <v>521</v>
      </c>
      <c r="L118" s="46"/>
      <c r="M118" s="222" t="s">
        <v>19</v>
      </c>
      <c r="N118" s="223" t="s">
        <v>41</v>
      </c>
      <c r="O118" s="86"/>
      <c r="P118" s="224">
        <f>O118*H118</f>
        <v>0</v>
      </c>
      <c r="Q118" s="224">
        <v>0</v>
      </c>
      <c r="R118" s="224">
        <f>Q118*H118</f>
        <v>0</v>
      </c>
      <c r="S118" s="224">
        <v>0</v>
      </c>
      <c r="T118" s="225">
        <f>S118*H118</f>
        <v>0</v>
      </c>
      <c r="U118" s="40"/>
      <c r="V118" s="40"/>
      <c r="W118" s="40"/>
      <c r="X118" s="40"/>
      <c r="Y118" s="40"/>
      <c r="Z118" s="40"/>
      <c r="AA118" s="40"/>
      <c r="AB118" s="40"/>
      <c r="AC118" s="40"/>
      <c r="AD118" s="40"/>
      <c r="AE118" s="40"/>
      <c r="AR118" s="226" t="s">
        <v>119</v>
      </c>
      <c r="AT118" s="226" t="s">
        <v>194</v>
      </c>
      <c r="AU118" s="226" t="s">
        <v>79</v>
      </c>
      <c r="AY118" s="19" t="s">
        <v>191</v>
      </c>
      <c r="BE118" s="227">
        <f>IF(N118="základní",J118,0)</f>
        <v>0</v>
      </c>
      <c r="BF118" s="227">
        <f>IF(N118="snížená",J118,0)</f>
        <v>0</v>
      </c>
      <c r="BG118" s="227">
        <f>IF(N118="zákl. přenesená",J118,0)</f>
        <v>0</v>
      </c>
      <c r="BH118" s="227">
        <f>IF(N118="sníž. přenesená",J118,0)</f>
        <v>0</v>
      </c>
      <c r="BI118" s="227">
        <f>IF(N118="nulová",J118,0)</f>
        <v>0</v>
      </c>
      <c r="BJ118" s="19" t="s">
        <v>77</v>
      </c>
      <c r="BK118" s="227">
        <f>ROUND(I118*H118,2)</f>
        <v>0</v>
      </c>
      <c r="BL118" s="19" t="s">
        <v>119</v>
      </c>
      <c r="BM118" s="226" t="s">
        <v>1673</v>
      </c>
    </row>
    <row r="119" s="2" customFormat="1">
      <c r="A119" s="40"/>
      <c r="B119" s="41"/>
      <c r="C119" s="42"/>
      <c r="D119" s="230" t="s">
        <v>231</v>
      </c>
      <c r="E119" s="42"/>
      <c r="F119" s="271" t="s">
        <v>1455</v>
      </c>
      <c r="G119" s="42"/>
      <c r="H119" s="42"/>
      <c r="I119" s="272"/>
      <c r="J119" s="42"/>
      <c r="K119" s="42"/>
      <c r="L119" s="46"/>
      <c r="M119" s="273"/>
      <c r="N119" s="274"/>
      <c r="O119" s="86"/>
      <c r="P119" s="86"/>
      <c r="Q119" s="86"/>
      <c r="R119" s="86"/>
      <c r="S119" s="86"/>
      <c r="T119" s="87"/>
      <c r="U119" s="40"/>
      <c r="V119" s="40"/>
      <c r="W119" s="40"/>
      <c r="X119" s="40"/>
      <c r="Y119" s="40"/>
      <c r="Z119" s="40"/>
      <c r="AA119" s="40"/>
      <c r="AB119" s="40"/>
      <c r="AC119" s="40"/>
      <c r="AD119" s="40"/>
      <c r="AE119" s="40"/>
      <c r="AT119" s="19" t="s">
        <v>231</v>
      </c>
      <c r="AU119" s="19" t="s">
        <v>79</v>
      </c>
    </row>
    <row r="120" s="2" customFormat="1">
      <c r="A120" s="40"/>
      <c r="B120" s="41"/>
      <c r="C120" s="215" t="s">
        <v>213</v>
      </c>
      <c r="D120" s="215" t="s">
        <v>194</v>
      </c>
      <c r="E120" s="216" t="s">
        <v>979</v>
      </c>
      <c r="F120" s="217" t="s">
        <v>980</v>
      </c>
      <c r="G120" s="218" t="s">
        <v>236</v>
      </c>
      <c r="H120" s="219">
        <v>348.80000000000001</v>
      </c>
      <c r="I120" s="220"/>
      <c r="J120" s="221">
        <f>ROUND(I120*H120,2)</f>
        <v>0</v>
      </c>
      <c r="K120" s="217" t="s">
        <v>521</v>
      </c>
      <c r="L120" s="46"/>
      <c r="M120" s="222" t="s">
        <v>19</v>
      </c>
      <c r="N120" s="223" t="s">
        <v>41</v>
      </c>
      <c r="O120" s="86"/>
      <c r="P120" s="224">
        <f>O120*H120</f>
        <v>0</v>
      </c>
      <c r="Q120" s="224">
        <v>0</v>
      </c>
      <c r="R120" s="224">
        <f>Q120*H120</f>
        <v>0</v>
      </c>
      <c r="S120" s="224">
        <v>0</v>
      </c>
      <c r="T120" s="225">
        <f>S120*H120</f>
        <v>0</v>
      </c>
      <c r="U120" s="40"/>
      <c r="V120" s="40"/>
      <c r="W120" s="40"/>
      <c r="X120" s="40"/>
      <c r="Y120" s="40"/>
      <c r="Z120" s="40"/>
      <c r="AA120" s="40"/>
      <c r="AB120" s="40"/>
      <c r="AC120" s="40"/>
      <c r="AD120" s="40"/>
      <c r="AE120" s="40"/>
      <c r="AR120" s="226" t="s">
        <v>119</v>
      </c>
      <c r="AT120" s="226" t="s">
        <v>194</v>
      </c>
      <c r="AU120" s="226" t="s">
        <v>79</v>
      </c>
      <c r="AY120" s="19" t="s">
        <v>191</v>
      </c>
      <c r="BE120" s="227">
        <f>IF(N120="základní",J120,0)</f>
        <v>0</v>
      </c>
      <c r="BF120" s="227">
        <f>IF(N120="snížená",J120,0)</f>
        <v>0</v>
      </c>
      <c r="BG120" s="227">
        <f>IF(N120="zákl. přenesená",J120,0)</f>
        <v>0</v>
      </c>
      <c r="BH120" s="227">
        <f>IF(N120="sníž. přenesená",J120,0)</f>
        <v>0</v>
      </c>
      <c r="BI120" s="227">
        <f>IF(N120="nulová",J120,0)</f>
        <v>0</v>
      </c>
      <c r="BJ120" s="19" t="s">
        <v>77</v>
      </c>
      <c r="BK120" s="227">
        <f>ROUND(I120*H120,2)</f>
        <v>0</v>
      </c>
      <c r="BL120" s="19" t="s">
        <v>119</v>
      </c>
      <c r="BM120" s="226" t="s">
        <v>1674</v>
      </c>
    </row>
    <row r="121" s="2" customFormat="1">
      <c r="A121" s="40"/>
      <c r="B121" s="41"/>
      <c r="C121" s="42"/>
      <c r="D121" s="230" t="s">
        <v>231</v>
      </c>
      <c r="E121" s="42"/>
      <c r="F121" s="271" t="s">
        <v>1458</v>
      </c>
      <c r="G121" s="42"/>
      <c r="H121" s="42"/>
      <c r="I121" s="272"/>
      <c r="J121" s="42"/>
      <c r="K121" s="42"/>
      <c r="L121" s="46"/>
      <c r="M121" s="273"/>
      <c r="N121" s="274"/>
      <c r="O121" s="86"/>
      <c r="P121" s="86"/>
      <c r="Q121" s="86"/>
      <c r="R121" s="86"/>
      <c r="S121" s="86"/>
      <c r="T121" s="87"/>
      <c r="U121" s="40"/>
      <c r="V121" s="40"/>
      <c r="W121" s="40"/>
      <c r="X121" s="40"/>
      <c r="Y121" s="40"/>
      <c r="Z121" s="40"/>
      <c r="AA121" s="40"/>
      <c r="AB121" s="40"/>
      <c r="AC121" s="40"/>
      <c r="AD121" s="40"/>
      <c r="AE121" s="40"/>
      <c r="AT121" s="19" t="s">
        <v>231</v>
      </c>
      <c r="AU121" s="19" t="s">
        <v>79</v>
      </c>
    </row>
    <row r="122" s="14" customFormat="1">
      <c r="A122" s="14"/>
      <c r="B122" s="239"/>
      <c r="C122" s="240"/>
      <c r="D122" s="230" t="s">
        <v>200</v>
      </c>
      <c r="E122" s="241" t="s">
        <v>19</v>
      </c>
      <c r="F122" s="242" t="s">
        <v>1675</v>
      </c>
      <c r="G122" s="240"/>
      <c r="H122" s="243">
        <v>348.80000000000001</v>
      </c>
      <c r="I122" s="244"/>
      <c r="J122" s="240"/>
      <c r="K122" s="240"/>
      <c r="L122" s="245"/>
      <c r="M122" s="246"/>
      <c r="N122" s="247"/>
      <c r="O122" s="247"/>
      <c r="P122" s="247"/>
      <c r="Q122" s="247"/>
      <c r="R122" s="247"/>
      <c r="S122" s="247"/>
      <c r="T122" s="248"/>
      <c r="U122" s="14"/>
      <c r="V122" s="14"/>
      <c r="W122" s="14"/>
      <c r="X122" s="14"/>
      <c r="Y122" s="14"/>
      <c r="Z122" s="14"/>
      <c r="AA122" s="14"/>
      <c r="AB122" s="14"/>
      <c r="AC122" s="14"/>
      <c r="AD122" s="14"/>
      <c r="AE122" s="14"/>
      <c r="AT122" s="249" t="s">
        <v>200</v>
      </c>
      <c r="AU122" s="249" t="s">
        <v>79</v>
      </c>
      <c r="AV122" s="14" t="s">
        <v>79</v>
      </c>
      <c r="AW122" s="14" t="s">
        <v>31</v>
      </c>
      <c r="AX122" s="14" t="s">
        <v>77</v>
      </c>
      <c r="AY122" s="249" t="s">
        <v>191</v>
      </c>
    </row>
    <row r="123" s="2" customFormat="1">
      <c r="A123" s="40"/>
      <c r="B123" s="41"/>
      <c r="C123" s="215" t="s">
        <v>248</v>
      </c>
      <c r="D123" s="215" t="s">
        <v>194</v>
      </c>
      <c r="E123" s="216" t="s">
        <v>989</v>
      </c>
      <c r="F123" s="217" t="s">
        <v>990</v>
      </c>
      <c r="G123" s="218" t="s">
        <v>244</v>
      </c>
      <c r="H123" s="219">
        <v>87.200000000000003</v>
      </c>
      <c r="I123" s="220"/>
      <c r="J123" s="221">
        <f>ROUND(I123*H123,2)</f>
        <v>0</v>
      </c>
      <c r="K123" s="217" t="s">
        <v>521</v>
      </c>
      <c r="L123" s="46"/>
      <c r="M123" s="222" t="s">
        <v>19</v>
      </c>
      <c r="N123" s="223" t="s">
        <v>41</v>
      </c>
      <c r="O123" s="86"/>
      <c r="P123" s="224">
        <f>O123*H123</f>
        <v>0</v>
      </c>
      <c r="Q123" s="224">
        <v>0</v>
      </c>
      <c r="R123" s="224">
        <f>Q123*H123</f>
        <v>0</v>
      </c>
      <c r="S123" s="224">
        <v>0</v>
      </c>
      <c r="T123" s="225">
        <f>S123*H123</f>
        <v>0</v>
      </c>
      <c r="U123" s="40"/>
      <c r="V123" s="40"/>
      <c r="W123" s="40"/>
      <c r="X123" s="40"/>
      <c r="Y123" s="40"/>
      <c r="Z123" s="40"/>
      <c r="AA123" s="40"/>
      <c r="AB123" s="40"/>
      <c r="AC123" s="40"/>
      <c r="AD123" s="40"/>
      <c r="AE123" s="40"/>
      <c r="AR123" s="226" t="s">
        <v>119</v>
      </c>
      <c r="AT123" s="226" t="s">
        <v>194</v>
      </c>
      <c r="AU123" s="226" t="s">
        <v>79</v>
      </c>
      <c r="AY123" s="19" t="s">
        <v>191</v>
      </c>
      <c r="BE123" s="227">
        <f>IF(N123="základní",J123,0)</f>
        <v>0</v>
      </c>
      <c r="BF123" s="227">
        <f>IF(N123="snížená",J123,0)</f>
        <v>0</v>
      </c>
      <c r="BG123" s="227">
        <f>IF(N123="zákl. přenesená",J123,0)</f>
        <v>0</v>
      </c>
      <c r="BH123" s="227">
        <f>IF(N123="sníž. přenesená",J123,0)</f>
        <v>0</v>
      </c>
      <c r="BI123" s="227">
        <f>IF(N123="nulová",J123,0)</f>
        <v>0</v>
      </c>
      <c r="BJ123" s="19" t="s">
        <v>77</v>
      </c>
      <c r="BK123" s="227">
        <f>ROUND(I123*H123,2)</f>
        <v>0</v>
      </c>
      <c r="BL123" s="19" t="s">
        <v>119</v>
      </c>
      <c r="BM123" s="226" t="s">
        <v>1676</v>
      </c>
    </row>
    <row r="124" s="14" customFormat="1">
      <c r="A124" s="14"/>
      <c r="B124" s="239"/>
      <c r="C124" s="240"/>
      <c r="D124" s="230" t="s">
        <v>200</v>
      </c>
      <c r="E124" s="241" t="s">
        <v>19</v>
      </c>
      <c r="F124" s="242" t="s">
        <v>1677</v>
      </c>
      <c r="G124" s="240"/>
      <c r="H124" s="243">
        <v>87.200000000000003</v>
      </c>
      <c r="I124" s="244"/>
      <c r="J124" s="240"/>
      <c r="K124" s="240"/>
      <c r="L124" s="245"/>
      <c r="M124" s="246"/>
      <c r="N124" s="247"/>
      <c r="O124" s="247"/>
      <c r="P124" s="247"/>
      <c r="Q124" s="247"/>
      <c r="R124" s="247"/>
      <c r="S124" s="247"/>
      <c r="T124" s="248"/>
      <c r="U124" s="14"/>
      <c r="V124" s="14"/>
      <c r="W124" s="14"/>
      <c r="X124" s="14"/>
      <c r="Y124" s="14"/>
      <c r="Z124" s="14"/>
      <c r="AA124" s="14"/>
      <c r="AB124" s="14"/>
      <c r="AC124" s="14"/>
      <c r="AD124" s="14"/>
      <c r="AE124" s="14"/>
      <c r="AT124" s="249" t="s">
        <v>200</v>
      </c>
      <c r="AU124" s="249" t="s">
        <v>79</v>
      </c>
      <c r="AV124" s="14" t="s">
        <v>79</v>
      </c>
      <c r="AW124" s="14" t="s">
        <v>31</v>
      </c>
      <c r="AX124" s="14" t="s">
        <v>77</v>
      </c>
      <c r="AY124" s="249" t="s">
        <v>191</v>
      </c>
    </row>
    <row r="125" s="2" customFormat="1" ht="16.5" customHeight="1">
      <c r="A125" s="40"/>
      <c r="B125" s="41"/>
      <c r="C125" s="215" t="s">
        <v>254</v>
      </c>
      <c r="D125" s="215" t="s">
        <v>194</v>
      </c>
      <c r="E125" s="216" t="s">
        <v>993</v>
      </c>
      <c r="F125" s="217" t="s">
        <v>994</v>
      </c>
      <c r="G125" s="218" t="s">
        <v>236</v>
      </c>
      <c r="H125" s="219">
        <v>13.44</v>
      </c>
      <c r="I125" s="220"/>
      <c r="J125" s="221">
        <f>ROUND(I125*H125,2)</f>
        <v>0</v>
      </c>
      <c r="K125" s="217" t="s">
        <v>521</v>
      </c>
      <c r="L125" s="46"/>
      <c r="M125" s="222" t="s">
        <v>19</v>
      </c>
      <c r="N125" s="223" t="s">
        <v>41</v>
      </c>
      <c r="O125" s="86"/>
      <c r="P125" s="224">
        <f>O125*H125</f>
        <v>0</v>
      </c>
      <c r="Q125" s="224">
        <v>0</v>
      </c>
      <c r="R125" s="224">
        <f>Q125*H125</f>
        <v>0</v>
      </c>
      <c r="S125" s="224">
        <v>0</v>
      </c>
      <c r="T125" s="225">
        <f>S125*H125</f>
        <v>0</v>
      </c>
      <c r="U125" s="40"/>
      <c r="V125" s="40"/>
      <c r="W125" s="40"/>
      <c r="X125" s="40"/>
      <c r="Y125" s="40"/>
      <c r="Z125" s="40"/>
      <c r="AA125" s="40"/>
      <c r="AB125" s="40"/>
      <c r="AC125" s="40"/>
      <c r="AD125" s="40"/>
      <c r="AE125" s="40"/>
      <c r="AR125" s="226" t="s">
        <v>119</v>
      </c>
      <c r="AT125" s="226" t="s">
        <v>194</v>
      </c>
      <c r="AU125" s="226" t="s">
        <v>79</v>
      </c>
      <c r="AY125" s="19" t="s">
        <v>191</v>
      </c>
      <c r="BE125" s="227">
        <f>IF(N125="základní",J125,0)</f>
        <v>0</v>
      </c>
      <c r="BF125" s="227">
        <f>IF(N125="snížená",J125,0)</f>
        <v>0</v>
      </c>
      <c r="BG125" s="227">
        <f>IF(N125="zákl. přenesená",J125,0)</f>
        <v>0</v>
      </c>
      <c r="BH125" s="227">
        <f>IF(N125="sníž. přenesená",J125,0)</f>
        <v>0</v>
      </c>
      <c r="BI125" s="227">
        <f>IF(N125="nulová",J125,0)</f>
        <v>0</v>
      </c>
      <c r="BJ125" s="19" t="s">
        <v>77</v>
      </c>
      <c r="BK125" s="227">
        <f>ROUND(I125*H125,2)</f>
        <v>0</v>
      </c>
      <c r="BL125" s="19" t="s">
        <v>119</v>
      </c>
      <c r="BM125" s="226" t="s">
        <v>1678</v>
      </c>
    </row>
    <row r="126" s="13" customFormat="1">
      <c r="A126" s="13"/>
      <c r="B126" s="228"/>
      <c r="C126" s="229"/>
      <c r="D126" s="230" t="s">
        <v>200</v>
      </c>
      <c r="E126" s="231" t="s">
        <v>19</v>
      </c>
      <c r="F126" s="232" t="s">
        <v>1468</v>
      </c>
      <c r="G126" s="229"/>
      <c r="H126" s="231" t="s">
        <v>19</v>
      </c>
      <c r="I126" s="233"/>
      <c r="J126" s="229"/>
      <c r="K126" s="229"/>
      <c r="L126" s="234"/>
      <c r="M126" s="235"/>
      <c r="N126" s="236"/>
      <c r="O126" s="236"/>
      <c r="P126" s="236"/>
      <c r="Q126" s="236"/>
      <c r="R126" s="236"/>
      <c r="S126" s="236"/>
      <c r="T126" s="237"/>
      <c r="U126" s="13"/>
      <c r="V126" s="13"/>
      <c r="W126" s="13"/>
      <c r="X126" s="13"/>
      <c r="Y126" s="13"/>
      <c r="Z126" s="13"/>
      <c r="AA126" s="13"/>
      <c r="AB126" s="13"/>
      <c r="AC126" s="13"/>
      <c r="AD126" s="13"/>
      <c r="AE126" s="13"/>
      <c r="AT126" s="238" t="s">
        <v>200</v>
      </c>
      <c r="AU126" s="238" t="s">
        <v>79</v>
      </c>
      <c r="AV126" s="13" t="s">
        <v>77</v>
      </c>
      <c r="AW126" s="13" t="s">
        <v>31</v>
      </c>
      <c r="AX126" s="13" t="s">
        <v>70</v>
      </c>
      <c r="AY126" s="238" t="s">
        <v>191</v>
      </c>
    </row>
    <row r="127" s="14" customFormat="1">
      <c r="A127" s="14"/>
      <c r="B127" s="239"/>
      <c r="C127" s="240"/>
      <c r="D127" s="230" t="s">
        <v>200</v>
      </c>
      <c r="E127" s="241" t="s">
        <v>19</v>
      </c>
      <c r="F127" s="242" t="s">
        <v>1679</v>
      </c>
      <c r="G127" s="240"/>
      <c r="H127" s="243">
        <v>13.44</v>
      </c>
      <c r="I127" s="244"/>
      <c r="J127" s="240"/>
      <c r="K127" s="240"/>
      <c r="L127" s="245"/>
      <c r="M127" s="246"/>
      <c r="N127" s="247"/>
      <c r="O127" s="247"/>
      <c r="P127" s="247"/>
      <c r="Q127" s="247"/>
      <c r="R127" s="247"/>
      <c r="S127" s="247"/>
      <c r="T127" s="248"/>
      <c r="U127" s="14"/>
      <c r="V127" s="14"/>
      <c r="W127" s="14"/>
      <c r="X127" s="14"/>
      <c r="Y127" s="14"/>
      <c r="Z127" s="14"/>
      <c r="AA127" s="14"/>
      <c r="AB127" s="14"/>
      <c r="AC127" s="14"/>
      <c r="AD127" s="14"/>
      <c r="AE127" s="14"/>
      <c r="AT127" s="249" t="s">
        <v>200</v>
      </c>
      <c r="AU127" s="249" t="s">
        <v>79</v>
      </c>
      <c r="AV127" s="14" t="s">
        <v>79</v>
      </c>
      <c r="AW127" s="14" t="s">
        <v>31</v>
      </c>
      <c r="AX127" s="14" t="s">
        <v>77</v>
      </c>
      <c r="AY127" s="249" t="s">
        <v>191</v>
      </c>
    </row>
    <row r="128" s="2" customFormat="1" ht="16.5" customHeight="1">
      <c r="A128" s="40"/>
      <c r="B128" s="41"/>
      <c r="C128" s="261" t="s">
        <v>258</v>
      </c>
      <c r="D128" s="261" t="s">
        <v>210</v>
      </c>
      <c r="E128" s="262" t="s">
        <v>998</v>
      </c>
      <c r="F128" s="263" t="s">
        <v>999</v>
      </c>
      <c r="G128" s="264" t="s">
        <v>244</v>
      </c>
      <c r="H128" s="265">
        <v>21.504000000000001</v>
      </c>
      <c r="I128" s="266"/>
      <c r="J128" s="267">
        <f>ROUND(I128*H128,2)</f>
        <v>0</v>
      </c>
      <c r="K128" s="263" t="s">
        <v>521</v>
      </c>
      <c r="L128" s="268"/>
      <c r="M128" s="269" t="s">
        <v>19</v>
      </c>
      <c r="N128" s="270" t="s">
        <v>41</v>
      </c>
      <c r="O128" s="86"/>
      <c r="P128" s="224">
        <f>O128*H128</f>
        <v>0</v>
      </c>
      <c r="Q128" s="224">
        <v>1</v>
      </c>
      <c r="R128" s="224">
        <f>Q128*H128</f>
        <v>21.504000000000001</v>
      </c>
      <c r="S128" s="224">
        <v>0</v>
      </c>
      <c r="T128" s="225">
        <f>S128*H128</f>
        <v>0</v>
      </c>
      <c r="U128" s="40"/>
      <c r="V128" s="40"/>
      <c r="W128" s="40"/>
      <c r="X128" s="40"/>
      <c r="Y128" s="40"/>
      <c r="Z128" s="40"/>
      <c r="AA128" s="40"/>
      <c r="AB128" s="40"/>
      <c r="AC128" s="40"/>
      <c r="AD128" s="40"/>
      <c r="AE128" s="40"/>
      <c r="AR128" s="226" t="s">
        <v>213</v>
      </c>
      <c r="AT128" s="226" t="s">
        <v>210</v>
      </c>
      <c r="AU128" s="226" t="s">
        <v>79</v>
      </c>
      <c r="AY128" s="19" t="s">
        <v>191</v>
      </c>
      <c r="BE128" s="227">
        <f>IF(N128="základní",J128,0)</f>
        <v>0</v>
      </c>
      <c r="BF128" s="227">
        <f>IF(N128="snížená",J128,0)</f>
        <v>0</v>
      </c>
      <c r="BG128" s="227">
        <f>IF(N128="zákl. přenesená",J128,0)</f>
        <v>0</v>
      </c>
      <c r="BH128" s="227">
        <f>IF(N128="sníž. přenesená",J128,0)</f>
        <v>0</v>
      </c>
      <c r="BI128" s="227">
        <f>IF(N128="nulová",J128,0)</f>
        <v>0</v>
      </c>
      <c r="BJ128" s="19" t="s">
        <v>77</v>
      </c>
      <c r="BK128" s="227">
        <f>ROUND(I128*H128,2)</f>
        <v>0</v>
      </c>
      <c r="BL128" s="19" t="s">
        <v>119</v>
      </c>
      <c r="BM128" s="226" t="s">
        <v>1680</v>
      </c>
    </row>
    <row r="129" s="14" customFormat="1">
      <c r="A129" s="14"/>
      <c r="B129" s="239"/>
      <c r="C129" s="240"/>
      <c r="D129" s="230" t="s">
        <v>200</v>
      </c>
      <c r="E129" s="241" t="s">
        <v>19</v>
      </c>
      <c r="F129" s="242" t="s">
        <v>1681</v>
      </c>
      <c r="G129" s="240"/>
      <c r="H129" s="243">
        <v>21.504000000000001</v>
      </c>
      <c r="I129" s="244"/>
      <c r="J129" s="240"/>
      <c r="K129" s="240"/>
      <c r="L129" s="245"/>
      <c r="M129" s="246"/>
      <c r="N129" s="247"/>
      <c r="O129" s="247"/>
      <c r="P129" s="247"/>
      <c r="Q129" s="247"/>
      <c r="R129" s="247"/>
      <c r="S129" s="247"/>
      <c r="T129" s="248"/>
      <c r="U129" s="14"/>
      <c r="V129" s="14"/>
      <c r="W129" s="14"/>
      <c r="X129" s="14"/>
      <c r="Y129" s="14"/>
      <c r="Z129" s="14"/>
      <c r="AA129" s="14"/>
      <c r="AB129" s="14"/>
      <c r="AC129" s="14"/>
      <c r="AD129" s="14"/>
      <c r="AE129" s="14"/>
      <c r="AT129" s="249" t="s">
        <v>200</v>
      </c>
      <c r="AU129" s="249" t="s">
        <v>79</v>
      </c>
      <c r="AV129" s="14" t="s">
        <v>79</v>
      </c>
      <c r="AW129" s="14" t="s">
        <v>31</v>
      </c>
      <c r="AX129" s="14" t="s">
        <v>77</v>
      </c>
      <c r="AY129" s="249" t="s">
        <v>191</v>
      </c>
    </row>
    <row r="130" s="12" customFormat="1" ht="22.8" customHeight="1">
      <c r="A130" s="12"/>
      <c r="B130" s="199"/>
      <c r="C130" s="200"/>
      <c r="D130" s="201" t="s">
        <v>69</v>
      </c>
      <c r="E130" s="213" t="s">
        <v>79</v>
      </c>
      <c r="F130" s="213" t="s">
        <v>1017</v>
      </c>
      <c r="G130" s="200"/>
      <c r="H130" s="200"/>
      <c r="I130" s="203"/>
      <c r="J130" s="214">
        <f>BK130</f>
        <v>0</v>
      </c>
      <c r="K130" s="200"/>
      <c r="L130" s="205"/>
      <c r="M130" s="206"/>
      <c r="N130" s="207"/>
      <c r="O130" s="207"/>
      <c r="P130" s="208">
        <f>SUM(P131:P133)</f>
        <v>0</v>
      </c>
      <c r="Q130" s="207"/>
      <c r="R130" s="208">
        <f>SUM(R131:R133)</f>
        <v>18.297192000000003</v>
      </c>
      <c r="S130" s="207"/>
      <c r="T130" s="209">
        <f>SUM(T131:T133)</f>
        <v>0</v>
      </c>
      <c r="U130" s="12"/>
      <c r="V130" s="12"/>
      <c r="W130" s="12"/>
      <c r="X130" s="12"/>
      <c r="Y130" s="12"/>
      <c r="Z130" s="12"/>
      <c r="AA130" s="12"/>
      <c r="AB130" s="12"/>
      <c r="AC130" s="12"/>
      <c r="AD130" s="12"/>
      <c r="AE130" s="12"/>
      <c r="AR130" s="210" t="s">
        <v>77</v>
      </c>
      <c r="AT130" s="211" t="s">
        <v>69</v>
      </c>
      <c r="AU130" s="211" t="s">
        <v>77</v>
      </c>
      <c r="AY130" s="210" t="s">
        <v>191</v>
      </c>
      <c r="BK130" s="212">
        <f>SUM(BK131:BK133)</f>
        <v>0</v>
      </c>
    </row>
    <row r="131" s="2" customFormat="1" ht="16.5" customHeight="1">
      <c r="A131" s="40"/>
      <c r="B131" s="41"/>
      <c r="C131" s="215" t="s">
        <v>262</v>
      </c>
      <c r="D131" s="215" t="s">
        <v>194</v>
      </c>
      <c r="E131" s="216" t="s">
        <v>1018</v>
      </c>
      <c r="F131" s="217" t="s">
        <v>1019</v>
      </c>
      <c r="G131" s="218" t="s">
        <v>197</v>
      </c>
      <c r="H131" s="219">
        <v>12</v>
      </c>
      <c r="I131" s="220"/>
      <c r="J131" s="221">
        <f>ROUND(I131*H131,2)</f>
        <v>0</v>
      </c>
      <c r="K131" s="217" t="s">
        <v>521</v>
      </c>
      <c r="L131" s="46"/>
      <c r="M131" s="222" t="s">
        <v>19</v>
      </c>
      <c r="N131" s="223" t="s">
        <v>41</v>
      </c>
      <c r="O131" s="86"/>
      <c r="P131" s="224">
        <f>O131*H131</f>
        <v>0</v>
      </c>
      <c r="Q131" s="224">
        <v>1.5247660000000001</v>
      </c>
      <c r="R131" s="224">
        <f>Q131*H131</f>
        <v>18.297192000000003</v>
      </c>
      <c r="S131" s="224">
        <v>0</v>
      </c>
      <c r="T131" s="225">
        <f>S131*H131</f>
        <v>0</v>
      </c>
      <c r="U131" s="40"/>
      <c r="V131" s="40"/>
      <c r="W131" s="40"/>
      <c r="X131" s="40"/>
      <c r="Y131" s="40"/>
      <c r="Z131" s="40"/>
      <c r="AA131" s="40"/>
      <c r="AB131" s="40"/>
      <c r="AC131" s="40"/>
      <c r="AD131" s="40"/>
      <c r="AE131" s="40"/>
      <c r="AR131" s="226" t="s">
        <v>119</v>
      </c>
      <c r="AT131" s="226" t="s">
        <v>194</v>
      </c>
      <c r="AU131" s="226" t="s">
        <v>79</v>
      </c>
      <c r="AY131" s="19" t="s">
        <v>191</v>
      </c>
      <c r="BE131" s="227">
        <f>IF(N131="základní",J131,0)</f>
        <v>0</v>
      </c>
      <c r="BF131" s="227">
        <f>IF(N131="snížená",J131,0)</f>
        <v>0</v>
      </c>
      <c r="BG131" s="227">
        <f>IF(N131="zákl. přenesená",J131,0)</f>
        <v>0</v>
      </c>
      <c r="BH131" s="227">
        <f>IF(N131="sníž. přenesená",J131,0)</f>
        <v>0</v>
      </c>
      <c r="BI131" s="227">
        <f>IF(N131="nulová",J131,0)</f>
        <v>0</v>
      </c>
      <c r="BJ131" s="19" t="s">
        <v>77</v>
      </c>
      <c r="BK131" s="227">
        <f>ROUND(I131*H131,2)</f>
        <v>0</v>
      </c>
      <c r="BL131" s="19" t="s">
        <v>119</v>
      </c>
      <c r="BM131" s="226" t="s">
        <v>1682</v>
      </c>
    </row>
    <row r="132" s="2" customFormat="1">
      <c r="A132" s="40"/>
      <c r="B132" s="41"/>
      <c r="C132" s="42"/>
      <c r="D132" s="230" t="s">
        <v>231</v>
      </c>
      <c r="E132" s="42"/>
      <c r="F132" s="271" t="s">
        <v>1021</v>
      </c>
      <c r="G132" s="42"/>
      <c r="H132" s="42"/>
      <c r="I132" s="272"/>
      <c r="J132" s="42"/>
      <c r="K132" s="42"/>
      <c r="L132" s="46"/>
      <c r="M132" s="273"/>
      <c r="N132" s="274"/>
      <c r="O132" s="86"/>
      <c r="P132" s="86"/>
      <c r="Q132" s="86"/>
      <c r="R132" s="86"/>
      <c r="S132" s="86"/>
      <c r="T132" s="87"/>
      <c r="U132" s="40"/>
      <c r="V132" s="40"/>
      <c r="W132" s="40"/>
      <c r="X132" s="40"/>
      <c r="Y132" s="40"/>
      <c r="Z132" s="40"/>
      <c r="AA132" s="40"/>
      <c r="AB132" s="40"/>
      <c r="AC132" s="40"/>
      <c r="AD132" s="40"/>
      <c r="AE132" s="40"/>
      <c r="AT132" s="19" t="s">
        <v>231</v>
      </c>
      <c r="AU132" s="19" t="s">
        <v>79</v>
      </c>
    </row>
    <row r="133" s="14" customFormat="1">
      <c r="A133" s="14"/>
      <c r="B133" s="239"/>
      <c r="C133" s="240"/>
      <c r="D133" s="230" t="s">
        <v>200</v>
      </c>
      <c r="E133" s="241" t="s">
        <v>19</v>
      </c>
      <c r="F133" s="242" t="s">
        <v>1683</v>
      </c>
      <c r="G133" s="240"/>
      <c r="H133" s="243">
        <v>12</v>
      </c>
      <c r="I133" s="244"/>
      <c r="J133" s="240"/>
      <c r="K133" s="240"/>
      <c r="L133" s="245"/>
      <c r="M133" s="246"/>
      <c r="N133" s="247"/>
      <c r="O133" s="247"/>
      <c r="P133" s="247"/>
      <c r="Q133" s="247"/>
      <c r="R133" s="247"/>
      <c r="S133" s="247"/>
      <c r="T133" s="248"/>
      <c r="U133" s="14"/>
      <c r="V133" s="14"/>
      <c r="W133" s="14"/>
      <c r="X133" s="14"/>
      <c r="Y133" s="14"/>
      <c r="Z133" s="14"/>
      <c r="AA133" s="14"/>
      <c r="AB133" s="14"/>
      <c r="AC133" s="14"/>
      <c r="AD133" s="14"/>
      <c r="AE133" s="14"/>
      <c r="AT133" s="249" t="s">
        <v>200</v>
      </c>
      <c r="AU133" s="249" t="s">
        <v>79</v>
      </c>
      <c r="AV133" s="14" t="s">
        <v>79</v>
      </c>
      <c r="AW133" s="14" t="s">
        <v>31</v>
      </c>
      <c r="AX133" s="14" t="s">
        <v>77</v>
      </c>
      <c r="AY133" s="249" t="s">
        <v>191</v>
      </c>
    </row>
    <row r="134" s="12" customFormat="1" ht="22.8" customHeight="1">
      <c r="A134" s="12"/>
      <c r="B134" s="199"/>
      <c r="C134" s="200"/>
      <c r="D134" s="201" t="s">
        <v>69</v>
      </c>
      <c r="E134" s="213" t="s">
        <v>119</v>
      </c>
      <c r="F134" s="213" t="s">
        <v>1104</v>
      </c>
      <c r="G134" s="200"/>
      <c r="H134" s="200"/>
      <c r="I134" s="203"/>
      <c r="J134" s="214">
        <f>BK134</f>
        <v>0</v>
      </c>
      <c r="K134" s="200"/>
      <c r="L134" s="205"/>
      <c r="M134" s="206"/>
      <c r="N134" s="207"/>
      <c r="O134" s="207"/>
      <c r="P134" s="208">
        <f>SUM(P135:P145)</f>
        <v>0</v>
      </c>
      <c r="Q134" s="207"/>
      <c r="R134" s="208">
        <f>SUM(R135:R145)</f>
        <v>4.9704669240000001</v>
      </c>
      <c r="S134" s="207"/>
      <c r="T134" s="209">
        <f>SUM(T135:T145)</f>
        <v>0</v>
      </c>
      <c r="U134" s="12"/>
      <c r="V134" s="12"/>
      <c r="W134" s="12"/>
      <c r="X134" s="12"/>
      <c r="Y134" s="12"/>
      <c r="Z134" s="12"/>
      <c r="AA134" s="12"/>
      <c r="AB134" s="12"/>
      <c r="AC134" s="12"/>
      <c r="AD134" s="12"/>
      <c r="AE134" s="12"/>
      <c r="AR134" s="210" t="s">
        <v>77</v>
      </c>
      <c r="AT134" s="211" t="s">
        <v>69</v>
      </c>
      <c r="AU134" s="211" t="s">
        <v>77</v>
      </c>
      <c r="AY134" s="210" t="s">
        <v>191</v>
      </c>
      <c r="BK134" s="212">
        <f>SUM(BK135:BK145)</f>
        <v>0</v>
      </c>
    </row>
    <row r="135" s="2" customFormat="1" ht="16.5" customHeight="1">
      <c r="A135" s="40"/>
      <c r="B135" s="41"/>
      <c r="C135" s="215" t="s">
        <v>267</v>
      </c>
      <c r="D135" s="215" t="s">
        <v>194</v>
      </c>
      <c r="E135" s="216" t="s">
        <v>1118</v>
      </c>
      <c r="F135" s="217" t="s">
        <v>1119</v>
      </c>
      <c r="G135" s="218" t="s">
        <v>236</v>
      </c>
      <c r="H135" s="219">
        <v>14.784000000000001</v>
      </c>
      <c r="I135" s="220"/>
      <c r="J135" s="221">
        <f>ROUND(I135*H135,2)</f>
        <v>0</v>
      </c>
      <c r="K135" s="217" t="s">
        <v>521</v>
      </c>
      <c r="L135" s="46"/>
      <c r="M135" s="222" t="s">
        <v>19</v>
      </c>
      <c r="N135" s="223" t="s">
        <v>41</v>
      </c>
      <c r="O135" s="86"/>
      <c r="P135" s="224">
        <f>O135*H135</f>
        <v>0</v>
      </c>
      <c r="Q135" s="224">
        <v>0</v>
      </c>
      <c r="R135" s="224">
        <f>Q135*H135</f>
        <v>0</v>
      </c>
      <c r="S135" s="224">
        <v>0</v>
      </c>
      <c r="T135" s="225">
        <f>S135*H135</f>
        <v>0</v>
      </c>
      <c r="U135" s="40"/>
      <c r="V135" s="40"/>
      <c r="W135" s="40"/>
      <c r="X135" s="40"/>
      <c r="Y135" s="40"/>
      <c r="Z135" s="40"/>
      <c r="AA135" s="40"/>
      <c r="AB135" s="40"/>
      <c r="AC135" s="40"/>
      <c r="AD135" s="40"/>
      <c r="AE135" s="40"/>
      <c r="AR135" s="226" t="s">
        <v>119</v>
      </c>
      <c r="AT135" s="226" t="s">
        <v>194</v>
      </c>
      <c r="AU135" s="226" t="s">
        <v>79</v>
      </c>
      <c r="AY135" s="19" t="s">
        <v>191</v>
      </c>
      <c r="BE135" s="227">
        <f>IF(N135="základní",J135,0)</f>
        <v>0</v>
      </c>
      <c r="BF135" s="227">
        <f>IF(N135="snížená",J135,0)</f>
        <v>0</v>
      </c>
      <c r="BG135" s="227">
        <f>IF(N135="zákl. přenesená",J135,0)</f>
        <v>0</v>
      </c>
      <c r="BH135" s="227">
        <f>IF(N135="sníž. přenesená",J135,0)</f>
        <v>0</v>
      </c>
      <c r="BI135" s="227">
        <f>IF(N135="nulová",J135,0)</f>
        <v>0</v>
      </c>
      <c r="BJ135" s="19" t="s">
        <v>77</v>
      </c>
      <c r="BK135" s="227">
        <f>ROUND(I135*H135,2)</f>
        <v>0</v>
      </c>
      <c r="BL135" s="19" t="s">
        <v>119</v>
      </c>
      <c r="BM135" s="226" t="s">
        <v>1684</v>
      </c>
    </row>
    <row r="136" s="2" customFormat="1">
      <c r="A136" s="40"/>
      <c r="B136" s="41"/>
      <c r="C136" s="42"/>
      <c r="D136" s="230" t="s">
        <v>231</v>
      </c>
      <c r="E136" s="42"/>
      <c r="F136" s="271" t="s">
        <v>1021</v>
      </c>
      <c r="G136" s="42"/>
      <c r="H136" s="42"/>
      <c r="I136" s="272"/>
      <c r="J136" s="42"/>
      <c r="K136" s="42"/>
      <c r="L136" s="46"/>
      <c r="M136" s="273"/>
      <c r="N136" s="274"/>
      <c r="O136" s="86"/>
      <c r="P136" s="86"/>
      <c r="Q136" s="86"/>
      <c r="R136" s="86"/>
      <c r="S136" s="86"/>
      <c r="T136" s="87"/>
      <c r="U136" s="40"/>
      <c r="V136" s="40"/>
      <c r="W136" s="40"/>
      <c r="X136" s="40"/>
      <c r="Y136" s="40"/>
      <c r="Z136" s="40"/>
      <c r="AA136" s="40"/>
      <c r="AB136" s="40"/>
      <c r="AC136" s="40"/>
      <c r="AD136" s="40"/>
      <c r="AE136" s="40"/>
      <c r="AT136" s="19" t="s">
        <v>231</v>
      </c>
      <c r="AU136" s="19" t="s">
        <v>79</v>
      </c>
    </row>
    <row r="137" s="13" customFormat="1">
      <c r="A137" s="13"/>
      <c r="B137" s="228"/>
      <c r="C137" s="229"/>
      <c r="D137" s="230" t="s">
        <v>200</v>
      </c>
      <c r="E137" s="231" t="s">
        <v>19</v>
      </c>
      <c r="F137" s="232" t="s">
        <v>1121</v>
      </c>
      <c r="G137" s="229"/>
      <c r="H137" s="231" t="s">
        <v>19</v>
      </c>
      <c r="I137" s="233"/>
      <c r="J137" s="229"/>
      <c r="K137" s="229"/>
      <c r="L137" s="234"/>
      <c r="M137" s="235"/>
      <c r="N137" s="236"/>
      <c r="O137" s="236"/>
      <c r="P137" s="236"/>
      <c r="Q137" s="236"/>
      <c r="R137" s="236"/>
      <c r="S137" s="236"/>
      <c r="T137" s="237"/>
      <c r="U137" s="13"/>
      <c r="V137" s="13"/>
      <c r="W137" s="13"/>
      <c r="X137" s="13"/>
      <c r="Y137" s="13"/>
      <c r="Z137" s="13"/>
      <c r="AA137" s="13"/>
      <c r="AB137" s="13"/>
      <c r="AC137" s="13"/>
      <c r="AD137" s="13"/>
      <c r="AE137" s="13"/>
      <c r="AT137" s="238" t="s">
        <v>200</v>
      </c>
      <c r="AU137" s="238" t="s">
        <v>79</v>
      </c>
      <c r="AV137" s="13" t="s">
        <v>77</v>
      </c>
      <c r="AW137" s="13" t="s">
        <v>31</v>
      </c>
      <c r="AX137" s="13" t="s">
        <v>70</v>
      </c>
      <c r="AY137" s="238" t="s">
        <v>191</v>
      </c>
    </row>
    <row r="138" s="14" customFormat="1">
      <c r="A138" s="14"/>
      <c r="B138" s="239"/>
      <c r="C138" s="240"/>
      <c r="D138" s="230" t="s">
        <v>200</v>
      </c>
      <c r="E138" s="241" t="s">
        <v>19</v>
      </c>
      <c r="F138" s="242" t="s">
        <v>1685</v>
      </c>
      <c r="G138" s="240"/>
      <c r="H138" s="243">
        <v>14.784000000000001</v>
      </c>
      <c r="I138" s="244"/>
      <c r="J138" s="240"/>
      <c r="K138" s="240"/>
      <c r="L138" s="245"/>
      <c r="M138" s="246"/>
      <c r="N138" s="247"/>
      <c r="O138" s="247"/>
      <c r="P138" s="247"/>
      <c r="Q138" s="247"/>
      <c r="R138" s="247"/>
      <c r="S138" s="247"/>
      <c r="T138" s="248"/>
      <c r="U138" s="14"/>
      <c r="V138" s="14"/>
      <c r="W138" s="14"/>
      <c r="X138" s="14"/>
      <c r="Y138" s="14"/>
      <c r="Z138" s="14"/>
      <c r="AA138" s="14"/>
      <c r="AB138" s="14"/>
      <c r="AC138" s="14"/>
      <c r="AD138" s="14"/>
      <c r="AE138" s="14"/>
      <c r="AT138" s="249" t="s">
        <v>200</v>
      </c>
      <c r="AU138" s="249" t="s">
        <v>79</v>
      </c>
      <c r="AV138" s="14" t="s">
        <v>79</v>
      </c>
      <c r="AW138" s="14" t="s">
        <v>31</v>
      </c>
      <c r="AX138" s="14" t="s">
        <v>77</v>
      </c>
      <c r="AY138" s="249" t="s">
        <v>191</v>
      </c>
    </row>
    <row r="139" s="2" customFormat="1" ht="16.5" customHeight="1">
      <c r="A139" s="40"/>
      <c r="B139" s="41"/>
      <c r="C139" s="215" t="s">
        <v>272</v>
      </c>
      <c r="D139" s="215" t="s">
        <v>194</v>
      </c>
      <c r="E139" s="216" t="s">
        <v>1123</v>
      </c>
      <c r="F139" s="217" t="s">
        <v>1124</v>
      </c>
      <c r="G139" s="218" t="s">
        <v>244</v>
      </c>
      <c r="H139" s="219">
        <v>0.79800000000000004</v>
      </c>
      <c r="I139" s="220"/>
      <c r="J139" s="221">
        <f>ROUND(I139*H139,2)</f>
        <v>0</v>
      </c>
      <c r="K139" s="217" t="s">
        <v>521</v>
      </c>
      <c r="L139" s="46"/>
      <c r="M139" s="222" t="s">
        <v>19</v>
      </c>
      <c r="N139" s="223" t="s">
        <v>41</v>
      </c>
      <c r="O139" s="86"/>
      <c r="P139" s="224">
        <f>O139*H139</f>
        <v>0</v>
      </c>
      <c r="Q139" s="224">
        <v>1.0597380000000001</v>
      </c>
      <c r="R139" s="224">
        <f>Q139*H139</f>
        <v>0.8456709240000001</v>
      </c>
      <c r="S139" s="224">
        <v>0</v>
      </c>
      <c r="T139" s="225">
        <f>S139*H139</f>
        <v>0</v>
      </c>
      <c r="U139" s="40"/>
      <c r="V139" s="40"/>
      <c r="W139" s="40"/>
      <c r="X139" s="40"/>
      <c r="Y139" s="40"/>
      <c r="Z139" s="40"/>
      <c r="AA139" s="40"/>
      <c r="AB139" s="40"/>
      <c r="AC139" s="40"/>
      <c r="AD139" s="40"/>
      <c r="AE139" s="40"/>
      <c r="AR139" s="226" t="s">
        <v>119</v>
      </c>
      <c r="AT139" s="226" t="s">
        <v>194</v>
      </c>
      <c r="AU139" s="226" t="s">
        <v>79</v>
      </c>
      <c r="AY139" s="19" t="s">
        <v>191</v>
      </c>
      <c r="BE139" s="227">
        <f>IF(N139="základní",J139,0)</f>
        <v>0</v>
      </c>
      <c r="BF139" s="227">
        <f>IF(N139="snížená",J139,0)</f>
        <v>0</v>
      </c>
      <c r="BG139" s="227">
        <f>IF(N139="zákl. přenesená",J139,0)</f>
        <v>0</v>
      </c>
      <c r="BH139" s="227">
        <f>IF(N139="sníž. přenesená",J139,0)</f>
        <v>0</v>
      </c>
      <c r="BI139" s="227">
        <f>IF(N139="nulová",J139,0)</f>
        <v>0</v>
      </c>
      <c r="BJ139" s="19" t="s">
        <v>77</v>
      </c>
      <c r="BK139" s="227">
        <f>ROUND(I139*H139,2)</f>
        <v>0</v>
      </c>
      <c r="BL139" s="19" t="s">
        <v>119</v>
      </c>
      <c r="BM139" s="226" t="s">
        <v>1686</v>
      </c>
    </row>
    <row r="140" s="2" customFormat="1">
      <c r="A140" s="40"/>
      <c r="B140" s="41"/>
      <c r="C140" s="42"/>
      <c r="D140" s="230" t="s">
        <v>231</v>
      </c>
      <c r="E140" s="42"/>
      <c r="F140" s="271" t="s">
        <v>1126</v>
      </c>
      <c r="G140" s="42"/>
      <c r="H140" s="42"/>
      <c r="I140" s="272"/>
      <c r="J140" s="42"/>
      <c r="K140" s="42"/>
      <c r="L140" s="46"/>
      <c r="M140" s="273"/>
      <c r="N140" s="274"/>
      <c r="O140" s="86"/>
      <c r="P140" s="86"/>
      <c r="Q140" s="86"/>
      <c r="R140" s="86"/>
      <c r="S140" s="86"/>
      <c r="T140" s="87"/>
      <c r="U140" s="40"/>
      <c r="V140" s="40"/>
      <c r="W140" s="40"/>
      <c r="X140" s="40"/>
      <c r="Y140" s="40"/>
      <c r="Z140" s="40"/>
      <c r="AA140" s="40"/>
      <c r="AB140" s="40"/>
      <c r="AC140" s="40"/>
      <c r="AD140" s="40"/>
      <c r="AE140" s="40"/>
      <c r="AT140" s="19" t="s">
        <v>231</v>
      </c>
      <c r="AU140" s="19" t="s">
        <v>79</v>
      </c>
    </row>
    <row r="141" s="13" customFormat="1">
      <c r="A141" s="13"/>
      <c r="B141" s="228"/>
      <c r="C141" s="229"/>
      <c r="D141" s="230" t="s">
        <v>200</v>
      </c>
      <c r="E141" s="231" t="s">
        <v>19</v>
      </c>
      <c r="F141" s="232" t="s">
        <v>1127</v>
      </c>
      <c r="G141" s="229"/>
      <c r="H141" s="231" t="s">
        <v>19</v>
      </c>
      <c r="I141" s="233"/>
      <c r="J141" s="229"/>
      <c r="K141" s="229"/>
      <c r="L141" s="234"/>
      <c r="M141" s="235"/>
      <c r="N141" s="236"/>
      <c r="O141" s="236"/>
      <c r="P141" s="236"/>
      <c r="Q141" s="236"/>
      <c r="R141" s="236"/>
      <c r="S141" s="236"/>
      <c r="T141" s="237"/>
      <c r="U141" s="13"/>
      <c r="V141" s="13"/>
      <c r="W141" s="13"/>
      <c r="X141" s="13"/>
      <c r="Y141" s="13"/>
      <c r="Z141" s="13"/>
      <c r="AA141" s="13"/>
      <c r="AB141" s="13"/>
      <c r="AC141" s="13"/>
      <c r="AD141" s="13"/>
      <c r="AE141" s="13"/>
      <c r="AT141" s="238" t="s">
        <v>200</v>
      </c>
      <c r="AU141" s="238" t="s">
        <v>79</v>
      </c>
      <c r="AV141" s="13" t="s">
        <v>77</v>
      </c>
      <c r="AW141" s="13" t="s">
        <v>31</v>
      </c>
      <c r="AX141" s="13" t="s">
        <v>70</v>
      </c>
      <c r="AY141" s="238" t="s">
        <v>191</v>
      </c>
    </row>
    <row r="142" s="14" customFormat="1">
      <c r="A142" s="14"/>
      <c r="B142" s="239"/>
      <c r="C142" s="240"/>
      <c r="D142" s="230" t="s">
        <v>200</v>
      </c>
      <c r="E142" s="241" t="s">
        <v>19</v>
      </c>
      <c r="F142" s="242" t="s">
        <v>1687</v>
      </c>
      <c r="G142" s="240"/>
      <c r="H142" s="243">
        <v>0.79800000000000004</v>
      </c>
      <c r="I142" s="244"/>
      <c r="J142" s="240"/>
      <c r="K142" s="240"/>
      <c r="L142" s="245"/>
      <c r="M142" s="246"/>
      <c r="N142" s="247"/>
      <c r="O142" s="247"/>
      <c r="P142" s="247"/>
      <c r="Q142" s="247"/>
      <c r="R142" s="247"/>
      <c r="S142" s="247"/>
      <c r="T142" s="248"/>
      <c r="U142" s="14"/>
      <c r="V142" s="14"/>
      <c r="W142" s="14"/>
      <c r="X142" s="14"/>
      <c r="Y142" s="14"/>
      <c r="Z142" s="14"/>
      <c r="AA142" s="14"/>
      <c r="AB142" s="14"/>
      <c r="AC142" s="14"/>
      <c r="AD142" s="14"/>
      <c r="AE142" s="14"/>
      <c r="AT142" s="249" t="s">
        <v>200</v>
      </c>
      <c r="AU142" s="249" t="s">
        <v>79</v>
      </c>
      <c r="AV142" s="14" t="s">
        <v>79</v>
      </c>
      <c r="AW142" s="14" t="s">
        <v>31</v>
      </c>
      <c r="AX142" s="14" t="s">
        <v>77</v>
      </c>
      <c r="AY142" s="249" t="s">
        <v>191</v>
      </c>
    </row>
    <row r="143" s="2" customFormat="1">
      <c r="A143" s="40"/>
      <c r="B143" s="41"/>
      <c r="C143" s="215" t="s">
        <v>8</v>
      </c>
      <c r="D143" s="215" t="s">
        <v>194</v>
      </c>
      <c r="E143" s="216" t="s">
        <v>1133</v>
      </c>
      <c r="F143" s="217" t="s">
        <v>1134</v>
      </c>
      <c r="G143" s="218" t="s">
        <v>367</v>
      </c>
      <c r="H143" s="219">
        <v>4</v>
      </c>
      <c r="I143" s="220"/>
      <c r="J143" s="221">
        <f>ROUND(I143*H143,2)</f>
        <v>0</v>
      </c>
      <c r="K143" s="217" t="s">
        <v>521</v>
      </c>
      <c r="L143" s="46"/>
      <c r="M143" s="222" t="s">
        <v>19</v>
      </c>
      <c r="N143" s="223" t="s">
        <v>41</v>
      </c>
      <c r="O143" s="86"/>
      <c r="P143" s="224">
        <f>O143*H143</f>
        <v>0</v>
      </c>
      <c r="Q143" s="224">
        <v>1.031199</v>
      </c>
      <c r="R143" s="224">
        <f>Q143*H143</f>
        <v>4.1247959999999999</v>
      </c>
      <c r="S143" s="224">
        <v>0</v>
      </c>
      <c r="T143" s="225">
        <f>S143*H143</f>
        <v>0</v>
      </c>
      <c r="U143" s="40"/>
      <c r="V143" s="40"/>
      <c r="W143" s="40"/>
      <c r="X143" s="40"/>
      <c r="Y143" s="40"/>
      <c r="Z143" s="40"/>
      <c r="AA143" s="40"/>
      <c r="AB143" s="40"/>
      <c r="AC143" s="40"/>
      <c r="AD143" s="40"/>
      <c r="AE143" s="40"/>
      <c r="AR143" s="226" t="s">
        <v>119</v>
      </c>
      <c r="AT143" s="226" t="s">
        <v>194</v>
      </c>
      <c r="AU143" s="226" t="s">
        <v>79</v>
      </c>
      <c r="AY143" s="19" t="s">
        <v>191</v>
      </c>
      <c r="BE143" s="227">
        <f>IF(N143="základní",J143,0)</f>
        <v>0</v>
      </c>
      <c r="BF143" s="227">
        <f>IF(N143="snížená",J143,0)</f>
        <v>0</v>
      </c>
      <c r="BG143" s="227">
        <f>IF(N143="zákl. přenesená",J143,0)</f>
        <v>0</v>
      </c>
      <c r="BH143" s="227">
        <f>IF(N143="sníž. přenesená",J143,0)</f>
        <v>0</v>
      </c>
      <c r="BI143" s="227">
        <f>IF(N143="nulová",J143,0)</f>
        <v>0</v>
      </c>
      <c r="BJ143" s="19" t="s">
        <v>77</v>
      </c>
      <c r="BK143" s="227">
        <f>ROUND(I143*H143,2)</f>
        <v>0</v>
      </c>
      <c r="BL143" s="19" t="s">
        <v>119</v>
      </c>
      <c r="BM143" s="226" t="s">
        <v>1688</v>
      </c>
    </row>
    <row r="144" s="13" customFormat="1">
      <c r="A144" s="13"/>
      <c r="B144" s="228"/>
      <c r="C144" s="229"/>
      <c r="D144" s="230" t="s">
        <v>200</v>
      </c>
      <c r="E144" s="231" t="s">
        <v>19</v>
      </c>
      <c r="F144" s="232" t="s">
        <v>1689</v>
      </c>
      <c r="G144" s="229"/>
      <c r="H144" s="231" t="s">
        <v>19</v>
      </c>
      <c r="I144" s="233"/>
      <c r="J144" s="229"/>
      <c r="K144" s="229"/>
      <c r="L144" s="234"/>
      <c r="M144" s="235"/>
      <c r="N144" s="236"/>
      <c r="O144" s="236"/>
      <c r="P144" s="236"/>
      <c r="Q144" s="236"/>
      <c r="R144" s="236"/>
      <c r="S144" s="236"/>
      <c r="T144" s="237"/>
      <c r="U144" s="13"/>
      <c r="V144" s="13"/>
      <c r="W144" s="13"/>
      <c r="X144" s="13"/>
      <c r="Y144" s="13"/>
      <c r="Z144" s="13"/>
      <c r="AA144" s="13"/>
      <c r="AB144" s="13"/>
      <c r="AC144" s="13"/>
      <c r="AD144" s="13"/>
      <c r="AE144" s="13"/>
      <c r="AT144" s="238" t="s">
        <v>200</v>
      </c>
      <c r="AU144" s="238" t="s">
        <v>79</v>
      </c>
      <c r="AV144" s="13" t="s">
        <v>77</v>
      </c>
      <c r="AW144" s="13" t="s">
        <v>31</v>
      </c>
      <c r="AX144" s="13" t="s">
        <v>70</v>
      </c>
      <c r="AY144" s="238" t="s">
        <v>191</v>
      </c>
    </row>
    <row r="145" s="14" customFormat="1">
      <c r="A145" s="14"/>
      <c r="B145" s="239"/>
      <c r="C145" s="240"/>
      <c r="D145" s="230" t="s">
        <v>200</v>
      </c>
      <c r="E145" s="241" t="s">
        <v>19</v>
      </c>
      <c r="F145" s="242" t="s">
        <v>1690</v>
      </c>
      <c r="G145" s="240"/>
      <c r="H145" s="243">
        <v>4</v>
      </c>
      <c r="I145" s="244"/>
      <c r="J145" s="240"/>
      <c r="K145" s="240"/>
      <c r="L145" s="245"/>
      <c r="M145" s="246"/>
      <c r="N145" s="247"/>
      <c r="O145" s="247"/>
      <c r="P145" s="247"/>
      <c r="Q145" s="247"/>
      <c r="R145" s="247"/>
      <c r="S145" s="247"/>
      <c r="T145" s="248"/>
      <c r="U145" s="14"/>
      <c r="V145" s="14"/>
      <c r="W145" s="14"/>
      <c r="X145" s="14"/>
      <c r="Y145" s="14"/>
      <c r="Z145" s="14"/>
      <c r="AA145" s="14"/>
      <c r="AB145" s="14"/>
      <c r="AC145" s="14"/>
      <c r="AD145" s="14"/>
      <c r="AE145" s="14"/>
      <c r="AT145" s="249" t="s">
        <v>200</v>
      </c>
      <c r="AU145" s="249" t="s">
        <v>79</v>
      </c>
      <c r="AV145" s="14" t="s">
        <v>79</v>
      </c>
      <c r="AW145" s="14" t="s">
        <v>31</v>
      </c>
      <c r="AX145" s="14" t="s">
        <v>77</v>
      </c>
      <c r="AY145" s="249" t="s">
        <v>191</v>
      </c>
    </row>
    <row r="146" s="12" customFormat="1" ht="22.8" customHeight="1">
      <c r="A146" s="12"/>
      <c r="B146" s="199"/>
      <c r="C146" s="200"/>
      <c r="D146" s="201" t="s">
        <v>69</v>
      </c>
      <c r="E146" s="213" t="s">
        <v>248</v>
      </c>
      <c r="F146" s="213" t="s">
        <v>1164</v>
      </c>
      <c r="G146" s="200"/>
      <c r="H146" s="200"/>
      <c r="I146" s="203"/>
      <c r="J146" s="214">
        <f>BK146</f>
        <v>0</v>
      </c>
      <c r="K146" s="200"/>
      <c r="L146" s="205"/>
      <c r="M146" s="206"/>
      <c r="N146" s="207"/>
      <c r="O146" s="207"/>
      <c r="P146" s="208">
        <f>SUM(P147:P149)</f>
        <v>0</v>
      </c>
      <c r="Q146" s="207"/>
      <c r="R146" s="208">
        <f>SUM(R147:R149)</f>
        <v>0</v>
      </c>
      <c r="S146" s="207"/>
      <c r="T146" s="209">
        <f>SUM(T147:T149)</f>
        <v>0.0050000000000000001</v>
      </c>
      <c r="U146" s="12"/>
      <c r="V146" s="12"/>
      <c r="W146" s="12"/>
      <c r="X146" s="12"/>
      <c r="Y146" s="12"/>
      <c r="Z146" s="12"/>
      <c r="AA146" s="12"/>
      <c r="AB146" s="12"/>
      <c r="AC146" s="12"/>
      <c r="AD146" s="12"/>
      <c r="AE146" s="12"/>
      <c r="AR146" s="210" t="s">
        <v>77</v>
      </c>
      <c r="AT146" s="211" t="s">
        <v>69</v>
      </c>
      <c r="AU146" s="211" t="s">
        <v>77</v>
      </c>
      <c r="AY146" s="210" t="s">
        <v>191</v>
      </c>
      <c r="BK146" s="212">
        <f>SUM(BK147:BK149)</f>
        <v>0</v>
      </c>
    </row>
    <row r="147" s="2" customFormat="1" ht="21.75" customHeight="1">
      <c r="A147" s="40"/>
      <c r="B147" s="41"/>
      <c r="C147" s="215" t="s">
        <v>281</v>
      </c>
      <c r="D147" s="215" t="s">
        <v>194</v>
      </c>
      <c r="E147" s="216" t="s">
        <v>1195</v>
      </c>
      <c r="F147" s="217" t="s">
        <v>1196</v>
      </c>
      <c r="G147" s="218" t="s">
        <v>367</v>
      </c>
      <c r="H147" s="219">
        <v>10</v>
      </c>
      <c r="I147" s="220"/>
      <c r="J147" s="221">
        <f>ROUND(I147*H147,2)</f>
        <v>0</v>
      </c>
      <c r="K147" s="217" t="s">
        <v>521</v>
      </c>
      <c r="L147" s="46"/>
      <c r="M147" s="222" t="s">
        <v>19</v>
      </c>
      <c r="N147" s="223" t="s">
        <v>41</v>
      </c>
      <c r="O147" s="86"/>
      <c r="P147" s="224">
        <f>O147*H147</f>
        <v>0</v>
      </c>
      <c r="Q147" s="224">
        <v>0</v>
      </c>
      <c r="R147" s="224">
        <f>Q147*H147</f>
        <v>0</v>
      </c>
      <c r="S147" s="224">
        <v>0.00050000000000000001</v>
      </c>
      <c r="T147" s="225">
        <f>S147*H147</f>
        <v>0.0050000000000000001</v>
      </c>
      <c r="U147" s="40"/>
      <c r="V147" s="40"/>
      <c r="W147" s="40"/>
      <c r="X147" s="40"/>
      <c r="Y147" s="40"/>
      <c r="Z147" s="40"/>
      <c r="AA147" s="40"/>
      <c r="AB147" s="40"/>
      <c r="AC147" s="40"/>
      <c r="AD147" s="40"/>
      <c r="AE147" s="40"/>
      <c r="AR147" s="226" t="s">
        <v>119</v>
      </c>
      <c r="AT147" s="226" t="s">
        <v>194</v>
      </c>
      <c r="AU147" s="226" t="s">
        <v>79</v>
      </c>
      <c r="AY147" s="19" t="s">
        <v>191</v>
      </c>
      <c r="BE147" s="227">
        <f>IF(N147="základní",J147,0)</f>
        <v>0</v>
      </c>
      <c r="BF147" s="227">
        <f>IF(N147="snížená",J147,0)</f>
        <v>0</v>
      </c>
      <c r="BG147" s="227">
        <f>IF(N147="zákl. přenesená",J147,0)</f>
        <v>0</v>
      </c>
      <c r="BH147" s="227">
        <f>IF(N147="sníž. přenesená",J147,0)</f>
        <v>0</v>
      </c>
      <c r="BI147" s="227">
        <f>IF(N147="nulová",J147,0)</f>
        <v>0</v>
      </c>
      <c r="BJ147" s="19" t="s">
        <v>77</v>
      </c>
      <c r="BK147" s="227">
        <f>ROUND(I147*H147,2)</f>
        <v>0</v>
      </c>
      <c r="BL147" s="19" t="s">
        <v>119</v>
      </c>
      <c r="BM147" s="226" t="s">
        <v>1691</v>
      </c>
    </row>
    <row r="148" s="13" customFormat="1">
      <c r="A148" s="13"/>
      <c r="B148" s="228"/>
      <c r="C148" s="229"/>
      <c r="D148" s="230" t="s">
        <v>200</v>
      </c>
      <c r="E148" s="231" t="s">
        <v>19</v>
      </c>
      <c r="F148" s="232" t="s">
        <v>1198</v>
      </c>
      <c r="G148" s="229"/>
      <c r="H148" s="231" t="s">
        <v>19</v>
      </c>
      <c r="I148" s="233"/>
      <c r="J148" s="229"/>
      <c r="K148" s="229"/>
      <c r="L148" s="234"/>
      <c r="M148" s="235"/>
      <c r="N148" s="236"/>
      <c r="O148" s="236"/>
      <c r="P148" s="236"/>
      <c r="Q148" s="236"/>
      <c r="R148" s="236"/>
      <c r="S148" s="236"/>
      <c r="T148" s="237"/>
      <c r="U148" s="13"/>
      <c r="V148" s="13"/>
      <c r="W148" s="13"/>
      <c r="X148" s="13"/>
      <c r="Y148" s="13"/>
      <c r="Z148" s="13"/>
      <c r="AA148" s="13"/>
      <c r="AB148" s="13"/>
      <c r="AC148" s="13"/>
      <c r="AD148" s="13"/>
      <c r="AE148" s="13"/>
      <c r="AT148" s="238" t="s">
        <v>200</v>
      </c>
      <c r="AU148" s="238" t="s">
        <v>79</v>
      </c>
      <c r="AV148" s="13" t="s">
        <v>77</v>
      </c>
      <c r="AW148" s="13" t="s">
        <v>31</v>
      </c>
      <c r="AX148" s="13" t="s">
        <v>70</v>
      </c>
      <c r="AY148" s="238" t="s">
        <v>191</v>
      </c>
    </row>
    <row r="149" s="14" customFormat="1">
      <c r="A149" s="14"/>
      <c r="B149" s="239"/>
      <c r="C149" s="240"/>
      <c r="D149" s="230" t="s">
        <v>200</v>
      </c>
      <c r="E149" s="241" t="s">
        <v>19</v>
      </c>
      <c r="F149" s="242" t="s">
        <v>1199</v>
      </c>
      <c r="G149" s="240"/>
      <c r="H149" s="243">
        <v>10</v>
      </c>
      <c r="I149" s="244"/>
      <c r="J149" s="240"/>
      <c r="K149" s="240"/>
      <c r="L149" s="245"/>
      <c r="M149" s="246"/>
      <c r="N149" s="247"/>
      <c r="O149" s="247"/>
      <c r="P149" s="247"/>
      <c r="Q149" s="247"/>
      <c r="R149" s="247"/>
      <c r="S149" s="247"/>
      <c r="T149" s="248"/>
      <c r="U149" s="14"/>
      <c r="V149" s="14"/>
      <c r="W149" s="14"/>
      <c r="X149" s="14"/>
      <c r="Y149" s="14"/>
      <c r="Z149" s="14"/>
      <c r="AA149" s="14"/>
      <c r="AB149" s="14"/>
      <c r="AC149" s="14"/>
      <c r="AD149" s="14"/>
      <c r="AE149" s="14"/>
      <c r="AT149" s="249" t="s">
        <v>200</v>
      </c>
      <c r="AU149" s="249" t="s">
        <v>79</v>
      </c>
      <c r="AV149" s="14" t="s">
        <v>79</v>
      </c>
      <c r="AW149" s="14" t="s">
        <v>31</v>
      </c>
      <c r="AX149" s="14" t="s">
        <v>77</v>
      </c>
      <c r="AY149" s="249" t="s">
        <v>191</v>
      </c>
    </row>
    <row r="150" s="12" customFormat="1" ht="22.8" customHeight="1">
      <c r="A150" s="12"/>
      <c r="B150" s="199"/>
      <c r="C150" s="200"/>
      <c r="D150" s="201" t="s">
        <v>69</v>
      </c>
      <c r="E150" s="213" t="s">
        <v>1308</v>
      </c>
      <c r="F150" s="213" t="s">
        <v>1309</v>
      </c>
      <c r="G150" s="200"/>
      <c r="H150" s="200"/>
      <c r="I150" s="203"/>
      <c r="J150" s="214">
        <f>BK150</f>
        <v>0</v>
      </c>
      <c r="K150" s="200"/>
      <c r="L150" s="205"/>
      <c r="M150" s="206"/>
      <c r="N150" s="207"/>
      <c r="O150" s="207"/>
      <c r="P150" s="208">
        <f>SUM(P151:P152)</f>
        <v>0</v>
      </c>
      <c r="Q150" s="207"/>
      <c r="R150" s="208">
        <f>SUM(R151:R152)</f>
        <v>0</v>
      </c>
      <c r="S150" s="207"/>
      <c r="T150" s="209">
        <f>SUM(T151:T152)</f>
        <v>0</v>
      </c>
      <c r="U150" s="12"/>
      <c r="V150" s="12"/>
      <c r="W150" s="12"/>
      <c r="X150" s="12"/>
      <c r="Y150" s="12"/>
      <c r="Z150" s="12"/>
      <c r="AA150" s="12"/>
      <c r="AB150" s="12"/>
      <c r="AC150" s="12"/>
      <c r="AD150" s="12"/>
      <c r="AE150" s="12"/>
      <c r="AR150" s="210" t="s">
        <v>77</v>
      </c>
      <c r="AT150" s="211" t="s">
        <v>69</v>
      </c>
      <c r="AU150" s="211" t="s">
        <v>77</v>
      </c>
      <c r="AY150" s="210" t="s">
        <v>191</v>
      </c>
      <c r="BK150" s="212">
        <f>SUM(BK151:BK152)</f>
        <v>0</v>
      </c>
    </row>
    <row r="151" s="2" customFormat="1">
      <c r="A151" s="40"/>
      <c r="B151" s="41"/>
      <c r="C151" s="215" t="s">
        <v>287</v>
      </c>
      <c r="D151" s="215" t="s">
        <v>194</v>
      </c>
      <c r="E151" s="216" t="s">
        <v>1311</v>
      </c>
      <c r="F151" s="217" t="s">
        <v>1312</v>
      </c>
      <c r="G151" s="218" t="s">
        <v>244</v>
      </c>
      <c r="H151" s="219">
        <v>45.393999999999998</v>
      </c>
      <c r="I151" s="220"/>
      <c r="J151" s="221">
        <f>ROUND(I151*H151,2)</f>
        <v>0</v>
      </c>
      <c r="K151" s="217" t="s">
        <v>521</v>
      </c>
      <c r="L151" s="46"/>
      <c r="M151" s="222" t="s">
        <v>19</v>
      </c>
      <c r="N151" s="223" t="s">
        <v>41</v>
      </c>
      <c r="O151" s="86"/>
      <c r="P151" s="224">
        <f>O151*H151</f>
        <v>0</v>
      </c>
      <c r="Q151" s="224">
        <v>0</v>
      </c>
      <c r="R151" s="224">
        <f>Q151*H151</f>
        <v>0</v>
      </c>
      <c r="S151" s="224">
        <v>0</v>
      </c>
      <c r="T151" s="225">
        <f>S151*H151</f>
        <v>0</v>
      </c>
      <c r="U151" s="40"/>
      <c r="V151" s="40"/>
      <c r="W151" s="40"/>
      <c r="X151" s="40"/>
      <c r="Y151" s="40"/>
      <c r="Z151" s="40"/>
      <c r="AA151" s="40"/>
      <c r="AB151" s="40"/>
      <c r="AC151" s="40"/>
      <c r="AD151" s="40"/>
      <c r="AE151" s="40"/>
      <c r="AR151" s="226" t="s">
        <v>119</v>
      </c>
      <c r="AT151" s="226" t="s">
        <v>194</v>
      </c>
      <c r="AU151" s="226" t="s">
        <v>79</v>
      </c>
      <c r="AY151" s="19" t="s">
        <v>191</v>
      </c>
      <c r="BE151" s="227">
        <f>IF(N151="základní",J151,0)</f>
        <v>0</v>
      </c>
      <c r="BF151" s="227">
        <f>IF(N151="snížená",J151,0)</f>
        <v>0</v>
      </c>
      <c r="BG151" s="227">
        <f>IF(N151="zákl. přenesená",J151,0)</f>
        <v>0</v>
      </c>
      <c r="BH151" s="227">
        <f>IF(N151="sníž. přenesená",J151,0)</f>
        <v>0</v>
      </c>
      <c r="BI151" s="227">
        <f>IF(N151="nulová",J151,0)</f>
        <v>0</v>
      </c>
      <c r="BJ151" s="19" t="s">
        <v>77</v>
      </c>
      <c r="BK151" s="227">
        <f>ROUND(I151*H151,2)</f>
        <v>0</v>
      </c>
      <c r="BL151" s="19" t="s">
        <v>119</v>
      </c>
      <c r="BM151" s="226" t="s">
        <v>1692</v>
      </c>
    </row>
    <row r="152" s="2" customFormat="1">
      <c r="A152" s="40"/>
      <c r="B152" s="41"/>
      <c r="C152" s="42"/>
      <c r="D152" s="230" t="s">
        <v>231</v>
      </c>
      <c r="E152" s="42"/>
      <c r="F152" s="271" t="s">
        <v>1693</v>
      </c>
      <c r="G152" s="42"/>
      <c r="H152" s="42"/>
      <c r="I152" s="272"/>
      <c r="J152" s="42"/>
      <c r="K152" s="42"/>
      <c r="L152" s="46"/>
      <c r="M152" s="273"/>
      <c r="N152" s="274"/>
      <c r="O152" s="86"/>
      <c r="P152" s="86"/>
      <c r="Q152" s="86"/>
      <c r="R152" s="86"/>
      <c r="S152" s="86"/>
      <c r="T152" s="87"/>
      <c r="U152" s="40"/>
      <c r="V152" s="40"/>
      <c r="W152" s="40"/>
      <c r="X152" s="40"/>
      <c r="Y152" s="40"/>
      <c r="Z152" s="40"/>
      <c r="AA152" s="40"/>
      <c r="AB152" s="40"/>
      <c r="AC152" s="40"/>
      <c r="AD152" s="40"/>
      <c r="AE152" s="40"/>
      <c r="AT152" s="19" t="s">
        <v>231</v>
      </c>
      <c r="AU152" s="19" t="s">
        <v>79</v>
      </c>
    </row>
    <row r="153" s="12" customFormat="1" ht="25.92" customHeight="1">
      <c r="A153" s="12"/>
      <c r="B153" s="199"/>
      <c r="C153" s="200"/>
      <c r="D153" s="201" t="s">
        <v>69</v>
      </c>
      <c r="E153" s="202" t="s">
        <v>1315</v>
      </c>
      <c r="F153" s="202" t="s">
        <v>1316</v>
      </c>
      <c r="G153" s="200"/>
      <c r="H153" s="200"/>
      <c r="I153" s="203"/>
      <c r="J153" s="204">
        <f>BK153</f>
        <v>0</v>
      </c>
      <c r="K153" s="200"/>
      <c r="L153" s="205"/>
      <c r="M153" s="206"/>
      <c r="N153" s="207"/>
      <c r="O153" s="207"/>
      <c r="P153" s="208">
        <f>P154</f>
        <v>0</v>
      </c>
      <c r="Q153" s="207"/>
      <c r="R153" s="208">
        <f>R154</f>
        <v>0</v>
      </c>
      <c r="S153" s="207"/>
      <c r="T153" s="209">
        <f>T154</f>
        <v>0</v>
      </c>
      <c r="U153" s="12"/>
      <c r="V153" s="12"/>
      <c r="W153" s="12"/>
      <c r="X153" s="12"/>
      <c r="Y153" s="12"/>
      <c r="Z153" s="12"/>
      <c r="AA153" s="12"/>
      <c r="AB153" s="12"/>
      <c r="AC153" s="12"/>
      <c r="AD153" s="12"/>
      <c r="AE153" s="12"/>
      <c r="AR153" s="210" t="s">
        <v>79</v>
      </c>
      <c r="AT153" s="211" t="s">
        <v>69</v>
      </c>
      <c r="AU153" s="211" t="s">
        <v>70</v>
      </c>
      <c r="AY153" s="210" t="s">
        <v>191</v>
      </c>
      <c r="BK153" s="212">
        <f>BK154</f>
        <v>0</v>
      </c>
    </row>
    <row r="154" s="12" customFormat="1" ht="22.8" customHeight="1">
      <c r="A154" s="12"/>
      <c r="B154" s="199"/>
      <c r="C154" s="200"/>
      <c r="D154" s="201" t="s">
        <v>69</v>
      </c>
      <c r="E154" s="213" t="s">
        <v>1317</v>
      </c>
      <c r="F154" s="213" t="s">
        <v>1318</v>
      </c>
      <c r="G154" s="200"/>
      <c r="H154" s="200"/>
      <c r="I154" s="203"/>
      <c r="J154" s="214">
        <f>BK154</f>
        <v>0</v>
      </c>
      <c r="K154" s="200"/>
      <c r="L154" s="205"/>
      <c r="M154" s="206"/>
      <c r="N154" s="207"/>
      <c r="O154" s="207"/>
      <c r="P154" s="208">
        <f>SUM(P155:P160)</f>
        <v>0</v>
      </c>
      <c r="Q154" s="207"/>
      <c r="R154" s="208">
        <f>SUM(R155:R160)</f>
        <v>0</v>
      </c>
      <c r="S154" s="207"/>
      <c r="T154" s="209">
        <f>SUM(T155:T160)</f>
        <v>0</v>
      </c>
      <c r="U154" s="12"/>
      <c r="V154" s="12"/>
      <c r="W154" s="12"/>
      <c r="X154" s="12"/>
      <c r="Y154" s="12"/>
      <c r="Z154" s="12"/>
      <c r="AA154" s="12"/>
      <c r="AB154" s="12"/>
      <c r="AC154" s="12"/>
      <c r="AD154" s="12"/>
      <c r="AE154" s="12"/>
      <c r="AR154" s="210" t="s">
        <v>79</v>
      </c>
      <c r="AT154" s="211" t="s">
        <v>69</v>
      </c>
      <c r="AU154" s="211" t="s">
        <v>77</v>
      </c>
      <c r="AY154" s="210" t="s">
        <v>191</v>
      </c>
      <c r="BK154" s="212">
        <f>SUM(BK155:BK160)</f>
        <v>0</v>
      </c>
    </row>
    <row r="155" s="2" customFormat="1" ht="21.75" customHeight="1">
      <c r="A155" s="40"/>
      <c r="B155" s="41"/>
      <c r="C155" s="215" t="s">
        <v>292</v>
      </c>
      <c r="D155" s="215" t="s">
        <v>194</v>
      </c>
      <c r="E155" s="216" t="s">
        <v>1346</v>
      </c>
      <c r="F155" s="217" t="s">
        <v>1347</v>
      </c>
      <c r="G155" s="218" t="s">
        <v>367</v>
      </c>
      <c r="H155" s="219">
        <v>80</v>
      </c>
      <c r="I155" s="220"/>
      <c r="J155" s="221">
        <f>ROUND(I155*H155,2)</f>
        <v>0</v>
      </c>
      <c r="K155" s="217" t="s">
        <v>19</v>
      </c>
      <c r="L155" s="46"/>
      <c r="M155" s="222" t="s">
        <v>19</v>
      </c>
      <c r="N155" s="223" t="s">
        <v>41</v>
      </c>
      <c r="O155" s="86"/>
      <c r="P155" s="224">
        <f>O155*H155</f>
        <v>0</v>
      </c>
      <c r="Q155" s="224">
        <v>0</v>
      </c>
      <c r="R155" s="224">
        <f>Q155*H155</f>
        <v>0</v>
      </c>
      <c r="S155" s="224">
        <v>0</v>
      </c>
      <c r="T155" s="225">
        <f>S155*H155</f>
        <v>0</v>
      </c>
      <c r="U155" s="40"/>
      <c r="V155" s="40"/>
      <c r="W155" s="40"/>
      <c r="X155" s="40"/>
      <c r="Y155" s="40"/>
      <c r="Z155" s="40"/>
      <c r="AA155" s="40"/>
      <c r="AB155" s="40"/>
      <c r="AC155" s="40"/>
      <c r="AD155" s="40"/>
      <c r="AE155" s="40"/>
      <c r="AR155" s="226" t="s">
        <v>119</v>
      </c>
      <c r="AT155" s="226" t="s">
        <v>194</v>
      </c>
      <c r="AU155" s="226" t="s">
        <v>79</v>
      </c>
      <c r="AY155" s="19" t="s">
        <v>191</v>
      </c>
      <c r="BE155" s="227">
        <f>IF(N155="základní",J155,0)</f>
        <v>0</v>
      </c>
      <c r="BF155" s="227">
        <f>IF(N155="snížená",J155,0)</f>
        <v>0</v>
      </c>
      <c r="BG155" s="227">
        <f>IF(N155="zákl. přenesená",J155,0)</f>
        <v>0</v>
      </c>
      <c r="BH155" s="227">
        <f>IF(N155="sníž. přenesená",J155,0)</f>
        <v>0</v>
      </c>
      <c r="BI155" s="227">
        <f>IF(N155="nulová",J155,0)</f>
        <v>0</v>
      </c>
      <c r="BJ155" s="19" t="s">
        <v>77</v>
      </c>
      <c r="BK155" s="227">
        <f>ROUND(I155*H155,2)</f>
        <v>0</v>
      </c>
      <c r="BL155" s="19" t="s">
        <v>119</v>
      </c>
      <c r="BM155" s="226" t="s">
        <v>1694</v>
      </c>
    </row>
    <row r="156" s="2" customFormat="1">
      <c r="A156" s="40"/>
      <c r="B156" s="41"/>
      <c r="C156" s="42"/>
      <c r="D156" s="230" t="s">
        <v>231</v>
      </c>
      <c r="E156" s="42"/>
      <c r="F156" s="271" t="s">
        <v>1021</v>
      </c>
      <c r="G156" s="42"/>
      <c r="H156" s="42"/>
      <c r="I156" s="272"/>
      <c r="J156" s="42"/>
      <c r="K156" s="42"/>
      <c r="L156" s="46"/>
      <c r="M156" s="273"/>
      <c r="N156" s="274"/>
      <c r="O156" s="86"/>
      <c r="P156" s="86"/>
      <c r="Q156" s="86"/>
      <c r="R156" s="86"/>
      <c r="S156" s="86"/>
      <c r="T156" s="87"/>
      <c r="U156" s="40"/>
      <c r="V156" s="40"/>
      <c r="W156" s="40"/>
      <c r="X156" s="40"/>
      <c r="Y156" s="40"/>
      <c r="Z156" s="40"/>
      <c r="AA156" s="40"/>
      <c r="AB156" s="40"/>
      <c r="AC156" s="40"/>
      <c r="AD156" s="40"/>
      <c r="AE156" s="40"/>
      <c r="AT156" s="19" t="s">
        <v>231</v>
      </c>
      <c r="AU156" s="19" t="s">
        <v>79</v>
      </c>
    </row>
    <row r="157" s="14" customFormat="1">
      <c r="A157" s="14"/>
      <c r="B157" s="239"/>
      <c r="C157" s="240"/>
      <c r="D157" s="230" t="s">
        <v>200</v>
      </c>
      <c r="E157" s="241" t="s">
        <v>19</v>
      </c>
      <c r="F157" s="242" t="s">
        <v>1695</v>
      </c>
      <c r="G157" s="240"/>
      <c r="H157" s="243">
        <v>80</v>
      </c>
      <c r="I157" s="244"/>
      <c r="J157" s="240"/>
      <c r="K157" s="240"/>
      <c r="L157" s="245"/>
      <c r="M157" s="246"/>
      <c r="N157" s="247"/>
      <c r="O157" s="247"/>
      <c r="P157" s="247"/>
      <c r="Q157" s="247"/>
      <c r="R157" s="247"/>
      <c r="S157" s="247"/>
      <c r="T157" s="248"/>
      <c r="U157" s="14"/>
      <c r="V157" s="14"/>
      <c r="W157" s="14"/>
      <c r="X157" s="14"/>
      <c r="Y157" s="14"/>
      <c r="Z157" s="14"/>
      <c r="AA157" s="14"/>
      <c r="AB157" s="14"/>
      <c r="AC157" s="14"/>
      <c r="AD157" s="14"/>
      <c r="AE157" s="14"/>
      <c r="AT157" s="249" t="s">
        <v>200</v>
      </c>
      <c r="AU157" s="249" t="s">
        <v>79</v>
      </c>
      <c r="AV157" s="14" t="s">
        <v>79</v>
      </c>
      <c r="AW157" s="14" t="s">
        <v>31</v>
      </c>
      <c r="AX157" s="14" t="s">
        <v>77</v>
      </c>
      <c r="AY157" s="249" t="s">
        <v>191</v>
      </c>
    </row>
    <row r="158" s="2" customFormat="1" ht="21.75" customHeight="1">
      <c r="A158" s="40"/>
      <c r="B158" s="41"/>
      <c r="C158" s="215" t="s">
        <v>298</v>
      </c>
      <c r="D158" s="215" t="s">
        <v>194</v>
      </c>
      <c r="E158" s="216" t="s">
        <v>1351</v>
      </c>
      <c r="F158" s="217" t="s">
        <v>1352</v>
      </c>
      <c r="G158" s="218" t="s">
        <v>197</v>
      </c>
      <c r="H158" s="219">
        <v>13</v>
      </c>
      <c r="I158" s="220"/>
      <c r="J158" s="221">
        <f>ROUND(I158*H158,2)</f>
        <v>0</v>
      </c>
      <c r="K158" s="217" t="s">
        <v>19</v>
      </c>
      <c r="L158" s="46"/>
      <c r="M158" s="222" t="s">
        <v>19</v>
      </c>
      <c r="N158" s="223" t="s">
        <v>41</v>
      </c>
      <c r="O158" s="86"/>
      <c r="P158" s="224">
        <f>O158*H158</f>
        <v>0</v>
      </c>
      <c r="Q158" s="224">
        <v>0</v>
      </c>
      <c r="R158" s="224">
        <f>Q158*H158</f>
        <v>0</v>
      </c>
      <c r="S158" s="224">
        <v>0</v>
      </c>
      <c r="T158" s="225">
        <f>S158*H158</f>
        <v>0</v>
      </c>
      <c r="U158" s="40"/>
      <c r="V158" s="40"/>
      <c r="W158" s="40"/>
      <c r="X158" s="40"/>
      <c r="Y158" s="40"/>
      <c r="Z158" s="40"/>
      <c r="AA158" s="40"/>
      <c r="AB158" s="40"/>
      <c r="AC158" s="40"/>
      <c r="AD158" s="40"/>
      <c r="AE158" s="40"/>
      <c r="AR158" s="226" t="s">
        <v>119</v>
      </c>
      <c r="AT158" s="226" t="s">
        <v>194</v>
      </c>
      <c r="AU158" s="226" t="s">
        <v>79</v>
      </c>
      <c r="AY158" s="19" t="s">
        <v>191</v>
      </c>
      <c r="BE158" s="227">
        <f>IF(N158="základní",J158,0)</f>
        <v>0</v>
      </c>
      <c r="BF158" s="227">
        <f>IF(N158="snížená",J158,0)</f>
        <v>0</v>
      </c>
      <c r="BG158" s="227">
        <f>IF(N158="zákl. přenesená",J158,0)</f>
        <v>0</v>
      </c>
      <c r="BH158" s="227">
        <f>IF(N158="sníž. přenesená",J158,0)</f>
        <v>0</v>
      </c>
      <c r="BI158" s="227">
        <f>IF(N158="nulová",J158,0)</f>
        <v>0</v>
      </c>
      <c r="BJ158" s="19" t="s">
        <v>77</v>
      </c>
      <c r="BK158" s="227">
        <f>ROUND(I158*H158,2)</f>
        <v>0</v>
      </c>
      <c r="BL158" s="19" t="s">
        <v>119</v>
      </c>
      <c r="BM158" s="226" t="s">
        <v>1696</v>
      </c>
    </row>
    <row r="159" s="2" customFormat="1">
      <c r="A159" s="40"/>
      <c r="B159" s="41"/>
      <c r="C159" s="42"/>
      <c r="D159" s="230" t="s">
        <v>231</v>
      </c>
      <c r="E159" s="42"/>
      <c r="F159" s="271" t="s">
        <v>1697</v>
      </c>
      <c r="G159" s="42"/>
      <c r="H159" s="42"/>
      <c r="I159" s="272"/>
      <c r="J159" s="42"/>
      <c r="K159" s="42"/>
      <c r="L159" s="46"/>
      <c r="M159" s="273"/>
      <c r="N159" s="274"/>
      <c r="O159" s="86"/>
      <c r="P159" s="86"/>
      <c r="Q159" s="86"/>
      <c r="R159" s="86"/>
      <c r="S159" s="86"/>
      <c r="T159" s="87"/>
      <c r="U159" s="40"/>
      <c r="V159" s="40"/>
      <c r="W159" s="40"/>
      <c r="X159" s="40"/>
      <c r="Y159" s="40"/>
      <c r="Z159" s="40"/>
      <c r="AA159" s="40"/>
      <c r="AB159" s="40"/>
      <c r="AC159" s="40"/>
      <c r="AD159" s="40"/>
      <c r="AE159" s="40"/>
      <c r="AT159" s="19" t="s">
        <v>231</v>
      </c>
      <c r="AU159" s="19" t="s">
        <v>79</v>
      </c>
    </row>
    <row r="160" s="2" customFormat="1">
      <c r="A160" s="40"/>
      <c r="B160" s="41"/>
      <c r="C160" s="215" t="s">
        <v>303</v>
      </c>
      <c r="D160" s="215" t="s">
        <v>194</v>
      </c>
      <c r="E160" s="216" t="s">
        <v>1356</v>
      </c>
      <c r="F160" s="217" t="s">
        <v>1357</v>
      </c>
      <c r="G160" s="218" t="s">
        <v>1358</v>
      </c>
      <c r="H160" s="301"/>
      <c r="I160" s="220"/>
      <c r="J160" s="221">
        <f>ROUND(I160*H160,2)</f>
        <v>0</v>
      </c>
      <c r="K160" s="217" t="s">
        <v>521</v>
      </c>
      <c r="L160" s="46"/>
      <c r="M160" s="279" t="s">
        <v>19</v>
      </c>
      <c r="N160" s="280" t="s">
        <v>41</v>
      </c>
      <c r="O160" s="281"/>
      <c r="P160" s="282">
        <f>O160*H160</f>
        <v>0</v>
      </c>
      <c r="Q160" s="282">
        <v>0</v>
      </c>
      <c r="R160" s="282">
        <f>Q160*H160</f>
        <v>0</v>
      </c>
      <c r="S160" s="282">
        <v>0</v>
      </c>
      <c r="T160" s="283">
        <f>S160*H160</f>
        <v>0</v>
      </c>
      <c r="U160" s="40"/>
      <c r="V160" s="40"/>
      <c r="W160" s="40"/>
      <c r="X160" s="40"/>
      <c r="Y160" s="40"/>
      <c r="Z160" s="40"/>
      <c r="AA160" s="40"/>
      <c r="AB160" s="40"/>
      <c r="AC160" s="40"/>
      <c r="AD160" s="40"/>
      <c r="AE160" s="40"/>
      <c r="AR160" s="226" t="s">
        <v>281</v>
      </c>
      <c r="AT160" s="226" t="s">
        <v>194</v>
      </c>
      <c r="AU160" s="226" t="s">
        <v>79</v>
      </c>
      <c r="AY160" s="19" t="s">
        <v>191</v>
      </c>
      <c r="BE160" s="227">
        <f>IF(N160="základní",J160,0)</f>
        <v>0</v>
      </c>
      <c r="BF160" s="227">
        <f>IF(N160="snížená",J160,0)</f>
        <v>0</v>
      </c>
      <c r="BG160" s="227">
        <f>IF(N160="zákl. přenesená",J160,0)</f>
        <v>0</v>
      </c>
      <c r="BH160" s="227">
        <f>IF(N160="sníž. přenesená",J160,0)</f>
        <v>0</v>
      </c>
      <c r="BI160" s="227">
        <f>IF(N160="nulová",J160,0)</f>
        <v>0</v>
      </c>
      <c r="BJ160" s="19" t="s">
        <v>77</v>
      </c>
      <c r="BK160" s="227">
        <f>ROUND(I160*H160,2)</f>
        <v>0</v>
      </c>
      <c r="BL160" s="19" t="s">
        <v>281</v>
      </c>
      <c r="BM160" s="226" t="s">
        <v>1698</v>
      </c>
    </row>
    <row r="161" s="2" customFormat="1" ht="6.96" customHeight="1">
      <c r="A161" s="40"/>
      <c r="B161" s="61"/>
      <c r="C161" s="62"/>
      <c r="D161" s="62"/>
      <c r="E161" s="62"/>
      <c r="F161" s="62"/>
      <c r="G161" s="62"/>
      <c r="H161" s="62"/>
      <c r="I161" s="62"/>
      <c r="J161" s="62"/>
      <c r="K161" s="62"/>
      <c r="L161" s="46"/>
      <c r="M161" s="40"/>
      <c r="O161" s="40"/>
      <c r="P161" s="40"/>
      <c r="Q161" s="40"/>
      <c r="R161" s="40"/>
      <c r="S161" s="40"/>
      <c r="T161" s="40"/>
      <c r="U161" s="40"/>
      <c r="V161" s="40"/>
      <c r="W161" s="40"/>
      <c r="X161" s="40"/>
      <c r="Y161" s="40"/>
      <c r="Z161" s="40"/>
      <c r="AA161" s="40"/>
      <c r="AB161" s="40"/>
      <c r="AC161" s="40"/>
      <c r="AD161" s="40"/>
      <c r="AE161" s="40"/>
    </row>
  </sheetData>
  <sheetProtection sheet="1" autoFilter="0" formatColumns="0" formatRows="0" objects="1" scenarios="1" spinCount="100000" saltValue="3nrOO9jGPqHPaxoeNDufvOIbzM9SSzmB6r28262szJQ33vHV/JLeq5WjhZZnPV8e5cnlQPoutFyEGfsm4UOFLQ==" hashValue="o6yHWcvem2cY0h/dTyOVMisvGBfTyBUN86TORjcdc74ZHRjVTviSrjPlqERwV4q/+uGPgNtLJwAO5rSR8pjNUg==" algorithmName="SHA-512" password="CC35"/>
  <autoFilter ref="C98:K160"/>
  <mergeCells count="15">
    <mergeCell ref="E7:H7"/>
    <mergeCell ref="E11:H11"/>
    <mergeCell ref="E9:H9"/>
    <mergeCell ref="E13:H13"/>
    <mergeCell ref="E22:H22"/>
    <mergeCell ref="E31:H31"/>
    <mergeCell ref="E52:H52"/>
    <mergeCell ref="E56:H56"/>
    <mergeCell ref="E54:H54"/>
    <mergeCell ref="E58:H58"/>
    <mergeCell ref="E85:H85"/>
    <mergeCell ref="E89:H89"/>
    <mergeCell ref="E87:H87"/>
    <mergeCell ref="E91:H91"/>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144</v>
      </c>
    </row>
    <row r="3" s="1" customFormat="1" ht="6.96" customHeight="1">
      <c r="B3" s="141"/>
      <c r="C3" s="142"/>
      <c r="D3" s="142"/>
      <c r="E3" s="142"/>
      <c r="F3" s="142"/>
      <c r="G3" s="142"/>
      <c r="H3" s="142"/>
      <c r="I3" s="142"/>
      <c r="J3" s="142"/>
      <c r="K3" s="142"/>
      <c r="L3" s="22"/>
      <c r="AT3" s="19" t="s">
        <v>79</v>
      </c>
    </row>
    <row r="4" s="1" customFormat="1" ht="24.96" customHeight="1">
      <c r="B4" s="22"/>
      <c r="D4" s="143" t="s">
        <v>161</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1. TK Velké Březno - Boletice n.L. a 1. SK v žst. Boletice_OPRAVA č.1</v>
      </c>
      <c r="F7" s="145"/>
      <c r="G7" s="145"/>
      <c r="H7" s="145"/>
      <c r="L7" s="22"/>
    </row>
    <row r="8">
      <c r="B8" s="22"/>
      <c r="D8" s="145" t="s">
        <v>162</v>
      </c>
      <c r="L8" s="22"/>
    </row>
    <row r="9" s="1" customFormat="1" ht="16.5" customHeight="1">
      <c r="B9" s="22"/>
      <c r="E9" s="146" t="s">
        <v>924</v>
      </c>
      <c r="F9" s="1"/>
      <c r="G9" s="1"/>
      <c r="H9" s="1"/>
      <c r="L9" s="22"/>
    </row>
    <row r="10" s="1" customFormat="1" ht="12" customHeight="1">
      <c r="B10" s="22"/>
      <c r="D10" s="145" t="s">
        <v>164</v>
      </c>
      <c r="L10" s="22"/>
    </row>
    <row r="11" s="2" customFormat="1" ht="16.5" customHeight="1">
      <c r="A11" s="40"/>
      <c r="B11" s="46"/>
      <c r="C11" s="40"/>
      <c r="D11" s="40"/>
      <c r="E11" s="158" t="s">
        <v>1663</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926</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1699</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15. 3. 2021</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stavby'!AN10="","",'Rekapitulace stavby'!AN10)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stavby'!E11="","",'Rekapitulace stavby'!E11)</f>
        <v xml:space="preserve"> </v>
      </c>
      <c r="F19" s="40"/>
      <c r="G19" s="40"/>
      <c r="H19" s="40"/>
      <c r="I19" s="145" t="s">
        <v>27</v>
      </c>
      <c r="J19" s="135" t="str">
        <f>IF('Rekapitulace stavby'!AN11="","",'Rekapitulace stavby'!AN11)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stavby'!AN16="","",'Rekapitulace stavby'!AN16)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stavby'!E17="","",'Rekapitulace stavby'!E17)</f>
        <v xml:space="preserve"> </v>
      </c>
      <c r="F25" s="40"/>
      <c r="G25" s="40"/>
      <c r="H25" s="40"/>
      <c r="I25" s="145" t="s">
        <v>27</v>
      </c>
      <c r="J25" s="135" t="str">
        <f>IF('Rekapitulace stavby'!AN17="","",'Rekapitulace stavby'!AN17)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stavby'!AN19="","",'Rekapitulace stavby'!AN19)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stavby'!E20="","",'Rekapitulace stavby'!E20)</f>
        <v>Věra Trnková</v>
      </c>
      <c r="F28" s="40"/>
      <c r="G28" s="40"/>
      <c r="H28" s="40"/>
      <c r="I28" s="145" t="s">
        <v>27</v>
      </c>
      <c r="J28" s="135" t="str">
        <f>IF('Rekapitulace stavby'!AN20="","",'Rekapitulace stavby'!AN20)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34</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36</v>
      </c>
      <c r="E34" s="40"/>
      <c r="F34" s="40"/>
      <c r="G34" s="40"/>
      <c r="H34" s="40"/>
      <c r="I34" s="40"/>
      <c r="J34" s="156">
        <f>ROUND(J94,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38</v>
      </c>
      <c r="G36" s="40"/>
      <c r="H36" s="40"/>
      <c r="I36" s="157" t="s">
        <v>37</v>
      </c>
      <c r="J36" s="157" t="s">
        <v>39</v>
      </c>
      <c r="K36" s="40"/>
      <c r="L36" s="147"/>
      <c r="S36" s="40"/>
      <c r="T36" s="40"/>
      <c r="U36" s="40"/>
      <c r="V36" s="40"/>
      <c r="W36" s="40"/>
      <c r="X36" s="40"/>
      <c r="Y36" s="40"/>
      <c r="Z36" s="40"/>
      <c r="AA36" s="40"/>
      <c r="AB36" s="40"/>
      <c r="AC36" s="40"/>
      <c r="AD36" s="40"/>
      <c r="AE36" s="40"/>
    </row>
    <row r="37" s="2" customFormat="1" ht="14.4" customHeight="1">
      <c r="A37" s="40"/>
      <c r="B37" s="46"/>
      <c r="C37" s="40"/>
      <c r="D37" s="158" t="s">
        <v>40</v>
      </c>
      <c r="E37" s="145" t="s">
        <v>41</v>
      </c>
      <c r="F37" s="159">
        <f>ROUND((SUM(BE94:BE122)),  2)</f>
        <v>0</v>
      </c>
      <c r="G37" s="40"/>
      <c r="H37" s="40"/>
      <c r="I37" s="160">
        <v>0.20999999999999999</v>
      </c>
      <c r="J37" s="159">
        <f>ROUND(((SUM(BE94:BE122))*I37),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42</v>
      </c>
      <c r="F38" s="159">
        <f>ROUND((SUM(BF94:BF122)),  2)</f>
        <v>0</v>
      </c>
      <c r="G38" s="40"/>
      <c r="H38" s="40"/>
      <c r="I38" s="160">
        <v>0.14999999999999999</v>
      </c>
      <c r="J38" s="159">
        <f>ROUND(((SUM(BF94:BF122))*I38),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43</v>
      </c>
      <c r="F39" s="159">
        <f>ROUND((SUM(BG94:BG122)),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44</v>
      </c>
      <c r="F40" s="159">
        <f>ROUND((SUM(BH94:BH122)),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45</v>
      </c>
      <c r="F41" s="159">
        <f>ROUND((SUM(BI94:BI122)),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46</v>
      </c>
      <c r="E43" s="163"/>
      <c r="F43" s="163"/>
      <c r="G43" s="164" t="s">
        <v>47</v>
      </c>
      <c r="H43" s="165" t="s">
        <v>48</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170</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1. TK Velké Březno - Boletice n.L. a 1. SK v žst. Boletice_OPRAVA č.1</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162</v>
      </c>
      <c r="D53" s="24"/>
      <c r="E53" s="24"/>
      <c r="F53" s="24"/>
      <c r="G53" s="24"/>
      <c r="H53" s="24"/>
      <c r="I53" s="24"/>
      <c r="J53" s="24"/>
      <c r="K53" s="24"/>
      <c r="L53" s="22"/>
    </row>
    <row r="54" s="1" customFormat="1" ht="16.5" customHeight="1">
      <c r="B54" s="23"/>
      <c r="C54" s="24"/>
      <c r="D54" s="24"/>
      <c r="E54" s="172" t="s">
        <v>924</v>
      </c>
      <c r="F54" s="24"/>
      <c r="G54" s="24"/>
      <c r="H54" s="24"/>
      <c r="I54" s="24"/>
      <c r="J54" s="24"/>
      <c r="K54" s="24"/>
      <c r="L54" s="22"/>
    </row>
    <row r="55" s="1" customFormat="1" ht="12" customHeight="1">
      <c r="B55" s="23"/>
      <c r="C55" s="34" t="s">
        <v>164</v>
      </c>
      <c r="D55" s="24"/>
      <c r="E55" s="24"/>
      <c r="F55" s="24"/>
      <c r="G55" s="24"/>
      <c r="H55" s="24"/>
      <c r="I55" s="24"/>
      <c r="J55" s="24"/>
      <c r="K55" s="24"/>
      <c r="L55" s="22"/>
    </row>
    <row r="56" s="2" customFormat="1" ht="16.5" customHeight="1">
      <c r="A56" s="40"/>
      <c r="B56" s="41"/>
      <c r="C56" s="42"/>
      <c r="D56" s="42"/>
      <c r="E56" s="278" t="s">
        <v>1663</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926</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km 441,562 - svršek</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15. 3. 2021</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Věra Trnková</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171</v>
      </c>
      <c r="D65" s="174"/>
      <c r="E65" s="174"/>
      <c r="F65" s="174"/>
      <c r="G65" s="174"/>
      <c r="H65" s="174"/>
      <c r="I65" s="174"/>
      <c r="J65" s="175" t="s">
        <v>172</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68</v>
      </c>
      <c r="D67" s="42"/>
      <c r="E67" s="42"/>
      <c r="F67" s="42"/>
      <c r="G67" s="42"/>
      <c r="H67" s="42"/>
      <c r="I67" s="42"/>
      <c r="J67" s="104">
        <f>J94</f>
        <v>0</v>
      </c>
      <c r="K67" s="42"/>
      <c r="L67" s="147"/>
      <c r="S67" s="40"/>
      <c r="T67" s="40"/>
      <c r="U67" s="40"/>
      <c r="V67" s="40"/>
      <c r="W67" s="40"/>
      <c r="X67" s="40"/>
      <c r="Y67" s="40"/>
      <c r="Z67" s="40"/>
      <c r="AA67" s="40"/>
      <c r="AB67" s="40"/>
      <c r="AC67" s="40"/>
      <c r="AD67" s="40"/>
      <c r="AE67" s="40"/>
      <c r="AU67" s="19" t="s">
        <v>173</v>
      </c>
    </row>
    <row r="68" s="9" customFormat="1" ht="24.96" customHeight="1">
      <c r="A68" s="9"/>
      <c r="B68" s="177"/>
      <c r="C68" s="178"/>
      <c r="D68" s="179" t="s">
        <v>174</v>
      </c>
      <c r="E68" s="180"/>
      <c r="F68" s="180"/>
      <c r="G68" s="180"/>
      <c r="H68" s="180"/>
      <c r="I68" s="180"/>
      <c r="J68" s="181">
        <f>J95</f>
        <v>0</v>
      </c>
      <c r="K68" s="178"/>
      <c r="L68" s="182"/>
      <c r="S68" s="9"/>
      <c r="T68" s="9"/>
      <c r="U68" s="9"/>
      <c r="V68" s="9"/>
      <c r="W68" s="9"/>
      <c r="X68" s="9"/>
      <c r="Y68" s="9"/>
      <c r="Z68" s="9"/>
      <c r="AA68" s="9"/>
      <c r="AB68" s="9"/>
      <c r="AC68" s="9"/>
      <c r="AD68" s="9"/>
      <c r="AE68" s="9"/>
    </row>
    <row r="69" s="10" customFormat="1" ht="19.92" customHeight="1">
      <c r="A69" s="10"/>
      <c r="B69" s="183"/>
      <c r="C69" s="127"/>
      <c r="D69" s="184" t="s">
        <v>1368</v>
      </c>
      <c r="E69" s="185"/>
      <c r="F69" s="185"/>
      <c r="G69" s="185"/>
      <c r="H69" s="185"/>
      <c r="I69" s="185"/>
      <c r="J69" s="186">
        <f>J96</f>
        <v>0</v>
      </c>
      <c r="K69" s="127"/>
      <c r="L69" s="187"/>
      <c r="S69" s="10"/>
      <c r="T69" s="10"/>
      <c r="U69" s="10"/>
      <c r="V69" s="10"/>
      <c r="W69" s="10"/>
      <c r="X69" s="10"/>
      <c r="Y69" s="10"/>
      <c r="Z69" s="10"/>
      <c r="AA69" s="10"/>
      <c r="AB69" s="10"/>
      <c r="AC69" s="10"/>
      <c r="AD69" s="10"/>
      <c r="AE69" s="10"/>
    </row>
    <row r="70" s="9" customFormat="1" ht="24.96" customHeight="1">
      <c r="A70" s="9"/>
      <c r="B70" s="177"/>
      <c r="C70" s="178"/>
      <c r="D70" s="179" t="s">
        <v>1369</v>
      </c>
      <c r="E70" s="180"/>
      <c r="F70" s="180"/>
      <c r="G70" s="180"/>
      <c r="H70" s="180"/>
      <c r="I70" s="180"/>
      <c r="J70" s="181">
        <f>J118</f>
        <v>0</v>
      </c>
      <c r="K70" s="178"/>
      <c r="L70" s="182"/>
      <c r="S70" s="9"/>
      <c r="T70" s="9"/>
      <c r="U70" s="9"/>
      <c r="V70" s="9"/>
      <c r="W70" s="9"/>
      <c r="X70" s="9"/>
      <c r="Y70" s="9"/>
      <c r="Z70" s="9"/>
      <c r="AA70" s="9"/>
      <c r="AB70" s="9"/>
      <c r="AC70" s="9"/>
      <c r="AD70" s="9"/>
      <c r="AE70" s="9"/>
    </row>
    <row r="71" s="2" customFormat="1" ht="21.84" customHeight="1">
      <c r="A71" s="40"/>
      <c r="B71" s="41"/>
      <c r="C71" s="42"/>
      <c r="D71" s="42"/>
      <c r="E71" s="42"/>
      <c r="F71" s="42"/>
      <c r="G71" s="42"/>
      <c r="H71" s="42"/>
      <c r="I71" s="42"/>
      <c r="J71" s="42"/>
      <c r="K71" s="42"/>
      <c r="L71" s="147"/>
      <c r="S71" s="40"/>
      <c r="T71" s="40"/>
      <c r="U71" s="40"/>
      <c r="V71" s="40"/>
      <c r="W71" s="40"/>
      <c r="X71" s="40"/>
      <c r="Y71" s="40"/>
      <c r="Z71" s="40"/>
      <c r="AA71" s="40"/>
      <c r="AB71" s="40"/>
      <c r="AC71" s="40"/>
      <c r="AD71" s="40"/>
      <c r="AE71" s="40"/>
    </row>
    <row r="72" s="2" customFormat="1" ht="6.96" customHeight="1">
      <c r="A72" s="40"/>
      <c r="B72" s="61"/>
      <c r="C72" s="62"/>
      <c r="D72" s="62"/>
      <c r="E72" s="62"/>
      <c r="F72" s="62"/>
      <c r="G72" s="62"/>
      <c r="H72" s="62"/>
      <c r="I72" s="62"/>
      <c r="J72" s="62"/>
      <c r="K72" s="62"/>
      <c r="L72" s="147"/>
      <c r="S72" s="40"/>
      <c r="T72" s="40"/>
      <c r="U72" s="40"/>
      <c r="V72" s="40"/>
      <c r="W72" s="40"/>
      <c r="X72" s="40"/>
      <c r="Y72" s="40"/>
      <c r="Z72" s="40"/>
      <c r="AA72" s="40"/>
      <c r="AB72" s="40"/>
      <c r="AC72" s="40"/>
      <c r="AD72" s="40"/>
      <c r="AE72" s="40"/>
    </row>
    <row r="76" s="2" customFormat="1" ht="6.96" customHeight="1">
      <c r="A76" s="40"/>
      <c r="B76" s="63"/>
      <c r="C76" s="64"/>
      <c r="D76" s="64"/>
      <c r="E76" s="64"/>
      <c r="F76" s="64"/>
      <c r="G76" s="64"/>
      <c r="H76" s="64"/>
      <c r="I76" s="64"/>
      <c r="J76" s="64"/>
      <c r="K76" s="64"/>
      <c r="L76" s="147"/>
      <c r="S76" s="40"/>
      <c r="T76" s="40"/>
      <c r="U76" s="40"/>
      <c r="V76" s="40"/>
      <c r="W76" s="40"/>
      <c r="X76" s="40"/>
      <c r="Y76" s="40"/>
      <c r="Z76" s="40"/>
      <c r="AA76" s="40"/>
      <c r="AB76" s="40"/>
      <c r="AC76" s="40"/>
      <c r="AD76" s="40"/>
      <c r="AE76" s="40"/>
    </row>
    <row r="77" s="2" customFormat="1" ht="24.96" customHeight="1">
      <c r="A77" s="40"/>
      <c r="B77" s="41"/>
      <c r="C77" s="25" t="s">
        <v>176</v>
      </c>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6.96" customHeight="1">
      <c r="A78" s="40"/>
      <c r="B78" s="41"/>
      <c r="C78" s="42"/>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2" customHeight="1">
      <c r="A79" s="40"/>
      <c r="B79" s="41"/>
      <c r="C79" s="34" t="s">
        <v>16</v>
      </c>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6.5" customHeight="1">
      <c r="A80" s="40"/>
      <c r="B80" s="41"/>
      <c r="C80" s="42"/>
      <c r="D80" s="42"/>
      <c r="E80" s="172" t="str">
        <f>E7</f>
        <v>Oprava trati v úseku 1. TK Velké Březno - Boletice n.L. a 1. SK v žst. Boletice_OPRAVA č.1</v>
      </c>
      <c r="F80" s="34"/>
      <c r="G80" s="34"/>
      <c r="H80" s="34"/>
      <c r="I80" s="42"/>
      <c r="J80" s="42"/>
      <c r="K80" s="42"/>
      <c r="L80" s="147"/>
      <c r="S80" s="40"/>
      <c r="T80" s="40"/>
      <c r="U80" s="40"/>
      <c r="V80" s="40"/>
      <c r="W80" s="40"/>
      <c r="X80" s="40"/>
      <c r="Y80" s="40"/>
      <c r="Z80" s="40"/>
      <c r="AA80" s="40"/>
      <c r="AB80" s="40"/>
      <c r="AC80" s="40"/>
      <c r="AD80" s="40"/>
      <c r="AE80" s="40"/>
    </row>
    <row r="81" s="1" customFormat="1" ht="12" customHeight="1">
      <c r="B81" s="23"/>
      <c r="C81" s="34" t="s">
        <v>162</v>
      </c>
      <c r="D81" s="24"/>
      <c r="E81" s="24"/>
      <c r="F81" s="24"/>
      <c r="G81" s="24"/>
      <c r="H81" s="24"/>
      <c r="I81" s="24"/>
      <c r="J81" s="24"/>
      <c r="K81" s="24"/>
      <c r="L81" s="22"/>
    </row>
    <row r="82" s="1" customFormat="1" ht="16.5" customHeight="1">
      <c r="B82" s="23"/>
      <c r="C82" s="24"/>
      <c r="D82" s="24"/>
      <c r="E82" s="172" t="s">
        <v>924</v>
      </c>
      <c r="F82" s="24"/>
      <c r="G82" s="24"/>
      <c r="H82" s="24"/>
      <c r="I82" s="24"/>
      <c r="J82" s="24"/>
      <c r="K82" s="24"/>
      <c r="L82" s="22"/>
    </row>
    <row r="83" s="1" customFormat="1" ht="12" customHeight="1">
      <c r="B83" s="23"/>
      <c r="C83" s="34" t="s">
        <v>164</v>
      </c>
      <c r="D83" s="24"/>
      <c r="E83" s="24"/>
      <c r="F83" s="24"/>
      <c r="G83" s="24"/>
      <c r="H83" s="24"/>
      <c r="I83" s="24"/>
      <c r="J83" s="24"/>
      <c r="K83" s="24"/>
      <c r="L83" s="22"/>
    </row>
    <row r="84" s="2" customFormat="1" ht="16.5" customHeight="1">
      <c r="A84" s="40"/>
      <c r="B84" s="41"/>
      <c r="C84" s="42"/>
      <c r="D84" s="42"/>
      <c r="E84" s="278" t="s">
        <v>1663</v>
      </c>
      <c r="F84" s="42"/>
      <c r="G84" s="42"/>
      <c r="H84" s="42"/>
      <c r="I84" s="42"/>
      <c r="J84" s="42"/>
      <c r="K84" s="42"/>
      <c r="L84" s="147"/>
      <c r="S84" s="40"/>
      <c r="T84" s="40"/>
      <c r="U84" s="40"/>
      <c r="V84" s="40"/>
      <c r="W84" s="40"/>
      <c r="X84" s="40"/>
      <c r="Y84" s="40"/>
      <c r="Z84" s="40"/>
      <c r="AA84" s="40"/>
      <c r="AB84" s="40"/>
      <c r="AC84" s="40"/>
      <c r="AD84" s="40"/>
      <c r="AE84" s="40"/>
    </row>
    <row r="85" s="2" customFormat="1" ht="12" customHeight="1">
      <c r="A85" s="40"/>
      <c r="B85" s="41"/>
      <c r="C85" s="34" t="s">
        <v>926</v>
      </c>
      <c r="D85" s="42"/>
      <c r="E85" s="42"/>
      <c r="F85" s="42"/>
      <c r="G85" s="42"/>
      <c r="H85" s="42"/>
      <c r="I85" s="42"/>
      <c r="J85" s="42"/>
      <c r="K85" s="42"/>
      <c r="L85" s="147"/>
      <c r="S85" s="40"/>
      <c r="T85" s="40"/>
      <c r="U85" s="40"/>
      <c r="V85" s="40"/>
      <c r="W85" s="40"/>
      <c r="X85" s="40"/>
      <c r="Y85" s="40"/>
      <c r="Z85" s="40"/>
      <c r="AA85" s="40"/>
      <c r="AB85" s="40"/>
      <c r="AC85" s="40"/>
      <c r="AD85" s="40"/>
      <c r="AE85" s="40"/>
    </row>
    <row r="86" s="2" customFormat="1" ht="16.5" customHeight="1">
      <c r="A86" s="40"/>
      <c r="B86" s="41"/>
      <c r="C86" s="42"/>
      <c r="D86" s="42"/>
      <c r="E86" s="71" t="str">
        <f>E13</f>
        <v>002 - km 441,562 - svršek</v>
      </c>
      <c r="F86" s="42"/>
      <c r="G86" s="42"/>
      <c r="H86" s="42"/>
      <c r="I86" s="42"/>
      <c r="J86" s="42"/>
      <c r="K86" s="42"/>
      <c r="L86" s="147"/>
      <c r="S86" s="40"/>
      <c r="T86" s="40"/>
      <c r="U86" s="40"/>
      <c r="V86" s="40"/>
      <c r="W86" s="40"/>
      <c r="X86" s="40"/>
      <c r="Y86" s="40"/>
      <c r="Z86" s="40"/>
      <c r="AA86" s="40"/>
      <c r="AB86" s="40"/>
      <c r="AC86" s="40"/>
      <c r="AD86" s="40"/>
      <c r="AE86" s="40"/>
    </row>
    <row r="87" s="2" customFormat="1" ht="6.96" customHeight="1">
      <c r="A87" s="40"/>
      <c r="B87" s="41"/>
      <c r="C87" s="42"/>
      <c r="D87" s="42"/>
      <c r="E87" s="42"/>
      <c r="F87" s="42"/>
      <c r="G87" s="42"/>
      <c r="H87" s="42"/>
      <c r="I87" s="42"/>
      <c r="J87" s="42"/>
      <c r="K87" s="42"/>
      <c r="L87" s="147"/>
      <c r="S87" s="40"/>
      <c r="T87" s="40"/>
      <c r="U87" s="40"/>
      <c r="V87" s="40"/>
      <c r="W87" s="40"/>
      <c r="X87" s="40"/>
      <c r="Y87" s="40"/>
      <c r="Z87" s="40"/>
      <c r="AA87" s="40"/>
      <c r="AB87" s="40"/>
      <c r="AC87" s="40"/>
      <c r="AD87" s="40"/>
      <c r="AE87" s="40"/>
    </row>
    <row r="88" s="2" customFormat="1" ht="12" customHeight="1">
      <c r="A88" s="40"/>
      <c r="B88" s="41"/>
      <c r="C88" s="34" t="s">
        <v>21</v>
      </c>
      <c r="D88" s="42"/>
      <c r="E88" s="42"/>
      <c r="F88" s="29" t="str">
        <f>F16</f>
        <v xml:space="preserve"> </v>
      </c>
      <c r="G88" s="42"/>
      <c r="H88" s="42"/>
      <c r="I88" s="34" t="s">
        <v>23</v>
      </c>
      <c r="J88" s="74" t="str">
        <f>IF(J16="","",J16)</f>
        <v>15. 3. 2021</v>
      </c>
      <c r="K88" s="42"/>
      <c r="L88" s="147"/>
      <c r="S88" s="40"/>
      <c r="T88" s="40"/>
      <c r="U88" s="40"/>
      <c r="V88" s="40"/>
      <c r="W88" s="40"/>
      <c r="X88" s="40"/>
      <c r="Y88" s="40"/>
      <c r="Z88" s="40"/>
      <c r="AA88" s="40"/>
      <c r="AB88" s="40"/>
      <c r="AC88" s="40"/>
      <c r="AD88" s="40"/>
      <c r="AE88" s="40"/>
    </row>
    <row r="89" s="2" customFormat="1" ht="6.96" customHeight="1">
      <c r="A89" s="40"/>
      <c r="B89" s="41"/>
      <c r="C89" s="42"/>
      <c r="D89" s="42"/>
      <c r="E89" s="42"/>
      <c r="F89" s="42"/>
      <c r="G89" s="42"/>
      <c r="H89" s="42"/>
      <c r="I89" s="42"/>
      <c r="J89" s="42"/>
      <c r="K89" s="42"/>
      <c r="L89" s="147"/>
      <c r="S89" s="40"/>
      <c r="T89" s="40"/>
      <c r="U89" s="40"/>
      <c r="V89" s="40"/>
      <c r="W89" s="40"/>
      <c r="X89" s="40"/>
      <c r="Y89" s="40"/>
      <c r="Z89" s="40"/>
      <c r="AA89" s="40"/>
      <c r="AB89" s="40"/>
      <c r="AC89" s="40"/>
      <c r="AD89" s="40"/>
      <c r="AE89" s="40"/>
    </row>
    <row r="90" s="2" customFormat="1" ht="15.15" customHeight="1">
      <c r="A90" s="40"/>
      <c r="B90" s="41"/>
      <c r="C90" s="34" t="s">
        <v>25</v>
      </c>
      <c r="D90" s="42"/>
      <c r="E90" s="42"/>
      <c r="F90" s="29" t="str">
        <f>E19</f>
        <v xml:space="preserve"> </v>
      </c>
      <c r="G90" s="42"/>
      <c r="H90" s="42"/>
      <c r="I90" s="34" t="s">
        <v>30</v>
      </c>
      <c r="J90" s="38" t="str">
        <f>E25</f>
        <v xml:space="preserve"> </v>
      </c>
      <c r="K90" s="42"/>
      <c r="L90" s="147"/>
      <c r="S90" s="40"/>
      <c r="T90" s="40"/>
      <c r="U90" s="40"/>
      <c r="V90" s="40"/>
      <c r="W90" s="40"/>
      <c r="X90" s="40"/>
      <c r="Y90" s="40"/>
      <c r="Z90" s="40"/>
      <c r="AA90" s="40"/>
      <c r="AB90" s="40"/>
      <c r="AC90" s="40"/>
      <c r="AD90" s="40"/>
      <c r="AE90" s="40"/>
    </row>
    <row r="91" s="2" customFormat="1" ht="15.15" customHeight="1">
      <c r="A91" s="40"/>
      <c r="B91" s="41"/>
      <c r="C91" s="34" t="s">
        <v>28</v>
      </c>
      <c r="D91" s="42"/>
      <c r="E91" s="42"/>
      <c r="F91" s="29" t="str">
        <f>IF(E22="","",E22)</f>
        <v>Vyplň údaj</v>
      </c>
      <c r="G91" s="42"/>
      <c r="H91" s="42"/>
      <c r="I91" s="34" t="s">
        <v>32</v>
      </c>
      <c r="J91" s="38" t="str">
        <f>E28</f>
        <v>Věra Trnková</v>
      </c>
      <c r="K91" s="42"/>
      <c r="L91" s="147"/>
      <c r="S91" s="40"/>
      <c r="T91" s="40"/>
      <c r="U91" s="40"/>
      <c r="V91" s="40"/>
      <c r="W91" s="40"/>
      <c r="X91" s="40"/>
      <c r="Y91" s="40"/>
      <c r="Z91" s="40"/>
      <c r="AA91" s="40"/>
      <c r="AB91" s="40"/>
      <c r="AC91" s="40"/>
      <c r="AD91" s="40"/>
      <c r="AE91" s="40"/>
    </row>
    <row r="92" s="2" customFormat="1" ht="10.32" customHeight="1">
      <c r="A92" s="40"/>
      <c r="B92" s="41"/>
      <c r="C92" s="42"/>
      <c r="D92" s="42"/>
      <c r="E92" s="42"/>
      <c r="F92" s="42"/>
      <c r="G92" s="42"/>
      <c r="H92" s="42"/>
      <c r="I92" s="42"/>
      <c r="J92" s="42"/>
      <c r="K92" s="42"/>
      <c r="L92" s="147"/>
      <c r="S92" s="40"/>
      <c r="T92" s="40"/>
      <c r="U92" s="40"/>
      <c r="V92" s="40"/>
      <c r="W92" s="40"/>
      <c r="X92" s="40"/>
      <c r="Y92" s="40"/>
      <c r="Z92" s="40"/>
      <c r="AA92" s="40"/>
      <c r="AB92" s="40"/>
      <c r="AC92" s="40"/>
      <c r="AD92" s="40"/>
      <c r="AE92" s="40"/>
    </row>
    <row r="93" s="11" customFormat="1" ht="29.28" customHeight="1">
      <c r="A93" s="188"/>
      <c r="B93" s="189"/>
      <c r="C93" s="190" t="s">
        <v>177</v>
      </c>
      <c r="D93" s="191" t="s">
        <v>55</v>
      </c>
      <c r="E93" s="191" t="s">
        <v>51</v>
      </c>
      <c r="F93" s="191" t="s">
        <v>52</v>
      </c>
      <c r="G93" s="191" t="s">
        <v>178</v>
      </c>
      <c r="H93" s="191" t="s">
        <v>179</v>
      </c>
      <c r="I93" s="191" t="s">
        <v>180</v>
      </c>
      <c r="J93" s="191" t="s">
        <v>172</v>
      </c>
      <c r="K93" s="192" t="s">
        <v>181</v>
      </c>
      <c r="L93" s="193"/>
      <c r="M93" s="94" t="s">
        <v>19</v>
      </c>
      <c r="N93" s="95" t="s">
        <v>40</v>
      </c>
      <c r="O93" s="95" t="s">
        <v>182</v>
      </c>
      <c r="P93" s="95" t="s">
        <v>183</v>
      </c>
      <c r="Q93" s="95" t="s">
        <v>184</v>
      </c>
      <c r="R93" s="95" t="s">
        <v>185</v>
      </c>
      <c r="S93" s="95" t="s">
        <v>186</v>
      </c>
      <c r="T93" s="96" t="s">
        <v>187</v>
      </c>
      <c r="U93" s="188"/>
      <c r="V93" s="188"/>
      <c r="W93" s="188"/>
      <c r="X93" s="188"/>
      <c r="Y93" s="188"/>
      <c r="Z93" s="188"/>
      <c r="AA93" s="188"/>
      <c r="AB93" s="188"/>
      <c r="AC93" s="188"/>
      <c r="AD93" s="188"/>
      <c r="AE93" s="188"/>
    </row>
    <row r="94" s="2" customFormat="1" ht="22.8" customHeight="1">
      <c r="A94" s="40"/>
      <c r="B94" s="41"/>
      <c r="C94" s="101" t="s">
        <v>188</v>
      </c>
      <c r="D94" s="42"/>
      <c r="E94" s="42"/>
      <c r="F94" s="42"/>
      <c r="G94" s="42"/>
      <c r="H94" s="42"/>
      <c r="I94" s="42"/>
      <c r="J94" s="194">
        <f>BK94</f>
        <v>0</v>
      </c>
      <c r="K94" s="42"/>
      <c r="L94" s="46"/>
      <c r="M94" s="97"/>
      <c r="N94" s="195"/>
      <c r="O94" s="98"/>
      <c r="P94" s="196">
        <f>P95+P118</f>
        <v>0</v>
      </c>
      <c r="Q94" s="98"/>
      <c r="R94" s="196">
        <f>R95+R118</f>
        <v>33.587000000000003</v>
      </c>
      <c r="S94" s="98"/>
      <c r="T94" s="197">
        <f>T95+T118</f>
        <v>0</v>
      </c>
      <c r="U94" s="40"/>
      <c r="V94" s="40"/>
      <c r="W94" s="40"/>
      <c r="X94" s="40"/>
      <c r="Y94" s="40"/>
      <c r="Z94" s="40"/>
      <c r="AA94" s="40"/>
      <c r="AB94" s="40"/>
      <c r="AC94" s="40"/>
      <c r="AD94" s="40"/>
      <c r="AE94" s="40"/>
      <c r="AT94" s="19" t="s">
        <v>69</v>
      </c>
      <c r="AU94" s="19" t="s">
        <v>173</v>
      </c>
      <c r="BK94" s="198">
        <f>BK95+BK118</f>
        <v>0</v>
      </c>
    </row>
    <row r="95" s="12" customFormat="1" ht="25.92" customHeight="1">
      <c r="A95" s="12"/>
      <c r="B95" s="199"/>
      <c r="C95" s="200"/>
      <c r="D95" s="201" t="s">
        <v>69</v>
      </c>
      <c r="E95" s="202" t="s">
        <v>189</v>
      </c>
      <c r="F95" s="202" t="s">
        <v>190</v>
      </c>
      <c r="G95" s="200"/>
      <c r="H95" s="200"/>
      <c r="I95" s="203"/>
      <c r="J95" s="204">
        <f>BK95</f>
        <v>0</v>
      </c>
      <c r="K95" s="200"/>
      <c r="L95" s="205"/>
      <c r="M95" s="206"/>
      <c r="N95" s="207"/>
      <c r="O95" s="207"/>
      <c r="P95" s="208">
        <f>P96</f>
        <v>0</v>
      </c>
      <c r="Q95" s="207"/>
      <c r="R95" s="208">
        <f>R96</f>
        <v>33.587000000000003</v>
      </c>
      <c r="S95" s="207"/>
      <c r="T95" s="209">
        <f>T96</f>
        <v>0</v>
      </c>
      <c r="U95" s="12"/>
      <c r="V95" s="12"/>
      <c r="W95" s="12"/>
      <c r="X95" s="12"/>
      <c r="Y95" s="12"/>
      <c r="Z95" s="12"/>
      <c r="AA95" s="12"/>
      <c r="AB95" s="12"/>
      <c r="AC95" s="12"/>
      <c r="AD95" s="12"/>
      <c r="AE95" s="12"/>
      <c r="AR95" s="210" t="s">
        <v>77</v>
      </c>
      <c r="AT95" s="211" t="s">
        <v>69</v>
      </c>
      <c r="AU95" s="211" t="s">
        <v>70</v>
      </c>
      <c r="AY95" s="210" t="s">
        <v>191</v>
      </c>
      <c r="BK95" s="212">
        <f>BK96</f>
        <v>0</v>
      </c>
    </row>
    <row r="96" s="12" customFormat="1" ht="22.8" customHeight="1">
      <c r="A96" s="12"/>
      <c r="B96" s="199"/>
      <c r="C96" s="200"/>
      <c r="D96" s="201" t="s">
        <v>69</v>
      </c>
      <c r="E96" s="213" t="s">
        <v>192</v>
      </c>
      <c r="F96" s="213" t="s">
        <v>1370</v>
      </c>
      <c r="G96" s="200"/>
      <c r="H96" s="200"/>
      <c r="I96" s="203"/>
      <c r="J96" s="214">
        <f>BK96</f>
        <v>0</v>
      </c>
      <c r="K96" s="200"/>
      <c r="L96" s="205"/>
      <c r="M96" s="206"/>
      <c r="N96" s="207"/>
      <c r="O96" s="207"/>
      <c r="P96" s="208">
        <f>SUM(P97:P117)</f>
        <v>0</v>
      </c>
      <c r="Q96" s="207"/>
      <c r="R96" s="208">
        <f>SUM(R97:R117)</f>
        <v>33.587000000000003</v>
      </c>
      <c r="S96" s="207"/>
      <c r="T96" s="209">
        <f>SUM(T97:T117)</f>
        <v>0</v>
      </c>
      <c r="U96" s="12"/>
      <c r="V96" s="12"/>
      <c r="W96" s="12"/>
      <c r="X96" s="12"/>
      <c r="Y96" s="12"/>
      <c r="Z96" s="12"/>
      <c r="AA96" s="12"/>
      <c r="AB96" s="12"/>
      <c r="AC96" s="12"/>
      <c r="AD96" s="12"/>
      <c r="AE96" s="12"/>
      <c r="AR96" s="210" t="s">
        <v>77</v>
      </c>
      <c r="AT96" s="211" t="s">
        <v>69</v>
      </c>
      <c r="AU96" s="211" t="s">
        <v>77</v>
      </c>
      <c r="AY96" s="210" t="s">
        <v>191</v>
      </c>
      <c r="BK96" s="212">
        <f>SUM(BK97:BK117)</f>
        <v>0</v>
      </c>
    </row>
    <row r="97" s="2" customFormat="1">
      <c r="A97" s="40"/>
      <c r="B97" s="41"/>
      <c r="C97" s="215" t="s">
        <v>77</v>
      </c>
      <c r="D97" s="215" t="s">
        <v>194</v>
      </c>
      <c r="E97" s="216" t="s">
        <v>1371</v>
      </c>
      <c r="F97" s="217" t="s">
        <v>1372</v>
      </c>
      <c r="G97" s="218" t="s">
        <v>236</v>
      </c>
      <c r="H97" s="219">
        <v>33.600000000000001</v>
      </c>
      <c r="I97" s="220"/>
      <c r="J97" s="221">
        <f>ROUND(I97*H97,2)</f>
        <v>0</v>
      </c>
      <c r="K97" s="217" t="s">
        <v>198</v>
      </c>
      <c r="L97" s="46"/>
      <c r="M97" s="222" t="s">
        <v>19</v>
      </c>
      <c r="N97" s="223" t="s">
        <v>41</v>
      </c>
      <c r="O97" s="86"/>
      <c r="P97" s="224">
        <f>O97*H97</f>
        <v>0</v>
      </c>
      <c r="Q97" s="224">
        <v>0</v>
      </c>
      <c r="R97" s="224">
        <f>Q97*H97</f>
        <v>0</v>
      </c>
      <c r="S97" s="224">
        <v>0</v>
      </c>
      <c r="T97" s="225">
        <f>S97*H97</f>
        <v>0</v>
      </c>
      <c r="U97" s="40"/>
      <c r="V97" s="40"/>
      <c r="W97" s="40"/>
      <c r="X97" s="40"/>
      <c r="Y97" s="40"/>
      <c r="Z97" s="40"/>
      <c r="AA97" s="40"/>
      <c r="AB97" s="40"/>
      <c r="AC97" s="40"/>
      <c r="AD97" s="40"/>
      <c r="AE97" s="40"/>
      <c r="AR97" s="226" t="s">
        <v>119</v>
      </c>
      <c r="AT97" s="226" t="s">
        <v>194</v>
      </c>
      <c r="AU97" s="226" t="s">
        <v>79</v>
      </c>
      <c r="AY97" s="19" t="s">
        <v>191</v>
      </c>
      <c r="BE97" s="227">
        <f>IF(N97="základní",J97,0)</f>
        <v>0</v>
      </c>
      <c r="BF97" s="227">
        <f>IF(N97="snížená",J97,0)</f>
        <v>0</v>
      </c>
      <c r="BG97" s="227">
        <f>IF(N97="zákl. přenesená",J97,0)</f>
        <v>0</v>
      </c>
      <c r="BH97" s="227">
        <f>IF(N97="sníž. přenesená",J97,0)</f>
        <v>0</v>
      </c>
      <c r="BI97" s="227">
        <f>IF(N97="nulová",J97,0)</f>
        <v>0</v>
      </c>
      <c r="BJ97" s="19" t="s">
        <v>77</v>
      </c>
      <c r="BK97" s="227">
        <f>ROUND(I97*H97,2)</f>
        <v>0</v>
      </c>
      <c r="BL97" s="19" t="s">
        <v>119</v>
      </c>
      <c r="BM97" s="226" t="s">
        <v>1700</v>
      </c>
    </row>
    <row r="98" s="13" customFormat="1">
      <c r="A98" s="13"/>
      <c r="B98" s="228"/>
      <c r="C98" s="229"/>
      <c r="D98" s="230" t="s">
        <v>200</v>
      </c>
      <c r="E98" s="231" t="s">
        <v>19</v>
      </c>
      <c r="F98" s="232" t="s">
        <v>1374</v>
      </c>
      <c r="G98" s="229"/>
      <c r="H98" s="231" t="s">
        <v>19</v>
      </c>
      <c r="I98" s="233"/>
      <c r="J98" s="229"/>
      <c r="K98" s="229"/>
      <c r="L98" s="234"/>
      <c r="M98" s="235"/>
      <c r="N98" s="236"/>
      <c r="O98" s="236"/>
      <c r="P98" s="236"/>
      <c r="Q98" s="236"/>
      <c r="R98" s="236"/>
      <c r="S98" s="236"/>
      <c r="T98" s="237"/>
      <c r="U98" s="13"/>
      <c r="V98" s="13"/>
      <c r="W98" s="13"/>
      <c r="X98" s="13"/>
      <c r="Y98" s="13"/>
      <c r="Z98" s="13"/>
      <c r="AA98" s="13"/>
      <c r="AB98" s="13"/>
      <c r="AC98" s="13"/>
      <c r="AD98" s="13"/>
      <c r="AE98" s="13"/>
      <c r="AT98" s="238" t="s">
        <v>200</v>
      </c>
      <c r="AU98" s="238" t="s">
        <v>79</v>
      </c>
      <c r="AV98" s="13" t="s">
        <v>77</v>
      </c>
      <c r="AW98" s="13" t="s">
        <v>31</v>
      </c>
      <c r="AX98" s="13" t="s">
        <v>70</v>
      </c>
      <c r="AY98" s="238" t="s">
        <v>191</v>
      </c>
    </row>
    <row r="99" s="14" customFormat="1">
      <c r="A99" s="14"/>
      <c r="B99" s="239"/>
      <c r="C99" s="240"/>
      <c r="D99" s="230" t="s">
        <v>200</v>
      </c>
      <c r="E99" s="241" t="s">
        <v>19</v>
      </c>
      <c r="F99" s="242" t="s">
        <v>1701</v>
      </c>
      <c r="G99" s="240"/>
      <c r="H99" s="243">
        <v>33.600000000000001</v>
      </c>
      <c r="I99" s="244"/>
      <c r="J99" s="240"/>
      <c r="K99" s="240"/>
      <c r="L99" s="245"/>
      <c r="M99" s="246"/>
      <c r="N99" s="247"/>
      <c r="O99" s="247"/>
      <c r="P99" s="247"/>
      <c r="Q99" s="247"/>
      <c r="R99" s="247"/>
      <c r="S99" s="247"/>
      <c r="T99" s="248"/>
      <c r="U99" s="14"/>
      <c r="V99" s="14"/>
      <c r="W99" s="14"/>
      <c r="X99" s="14"/>
      <c r="Y99" s="14"/>
      <c r="Z99" s="14"/>
      <c r="AA99" s="14"/>
      <c r="AB99" s="14"/>
      <c r="AC99" s="14"/>
      <c r="AD99" s="14"/>
      <c r="AE99" s="14"/>
      <c r="AT99" s="249" t="s">
        <v>200</v>
      </c>
      <c r="AU99" s="249" t="s">
        <v>79</v>
      </c>
      <c r="AV99" s="14" t="s">
        <v>79</v>
      </c>
      <c r="AW99" s="14" t="s">
        <v>31</v>
      </c>
      <c r="AX99" s="14" t="s">
        <v>77</v>
      </c>
      <c r="AY99" s="249" t="s">
        <v>191</v>
      </c>
    </row>
    <row r="100" s="2" customFormat="1" ht="66.75" customHeight="1">
      <c r="A100" s="40"/>
      <c r="B100" s="41"/>
      <c r="C100" s="215" t="s">
        <v>79</v>
      </c>
      <c r="D100" s="215" t="s">
        <v>194</v>
      </c>
      <c r="E100" s="216" t="s">
        <v>1376</v>
      </c>
      <c r="F100" s="217" t="s">
        <v>1377</v>
      </c>
      <c r="G100" s="218" t="s">
        <v>236</v>
      </c>
      <c r="H100" s="219">
        <v>23.52</v>
      </c>
      <c r="I100" s="220"/>
      <c r="J100" s="221">
        <f>ROUND(I100*H100,2)</f>
        <v>0</v>
      </c>
      <c r="K100" s="217" t="s">
        <v>198</v>
      </c>
      <c r="L100" s="46"/>
      <c r="M100" s="222" t="s">
        <v>19</v>
      </c>
      <c r="N100" s="223" t="s">
        <v>41</v>
      </c>
      <c r="O100" s="86"/>
      <c r="P100" s="224">
        <f>O100*H100</f>
        <v>0</v>
      </c>
      <c r="Q100" s="224">
        <v>0</v>
      </c>
      <c r="R100" s="224">
        <f>Q100*H100</f>
        <v>0</v>
      </c>
      <c r="S100" s="224">
        <v>0</v>
      </c>
      <c r="T100" s="225">
        <f>S100*H100</f>
        <v>0</v>
      </c>
      <c r="U100" s="40"/>
      <c r="V100" s="40"/>
      <c r="W100" s="40"/>
      <c r="X100" s="40"/>
      <c r="Y100" s="40"/>
      <c r="Z100" s="40"/>
      <c r="AA100" s="40"/>
      <c r="AB100" s="40"/>
      <c r="AC100" s="40"/>
      <c r="AD100" s="40"/>
      <c r="AE100" s="40"/>
      <c r="AR100" s="226" t="s">
        <v>119</v>
      </c>
      <c r="AT100" s="226" t="s">
        <v>194</v>
      </c>
      <c r="AU100" s="226" t="s">
        <v>79</v>
      </c>
      <c r="AY100" s="19" t="s">
        <v>191</v>
      </c>
      <c r="BE100" s="227">
        <f>IF(N100="základní",J100,0)</f>
        <v>0</v>
      </c>
      <c r="BF100" s="227">
        <f>IF(N100="snížená",J100,0)</f>
        <v>0</v>
      </c>
      <c r="BG100" s="227">
        <f>IF(N100="zákl. přenesená",J100,0)</f>
        <v>0</v>
      </c>
      <c r="BH100" s="227">
        <f>IF(N100="sníž. přenesená",J100,0)</f>
        <v>0</v>
      </c>
      <c r="BI100" s="227">
        <f>IF(N100="nulová",J100,0)</f>
        <v>0</v>
      </c>
      <c r="BJ100" s="19" t="s">
        <v>77</v>
      </c>
      <c r="BK100" s="227">
        <f>ROUND(I100*H100,2)</f>
        <v>0</v>
      </c>
      <c r="BL100" s="19" t="s">
        <v>119</v>
      </c>
      <c r="BM100" s="226" t="s">
        <v>1702</v>
      </c>
    </row>
    <row r="101" s="2" customFormat="1">
      <c r="A101" s="40"/>
      <c r="B101" s="41"/>
      <c r="C101" s="42"/>
      <c r="D101" s="230" t="s">
        <v>231</v>
      </c>
      <c r="E101" s="42"/>
      <c r="F101" s="271" t="s">
        <v>1379</v>
      </c>
      <c r="G101" s="42"/>
      <c r="H101" s="42"/>
      <c r="I101" s="272"/>
      <c r="J101" s="42"/>
      <c r="K101" s="42"/>
      <c r="L101" s="46"/>
      <c r="M101" s="273"/>
      <c r="N101" s="274"/>
      <c r="O101" s="86"/>
      <c r="P101" s="86"/>
      <c r="Q101" s="86"/>
      <c r="R101" s="86"/>
      <c r="S101" s="86"/>
      <c r="T101" s="87"/>
      <c r="U101" s="40"/>
      <c r="V101" s="40"/>
      <c r="W101" s="40"/>
      <c r="X101" s="40"/>
      <c r="Y101" s="40"/>
      <c r="Z101" s="40"/>
      <c r="AA101" s="40"/>
      <c r="AB101" s="40"/>
      <c r="AC101" s="40"/>
      <c r="AD101" s="40"/>
      <c r="AE101" s="40"/>
      <c r="AT101" s="19" t="s">
        <v>231</v>
      </c>
      <c r="AU101" s="19" t="s">
        <v>79</v>
      </c>
    </row>
    <row r="102" s="13" customFormat="1">
      <c r="A102" s="13"/>
      <c r="B102" s="228"/>
      <c r="C102" s="229"/>
      <c r="D102" s="230" t="s">
        <v>200</v>
      </c>
      <c r="E102" s="231" t="s">
        <v>19</v>
      </c>
      <c r="F102" s="232" t="s">
        <v>1374</v>
      </c>
      <c r="G102" s="229"/>
      <c r="H102" s="231" t="s">
        <v>19</v>
      </c>
      <c r="I102" s="233"/>
      <c r="J102" s="229"/>
      <c r="K102" s="229"/>
      <c r="L102" s="234"/>
      <c r="M102" s="235"/>
      <c r="N102" s="236"/>
      <c r="O102" s="236"/>
      <c r="P102" s="236"/>
      <c r="Q102" s="236"/>
      <c r="R102" s="236"/>
      <c r="S102" s="236"/>
      <c r="T102" s="237"/>
      <c r="U102" s="13"/>
      <c r="V102" s="13"/>
      <c r="W102" s="13"/>
      <c r="X102" s="13"/>
      <c r="Y102" s="13"/>
      <c r="Z102" s="13"/>
      <c r="AA102" s="13"/>
      <c r="AB102" s="13"/>
      <c r="AC102" s="13"/>
      <c r="AD102" s="13"/>
      <c r="AE102" s="13"/>
      <c r="AT102" s="238" t="s">
        <v>200</v>
      </c>
      <c r="AU102" s="238" t="s">
        <v>79</v>
      </c>
      <c r="AV102" s="13" t="s">
        <v>77</v>
      </c>
      <c r="AW102" s="13" t="s">
        <v>31</v>
      </c>
      <c r="AX102" s="13" t="s">
        <v>70</v>
      </c>
      <c r="AY102" s="238" t="s">
        <v>191</v>
      </c>
    </row>
    <row r="103" s="14" customFormat="1">
      <c r="A103" s="14"/>
      <c r="B103" s="239"/>
      <c r="C103" s="240"/>
      <c r="D103" s="230" t="s">
        <v>200</v>
      </c>
      <c r="E103" s="241" t="s">
        <v>19</v>
      </c>
      <c r="F103" s="242" t="s">
        <v>1703</v>
      </c>
      <c r="G103" s="240"/>
      <c r="H103" s="243">
        <v>23.52</v>
      </c>
      <c r="I103" s="244"/>
      <c r="J103" s="240"/>
      <c r="K103" s="240"/>
      <c r="L103" s="245"/>
      <c r="M103" s="246"/>
      <c r="N103" s="247"/>
      <c r="O103" s="247"/>
      <c r="P103" s="247"/>
      <c r="Q103" s="247"/>
      <c r="R103" s="247"/>
      <c r="S103" s="247"/>
      <c r="T103" s="248"/>
      <c r="U103" s="14"/>
      <c r="V103" s="14"/>
      <c r="W103" s="14"/>
      <c r="X103" s="14"/>
      <c r="Y103" s="14"/>
      <c r="Z103" s="14"/>
      <c r="AA103" s="14"/>
      <c r="AB103" s="14"/>
      <c r="AC103" s="14"/>
      <c r="AD103" s="14"/>
      <c r="AE103" s="14"/>
      <c r="AT103" s="249" t="s">
        <v>200</v>
      </c>
      <c r="AU103" s="249" t="s">
        <v>79</v>
      </c>
      <c r="AV103" s="14" t="s">
        <v>79</v>
      </c>
      <c r="AW103" s="14" t="s">
        <v>31</v>
      </c>
      <c r="AX103" s="14" t="s">
        <v>77</v>
      </c>
      <c r="AY103" s="249" t="s">
        <v>191</v>
      </c>
    </row>
    <row r="104" s="2" customFormat="1" ht="16.5" customHeight="1">
      <c r="A104" s="40"/>
      <c r="B104" s="41"/>
      <c r="C104" s="261" t="s">
        <v>90</v>
      </c>
      <c r="D104" s="261" t="s">
        <v>210</v>
      </c>
      <c r="E104" s="262" t="s">
        <v>1381</v>
      </c>
      <c r="F104" s="263" t="s">
        <v>1382</v>
      </c>
      <c r="G104" s="264" t="s">
        <v>244</v>
      </c>
      <c r="H104" s="265">
        <v>33.587000000000003</v>
      </c>
      <c r="I104" s="266"/>
      <c r="J104" s="267">
        <f>ROUND(I104*H104,2)</f>
        <v>0</v>
      </c>
      <c r="K104" s="263" t="s">
        <v>198</v>
      </c>
      <c r="L104" s="268"/>
      <c r="M104" s="269" t="s">
        <v>19</v>
      </c>
      <c r="N104" s="270" t="s">
        <v>41</v>
      </c>
      <c r="O104" s="86"/>
      <c r="P104" s="224">
        <f>O104*H104</f>
        <v>0</v>
      </c>
      <c r="Q104" s="224">
        <v>1</v>
      </c>
      <c r="R104" s="224">
        <f>Q104*H104</f>
        <v>33.587000000000003</v>
      </c>
      <c r="S104" s="224">
        <v>0</v>
      </c>
      <c r="T104" s="225">
        <f>S104*H104</f>
        <v>0</v>
      </c>
      <c r="U104" s="40"/>
      <c r="V104" s="40"/>
      <c r="W104" s="40"/>
      <c r="X104" s="40"/>
      <c r="Y104" s="40"/>
      <c r="Z104" s="40"/>
      <c r="AA104" s="40"/>
      <c r="AB104" s="40"/>
      <c r="AC104" s="40"/>
      <c r="AD104" s="40"/>
      <c r="AE104" s="40"/>
      <c r="AR104" s="226" t="s">
        <v>213</v>
      </c>
      <c r="AT104" s="226" t="s">
        <v>210</v>
      </c>
      <c r="AU104" s="226" t="s">
        <v>79</v>
      </c>
      <c r="AY104" s="19" t="s">
        <v>191</v>
      </c>
      <c r="BE104" s="227">
        <f>IF(N104="základní",J104,0)</f>
        <v>0</v>
      </c>
      <c r="BF104" s="227">
        <f>IF(N104="snížená",J104,0)</f>
        <v>0</v>
      </c>
      <c r="BG104" s="227">
        <f>IF(N104="zákl. přenesená",J104,0)</f>
        <v>0</v>
      </c>
      <c r="BH104" s="227">
        <f>IF(N104="sníž. přenesená",J104,0)</f>
        <v>0</v>
      </c>
      <c r="BI104" s="227">
        <f>IF(N104="nulová",J104,0)</f>
        <v>0</v>
      </c>
      <c r="BJ104" s="19" t="s">
        <v>77</v>
      </c>
      <c r="BK104" s="227">
        <f>ROUND(I104*H104,2)</f>
        <v>0</v>
      </c>
      <c r="BL104" s="19" t="s">
        <v>119</v>
      </c>
      <c r="BM104" s="226" t="s">
        <v>1704</v>
      </c>
    </row>
    <row r="105" s="14" customFormat="1">
      <c r="A105" s="14"/>
      <c r="B105" s="239"/>
      <c r="C105" s="240"/>
      <c r="D105" s="230" t="s">
        <v>200</v>
      </c>
      <c r="E105" s="241" t="s">
        <v>19</v>
      </c>
      <c r="F105" s="242" t="s">
        <v>1705</v>
      </c>
      <c r="G105" s="240"/>
      <c r="H105" s="243">
        <v>33.587000000000003</v>
      </c>
      <c r="I105" s="244"/>
      <c r="J105" s="240"/>
      <c r="K105" s="240"/>
      <c r="L105" s="245"/>
      <c r="M105" s="246"/>
      <c r="N105" s="247"/>
      <c r="O105" s="247"/>
      <c r="P105" s="247"/>
      <c r="Q105" s="247"/>
      <c r="R105" s="247"/>
      <c r="S105" s="247"/>
      <c r="T105" s="248"/>
      <c r="U105" s="14"/>
      <c r="V105" s="14"/>
      <c r="W105" s="14"/>
      <c r="X105" s="14"/>
      <c r="Y105" s="14"/>
      <c r="Z105" s="14"/>
      <c r="AA105" s="14"/>
      <c r="AB105" s="14"/>
      <c r="AC105" s="14"/>
      <c r="AD105" s="14"/>
      <c r="AE105" s="14"/>
      <c r="AT105" s="249" t="s">
        <v>200</v>
      </c>
      <c r="AU105" s="249" t="s">
        <v>79</v>
      </c>
      <c r="AV105" s="14" t="s">
        <v>79</v>
      </c>
      <c r="AW105" s="14" t="s">
        <v>31</v>
      </c>
      <c r="AX105" s="14" t="s">
        <v>77</v>
      </c>
      <c r="AY105" s="249" t="s">
        <v>191</v>
      </c>
    </row>
    <row r="106" s="2" customFormat="1">
      <c r="A106" s="40"/>
      <c r="B106" s="41"/>
      <c r="C106" s="215" t="s">
        <v>119</v>
      </c>
      <c r="D106" s="215" t="s">
        <v>194</v>
      </c>
      <c r="E106" s="216" t="s">
        <v>234</v>
      </c>
      <c r="F106" s="217" t="s">
        <v>235</v>
      </c>
      <c r="G106" s="218" t="s">
        <v>236</v>
      </c>
      <c r="H106" s="219">
        <v>33.600000000000001</v>
      </c>
      <c r="I106" s="220"/>
      <c r="J106" s="221">
        <f>ROUND(I106*H106,2)</f>
        <v>0</v>
      </c>
      <c r="K106" s="217" t="s">
        <v>198</v>
      </c>
      <c r="L106" s="46"/>
      <c r="M106" s="222" t="s">
        <v>19</v>
      </c>
      <c r="N106" s="223" t="s">
        <v>41</v>
      </c>
      <c r="O106" s="86"/>
      <c r="P106" s="224">
        <f>O106*H106</f>
        <v>0</v>
      </c>
      <c r="Q106" s="224">
        <v>0</v>
      </c>
      <c r="R106" s="224">
        <f>Q106*H106</f>
        <v>0</v>
      </c>
      <c r="S106" s="224">
        <v>0</v>
      </c>
      <c r="T106" s="225">
        <f>S106*H106</f>
        <v>0</v>
      </c>
      <c r="U106" s="40"/>
      <c r="V106" s="40"/>
      <c r="W106" s="40"/>
      <c r="X106" s="40"/>
      <c r="Y106" s="40"/>
      <c r="Z106" s="40"/>
      <c r="AA106" s="40"/>
      <c r="AB106" s="40"/>
      <c r="AC106" s="40"/>
      <c r="AD106" s="40"/>
      <c r="AE106" s="40"/>
      <c r="AR106" s="226" t="s">
        <v>119</v>
      </c>
      <c r="AT106" s="226" t="s">
        <v>194</v>
      </c>
      <c r="AU106" s="226" t="s">
        <v>79</v>
      </c>
      <c r="AY106" s="19" t="s">
        <v>191</v>
      </c>
      <c r="BE106" s="227">
        <f>IF(N106="základní",J106,0)</f>
        <v>0</v>
      </c>
      <c r="BF106" s="227">
        <f>IF(N106="snížená",J106,0)</f>
        <v>0</v>
      </c>
      <c r="BG106" s="227">
        <f>IF(N106="zákl. přenesená",J106,0)</f>
        <v>0</v>
      </c>
      <c r="BH106" s="227">
        <f>IF(N106="sníž. přenesená",J106,0)</f>
        <v>0</v>
      </c>
      <c r="BI106" s="227">
        <f>IF(N106="nulová",J106,0)</f>
        <v>0</v>
      </c>
      <c r="BJ106" s="19" t="s">
        <v>77</v>
      </c>
      <c r="BK106" s="227">
        <f>ROUND(I106*H106,2)</f>
        <v>0</v>
      </c>
      <c r="BL106" s="19" t="s">
        <v>119</v>
      </c>
      <c r="BM106" s="226" t="s">
        <v>1706</v>
      </c>
    </row>
    <row r="107" s="13" customFormat="1">
      <c r="A107" s="13"/>
      <c r="B107" s="228"/>
      <c r="C107" s="229"/>
      <c r="D107" s="230" t="s">
        <v>200</v>
      </c>
      <c r="E107" s="231" t="s">
        <v>19</v>
      </c>
      <c r="F107" s="232" t="s">
        <v>1650</v>
      </c>
      <c r="G107" s="229"/>
      <c r="H107" s="231" t="s">
        <v>19</v>
      </c>
      <c r="I107" s="233"/>
      <c r="J107" s="229"/>
      <c r="K107" s="229"/>
      <c r="L107" s="234"/>
      <c r="M107" s="235"/>
      <c r="N107" s="236"/>
      <c r="O107" s="236"/>
      <c r="P107" s="236"/>
      <c r="Q107" s="236"/>
      <c r="R107" s="236"/>
      <c r="S107" s="236"/>
      <c r="T107" s="237"/>
      <c r="U107" s="13"/>
      <c r="V107" s="13"/>
      <c r="W107" s="13"/>
      <c r="X107" s="13"/>
      <c r="Y107" s="13"/>
      <c r="Z107" s="13"/>
      <c r="AA107" s="13"/>
      <c r="AB107" s="13"/>
      <c r="AC107" s="13"/>
      <c r="AD107" s="13"/>
      <c r="AE107" s="13"/>
      <c r="AT107" s="238" t="s">
        <v>200</v>
      </c>
      <c r="AU107" s="238" t="s">
        <v>79</v>
      </c>
      <c r="AV107" s="13" t="s">
        <v>77</v>
      </c>
      <c r="AW107" s="13" t="s">
        <v>31</v>
      </c>
      <c r="AX107" s="13" t="s">
        <v>70</v>
      </c>
      <c r="AY107" s="238" t="s">
        <v>191</v>
      </c>
    </row>
    <row r="108" s="14" customFormat="1">
      <c r="A108" s="14"/>
      <c r="B108" s="239"/>
      <c r="C108" s="240"/>
      <c r="D108" s="230" t="s">
        <v>200</v>
      </c>
      <c r="E108" s="241" t="s">
        <v>19</v>
      </c>
      <c r="F108" s="242" t="s">
        <v>1707</v>
      </c>
      <c r="G108" s="240"/>
      <c r="H108" s="243">
        <v>33.600000000000001</v>
      </c>
      <c r="I108" s="244"/>
      <c r="J108" s="240"/>
      <c r="K108" s="240"/>
      <c r="L108" s="245"/>
      <c r="M108" s="246"/>
      <c r="N108" s="247"/>
      <c r="O108" s="247"/>
      <c r="P108" s="247"/>
      <c r="Q108" s="247"/>
      <c r="R108" s="247"/>
      <c r="S108" s="247"/>
      <c r="T108" s="248"/>
      <c r="U108" s="14"/>
      <c r="V108" s="14"/>
      <c r="W108" s="14"/>
      <c r="X108" s="14"/>
      <c r="Y108" s="14"/>
      <c r="Z108" s="14"/>
      <c r="AA108" s="14"/>
      <c r="AB108" s="14"/>
      <c r="AC108" s="14"/>
      <c r="AD108" s="14"/>
      <c r="AE108" s="14"/>
      <c r="AT108" s="249" t="s">
        <v>200</v>
      </c>
      <c r="AU108" s="249" t="s">
        <v>79</v>
      </c>
      <c r="AV108" s="14" t="s">
        <v>79</v>
      </c>
      <c r="AW108" s="14" t="s">
        <v>31</v>
      </c>
      <c r="AX108" s="14" t="s">
        <v>77</v>
      </c>
      <c r="AY108" s="249" t="s">
        <v>191</v>
      </c>
    </row>
    <row r="109" s="2" customFormat="1" ht="44.25" customHeight="1">
      <c r="A109" s="40"/>
      <c r="B109" s="41"/>
      <c r="C109" s="215" t="s">
        <v>192</v>
      </c>
      <c r="D109" s="215" t="s">
        <v>194</v>
      </c>
      <c r="E109" s="216" t="s">
        <v>1387</v>
      </c>
      <c r="F109" s="217" t="s">
        <v>1388</v>
      </c>
      <c r="G109" s="218" t="s">
        <v>217</v>
      </c>
      <c r="H109" s="219">
        <v>0.016</v>
      </c>
      <c r="I109" s="220"/>
      <c r="J109" s="221">
        <f>ROUND(I109*H109,2)</f>
        <v>0</v>
      </c>
      <c r="K109" s="217" t="s">
        <v>198</v>
      </c>
      <c r="L109" s="46"/>
      <c r="M109" s="222" t="s">
        <v>19</v>
      </c>
      <c r="N109" s="223" t="s">
        <v>41</v>
      </c>
      <c r="O109" s="86"/>
      <c r="P109" s="224">
        <f>O109*H109</f>
        <v>0</v>
      </c>
      <c r="Q109" s="224">
        <v>0</v>
      </c>
      <c r="R109" s="224">
        <f>Q109*H109</f>
        <v>0</v>
      </c>
      <c r="S109" s="224">
        <v>0</v>
      </c>
      <c r="T109" s="225">
        <f>S109*H109</f>
        <v>0</v>
      </c>
      <c r="U109" s="40"/>
      <c r="V109" s="40"/>
      <c r="W109" s="40"/>
      <c r="X109" s="40"/>
      <c r="Y109" s="40"/>
      <c r="Z109" s="40"/>
      <c r="AA109" s="40"/>
      <c r="AB109" s="40"/>
      <c r="AC109" s="40"/>
      <c r="AD109" s="40"/>
      <c r="AE109" s="40"/>
      <c r="AR109" s="226" t="s">
        <v>119</v>
      </c>
      <c r="AT109" s="226" t="s">
        <v>194</v>
      </c>
      <c r="AU109" s="226" t="s">
        <v>79</v>
      </c>
      <c r="AY109" s="19" t="s">
        <v>191</v>
      </c>
      <c r="BE109" s="227">
        <f>IF(N109="základní",J109,0)</f>
        <v>0</v>
      </c>
      <c r="BF109" s="227">
        <f>IF(N109="snížená",J109,0)</f>
        <v>0</v>
      </c>
      <c r="BG109" s="227">
        <f>IF(N109="zákl. přenesená",J109,0)</f>
        <v>0</v>
      </c>
      <c r="BH109" s="227">
        <f>IF(N109="sníž. přenesená",J109,0)</f>
        <v>0</v>
      </c>
      <c r="BI109" s="227">
        <f>IF(N109="nulová",J109,0)</f>
        <v>0</v>
      </c>
      <c r="BJ109" s="19" t="s">
        <v>77</v>
      </c>
      <c r="BK109" s="227">
        <f>ROUND(I109*H109,2)</f>
        <v>0</v>
      </c>
      <c r="BL109" s="19" t="s">
        <v>119</v>
      </c>
      <c r="BM109" s="226" t="s">
        <v>1708</v>
      </c>
    </row>
    <row r="110" s="13" customFormat="1">
      <c r="A110" s="13"/>
      <c r="B110" s="228"/>
      <c r="C110" s="229"/>
      <c r="D110" s="230" t="s">
        <v>200</v>
      </c>
      <c r="E110" s="231" t="s">
        <v>19</v>
      </c>
      <c r="F110" s="232" t="s">
        <v>1374</v>
      </c>
      <c r="G110" s="229"/>
      <c r="H110" s="231" t="s">
        <v>19</v>
      </c>
      <c r="I110" s="233"/>
      <c r="J110" s="229"/>
      <c r="K110" s="229"/>
      <c r="L110" s="234"/>
      <c r="M110" s="235"/>
      <c r="N110" s="236"/>
      <c r="O110" s="236"/>
      <c r="P110" s="236"/>
      <c r="Q110" s="236"/>
      <c r="R110" s="236"/>
      <c r="S110" s="236"/>
      <c r="T110" s="237"/>
      <c r="U110" s="13"/>
      <c r="V110" s="13"/>
      <c r="W110" s="13"/>
      <c r="X110" s="13"/>
      <c r="Y110" s="13"/>
      <c r="Z110" s="13"/>
      <c r="AA110" s="13"/>
      <c r="AB110" s="13"/>
      <c r="AC110" s="13"/>
      <c r="AD110" s="13"/>
      <c r="AE110" s="13"/>
      <c r="AT110" s="238" t="s">
        <v>200</v>
      </c>
      <c r="AU110" s="238" t="s">
        <v>79</v>
      </c>
      <c r="AV110" s="13" t="s">
        <v>77</v>
      </c>
      <c r="AW110" s="13" t="s">
        <v>31</v>
      </c>
      <c r="AX110" s="13" t="s">
        <v>70</v>
      </c>
      <c r="AY110" s="238" t="s">
        <v>191</v>
      </c>
    </row>
    <row r="111" s="14" customFormat="1">
      <c r="A111" s="14"/>
      <c r="B111" s="239"/>
      <c r="C111" s="240"/>
      <c r="D111" s="230" t="s">
        <v>200</v>
      </c>
      <c r="E111" s="241" t="s">
        <v>19</v>
      </c>
      <c r="F111" s="242" t="s">
        <v>1652</v>
      </c>
      <c r="G111" s="240"/>
      <c r="H111" s="243">
        <v>0.016</v>
      </c>
      <c r="I111" s="244"/>
      <c r="J111" s="240"/>
      <c r="K111" s="240"/>
      <c r="L111" s="245"/>
      <c r="M111" s="246"/>
      <c r="N111" s="247"/>
      <c r="O111" s="247"/>
      <c r="P111" s="247"/>
      <c r="Q111" s="247"/>
      <c r="R111" s="247"/>
      <c r="S111" s="247"/>
      <c r="T111" s="248"/>
      <c r="U111" s="14"/>
      <c r="V111" s="14"/>
      <c r="W111" s="14"/>
      <c r="X111" s="14"/>
      <c r="Y111" s="14"/>
      <c r="Z111" s="14"/>
      <c r="AA111" s="14"/>
      <c r="AB111" s="14"/>
      <c r="AC111" s="14"/>
      <c r="AD111" s="14"/>
      <c r="AE111" s="14"/>
      <c r="AT111" s="249" t="s">
        <v>200</v>
      </c>
      <c r="AU111" s="249" t="s">
        <v>79</v>
      </c>
      <c r="AV111" s="14" t="s">
        <v>79</v>
      </c>
      <c r="AW111" s="14" t="s">
        <v>31</v>
      </c>
      <c r="AX111" s="14" t="s">
        <v>77</v>
      </c>
      <c r="AY111" s="249" t="s">
        <v>191</v>
      </c>
    </row>
    <row r="112" s="2" customFormat="1">
      <c r="A112" s="40"/>
      <c r="B112" s="41"/>
      <c r="C112" s="215" t="s">
        <v>227</v>
      </c>
      <c r="D112" s="215" t="s">
        <v>194</v>
      </c>
      <c r="E112" s="216" t="s">
        <v>1391</v>
      </c>
      <c r="F112" s="217" t="s">
        <v>1392</v>
      </c>
      <c r="G112" s="218" t="s">
        <v>217</v>
      </c>
      <c r="H112" s="219">
        <v>0.016</v>
      </c>
      <c r="I112" s="220"/>
      <c r="J112" s="221">
        <f>ROUND(I112*H112,2)</f>
        <v>0</v>
      </c>
      <c r="K112" s="217" t="s">
        <v>198</v>
      </c>
      <c r="L112" s="46"/>
      <c r="M112" s="222" t="s">
        <v>19</v>
      </c>
      <c r="N112" s="223" t="s">
        <v>41</v>
      </c>
      <c r="O112" s="86"/>
      <c r="P112" s="224">
        <f>O112*H112</f>
        <v>0</v>
      </c>
      <c r="Q112" s="224">
        <v>0</v>
      </c>
      <c r="R112" s="224">
        <f>Q112*H112</f>
        <v>0</v>
      </c>
      <c r="S112" s="224">
        <v>0</v>
      </c>
      <c r="T112" s="225">
        <f>S112*H112</f>
        <v>0</v>
      </c>
      <c r="U112" s="40"/>
      <c r="V112" s="40"/>
      <c r="W112" s="40"/>
      <c r="X112" s="40"/>
      <c r="Y112" s="40"/>
      <c r="Z112" s="40"/>
      <c r="AA112" s="40"/>
      <c r="AB112" s="40"/>
      <c r="AC112" s="40"/>
      <c r="AD112" s="40"/>
      <c r="AE112" s="40"/>
      <c r="AR112" s="226" t="s">
        <v>119</v>
      </c>
      <c r="AT112" s="226" t="s">
        <v>194</v>
      </c>
      <c r="AU112" s="226" t="s">
        <v>79</v>
      </c>
      <c r="AY112" s="19" t="s">
        <v>191</v>
      </c>
      <c r="BE112" s="227">
        <f>IF(N112="základní",J112,0)</f>
        <v>0</v>
      </c>
      <c r="BF112" s="227">
        <f>IF(N112="snížená",J112,0)</f>
        <v>0</v>
      </c>
      <c r="BG112" s="227">
        <f>IF(N112="zákl. přenesená",J112,0)</f>
        <v>0</v>
      </c>
      <c r="BH112" s="227">
        <f>IF(N112="sníž. přenesená",J112,0)</f>
        <v>0</v>
      </c>
      <c r="BI112" s="227">
        <f>IF(N112="nulová",J112,0)</f>
        <v>0</v>
      </c>
      <c r="BJ112" s="19" t="s">
        <v>77</v>
      </c>
      <c r="BK112" s="227">
        <f>ROUND(I112*H112,2)</f>
        <v>0</v>
      </c>
      <c r="BL112" s="19" t="s">
        <v>119</v>
      </c>
      <c r="BM112" s="226" t="s">
        <v>1709</v>
      </c>
    </row>
    <row r="113" s="13" customFormat="1">
      <c r="A113" s="13"/>
      <c r="B113" s="228"/>
      <c r="C113" s="229"/>
      <c r="D113" s="230" t="s">
        <v>200</v>
      </c>
      <c r="E113" s="231" t="s">
        <v>19</v>
      </c>
      <c r="F113" s="232" t="s">
        <v>1374</v>
      </c>
      <c r="G113" s="229"/>
      <c r="H113" s="231" t="s">
        <v>19</v>
      </c>
      <c r="I113" s="233"/>
      <c r="J113" s="229"/>
      <c r="K113" s="229"/>
      <c r="L113" s="234"/>
      <c r="M113" s="235"/>
      <c r="N113" s="236"/>
      <c r="O113" s="236"/>
      <c r="P113" s="236"/>
      <c r="Q113" s="236"/>
      <c r="R113" s="236"/>
      <c r="S113" s="236"/>
      <c r="T113" s="237"/>
      <c r="U113" s="13"/>
      <c r="V113" s="13"/>
      <c r="W113" s="13"/>
      <c r="X113" s="13"/>
      <c r="Y113" s="13"/>
      <c r="Z113" s="13"/>
      <c r="AA113" s="13"/>
      <c r="AB113" s="13"/>
      <c r="AC113" s="13"/>
      <c r="AD113" s="13"/>
      <c r="AE113" s="13"/>
      <c r="AT113" s="238" t="s">
        <v>200</v>
      </c>
      <c r="AU113" s="238" t="s">
        <v>79</v>
      </c>
      <c r="AV113" s="13" t="s">
        <v>77</v>
      </c>
      <c r="AW113" s="13" t="s">
        <v>31</v>
      </c>
      <c r="AX113" s="13" t="s">
        <v>70</v>
      </c>
      <c r="AY113" s="238" t="s">
        <v>191</v>
      </c>
    </row>
    <row r="114" s="14" customFormat="1">
      <c r="A114" s="14"/>
      <c r="B114" s="239"/>
      <c r="C114" s="240"/>
      <c r="D114" s="230" t="s">
        <v>200</v>
      </c>
      <c r="E114" s="241" t="s">
        <v>19</v>
      </c>
      <c r="F114" s="242" t="s">
        <v>1652</v>
      </c>
      <c r="G114" s="240"/>
      <c r="H114" s="243">
        <v>0.016</v>
      </c>
      <c r="I114" s="244"/>
      <c r="J114" s="240"/>
      <c r="K114" s="240"/>
      <c r="L114" s="245"/>
      <c r="M114" s="246"/>
      <c r="N114" s="247"/>
      <c r="O114" s="247"/>
      <c r="P114" s="247"/>
      <c r="Q114" s="247"/>
      <c r="R114" s="247"/>
      <c r="S114" s="247"/>
      <c r="T114" s="248"/>
      <c r="U114" s="14"/>
      <c r="V114" s="14"/>
      <c r="W114" s="14"/>
      <c r="X114" s="14"/>
      <c r="Y114" s="14"/>
      <c r="Z114" s="14"/>
      <c r="AA114" s="14"/>
      <c r="AB114" s="14"/>
      <c r="AC114" s="14"/>
      <c r="AD114" s="14"/>
      <c r="AE114" s="14"/>
      <c r="AT114" s="249" t="s">
        <v>200</v>
      </c>
      <c r="AU114" s="249" t="s">
        <v>79</v>
      </c>
      <c r="AV114" s="14" t="s">
        <v>79</v>
      </c>
      <c r="AW114" s="14" t="s">
        <v>31</v>
      </c>
      <c r="AX114" s="14" t="s">
        <v>77</v>
      </c>
      <c r="AY114" s="249" t="s">
        <v>191</v>
      </c>
    </row>
    <row r="115" s="2" customFormat="1" ht="44.25" customHeight="1">
      <c r="A115" s="40"/>
      <c r="B115" s="41"/>
      <c r="C115" s="215" t="s">
        <v>233</v>
      </c>
      <c r="D115" s="215" t="s">
        <v>194</v>
      </c>
      <c r="E115" s="216" t="s">
        <v>1394</v>
      </c>
      <c r="F115" s="217" t="s">
        <v>1395</v>
      </c>
      <c r="G115" s="218" t="s">
        <v>1396</v>
      </c>
      <c r="H115" s="219">
        <v>4</v>
      </c>
      <c r="I115" s="220"/>
      <c r="J115" s="221">
        <f>ROUND(I115*H115,2)</f>
        <v>0</v>
      </c>
      <c r="K115" s="217" t="s">
        <v>198</v>
      </c>
      <c r="L115" s="46"/>
      <c r="M115" s="222" t="s">
        <v>19</v>
      </c>
      <c r="N115" s="223" t="s">
        <v>41</v>
      </c>
      <c r="O115" s="86"/>
      <c r="P115" s="224">
        <f>O115*H115</f>
        <v>0</v>
      </c>
      <c r="Q115" s="224">
        <v>0</v>
      </c>
      <c r="R115" s="224">
        <f>Q115*H115</f>
        <v>0</v>
      </c>
      <c r="S115" s="224">
        <v>0</v>
      </c>
      <c r="T115" s="225">
        <f>S115*H115</f>
        <v>0</v>
      </c>
      <c r="U115" s="40"/>
      <c r="V115" s="40"/>
      <c r="W115" s="40"/>
      <c r="X115" s="40"/>
      <c r="Y115" s="40"/>
      <c r="Z115" s="40"/>
      <c r="AA115" s="40"/>
      <c r="AB115" s="40"/>
      <c r="AC115" s="40"/>
      <c r="AD115" s="40"/>
      <c r="AE115" s="40"/>
      <c r="AR115" s="226" t="s">
        <v>119</v>
      </c>
      <c r="AT115" s="226" t="s">
        <v>194</v>
      </c>
      <c r="AU115" s="226" t="s">
        <v>79</v>
      </c>
      <c r="AY115" s="19" t="s">
        <v>191</v>
      </c>
      <c r="BE115" s="227">
        <f>IF(N115="základní",J115,0)</f>
        <v>0</v>
      </c>
      <c r="BF115" s="227">
        <f>IF(N115="snížená",J115,0)</f>
        <v>0</v>
      </c>
      <c r="BG115" s="227">
        <f>IF(N115="zákl. přenesená",J115,0)</f>
        <v>0</v>
      </c>
      <c r="BH115" s="227">
        <f>IF(N115="sníž. přenesená",J115,0)</f>
        <v>0</v>
      </c>
      <c r="BI115" s="227">
        <f>IF(N115="nulová",J115,0)</f>
        <v>0</v>
      </c>
      <c r="BJ115" s="19" t="s">
        <v>77</v>
      </c>
      <c r="BK115" s="227">
        <f>ROUND(I115*H115,2)</f>
        <v>0</v>
      </c>
      <c r="BL115" s="19" t="s">
        <v>119</v>
      </c>
      <c r="BM115" s="226" t="s">
        <v>1710</v>
      </c>
    </row>
    <row r="116" s="13" customFormat="1">
      <c r="A116" s="13"/>
      <c r="B116" s="228"/>
      <c r="C116" s="229"/>
      <c r="D116" s="230" t="s">
        <v>200</v>
      </c>
      <c r="E116" s="231" t="s">
        <v>19</v>
      </c>
      <c r="F116" s="232" t="s">
        <v>1374</v>
      </c>
      <c r="G116" s="229"/>
      <c r="H116" s="231" t="s">
        <v>19</v>
      </c>
      <c r="I116" s="233"/>
      <c r="J116" s="229"/>
      <c r="K116" s="229"/>
      <c r="L116" s="234"/>
      <c r="M116" s="235"/>
      <c r="N116" s="236"/>
      <c r="O116" s="236"/>
      <c r="P116" s="236"/>
      <c r="Q116" s="236"/>
      <c r="R116" s="236"/>
      <c r="S116" s="236"/>
      <c r="T116" s="237"/>
      <c r="U116" s="13"/>
      <c r="V116" s="13"/>
      <c r="W116" s="13"/>
      <c r="X116" s="13"/>
      <c r="Y116" s="13"/>
      <c r="Z116" s="13"/>
      <c r="AA116" s="13"/>
      <c r="AB116" s="13"/>
      <c r="AC116" s="13"/>
      <c r="AD116" s="13"/>
      <c r="AE116" s="13"/>
      <c r="AT116" s="238" t="s">
        <v>200</v>
      </c>
      <c r="AU116" s="238" t="s">
        <v>79</v>
      </c>
      <c r="AV116" s="13" t="s">
        <v>77</v>
      </c>
      <c r="AW116" s="13" t="s">
        <v>31</v>
      </c>
      <c r="AX116" s="13" t="s">
        <v>70</v>
      </c>
      <c r="AY116" s="238" t="s">
        <v>191</v>
      </c>
    </row>
    <row r="117" s="14" customFormat="1">
      <c r="A117" s="14"/>
      <c r="B117" s="239"/>
      <c r="C117" s="240"/>
      <c r="D117" s="230" t="s">
        <v>200</v>
      </c>
      <c r="E117" s="241" t="s">
        <v>19</v>
      </c>
      <c r="F117" s="242" t="s">
        <v>1398</v>
      </c>
      <c r="G117" s="240"/>
      <c r="H117" s="243">
        <v>4</v>
      </c>
      <c r="I117" s="244"/>
      <c r="J117" s="240"/>
      <c r="K117" s="240"/>
      <c r="L117" s="245"/>
      <c r="M117" s="246"/>
      <c r="N117" s="247"/>
      <c r="O117" s="247"/>
      <c r="P117" s="247"/>
      <c r="Q117" s="247"/>
      <c r="R117" s="247"/>
      <c r="S117" s="247"/>
      <c r="T117" s="248"/>
      <c r="U117" s="14"/>
      <c r="V117" s="14"/>
      <c r="W117" s="14"/>
      <c r="X117" s="14"/>
      <c r="Y117" s="14"/>
      <c r="Z117" s="14"/>
      <c r="AA117" s="14"/>
      <c r="AB117" s="14"/>
      <c r="AC117" s="14"/>
      <c r="AD117" s="14"/>
      <c r="AE117" s="14"/>
      <c r="AT117" s="249" t="s">
        <v>200</v>
      </c>
      <c r="AU117" s="249" t="s">
        <v>79</v>
      </c>
      <c r="AV117" s="14" t="s">
        <v>79</v>
      </c>
      <c r="AW117" s="14" t="s">
        <v>31</v>
      </c>
      <c r="AX117" s="14" t="s">
        <v>77</v>
      </c>
      <c r="AY117" s="249" t="s">
        <v>191</v>
      </c>
    </row>
    <row r="118" s="12" customFormat="1" ht="25.92" customHeight="1">
      <c r="A118" s="12"/>
      <c r="B118" s="199"/>
      <c r="C118" s="200"/>
      <c r="D118" s="201" t="s">
        <v>69</v>
      </c>
      <c r="E118" s="202" t="s">
        <v>1399</v>
      </c>
      <c r="F118" s="202" t="s">
        <v>1400</v>
      </c>
      <c r="G118" s="200"/>
      <c r="H118" s="200"/>
      <c r="I118" s="203"/>
      <c r="J118" s="204">
        <f>BK118</f>
        <v>0</v>
      </c>
      <c r="K118" s="200"/>
      <c r="L118" s="205"/>
      <c r="M118" s="206"/>
      <c r="N118" s="207"/>
      <c r="O118" s="207"/>
      <c r="P118" s="208">
        <f>SUM(P119:P122)</f>
        <v>0</v>
      </c>
      <c r="Q118" s="207"/>
      <c r="R118" s="208">
        <f>SUM(R119:R122)</f>
        <v>0</v>
      </c>
      <c r="S118" s="207"/>
      <c r="T118" s="209">
        <f>SUM(T119:T122)</f>
        <v>0</v>
      </c>
      <c r="U118" s="12"/>
      <c r="V118" s="12"/>
      <c r="W118" s="12"/>
      <c r="X118" s="12"/>
      <c r="Y118" s="12"/>
      <c r="Z118" s="12"/>
      <c r="AA118" s="12"/>
      <c r="AB118" s="12"/>
      <c r="AC118" s="12"/>
      <c r="AD118" s="12"/>
      <c r="AE118" s="12"/>
      <c r="AR118" s="210" t="s">
        <v>119</v>
      </c>
      <c r="AT118" s="211" t="s">
        <v>69</v>
      </c>
      <c r="AU118" s="211" t="s">
        <v>70</v>
      </c>
      <c r="AY118" s="210" t="s">
        <v>191</v>
      </c>
      <c r="BK118" s="212">
        <f>SUM(BK119:BK122)</f>
        <v>0</v>
      </c>
    </row>
    <row r="119" s="2" customFormat="1" ht="114.9" customHeight="1">
      <c r="A119" s="40"/>
      <c r="B119" s="41"/>
      <c r="C119" s="215" t="s">
        <v>213</v>
      </c>
      <c r="D119" s="215" t="s">
        <v>194</v>
      </c>
      <c r="E119" s="216" t="s">
        <v>436</v>
      </c>
      <c r="F119" s="217" t="s">
        <v>437</v>
      </c>
      <c r="G119" s="218" t="s">
        <v>244</v>
      </c>
      <c r="H119" s="219">
        <v>33.587000000000003</v>
      </c>
      <c r="I119" s="220"/>
      <c r="J119" s="221">
        <f>ROUND(I119*H119,2)</f>
        <v>0</v>
      </c>
      <c r="K119" s="217" t="s">
        <v>198</v>
      </c>
      <c r="L119" s="46"/>
      <c r="M119" s="222" t="s">
        <v>19</v>
      </c>
      <c r="N119" s="223" t="s">
        <v>41</v>
      </c>
      <c r="O119" s="86"/>
      <c r="P119" s="224">
        <f>O119*H119</f>
        <v>0</v>
      </c>
      <c r="Q119" s="224">
        <v>0</v>
      </c>
      <c r="R119" s="224">
        <f>Q119*H119</f>
        <v>0</v>
      </c>
      <c r="S119" s="224">
        <v>0</v>
      </c>
      <c r="T119" s="225">
        <f>S119*H119</f>
        <v>0</v>
      </c>
      <c r="U119" s="40"/>
      <c r="V119" s="40"/>
      <c r="W119" s="40"/>
      <c r="X119" s="40"/>
      <c r="Y119" s="40"/>
      <c r="Z119" s="40"/>
      <c r="AA119" s="40"/>
      <c r="AB119" s="40"/>
      <c r="AC119" s="40"/>
      <c r="AD119" s="40"/>
      <c r="AE119" s="40"/>
      <c r="AR119" s="226" t="s">
        <v>678</v>
      </c>
      <c r="AT119" s="226" t="s">
        <v>194</v>
      </c>
      <c r="AU119" s="226" t="s">
        <v>77</v>
      </c>
      <c r="AY119" s="19" t="s">
        <v>191</v>
      </c>
      <c r="BE119" s="227">
        <f>IF(N119="základní",J119,0)</f>
        <v>0</v>
      </c>
      <c r="BF119" s="227">
        <f>IF(N119="snížená",J119,0)</f>
        <v>0</v>
      </c>
      <c r="BG119" s="227">
        <f>IF(N119="zákl. přenesená",J119,0)</f>
        <v>0</v>
      </c>
      <c r="BH119" s="227">
        <f>IF(N119="sníž. přenesená",J119,0)</f>
        <v>0</v>
      </c>
      <c r="BI119" s="227">
        <f>IF(N119="nulová",J119,0)</f>
        <v>0</v>
      </c>
      <c r="BJ119" s="19" t="s">
        <v>77</v>
      </c>
      <c r="BK119" s="227">
        <f>ROUND(I119*H119,2)</f>
        <v>0</v>
      </c>
      <c r="BL119" s="19" t="s">
        <v>678</v>
      </c>
      <c r="BM119" s="226" t="s">
        <v>1711</v>
      </c>
    </row>
    <row r="120" s="2" customFormat="1">
      <c r="A120" s="40"/>
      <c r="B120" s="41"/>
      <c r="C120" s="42"/>
      <c r="D120" s="230" t="s">
        <v>231</v>
      </c>
      <c r="E120" s="42"/>
      <c r="F120" s="271" t="s">
        <v>252</v>
      </c>
      <c r="G120" s="42"/>
      <c r="H120" s="42"/>
      <c r="I120" s="272"/>
      <c r="J120" s="42"/>
      <c r="K120" s="42"/>
      <c r="L120" s="46"/>
      <c r="M120" s="273"/>
      <c r="N120" s="274"/>
      <c r="O120" s="86"/>
      <c r="P120" s="86"/>
      <c r="Q120" s="86"/>
      <c r="R120" s="86"/>
      <c r="S120" s="86"/>
      <c r="T120" s="87"/>
      <c r="U120" s="40"/>
      <c r="V120" s="40"/>
      <c r="W120" s="40"/>
      <c r="X120" s="40"/>
      <c r="Y120" s="40"/>
      <c r="Z120" s="40"/>
      <c r="AA120" s="40"/>
      <c r="AB120" s="40"/>
      <c r="AC120" s="40"/>
      <c r="AD120" s="40"/>
      <c r="AE120" s="40"/>
      <c r="AT120" s="19" t="s">
        <v>231</v>
      </c>
      <c r="AU120" s="19" t="s">
        <v>77</v>
      </c>
    </row>
    <row r="121" s="13" customFormat="1">
      <c r="A121" s="13"/>
      <c r="B121" s="228"/>
      <c r="C121" s="229"/>
      <c r="D121" s="230" t="s">
        <v>200</v>
      </c>
      <c r="E121" s="231" t="s">
        <v>19</v>
      </c>
      <c r="F121" s="232" t="s">
        <v>1402</v>
      </c>
      <c r="G121" s="229"/>
      <c r="H121" s="231" t="s">
        <v>19</v>
      </c>
      <c r="I121" s="233"/>
      <c r="J121" s="229"/>
      <c r="K121" s="229"/>
      <c r="L121" s="234"/>
      <c r="M121" s="235"/>
      <c r="N121" s="236"/>
      <c r="O121" s="236"/>
      <c r="P121" s="236"/>
      <c r="Q121" s="236"/>
      <c r="R121" s="236"/>
      <c r="S121" s="236"/>
      <c r="T121" s="237"/>
      <c r="U121" s="13"/>
      <c r="V121" s="13"/>
      <c r="W121" s="13"/>
      <c r="X121" s="13"/>
      <c r="Y121" s="13"/>
      <c r="Z121" s="13"/>
      <c r="AA121" s="13"/>
      <c r="AB121" s="13"/>
      <c r="AC121" s="13"/>
      <c r="AD121" s="13"/>
      <c r="AE121" s="13"/>
      <c r="AT121" s="238" t="s">
        <v>200</v>
      </c>
      <c r="AU121" s="238" t="s">
        <v>77</v>
      </c>
      <c r="AV121" s="13" t="s">
        <v>77</v>
      </c>
      <c r="AW121" s="13" t="s">
        <v>31</v>
      </c>
      <c r="AX121" s="13" t="s">
        <v>70</v>
      </c>
      <c r="AY121" s="238" t="s">
        <v>191</v>
      </c>
    </row>
    <row r="122" s="14" customFormat="1">
      <c r="A122" s="14"/>
      <c r="B122" s="239"/>
      <c r="C122" s="240"/>
      <c r="D122" s="230" t="s">
        <v>200</v>
      </c>
      <c r="E122" s="241" t="s">
        <v>19</v>
      </c>
      <c r="F122" s="242" t="s">
        <v>1712</v>
      </c>
      <c r="G122" s="240"/>
      <c r="H122" s="243">
        <v>33.587000000000003</v>
      </c>
      <c r="I122" s="244"/>
      <c r="J122" s="240"/>
      <c r="K122" s="240"/>
      <c r="L122" s="245"/>
      <c r="M122" s="275"/>
      <c r="N122" s="276"/>
      <c r="O122" s="276"/>
      <c r="P122" s="276"/>
      <c r="Q122" s="276"/>
      <c r="R122" s="276"/>
      <c r="S122" s="276"/>
      <c r="T122" s="277"/>
      <c r="U122" s="14"/>
      <c r="V122" s="14"/>
      <c r="W122" s="14"/>
      <c r="X122" s="14"/>
      <c r="Y122" s="14"/>
      <c r="Z122" s="14"/>
      <c r="AA122" s="14"/>
      <c r="AB122" s="14"/>
      <c r="AC122" s="14"/>
      <c r="AD122" s="14"/>
      <c r="AE122" s="14"/>
      <c r="AT122" s="249" t="s">
        <v>200</v>
      </c>
      <c r="AU122" s="249" t="s">
        <v>77</v>
      </c>
      <c r="AV122" s="14" t="s">
        <v>79</v>
      </c>
      <c r="AW122" s="14" t="s">
        <v>31</v>
      </c>
      <c r="AX122" s="14" t="s">
        <v>77</v>
      </c>
      <c r="AY122" s="249" t="s">
        <v>191</v>
      </c>
    </row>
    <row r="123" s="2" customFormat="1" ht="6.96" customHeight="1">
      <c r="A123" s="40"/>
      <c r="B123" s="61"/>
      <c r="C123" s="62"/>
      <c r="D123" s="62"/>
      <c r="E123" s="62"/>
      <c r="F123" s="62"/>
      <c r="G123" s="62"/>
      <c r="H123" s="62"/>
      <c r="I123" s="62"/>
      <c r="J123" s="62"/>
      <c r="K123" s="62"/>
      <c r="L123" s="46"/>
      <c r="M123" s="40"/>
      <c r="O123" s="40"/>
      <c r="P123" s="40"/>
      <c r="Q123" s="40"/>
      <c r="R123" s="40"/>
      <c r="S123" s="40"/>
      <c r="T123" s="40"/>
      <c r="U123" s="40"/>
      <c r="V123" s="40"/>
      <c r="W123" s="40"/>
      <c r="X123" s="40"/>
      <c r="Y123" s="40"/>
      <c r="Z123" s="40"/>
      <c r="AA123" s="40"/>
      <c r="AB123" s="40"/>
      <c r="AC123" s="40"/>
      <c r="AD123" s="40"/>
      <c r="AE123" s="40"/>
    </row>
  </sheetData>
  <sheetProtection sheet="1" autoFilter="0" formatColumns="0" formatRows="0" objects="1" scenarios="1" spinCount="100000" saltValue="KkpJhmMlyVfOBq6c6huQKg09DvpVIk3atfYe38YFU/ccKkk2TLNgnHKIHOHwfEPubqWMYa4iyXxrzVUGN0L6rw==" hashValue="oGPlIX8sA0JiSblgsS3XRt8rZwqI7zh1T4XPomFamBcXi4LXm4Wpcp/LLjxd4M/wq0d+81PdEh594gEBIlu9Cg==" algorithmName="SHA-512" password="CC35"/>
  <autoFilter ref="C93:K122"/>
  <mergeCells count="15">
    <mergeCell ref="E7:H7"/>
    <mergeCell ref="E11:H11"/>
    <mergeCell ref="E9:H9"/>
    <mergeCell ref="E13:H13"/>
    <mergeCell ref="E22:H22"/>
    <mergeCell ref="E31:H31"/>
    <mergeCell ref="E52:H52"/>
    <mergeCell ref="E56:H56"/>
    <mergeCell ref="E54:H54"/>
    <mergeCell ref="E58:H58"/>
    <mergeCell ref="E80:H80"/>
    <mergeCell ref="E84:H84"/>
    <mergeCell ref="E82:H82"/>
    <mergeCell ref="E86:H86"/>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146</v>
      </c>
    </row>
    <row r="3" s="1" customFormat="1" ht="6.96" customHeight="1">
      <c r="B3" s="141"/>
      <c r="C3" s="142"/>
      <c r="D3" s="142"/>
      <c r="E3" s="142"/>
      <c r="F3" s="142"/>
      <c r="G3" s="142"/>
      <c r="H3" s="142"/>
      <c r="I3" s="142"/>
      <c r="J3" s="142"/>
      <c r="K3" s="142"/>
      <c r="L3" s="22"/>
      <c r="AT3" s="19" t="s">
        <v>79</v>
      </c>
    </row>
    <row r="4" s="1" customFormat="1" ht="24.96" customHeight="1">
      <c r="B4" s="22"/>
      <c r="D4" s="143" t="s">
        <v>161</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1. TK Velké Březno - Boletice n.L. a 1. SK v žst. Boletice_OPRAVA č.1</v>
      </c>
      <c r="F7" s="145"/>
      <c r="G7" s="145"/>
      <c r="H7" s="145"/>
      <c r="L7" s="22"/>
    </row>
    <row r="8">
      <c r="B8" s="22"/>
      <c r="D8" s="145" t="s">
        <v>162</v>
      </c>
      <c r="L8" s="22"/>
    </row>
    <row r="9" s="1" customFormat="1" ht="16.5" customHeight="1">
      <c r="B9" s="22"/>
      <c r="E9" s="146" t="s">
        <v>924</v>
      </c>
      <c r="F9" s="1"/>
      <c r="G9" s="1"/>
      <c r="H9" s="1"/>
      <c r="L9" s="22"/>
    </row>
    <row r="10" s="1" customFormat="1" ht="12" customHeight="1">
      <c r="B10" s="22"/>
      <c r="D10" s="145" t="s">
        <v>164</v>
      </c>
      <c r="L10" s="22"/>
    </row>
    <row r="11" s="2" customFormat="1" ht="16.5" customHeight="1">
      <c r="A11" s="40"/>
      <c r="B11" s="46"/>
      <c r="C11" s="40"/>
      <c r="D11" s="40"/>
      <c r="E11" s="158" t="s">
        <v>1663</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471</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1713</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15. 3. 2021</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stavby'!AN10="","",'Rekapitulace stavby'!AN10)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stavby'!E11="","",'Rekapitulace stavby'!E11)</f>
        <v xml:space="preserve"> </v>
      </c>
      <c r="F19" s="40"/>
      <c r="G19" s="40"/>
      <c r="H19" s="40"/>
      <c r="I19" s="145" t="s">
        <v>27</v>
      </c>
      <c r="J19" s="135" t="str">
        <f>IF('Rekapitulace stavby'!AN11="","",'Rekapitulace stavby'!AN11)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stavby'!AN16="","",'Rekapitulace stavby'!AN16)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stavby'!E17="","",'Rekapitulace stavby'!E17)</f>
        <v xml:space="preserve"> </v>
      </c>
      <c r="F25" s="40"/>
      <c r="G25" s="40"/>
      <c r="H25" s="40"/>
      <c r="I25" s="145" t="s">
        <v>27</v>
      </c>
      <c r="J25" s="135" t="str">
        <f>IF('Rekapitulace stavby'!AN17="","",'Rekapitulace stavby'!AN17)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stavby'!AN19="","",'Rekapitulace stavby'!AN19)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stavby'!E20="","",'Rekapitulace stavby'!E20)</f>
        <v>Věra Trnková</v>
      </c>
      <c r="F28" s="40"/>
      <c r="G28" s="40"/>
      <c r="H28" s="40"/>
      <c r="I28" s="145" t="s">
        <v>27</v>
      </c>
      <c r="J28" s="135" t="str">
        <f>IF('Rekapitulace stavby'!AN20="","",'Rekapitulace stavby'!AN20)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34</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36</v>
      </c>
      <c r="E34" s="40"/>
      <c r="F34" s="40"/>
      <c r="G34" s="40"/>
      <c r="H34" s="40"/>
      <c r="I34" s="40"/>
      <c r="J34" s="156">
        <f>ROUND(J95,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38</v>
      </c>
      <c r="G36" s="40"/>
      <c r="H36" s="40"/>
      <c r="I36" s="157" t="s">
        <v>37</v>
      </c>
      <c r="J36" s="157" t="s">
        <v>39</v>
      </c>
      <c r="K36" s="40"/>
      <c r="L36" s="147"/>
      <c r="S36" s="40"/>
      <c r="T36" s="40"/>
      <c r="U36" s="40"/>
      <c r="V36" s="40"/>
      <c r="W36" s="40"/>
      <c r="X36" s="40"/>
      <c r="Y36" s="40"/>
      <c r="Z36" s="40"/>
      <c r="AA36" s="40"/>
      <c r="AB36" s="40"/>
      <c r="AC36" s="40"/>
      <c r="AD36" s="40"/>
      <c r="AE36" s="40"/>
    </row>
    <row r="37" s="2" customFormat="1" ht="14.4" customHeight="1">
      <c r="A37" s="40"/>
      <c r="B37" s="46"/>
      <c r="C37" s="40"/>
      <c r="D37" s="158" t="s">
        <v>40</v>
      </c>
      <c r="E37" s="145" t="s">
        <v>41</v>
      </c>
      <c r="F37" s="159">
        <f>ROUND((SUM(BE95:BE109)),  2)</f>
        <v>0</v>
      </c>
      <c r="G37" s="40"/>
      <c r="H37" s="40"/>
      <c r="I37" s="160">
        <v>0.20999999999999999</v>
      </c>
      <c r="J37" s="159">
        <f>ROUND(((SUM(BE95:BE109))*I37),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42</v>
      </c>
      <c r="F38" s="159">
        <f>ROUND((SUM(BF95:BF109)),  2)</f>
        <v>0</v>
      </c>
      <c r="G38" s="40"/>
      <c r="H38" s="40"/>
      <c r="I38" s="160">
        <v>0.14999999999999999</v>
      </c>
      <c r="J38" s="159">
        <f>ROUND(((SUM(BF95:BF109))*I38),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43</v>
      </c>
      <c r="F39" s="159">
        <f>ROUND((SUM(BG95:BG109)),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44</v>
      </c>
      <c r="F40" s="159">
        <f>ROUND((SUM(BH95:BH109)),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45</v>
      </c>
      <c r="F41" s="159">
        <f>ROUND((SUM(BI95:BI109)),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46</v>
      </c>
      <c r="E43" s="163"/>
      <c r="F43" s="163"/>
      <c r="G43" s="164" t="s">
        <v>47</v>
      </c>
      <c r="H43" s="165" t="s">
        <v>48</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170</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1. TK Velké Březno - Boletice n.L. a 1. SK v žst. Boletice_OPRAVA č.1</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162</v>
      </c>
      <c r="D53" s="24"/>
      <c r="E53" s="24"/>
      <c r="F53" s="24"/>
      <c r="G53" s="24"/>
      <c r="H53" s="24"/>
      <c r="I53" s="24"/>
      <c r="J53" s="24"/>
      <c r="K53" s="24"/>
      <c r="L53" s="22"/>
    </row>
    <row r="54" s="1" customFormat="1" ht="16.5" customHeight="1">
      <c r="B54" s="23"/>
      <c r="C54" s="24"/>
      <c r="D54" s="24"/>
      <c r="E54" s="172" t="s">
        <v>924</v>
      </c>
      <c r="F54" s="24"/>
      <c r="G54" s="24"/>
      <c r="H54" s="24"/>
      <c r="I54" s="24"/>
      <c r="J54" s="24"/>
      <c r="K54" s="24"/>
      <c r="L54" s="22"/>
    </row>
    <row r="55" s="1" customFormat="1" ht="12" customHeight="1">
      <c r="B55" s="23"/>
      <c r="C55" s="34" t="s">
        <v>164</v>
      </c>
      <c r="D55" s="24"/>
      <c r="E55" s="24"/>
      <c r="F55" s="24"/>
      <c r="G55" s="24"/>
      <c r="H55" s="24"/>
      <c r="I55" s="24"/>
      <c r="J55" s="24"/>
      <c r="K55" s="24"/>
      <c r="L55" s="22"/>
    </row>
    <row r="56" s="2" customFormat="1" ht="16.5" customHeight="1">
      <c r="A56" s="40"/>
      <c r="B56" s="41"/>
      <c r="C56" s="42"/>
      <c r="D56" s="42"/>
      <c r="E56" s="278" t="s">
        <v>1663</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471</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VRN - km 441,562</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15. 3. 2021</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Věra Trnková</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171</v>
      </c>
      <c r="D65" s="174"/>
      <c r="E65" s="174"/>
      <c r="F65" s="174"/>
      <c r="G65" s="174"/>
      <c r="H65" s="174"/>
      <c r="I65" s="174"/>
      <c r="J65" s="175" t="s">
        <v>172</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68</v>
      </c>
      <c r="D67" s="42"/>
      <c r="E67" s="42"/>
      <c r="F67" s="42"/>
      <c r="G67" s="42"/>
      <c r="H67" s="42"/>
      <c r="I67" s="42"/>
      <c r="J67" s="104">
        <f>J95</f>
        <v>0</v>
      </c>
      <c r="K67" s="42"/>
      <c r="L67" s="147"/>
      <c r="S67" s="40"/>
      <c r="T67" s="40"/>
      <c r="U67" s="40"/>
      <c r="V67" s="40"/>
      <c r="W67" s="40"/>
      <c r="X67" s="40"/>
      <c r="Y67" s="40"/>
      <c r="Z67" s="40"/>
      <c r="AA67" s="40"/>
      <c r="AB67" s="40"/>
      <c r="AC67" s="40"/>
      <c r="AD67" s="40"/>
      <c r="AE67" s="40"/>
      <c r="AU67" s="19" t="s">
        <v>173</v>
      </c>
    </row>
    <row r="68" s="9" customFormat="1" ht="24.96" customHeight="1">
      <c r="A68" s="9"/>
      <c r="B68" s="177"/>
      <c r="C68" s="178"/>
      <c r="D68" s="179" t="s">
        <v>882</v>
      </c>
      <c r="E68" s="180"/>
      <c r="F68" s="180"/>
      <c r="G68" s="180"/>
      <c r="H68" s="180"/>
      <c r="I68" s="180"/>
      <c r="J68" s="181">
        <f>J96</f>
        <v>0</v>
      </c>
      <c r="K68" s="178"/>
      <c r="L68" s="182"/>
      <c r="S68" s="9"/>
      <c r="T68" s="9"/>
      <c r="U68" s="9"/>
      <c r="V68" s="9"/>
      <c r="W68" s="9"/>
      <c r="X68" s="9"/>
      <c r="Y68" s="9"/>
      <c r="Z68" s="9"/>
      <c r="AA68" s="9"/>
      <c r="AB68" s="9"/>
      <c r="AC68" s="9"/>
      <c r="AD68" s="9"/>
      <c r="AE68" s="9"/>
    </row>
    <row r="69" s="10" customFormat="1" ht="19.92" customHeight="1">
      <c r="A69" s="10"/>
      <c r="B69" s="183"/>
      <c r="C69" s="127"/>
      <c r="D69" s="184" t="s">
        <v>1405</v>
      </c>
      <c r="E69" s="185"/>
      <c r="F69" s="185"/>
      <c r="G69" s="185"/>
      <c r="H69" s="185"/>
      <c r="I69" s="185"/>
      <c r="J69" s="186">
        <f>J97</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1406</v>
      </c>
      <c r="E70" s="185"/>
      <c r="F70" s="185"/>
      <c r="G70" s="185"/>
      <c r="H70" s="185"/>
      <c r="I70" s="185"/>
      <c r="J70" s="186">
        <f>J102</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1407</v>
      </c>
      <c r="E71" s="185"/>
      <c r="F71" s="185"/>
      <c r="G71" s="185"/>
      <c r="H71" s="185"/>
      <c r="I71" s="185"/>
      <c r="J71" s="186">
        <f>J105</f>
        <v>0</v>
      </c>
      <c r="K71" s="127"/>
      <c r="L71" s="187"/>
      <c r="S71" s="10"/>
      <c r="T71" s="10"/>
      <c r="U71" s="10"/>
      <c r="V71" s="10"/>
      <c r="W71" s="10"/>
      <c r="X71" s="10"/>
      <c r="Y71" s="10"/>
      <c r="Z71" s="10"/>
      <c r="AA71" s="10"/>
      <c r="AB71" s="10"/>
      <c r="AC71" s="10"/>
      <c r="AD71" s="10"/>
      <c r="AE71" s="10"/>
    </row>
    <row r="72" s="2" customFormat="1" ht="21.84" customHeight="1">
      <c r="A72" s="40"/>
      <c r="B72" s="41"/>
      <c r="C72" s="42"/>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6.96" customHeight="1">
      <c r="A73" s="40"/>
      <c r="B73" s="61"/>
      <c r="C73" s="62"/>
      <c r="D73" s="62"/>
      <c r="E73" s="62"/>
      <c r="F73" s="62"/>
      <c r="G73" s="62"/>
      <c r="H73" s="62"/>
      <c r="I73" s="62"/>
      <c r="J73" s="62"/>
      <c r="K73" s="62"/>
      <c r="L73" s="147"/>
      <c r="S73" s="40"/>
      <c r="T73" s="40"/>
      <c r="U73" s="40"/>
      <c r="V73" s="40"/>
      <c r="W73" s="40"/>
      <c r="X73" s="40"/>
      <c r="Y73" s="40"/>
      <c r="Z73" s="40"/>
      <c r="AA73" s="40"/>
      <c r="AB73" s="40"/>
      <c r="AC73" s="40"/>
      <c r="AD73" s="40"/>
      <c r="AE73" s="40"/>
    </row>
    <row r="77" s="2" customFormat="1" ht="6.96" customHeight="1">
      <c r="A77" s="40"/>
      <c r="B77" s="63"/>
      <c r="C77" s="64"/>
      <c r="D77" s="64"/>
      <c r="E77" s="64"/>
      <c r="F77" s="64"/>
      <c r="G77" s="64"/>
      <c r="H77" s="64"/>
      <c r="I77" s="64"/>
      <c r="J77" s="64"/>
      <c r="K77" s="64"/>
      <c r="L77" s="147"/>
      <c r="S77" s="40"/>
      <c r="T77" s="40"/>
      <c r="U77" s="40"/>
      <c r="V77" s="40"/>
      <c r="W77" s="40"/>
      <c r="X77" s="40"/>
      <c r="Y77" s="40"/>
      <c r="Z77" s="40"/>
      <c r="AA77" s="40"/>
      <c r="AB77" s="40"/>
      <c r="AC77" s="40"/>
      <c r="AD77" s="40"/>
      <c r="AE77" s="40"/>
    </row>
    <row r="78" s="2" customFormat="1" ht="24.96" customHeight="1">
      <c r="A78" s="40"/>
      <c r="B78" s="41"/>
      <c r="C78" s="25" t="s">
        <v>176</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2" customHeight="1">
      <c r="A80" s="40"/>
      <c r="B80" s="41"/>
      <c r="C80" s="34" t="s">
        <v>16</v>
      </c>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6.5" customHeight="1">
      <c r="A81" s="40"/>
      <c r="B81" s="41"/>
      <c r="C81" s="42"/>
      <c r="D81" s="42"/>
      <c r="E81" s="172" t="str">
        <f>E7</f>
        <v>Oprava trati v úseku 1. TK Velké Březno - Boletice n.L. a 1. SK v žst. Boletice_OPRAVA č.1</v>
      </c>
      <c r="F81" s="34"/>
      <c r="G81" s="34"/>
      <c r="H81" s="34"/>
      <c r="I81" s="42"/>
      <c r="J81" s="42"/>
      <c r="K81" s="42"/>
      <c r="L81" s="147"/>
      <c r="S81" s="40"/>
      <c r="T81" s="40"/>
      <c r="U81" s="40"/>
      <c r="V81" s="40"/>
      <c r="W81" s="40"/>
      <c r="X81" s="40"/>
      <c r="Y81" s="40"/>
      <c r="Z81" s="40"/>
      <c r="AA81" s="40"/>
      <c r="AB81" s="40"/>
      <c r="AC81" s="40"/>
      <c r="AD81" s="40"/>
      <c r="AE81" s="40"/>
    </row>
    <row r="82" s="1" customFormat="1" ht="12" customHeight="1">
      <c r="B82" s="23"/>
      <c r="C82" s="34" t="s">
        <v>162</v>
      </c>
      <c r="D82" s="24"/>
      <c r="E82" s="24"/>
      <c r="F82" s="24"/>
      <c r="G82" s="24"/>
      <c r="H82" s="24"/>
      <c r="I82" s="24"/>
      <c r="J82" s="24"/>
      <c r="K82" s="24"/>
      <c r="L82" s="22"/>
    </row>
    <row r="83" s="1" customFormat="1" ht="16.5" customHeight="1">
      <c r="B83" s="23"/>
      <c r="C83" s="24"/>
      <c r="D83" s="24"/>
      <c r="E83" s="172" t="s">
        <v>924</v>
      </c>
      <c r="F83" s="24"/>
      <c r="G83" s="24"/>
      <c r="H83" s="24"/>
      <c r="I83" s="24"/>
      <c r="J83" s="24"/>
      <c r="K83" s="24"/>
      <c r="L83" s="22"/>
    </row>
    <row r="84" s="1" customFormat="1" ht="12" customHeight="1">
      <c r="B84" s="23"/>
      <c r="C84" s="34" t="s">
        <v>164</v>
      </c>
      <c r="D84" s="24"/>
      <c r="E84" s="24"/>
      <c r="F84" s="24"/>
      <c r="G84" s="24"/>
      <c r="H84" s="24"/>
      <c r="I84" s="24"/>
      <c r="J84" s="24"/>
      <c r="K84" s="24"/>
      <c r="L84" s="22"/>
    </row>
    <row r="85" s="2" customFormat="1" ht="16.5" customHeight="1">
      <c r="A85" s="40"/>
      <c r="B85" s="41"/>
      <c r="C85" s="42"/>
      <c r="D85" s="42"/>
      <c r="E85" s="278" t="s">
        <v>1663</v>
      </c>
      <c r="F85" s="42"/>
      <c r="G85" s="42"/>
      <c r="H85" s="42"/>
      <c r="I85" s="42"/>
      <c r="J85" s="42"/>
      <c r="K85" s="42"/>
      <c r="L85" s="147"/>
      <c r="S85" s="40"/>
      <c r="T85" s="40"/>
      <c r="U85" s="40"/>
      <c r="V85" s="40"/>
      <c r="W85" s="40"/>
      <c r="X85" s="40"/>
      <c r="Y85" s="40"/>
      <c r="Z85" s="40"/>
      <c r="AA85" s="40"/>
      <c r="AB85" s="40"/>
      <c r="AC85" s="40"/>
      <c r="AD85" s="40"/>
      <c r="AE85" s="40"/>
    </row>
    <row r="86" s="2" customFormat="1" ht="12" customHeight="1">
      <c r="A86" s="40"/>
      <c r="B86" s="41"/>
      <c r="C86" s="34" t="s">
        <v>471</v>
      </c>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6.5" customHeight="1">
      <c r="A87" s="40"/>
      <c r="B87" s="41"/>
      <c r="C87" s="42"/>
      <c r="D87" s="42"/>
      <c r="E87" s="71" t="str">
        <f>E13</f>
        <v>002 - VRN - km 441,562</v>
      </c>
      <c r="F87" s="42"/>
      <c r="G87" s="42"/>
      <c r="H87" s="42"/>
      <c r="I87" s="42"/>
      <c r="J87" s="42"/>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2" customHeight="1">
      <c r="A89" s="40"/>
      <c r="B89" s="41"/>
      <c r="C89" s="34" t="s">
        <v>21</v>
      </c>
      <c r="D89" s="42"/>
      <c r="E89" s="42"/>
      <c r="F89" s="29" t="str">
        <f>F16</f>
        <v xml:space="preserve"> </v>
      </c>
      <c r="G89" s="42"/>
      <c r="H89" s="42"/>
      <c r="I89" s="34" t="s">
        <v>23</v>
      </c>
      <c r="J89" s="74" t="str">
        <f>IF(J16="","",J16)</f>
        <v>15. 3. 2021</v>
      </c>
      <c r="K89" s="42"/>
      <c r="L89" s="147"/>
      <c r="S89" s="40"/>
      <c r="T89" s="40"/>
      <c r="U89" s="40"/>
      <c r="V89" s="40"/>
      <c r="W89" s="40"/>
      <c r="X89" s="40"/>
      <c r="Y89" s="40"/>
      <c r="Z89" s="40"/>
      <c r="AA89" s="40"/>
      <c r="AB89" s="40"/>
      <c r="AC89" s="40"/>
      <c r="AD89" s="40"/>
      <c r="AE89" s="40"/>
    </row>
    <row r="90" s="2" customFormat="1" ht="6.96" customHeight="1">
      <c r="A90" s="40"/>
      <c r="B90" s="41"/>
      <c r="C90" s="42"/>
      <c r="D90" s="42"/>
      <c r="E90" s="42"/>
      <c r="F90" s="42"/>
      <c r="G90" s="42"/>
      <c r="H90" s="42"/>
      <c r="I90" s="42"/>
      <c r="J90" s="42"/>
      <c r="K90" s="42"/>
      <c r="L90" s="147"/>
      <c r="S90" s="40"/>
      <c r="T90" s="40"/>
      <c r="U90" s="40"/>
      <c r="V90" s="40"/>
      <c r="W90" s="40"/>
      <c r="X90" s="40"/>
      <c r="Y90" s="40"/>
      <c r="Z90" s="40"/>
      <c r="AA90" s="40"/>
      <c r="AB90" s="40"/>
      <c r="AC90" s="40"/>
      <c r="AD90" s="40"/>
      <c r="AE90" s="40"/>
    </row>
    <row r="91" s="2" customFormat="1" ht="15.15" customHeight="1">
      <c r="A91" s="40"/>
      <c r="B91" s="41"/>
      <c r="C91" s="34" t="s">
        <v>25</v>
      </c>
      <c r="D91" s="42"/>
      <c r="E91" s="42"/>
      <c r="F91" s="29" t="str">
        <f>E19</f>
        <v xml:space="preserve"> </v>
      </c>
      <c r="G91" s="42"/>
      <c r="H91" s="42"/>
      <c r="I91" s="34" t="s">
        <v>30</v>
      </c>
      <c r="J91" s="38" t="str">
        <f>E25</f>
        <v xml:space="preserve"> </v>
      </c>
      <c r="K91" s="42"/>
      <c r="L91" s="147"/>
      <c r="S91" s="40"/>
      <c r="T91" s="40"/>
      <c r="U91" s="40"/>
      <c r="V91" s="40"/>
      <c r="W91" s="40"/>
      <c r="X91" s="40"/>
      <c r="Y91" s="40"/>
      <c r="Z91" s="40"/>
      <c r="AA91" s="40"/>
      <c r="AB91" s="40"/>
      <c r="AC91" s="40"/>
      <c r="AD91" s="40"/>
      <c r="AE91" s="40"/>
    </row>
    <row r="92" s="2" customFormat="1" ht="15.15" customHeight="1">
      <c r="A92" s="40"/>
      <c r="B92" s="41"/>
      <c r="C92" s="34" t="s">
        <v>28</v>
      </c>
      <c r="D92" s="42"/>
      <c r="E92" s="42"/>
      <c r="F92" s="29" t="str">
        <f>IF(E22="","",E22)</f>
        <v>Vyplň údaj</v>
      </c>
      <c r="G92" s="42"/>
      <c r="H92" s="42"/>
      <c r="I92" s="34" t="s">
        <v>32</v>
      </c>
      <c r="J92" s="38" t="str">
        <f>E28</f>
        <v>Věra Trnková</v>
      </c>
      <c r="K92" s="42"/>
      <c r="L92" s="147"/>
      <c r="S92" s="40"/>
      <c r="T92" s="40"/>
      <c r="U92" s="40"/>
      <c r="V92" s="40"/>
      <c r="W92" s="40"/>
      <c r="X92" s="40"/>
      <c r="Y92" s="40"/>
      <c r="Z92" s="40"/>
      <c r="AA92" s="40"/>
      <c r="AB92" s="40"/>
      <c r="AC92" s="40"/>
      <c r="AD92" s="40"/>
      <c r="AE92" s="40"/>
    </row>
    <row r="93" s="2" customFormat="1" ht="10.32" customHeight="1">
      <c r="A93" s="40"/>
      <c r="B93" s="41"/>
      <c r="C93" s="42"/>
      <c r="D93" s="42"/>
      <c r="E93" s="42"/>
      <c r="F93" s="42"/>
      <c r="G93" s="42"/>
      <c r="H93" s="42"/>
      <c r="I93" s="42"/>
      <c r="J93" s="42"/>
      <c r="K93" s="42"/>
      <c r="L93" s="147"/>
      <c r="S93" s="40"/>
      <c r="T93" s="40"/>
      <c r="U93" s="40"/>
      <c r="V93" s="40"/>
      <c r="W93" s="40"/>
      <c r="X93" s="40"/>
      <c r="Y93" s="40"/>
      <c r="Z93" s="40"/>
      <c r="AA93" s="40"/>
      <c r="AB93" s="40"/>
      <c r="AC93" s="40"/>
      <c r="AD93" s="40"/>
      <c r="AE93" s="40"/>
    </row>
    <row r="94" s="11" customFormat="1" ht="29.28" customHeight="1">
      <c r="A94" s="188"/>
      <c r="B94" s="189"/>
      <c r="C94" s="190" t="s">
        <v>177</v>
      </c>
      <c r="D94" s="191" t="s">
        <v>55</v>
      </c>
      <c r="E94" s="191" t="s">
        <v>51</v>
      </c>
      <c r="F94" s="191" t="s">
        <v>52</v>
      </c>
      <c r="G94" s="191" t="s">
        <v>178</v>
      </c>
      <c r="H94" s="191" t="s">
        <v>179</v>
      </c>
      <c r="I94" s="191" t="s">
        <v>180</v>
      </c>
      <c r="J94" s="191" t="s">
        <v>172</v>
      </c>
      <c r="K94" s="192" t="s">
        <v>181</v>
      </c>
      <c r="L94" s="193"/>
      <c r="M94" s="94" t="s">
        <v>19</v>
      </c>
      <c r="N94" s="95" t="s">
        <v>40</v>
      </c>
      <c r="O94" s="95" t="s">
        <v>182</v>
      </c>
      <c r="P94" s="95" t="s">
        <v>183</v>
      </c>
      <c r="Q94" s="95" t="s">
        <v>184</v>
      </c>
      <c r="R94" s="95" t="s">
        <v>185</v>
      </c>
      <c r="S94" s="95" t="s">
        <v>186</v>
      </c>
      <c r="T94" s="96" t="s">
        <v>187</v>
      </c>
      <c r="U94" s="188"/>
      <c r="V94" s="188"/>
      <c r="W94" s="188"/>
      <c r="X94" s="188"/>
      <c r="Y94" s="188"/>
      <c r="Z94" s="188"/>
      <c r="AA94" s="188"/>
      <c r="AB94" s="188"/>
      <c r="AC94" s="188"/>
      <c r="AD94" s="188"/>
      <c r="AE94" s="188"/>
    </row>
    <row r="95" s="2" customFormat="1" ht="22.8" customHeight="1">
      <c r="A95" s="40"/>
      <c r="B95" s="41"/>
      <c r="C95" s="101" t="s">
        <v>188</v>
      </c>
      <c r="D95" s="42"/>
      <c r="E95" s="42"/>
      <c r="F95" s="42"/>
      <c r="G95" s="42"/>
      <c r="H95" s="42"/>
      <c r="I95" s="42"/>
      <c r="J95" s="194">
        <f>BK95</f>
        <v>0</v>
      </c>
      <c r="K95" s="42"/>
      <c r="L95" s="46"/>
      <c r="M95" s="97"/>
      <c r="N95" s="195"/>
      <c r="O95" s="98"/>
      <c r="P95" s="196">
        <f>P96</f>
        <v>0</v>
      </c>
      <c r="Q95" s="98"/>
      <c r="R95" s="196">
        <f>R96</f>
        <v>0</v>
      </c>
      <c r="S95" s="98"/>
      <c r="T95" s="197">
        <f>T96</f>
        <v>0</v>
      </c>
      <c r="U95" s="40"/>
      <c r="V95" s="40"/>
      <c r="W95" s="40"/>
      <c r="X95" s="40"/>
      <c r="Y95" s="40"/>
      <c r="Z95" s="40"/>
      <c r="AA95" s="40"/>
      <c r="AB95" s="40"/>
      <c r="AC95" s="40"/>
      <c r="AD95" s="40"/>
      <c r="AE95" s="40"/>
      <c r="AT95" s="19" t="s">
        <v>69</v>
      </c>
      <c r="AU95" s="19" t="s">
        <v>173</v>
      </c>
      <c r="BK95" s="198">
        <f>BK96</f>
        <v>0</v>
      </c>
    </row>
    <row r="96" s="12" customFormat="1" ht="25.92" customHeight="1">
      <c r="A96" s="12"/>
      <c r="B96" s="199"/>
      <c r="C96" s="200"/>
      <c r="D96" s="201" t="s">
        <v>69</v>
      </c>
      <c r="E96" s="202" t="s">
        <v>108</v>
      </c>
      <c r="F96" s="202" t="s">
        <v>883</v>
      </c>
      <c r="G96" s="200"/>
      <c r="H96" s="200"/>
      <c r="I96" s="203"/>
      <c r="J96" s="204">
        <f>BK96</f>
        <v>0</v>
      </c>
      <c r="K96" s="200"/>
      <c r="L96" s="205"/>
      <c r="M96" s="206"/>
      <c r="N96" s="207"/>
      <c r="O96" s="207"/>
      <c r="P96" s="208">
        <f>P97+P102+P105</f>
        <v>0</v>
      </c>
      <c r="Q96" s="207"/>
      <c r="R96" s="208">
        <f>R97+R102+R105</f>
        <v>0</v>
      </c>
      <c r="S96" s="207"/>
      <c r="T96" s="209">
        <f>T97+T102+T105</f>
        <v>0</v>
      </c>
      <c r="U96" s="12"/>
      <c r="V96" s="12"/>
      <c r="W96" s="12"/>
      <c r="X96" s="12"/>
      <c r="Y96" s="12"/>
      <c r="Z96" s="12"/>
      <c r="AA96" s="12"/>
      <c r="AB96" s="12"/>
      <c r="AC96" s="12"/>
      <c r="AD96" s="12"/>
      <c r="AE96" s="12"/>
      <c r="AR96" s="210" t="s">
        <v>192</v>
      </c>
      <c r="AT96" s="211" t="s">
        <v>69</v>
      </c>
      <c r="AU96" s="211" t="s">
        <v>70</v>
      </c>
      <c r="AY96" s="210" t="s">
        <v>191</v>
      </c>
      <c r="BK96" s="212">
        <f>BK97+BK102+BK105</f>
        <v>0</v>
      </c>
    </row>
    <row r="97" s="12" customFormat="1" ht="22.8" customHeight="1">
      <c r="A97" s="12"/>
      <c r="B97" s="199"/>
      <c r="C97" s="200"/>
      <c r="D97" s="201" t="s">
        <v>69</v>
      </c>
      <c r="E97" s="213" t="s">
        <v>1408</v>
      </c>
      <c r="F97" s="213" t="s">
        <v>1409</v>
      </c>
      <c r="G97" s="200"/>
      <c r="H97" s="200"/>
      <c r="I97" s="203"/>
      <c r="J97" s="214">
        <f>BK97</f>
        <v>0</v>
      </c>
      <c r="K97" s="200"/>
      <c r="L97" s="205"/>
      <c r="M97" s="206"/>
      <c r="N97" s="207"/>
      <c r="O97" s="207"/>
      <c r="P97" s="208">
        <f>SUM(P98:P101)</f>
        <v>0</v>
      </c>
      <c r="Q97" s="207"/>
      <c r="R97" s="208">
        <f>SUM(R98:R101)</f>
        <v>0</v>
      </c>
      <c r="S97" s="207"/>
      <c r="T97" s="209">
        <f>SUM(T98:T101)</f>
        <v>0</v>
      </c>
      <c r="U97" s="12"/>
      <c r="V97" s="12"/>
      <c r="W97" s="12"/>
      <c r="X97" s="12"/>
      <c r="Y97" s="12"/>
      <c r="Z97" s="12"/>
      <c r="AA97" s="12"/>
      <c r="AB97" s="12"/>
      <c r="AC97" s="12"/>
      <c r="AD97" s="12"/>
      <c r="AE97" s="12"/>
      <c r="AR97" s="210" t="s">
        <v>192</v>
      </c>
      <c r="AT97" s="211" t="s">
        <v>69</v>
      </c>
      <c r="AU97" s="211" t="s">
        <v>77</v>
      </c>
      <c r="AY97" s="210" t="s">
        <v>191</v>
      </c>
      <c r="BK97" s="212">
        <f>SUM(BK98:BK101)</f>
        <v>0</v>
      </c>
    </row>
    <row r="98" s="2" customFormat="1" ht="16.5" customHeight="1">
      <c r="A98" s="40"/>
      <c r="B98" s="41"/>
      <c r="C98" s="215" t="s">
        <v>77</v>
      </c>
      <c r="D98" s="215" t="s">
        <v>194</v>
      </c>
      <c r="E98" s="216" t="s">
        <v>1410</v>
      </c>
      <c r="F98" s="217" t="s">
        <v>1411</v>
      </c>
      <c r="G98" s="218" t="s">
        <v>886</v>
      </c>
      <c r="H98" s="219">
        <v>1</v>
      </c>
      <c r="I98" s="220"/>
      <c r="J98" s="221">
        <f>ROUND(I98*H98,2)</f>
        <v>0</v>
      </c>
      <c r="K98" s="217" t="s">
        <v>521</v>
      </c>
      <c r="L98" s="46"/>
      <c r="M98" s="222" t="s">
        <v>19</v>
      </c>
      <c r="N98" s="223" t="s">
        <v>41</v>
      </c>
      <c r="O98" s="86"/>
      <c r="P98" s="224">
        <f>O98*H98</f>
        <v>0</v>
      </c>
      <c r="Q98" s="224">
        <v>0</v>
      </c>
      <c r="R98" s="224">
        <f>Q98*H98</f>
        <v>0</v>
      </c>
      <c r="S98" s="224">
        <v>0</v>
      </c>
      <c r="T98" s="225">
        <f>S98*H98</f>
        <v>0</v>
      </c>
      <c r="U98" s="40"/>
      <c r="V98" s="40"/>
      <c r="W98" s="40"/>
      <c r="X98" s="40"/>
      <c r="Y98" s="40"/>
      <c r="Z98" s="40"/>
      <c r="AA98" s="40"/>
      <c r="AB98" s="40"/>
      <c r="AC98" s="40"/>
      <c r="AD98" s="40"/>
      <c r="AE98" s="40"/>
      <c r="AR98" s="226" t="s">
        <v>1412</v>
      </c>
      <c r="AT98" s="226" t="s">
        <v>194</v>
      </c>
      <c r="AU98" s="226" t="s">
        <v>79</v>
      </c>
      <c r="AY98" s="19" t="s">
        <v>191</v>
      </c>
      <c r="BE98" s="227">
        <f>IF(N98="základní",J98,0)</f>
        <v>0</v>
      </c>
      <c r="BF98" s="227">
        <f>IF(N98="snížená",J98,0)</f>
        <v>0</v>
      </c>
      <c r="BG98" s="227">
        <f>IF(N98="zákl. přenesená",J98,0)</f>
        <v>0</v>
      </c>
      <c r="BH98" s="227">
        <f>IF(N98="sníž. přenesená",J98,0)</f>
        <v>0</v>
      </c>
      <c r="BI98" s="227">
        <f>IF(N98="nulová",J98,0)</f>
        <v>0</v>
      </c>
      <c r="BJ98" s="19" t="s">
        <v>77</v>
      </c>
      <c r="BK98" s="227">
        <f>ROUND(I98*H98,2)</f>
        <v>0</v>
      </c>
      <c r="BL98" s="19" t="s">
        <v>1412</v>
      </c>
      <c r="BM98" s="226" t="s">
        <v>1714</v>
      </c>
    </row>
    <row r="99" s="2" customFormat="1">
      <c r="A99" s="40"/>
      <c r="B99" s="41"/>
      <c r="C99" s="42"/>
      <c r="D99" s="230" t="s">
        <v>231</v>
      </c>
      <c r="E99" s="42"/>
      <c r="F99" s="271" t="s">
        <v>1414</v>
      </c>
      <c r="G99" s="42"/>
      <c r="H99" s="42"/>
      <c r="I99" s="272"/>
      <c r="J99" s="42"/>
      <c r="K99" s="42"/>
      <c r="L99" s="46"/>
      <c r="M99" s="273"/>
      <c r="N99" s="274"/>
      <c r="O99" s="86"/>
      <c r="P99" s="86"/>
      <c r="Q99" s="86"/>
      <c r="R99" s="86"/>
      <c r="S99" s="86"/>
      <c r="T99" s="87"/>
      <c r="U99" s="40"/>
      <c r="V99" s="40"/>
      <c r="W99" s="40"/>
      <c r="X99" s="40"/>
      <c r="Y99" s="40"/>
      <c r="Z99" s="40"/>
      <c r="AA99" s="40"/>
      <c r="AB99" s="40"/>
      <c r="AC99" s="40"/>
      <c r="AD99" s="40"/>
      <c r="AE99" s="40"/>
      <c r="AT99" s="19" t="s">
        <v>231</v>
      </c>
      <c r="AU99" s="19" t="s">
        <v>79</v>
      </c>
    </row>
    <row r="100" s="2" customFormat="1" ht="16.5" customHeight="1">
      <c r="A100" s="40"/>
      <c r="B100" s="41"/>
      <c r="C100" s="215" t="s">
        <v>79</v>
      </c>
      <c r="D100" s="215" t="s">
        <v>194</v>
      </c>
      <c r="E100" s="216" t="s">
        <v>1415</v>
      </c>
      <c r="F100" s="217" t="s">
        <v>1416</v>
      </c>
      <c r="G100" s="218" t="s">
        <v>886</v>
      </c>
      <c r="H100" s="219">
        <v>1</v>
      </c>
      <c r="I100" s="220"/>
      <c r="J100" s="221">
        <f>ROUND(I100*H100,2)</f>
        <v>0</v>
      </c>
      <c r="K100" s="217" t="s">
        <v>521</v>
      </c>
      <c r="L100" s="46"/>
      <c r="M100" s="222" t="s">
        <v>19</v>
      </c>
      <c r="N100" s="223" t="s">
        <v>41</v>
      </c>
      <c r="O100" s="86"/>
      <c r="P100" s="224">
        <f>O100*H100</f>
        <v>0</v>
      </c>
      <c r="Q100" s="224">
        <v>0</v>
      </c>
      <c r="R100" s="224">
        <f>Q100*H100</f>
        <v>0</v>
      </c>
      <c r="S100" s="224">
        <v>0</v>
      </c>
      <c r="T100" s="225">
        <f>S100*H100</f>
        <v>0</v>
      </c>
      <c r="U100" s="40"/>
      <c r="V100" s="40"/>
      <c r="W100" s="40"/>
      <c r="X100" s="40"/>
      <c r="Y100" s="40"/>
      <c r="Z100" s="40"/>
      <c r="AA100" s="40"/>
      <c r="AB100" s="40"/>
      <c r="AC100" s="40"/>
      <c r="AD100" s="40"/>
      <c r="AE100" s="40"/>
      <c r="AR100" s="226" t="s">
        <v>1412</v>
      </c>
      <c r="AT100" s="226" t="s">
        <v>194</v>
      </c>
      <c r="AU100" s="226" t="s">
        <v>79</v>
      </c>
      <c r="AY100" s="19" t="s">
        <v>191</v>
      </c>
      <c r="BE100" s="227">
        <f>IF(N100="základní",J100,0)</f>
        <v>0</v>
      </c>
      <c r="BF100" s="227">
        <f>IF(N100="snížená",J100,0)</f>
        <v>0</v>
      </c>
      <c r="BG100" s="227">
        <f>IF(N100="zákl. přenesená",J100,0)</f>
        <v>0</v>
      </c>
      <c r="BH100" s="227">
        <f>IF(N100="sníž. přenesená",J100,0)</f>
        <v>0</v>
      </c>
      <c r="BI100" s="227">
        <f>IF(N100="nulová",J100,0)</f>
        <v>0</v>
      </c>
      <c r="BJ100" s="19" t="s">
        <v>77</v>
      </c>
      <c r="BK100" s="227">
        <f>ROUND(I100*H100,2)</f>
        <v>0</v>
      </c>
      <c r="BL100" s="19" t="s">
        <v>1412</v>
      </c>
      <c r="BM100" s="226" t="s">
        <v>1715</v>
      </c>
    </row>
    <row r="101" s="2" customFormat="1">
      <c r="A101" s="40"/>
      <c r="B101" s="41"/>
      <c r="C101" s="42"/>
      <c r="D101" s="230" t="s">
        <v>231</v>
      </c>
      <c r="E101" s="42"/>
      <c r="F101" s="271" t="s">
        <v>1716</v>
      </c>
      <c r="G101" s="42"/>
      <c r="H101" s="42"/>
      <c r="I101" s="272"/>
      <c r="J101" s="42"/>
      <c r="K101" s="42"/>
      <c r="L101" s="46"/>
      <c r="M101" s="273"/>
      <c r="N101" s="274"/>
      <c r="O101" s="86"/>
      <c r="P101" s="86"/>
      <c r="Q101" s="86"/>
      <c r="R101" s="86"/>
      <c r="S101" s="86"/>
      <c r="T101" s="87"/>
      <c r="U101" s="40"/>
      <c r="V101" s="40"/>
      <c r="W101" s="40"/>
      <c r="X101" s="40"/>
      <c r="Y101" s="40"/>
      <c r="Z101" s="40"/>
      <c r="AA101" s="40"/>
      <c r="AB101" s="40"/>
      <c r="AC101" s="40"/>
      <c r="AD101" s="40"/>
      <c r="AE101" s="40"/>
      <c r="AT101" s="19" t="s">
        <v>231</v>
      </c>
      <c r="AU101" s="19" t="s">
        <v>79</v>
      </c>
    </row>
    <row r="102" s="12" customFormat="1" ht="22.8" customHeight="1">
      <c r="A102" s="12"/>
      <c r="B102" s="199"/>
      <c r="C102" s="200"/>
      <c r="D102" s="201" t="s">
        <v>69</v>
      </c>
      <c r="E102" s="213" t="s">
        <v>1419</v>
      </c>
      <c r="F102" s="213" t="s">
        <v>1420</v>
      </c>
      <c r="G102" s="200"/>
      <c r="H102" s="200"/>
      <c r="I102" s="203"/>
      <c r="J102" s="214">
        <f>BK102</f>
        <v>0</v>
      </c>
      <c r="K102" s="200"/>
      <c r="L102" s="205"/>
      <c r="M102" s="206"/>
      <c r="N102" s="207"/>
      <c r="O102" s="207"/>
      <c r="P102" s="208">
        <f>SUM(P103:P104)</f>
        <v>0</v>
      </c>
      <c r="Q102" s="207"/>
      <c r="R102" s="208">
        <f>SUM(R103:R104)</f>
        <v>0</v>
      </c>
      <c r="S102" s="207"/>
      <c r="T102" s="209">
        <f>SUM(T103:T104)</f>
        <v>0</v>
      </c>
      <c r="U102" s="12"/>
      <c r="V102" s="12"/>
      <c r="W102" s="12"/>
      <c r="X102" s="12"/>
      <c r="Y102" s="12"/>
      <c r="Z102" s="12"/>
      <c r="AA102" s="12"/>
      <c r="AB102" s="12"/>
      <c r="AC102" s="12"/>
      <c r="AD102" s="12"/>
      <c r="AE102" s="12"/>
      <c r="AR102" s="210" t="s">
        <v>192</v>
      </c>
      <c r="AT102" s="211" t="s">
        <v>69</v>
      </c>
      <c r="AU102" s="211" t="s">
        <v>77</v>
      </c>
      <c r="AY102" s="210" t="s">
        <v>191</v>
      </c>
      <c r="BK102" s="212">
        <f>SUM(BK103:BK104)</f>
        <v>0</v>
      </c>
    </row>
    <row r="103" s="2" customFormat="1" ht="16.5" customHeight="1">
      <c r="A103" s="40"/>
      <c r="B103" s="41"/>
      <c r="C103" s="215" t="s">
        <v>90</v>
      </c>
      <c r="D103" s="215" t="s">
        <v>194</v>
      </c>
      <c r="E103" s="216" t="s">
        <v>1421</v>
      </c>
      <c r="F103" s="217" t="s">
        <v>1420</v>
      </c>
      <c r="G103" s="218" t="s">
        <v>886</v>
      </c>
      <c r="H103" s="219">
        <v>1</v>
      </c>
      <c r="I103" s="220"/>
      <c r="J103" s="221">
        <f>ROUND(I103*H103,2)</f>
        <v>0</v>
      </c>
      <c r="K103" s="217" t="s">
        <v>521</v>
      </c>
      <c r="L103" s="46"/>
      <c r="M103" s="222" t="s">
        <v>19</v>
      </c>
      <c r="N103" s="223" t="s">
        <v>41</v>
      </c>
      <c r="O103" s="86"/>
      <c r="P103" s="224">
        <f>O103*H103</f>
        <v>0</v>
      </c>
      <c r="Q103" s="224">
        <v>0</v>
      </c>
      <c r="R103" s="224">
        <f>Q103*H103</f>
        <v>0</v>
      </c>
      <c r="S103" s="224">
        <v>0</v>
      </c>
      <c r="T103" s="225">
        <f>S103*H103</f>
        <v>0</v>
      </c>
      <c r="U103" s="40"/>
      <c r="V103" s="40"/>
      <c r="W103" s="40"/>
      <c r="X103" s="40"/>
      <c r="Y103" s="40"/>
      <c r="Z103" s="40"/>
      <c r="AA103" s="40"/>
      <c r="AB103" s="40"/>
      <c r="AC103" s="40"/>
      <c r="AD103" s="40"/>
      <c r="AE103" s="40"/>
      <c r="AR103" s="226" t="s">
        <v>1412</v>
      </c>
      <c r="AT103" s="226" t="s">
        <v>194</v>
      </c>
      <c r="AU103" s="226" t="s">
        <v>79</v>
      </c>
      <c r="AY103" s="19" t="s">
        <v>191</v>
      </c>
      <c r="BE103" s="227">
        <f>IF(N103="základní",J103,0)</f>
        <v>0</v>
      </c>
      <c r="BF103" s="227">
        <f>IF(N103="snížená",J103,0)</f>
        <v>0</v>
      </c>
      <c r="BG103" s="227">
        <f>IF(N103="zákl. přenesená",J103,0)</f>
        <v>0</v>
      </c>
      <c r="BH103" s="227">
        <f>IF(N103="sníž. přenesená",J103,0)</f>
        <v>0</v>
      </c>
      <c r="BI103" s="227">
        <f>IF(N103="nulová",J103,0)</f>
        <v>0</v>
      </c>
      <c r="BJ103" s="19" t="s">
        <v>77</v>
      </c>
      <c r="BK103" s="227">
        <f>ROUND(I103*H103,2)</f>
        <v>0</v>
      </c>
      <c r="BL103" s="19" t="s">
        <v>1412</v>
      </c>
      <c r="BM103" s="226" t="s">
        <v>1717</v>
      </c>
    </row>
    <row r="104" s="2" customFormat="1">
      <c r="A104" s="40"/>
      <c r="B104" s="41"/>
      <c r="C104" s="42"/>
      <c r="D104" s="230" t="s">
        <v>231</v>
      </c>
      <c r="E104" s="42"/>
      <c r="F104" s="271" t="s">
        <v>1423</v>
      </c>
      <c r="G104" s="42"/>
      <c r="H104" s="42"/>
      <c r="I104" s="272"/>
      <c r="J104" s="42"/>
      <c r="K104" s="42"/>
      <c r="L104" s="46"/>
      <c r="M104" s="273"/>
      <c r="N104" s="274"/>
      <c r="O104" s="86"/>
      <c r="P104" s="86"/>
      <c r="Q104" s="86"/>
      <c r="R104" s="86"/>
      <c r="S104" s="86"/>
      <c r="T104" s="87"/>
      <c r="U104" s="40"/>
      <c r="V104" s="40"/>
      <c r="W104" s="40"/>
      <c r="X104" s="40"/>
      <c r="Y104" s="40"/>
      <c r="Z104" s="40"/>
      <c r="AA104" s="40"/>
      <c r="AB104" s="40"/>
      <c r="AC104" s="40"/>
      <c r="AD104" s="40"/>
      <c r="AE104" s="40"/>
      <c r="AT104" s="19" t="s">
        <v>231</v>
      </c>
      <c r="AU104" s="19" t="s">
        <v>79</v>
      </c>
    </row>
    <row r="105" s="12" customFormat="1" ht="22.8" customHeight="1">
      <c r="A105" s="12"/>
      <c r="B105" s="199"/>
      <c r="C105" s="200"/>
      <c r="D105" s="201" t="s">
        <v>69</v>
      </c>
      <c r="E105" s="213" t="s">
        <v>1424</v>
      </c>
      <c r="F105" s="213" t="s">
        <v>1425</v>
      </c>
      <c r="G105" s="200"/>
      <c r="H105" s="200"/>
      <c r="I105" s="203"/>
      <c r="J105" s="214">
        <f>BK105</f>
        <v>0</v>
      </c>
      <c r="K105" s="200"/>
      <c r="L105" s="205"/>
      <c r="M105" s="206"/>
      <c r="N105" s="207"/>
      <c r="O105" s="207"/>
      <c r="P105" s="208">
        <f>SUM(P106:P109)</f>
        <v>0</v>
      </c>
      <c r="Q105" s="207"/>
      <c r="R105" s="208">
        <f>SUM(R106:R109)</f>
        <v>0</v>
      </c>
      <c r="S105" s="207"/>
      <c r="T105" s="209">
        <f>SUM(T106:T109)</f>
        <v>0</v>
      </c>
      <c r="U105" s="12"/>
      <c r="V105" s="12"/>
      <c r="W105" s="12"/>
      <c r="X105" s="12"/>
      <c r="Y105" s="12"/>
      <c r="Z105" s="12"/>
      <c r="AA105" s="12"/>
      <c r="AB105" s="12"/>
      <c r="AC105" s="12"/>
      <c r="AD105" s="12"/>
      <c r="AE105" s="12"/>
      <c r="AR105" s="210" t="s">
        <v>192</v>
      </c>
      <c r="AT105" s="211" t="s">
        <v>69</v>
      </c>
      <c r="AU105" s="211" t="s">
        <v>77</v>
      </c>
      <c r="AY105" s="210" t="s">
        <v>191</v>
      </c>
      <c r="BK105" s="212">
        <f>SUM(BK106:BK109)</f>
        <v>0</v>
      </c>
    </row>
    <row r="106" s="2" customFormat="1" ht="16.5" customHeight="1">
      <c r="A106" s="40"/>
      <c r="B106" s="41"/>
      <c r="C106" s="215" t="s">
        <v>119</v>
      </c>
      <c r="D106" s="215" t="s">
        <v>194</v>
      </c>
      <c r="E106" s="216" t="s">
        <v>1426</v>
      </c>
      <c r="F106" s="217" t="s">
        <v>1427</v>
      </c>
      <c r="G106" s="218" t="s">
        <v>886</v>
      </c>
      <c r="H106" s="219">
        <v>1</v>
      </c>
      <c r="I106" s="220"/>
      <c r="J106" s="221">
        <f>ROUND(I106*H106,2)</f>
        <v>0</v>
      </c>
      <c r="K106" s="217" t="s">
        <v>521</v>
      </c>
      <c r="L106" s="46"/>
      <c r="M106" s="222" t="s">
        <v>19</v>
      </c>
      <c r="N106" s="223" t="s">
        <v>41</v>
      </c>
      <c r="O106" s="86"/>
      <c r="P106" s="224">
        <f>O106*H106</f>
        <v>0</v>
      </c>
      <c r="Q106" s="224">
        <v>0</v>
      </c>
      <c r="R106" s="224">
        <f>Q106*H106</f>
        <v>0</v>
      </c>
      <c r="S106" s="224">
        <v>0</v>
      </c>
      <c r="T106" s="225">
        <f>S106*H106</f>
        <v>0</v>
      </c>
      <c r="U106" s="40"/>
      <c r="V106" s="40"/>
      <c r="W106" s="40"/>
      <c r="X106" s="40"/>
      <c r="Y106" s="40"/>
      <c r="Z106" s="40"/>
      <c r="AA106" s="40"/>
      <c r="AB106" s="40"/>
      <c r="AC106" s="40"/>
      <c r="AD106" s="40"/>
      <c r="AE106" s="40"/>
      <c r="AR106" s="226" t="s">
        <v>119</v>
      </c>
      <c r="AT106" s="226" t="s">
        <v>194</v>
      </c>
      <c r="AU106" s="226" t="s">
        <v>79</v>
      </c>
      <c r="AY106" s="19" t="s">
        <v>191</v>
      </c>
      <c r="BE106" s="227">
        <f>IF(N106="základní",J106,0)</f>
        <v>0</v>
      </c>
      <c r="BF106" s="227">
        <f>IF(N106="snížená",J106,0)</f>
        <v>0</v>
      </c>
      <c r="BG106" s="227">
        <f>IF(N106="zákl. přenesená",J106,0)</f>
        <v>0</v>
      </c>
      <c r="BH106" s="227">
        <f>IF(N106="sníž. přenesená",J106,0)</f>
        <v>0</v>
      </c>
      <c r="BI106" s="227">
        <f>IF(N106="nulová",J106,0)</f>
        <v>0</v>
      </c>
      <c r="BJ106" s="19" t="s">
        <v>77</v>
      </c>
      <c r="BK106" s="227">
        <f>ROUND(I106*H106,2)</f>
        <v>0</v>
      </c>
      <c r="BL106" s="19" t="s">
        <v>119</v>
      </c>
      <c r="BM106" s="226" t="s">
        <v>1718</v>
      </c>
    </row>
    <row r="107" s="2" customFormat="1">
      <c r="A107" s="40"/>
      <c r="B107" s="41"/>
      <c r="C107" s="42"/>
      <c r="D107" s="230" t="s">
        <v>231</v>
      </c>
      <c r="E107" s="42"/>
      <c r="F107" s="271" t="s">
        <v>1429</v>
      </c>
      <c r="G107" s="42"/>
      <c r="H107" s="42"/>
      <c r="I107" s="272"/>
      <c r="J107" s="42"/>
      <c r="K107" s="42"/>
      <c r="L107" s="46"/>
      <c r="M107" s="273"/>
      <c r="N107" s="274"/>
      <c r="O107" s="86"/>
      <c r="P107" s="86"/>
      <c r="Q107" s="86"/>
      <c r="R107" s="86"/>
      <c r="S107" s="86"/>
      <c r="T107" s="87"/>
      <c r="U107" s="40"/>
      <c r="V107" s="40"/>
      <c r="W107" s="40"/>
      <c r="X107" s="40"/>
      <c r="Y107" s="40"/>
      <c r="Z107" s="40"/>
      <c r="AA107" s="40"/>
      <c r="AB107" s="40"/>
      <c r="AC107" s="40"/>
      <c r="AD107" s="40"/>
      <c r="AE107" s="40"/>
      <c r="AT107" s="19" t="s">
        <v>231</v>
      </c>
      <c r="AU107" s="19" t="s">
        <v>79</v>
      </c>
    </row>
    <row r="108" s="13" customFormat="1">
      <c r="A108" s="13"/>
      <c r="B108" s="228"/>
      <c r="C108" s="229"/>
      <c r="D108" s="230" t="s">
        <v>200</v>
      </c>
      <c r="E108" s="231" t="s">
        <v>19</v>
      </c>
      <c r="F108" s="232" t="s">
        <v>1662</v>
      </c>
      <c r="G108" s="229"/>
      <c r="H108" s="231" t="s">
        <v>19</v>
      </c>
      <c r="I108" s="233"/>
      <c r="J108" s="229"/>
      <c r="K108" s="229"/>
      <c r="L108" s="234"/>
      <c r="M108" s="235"/>
      <c r="N108" s="236"/>
      <c r="O108" s="236"/>
      <c r="P108" s="236"/>
      <c r="Q108" s="236"/>
      <c r="R108" s="236"/>
      <c r="S108" s="236"/>
      <c r="T108" s="237"/>
      <c r="U108" s="13"/>
      <c r="V108" s="13"/>
      <c r="W108" s="13"/>
      <c r="X108" s="13"/>
      <c r="Y108" s="13"/>
      <c r="Z108" s="13"/>
      <c r="AA108" s="13"/>
      <c r="AB108" s="13"/>
      <c r="AC108" s="13"/>
      <c r="AD108" s="13"/>
      <c r="AE108" s="13"/>
      <c r="AT108" s="238" t="s">
        <v>200</v>
      </c>
      <c r="AU108" s="238" t="s">
        <v>79</v>
      </c>
      <c r="AV108" s="13" t="s">
        <v>77</v>
      </c>
      <c r="AW108" s="13" t="s">
        <v>31</v>
      </c>
      <c r="AX108" s="13" t="s">
        <v>70</v>
      </c>
      <c r="AY108" s="238" t="s">
        <v>191</v>
      </c>
    </row>
    <row r="109" s="14" customFormat="1">
      <c r="A109" s="14"/>
      <c r="B109" s="239"/>
      <c r="C109" s="240"/>
      <c r="D109" s="230" t="s">
        <v>200</v>
      </c>
      <c r="E109" s="241" t="s">
        <v>19</v>
      </c>
      <c r="F109" s="242" t="s">
        <v>77</v>
      </c>
      <c r="G109" s="240"/>
      <c r="H109" s="243">
        <v>1</v>
      </c>
      <c r="I109" s="244"/>
      <c r="J109" s="240"/>
      <c r="K109" s="240"/>
      <c r="L109" s="245"/>
      <c r="M109" s="275"/>
      <c r="N109" s="276"/>
      <c r="O109" s="276"/>
      <c r="P109" s="276"/>
      <c r="Q109" s="276"/>
      <c r="R109" s="276"/>
      <c r="S109" s="276"/>
      <c r="T109" s="277"/>
      <c r="U109" s="14"/>
      <c r="V109" s="14"/>
      <c r="W109" s="14"/>
      <c r="X109" s="14"/>
      <c r="Y109" s="14"/>
      <c r="Z109" s="14"/>
      <c r="AA109" s="14"/>
      <c r="AB109" s="14"/>
      <c r="AC109" s="14"/>
      <c r="AD109" s="14"/>
      <c r="AE109" s="14"/>
      <c r="AT109" s="249" t="s">
        <v>200</v>
      </c>
      <c r="AU109" s="249" t="s">
        <v>79</v>
      </c>
      <c r="AV109" s="14" t="s">
        <v>79</v>
      </c>
      <c r="AW109" s="14" t="s">
        <v>31</v>
      </c>
      <c r="AX109" s="14" t="s">
        <v>77</v>
      </c>
      <c r="AY109" s="249" t="s">
        <v>191</v>
      </c>
    </row>
    <row r="110" s="2" customFormat="1" ht="6.96" customHeight="1">
      <c r="A110" s="40"/>
      <c r="B110" s="61"/>
      <c r="C110" s="62"/>
      <c r="D110" s="62"/>
      <c r="E110" s="62"/>
      <c r="F110" s="62"/>
      <c r="G110" s="62"/>
      <c r="H110" s="62"/>
      <c r="I110" s="62"/>
      <c r="J110" s="62"/>
      <c r="K110" s="62"/>
      <c r="L110" s="46"/>
      <c r="M110" s="40"/>
      <c r="O110" s="40"/>
      <c r="P110" s="40"/>
      <c r="Q110" s="40"/>
      <c r="R110" s="40"/>
      <c r="S110" s="40"/>
      <c r="T110" s="40"/>
      <c r="U110" s="40"/>
      <c r="V110" s="40"/>
      <c r="W110" s="40"/>
      <c r="X110" s="40"/>
      <c r="Y110" s="40"/>
      <c r="Z110" s="40"/>
      <c r="AA110" s="40"/>
      <c r="AB110" s="40"/>
      <c r="AC110" s="40"/>
      <c r="AD110" s="40"/>
      <c r="AE110" s="40"/>
    </row>
  </sheetData>
  <sheetProtection sheet="1" autoFilter="0" formatColumns="0" formatRows="0" objects="1" scenarios="1" spinCount="100000" saltValue="AgodS8dqDB9PPHMcamm+MAvrTuXADLBdee4PXsQDR/SFD3cpcuDB4TtF9etKoFPpc2vzc+do8S/LHesLnzbi6Q==" hashValue="uA+iAknCXnAO+BResOmdcW2UQT/XDdqJwQG9JNAJX6FxZEnqTh9USP72eJmceBXgs8+UjIAoLpkIY+xTKMZBiA==" algorithmName="SHA-512" password="CC35"/>
  <autoFilter ref="C94:K109"/>
  <mergeCells count="15">
    <mergeCell ref="E7:H7"/>
    <mergeCell ref="E11:H11"/>
    <mergeCell ref="E9:H9"/>
    <mergeCell ref="E13:H13"/>
    <mergeCell ref="E22:H22"/>
    <mergeCell ref="E31:H31"/>
    <mergeCell ref="E52:H52"/>
    <mergeCell ref="E56:H56"/>
    <mergeCell ref="E54:H54"/>
    <mergeCell ref="E58:H58"/>
    <mergeCell ref="E81:H81"/>
    <mergeCell ref="E85:H85"/>
    <mergeCell ref="E83:H83"/>
    <mergeCell ref="E87:H87"/>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149</v>
      </c>
    </row>
    <row r="3" s="1" customFormat="1" ht="6.96" customHeight="1">
      <c r="B3" s="141"/>
      <c r="C3" s="142"/>
      <c r="D3" s="142"/>
      <c r="E3" s="142"/>
      <c r="F3" s="142"/>
      <c r="G3" s="142"/>
      <c r="H3" s="142"/>
      <c r="I3" s="142"/>
      <c r="J3" s="142"/>
      <c r="K3" s="142"/>
      <c r="L3" s="22"/>
      <c r="AT3" s="19" t="s">
        <v>79</v>
      </c>
    </row>
    <row r="4" s="1" customFormat="1" ht="24.96" customHeight="1">
      <c r="B4" s="22"/>
      <c r="D4" s="143" t="s">
        <v>161</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1. TK Velké Březno - Boletice n.L. a 1. SK v žst. Boletice_OPRAVA č.1</v>
      </c>
      <c r="F7" s="145"/>
      <c r="G7" s="145"/>
      <c r="H7" s="145"/>
      <c r="L7" s="22"/>
    </row>
    <row r="8" s="2" customFormat="1" ht="12" customHeight="1">
      <c r="A8" s="40"/>
      <c r="B8" s="46"/>
      <c r="C8" s="40"/>
      <c r="D8" s="145" t="s">
        <v>162</v>
      </c>
      <c r="E8" s="40"/>
      <c r="F8" s="40"/>
      <c r="G8" s="40"/>
      <c r="H8" s="40"/>
      <c r="I8" s="40"/>
      <c r="J8" s="40"/>
      <c r="K8" s="40"/>
      <c r="L8" s="147"/>
      <c r="S8" s="40"/>
      <c r="T8" s="40"/>
      <c r="U8" s="40"/>
      <c r="V8" s="40"/>
      <c r="W8" s="40"/>
      <c r="X8" s="40"/>
      <c r="Y8" s="40"/>
      <c r="Z8" s="40"/>
      <c r="AA8" s="40"/>
      <c r="AB8" s="40"/>
      <c r="AC8" s="40"/>
      <c r="AD8" s="40"/>
      <c r="AE8" s="40"/>
    </row>
    <row r="9" s="2" customFormat="1" ht="16.5" customHeight="1">
      <c r="A9" s="40"/>
      <c r="B9" s="46"/>
      <c r="C9" s="40"/>
      <c r="D9" s="40"/>
      <c r="E9" s="148" t="s">
        <v>1719</v>
      </c>
      <c r="F9" s="40"/>
      <c r="G9" s="40"/>
      <c r="H9" s="40"/>
      <c r="I9" s="40"/>
      <c r="J9" s="40"/>
      <c r="K9" s="40"/>
      <c r="L9" s="147"/>
      <c r="S9" s="40"/>
      <c r="T9" s="40"/>
      <c r="U9" s="40"/>
      <c r="V9" s="40"/>
      <c r="W9" s="40"/>
      <c r="X9" s="40"/>
      <c r="Y9" s="40"/>
      <c r="Z9" s="40"/>
      <c r="AA9" s="40"/>
      <c r="AB9" s="40"/>
      <c r="AC9" s="40"/>
      <c r="AD9" s="40"/>
      <c r="AE9" s="40"/>
    </row>
    <row r="10" s="2" customFormat="1">
      <c r="A10" s="40"/>
      <c r="B10" s="46"/>
      <c r="C10" s="40"/>
      <c r="D10" s="40"/>
      <c r="E10" s="40"/>
      <c r="F10" s="40"/>
      <c r="G10" s="40"/>
      <c r="H10" s="40"/>
      <c r="I10" s="40"/>
      <c r="J10" s="40"/>
      <c r="K10" s="40"/>
      <c r="L10" s="147"/>
      <c r="S10" s="40"/>
      <c r="T10" s="40"/>
      <c r="U10" s="40"/>
      <c r="V10" s="40"/>
      <c r="W10" s="40"/>
      <c r="X10" s="40"/>
      <c r="Y10" s="40"/>
      <c r="Z10" s="40"/>
      <c r="AA10" s="40"/>
      <c r="AB10" s="40"/>
      <c r="AC10" s="40"/>
      <c r="AD10" s="40"/>
      <c r="AE10" s="40"/>
    </row>
    <row r="11" s="2" customFormat="1" ht="12" customHeight="1">
      <c r="A11" s="40"/>
      <c r="B11" s="46"/>
      <c r="C11" s="40"/>
      <c r="D11" s="145" t="s">
        <v>18</v>
      </c>
      <c r="E11" s="40"/>
      <c r="F11" s="135" t="s">
        <v>19</v>
      </c>
      <c r="G11" s="40"/>
      <c r="H11" s="40"/>
      <c r="I11" s="145" t="s">
        <v>20</v>
      </c>
      <c r="J11" s="135" t="s">
        <v>19</v>
      </c>
      <c r="K11" s="40"/>
      <c r="L11" s="147"/>
      <c r="S11" s="40"/>
      <c r="T11" s="40"/>
      <c r="U11" s="40"/>
      <c r="V11" s="40"/>
      <c r="W11" s="40"/>
      <c r="X11" s="40"/>
      <c r="Y11" s="40"/>
      <c r="Z11" s="40"/>
      <c r="AA11" s="40"/>
      <c r="AB11" s="40"/>
      <c r="AC11" s="40"/>
      <c r="AD11" s="40"/>
      <c r="AE11" s="40"/>
    </row>
    <row r="12" s="2" customFormat="1" ht="12" customHeight="1">
      <c r="A12" s="40"/>
      <c r="B12" s="46"/>
      <c r="C12" s="40"/>
      <c r="D12" s="145" t="s">
        <v>21</v>
      </c>
      <c r="E12" s="40"/>
      <c r="F12" s="135" t="s">
        <v>22</v>
      </c>
      <c r="G12" s="40"/>
      <c r="H12" s="40"/>
      <c r="I12" s="145" t="s">
        <v>23</v>
      </c>
      <c r="J12" s="149" t="str">
        <f>'Rekapitulace stavby'!AN8</f>
        <v>15. 3. 2021</v>
      </c>
      <c r="K12" s="40"/>
      <c r="L12" s="147"/>
      <c r="S12" s="40"/>
      <c r="T12" s="40"/>
      <c r="U12" s="40"/>
      <c r="V12" s="40"/>
      <c r="W12" s="40"/>
      <c r="X12" s="40"/>
      <c r="Y12" s="40"/>
      <c r="Z12" s="40"/>
      <c r="AA12" s="40"/>
      <c r="AB12" s="40"/>
      <c r="AC12" s="40"/>
      <c r="AD12" s="40"/>
      <c r="AE12" s="40"/>
    </row>
    <row r="13" s="2" customFormat="1" ht="10.8" customHeight="1">
      <c r="A13" s="40"/>
      <c r="B13" s="46"/>
      <c r="C13" s="40"/>
      <c r="D13" s="40"/>
      <c r="E13" s="40"/>
      <c r="F13" s="40"/>
      <c r="G13" s="40"/>
      <c r="H13" s="40"/>
      <c r="I13" s="40"/>
      <c r="J13" s="40"/>
      <c r="K13" s="40"/>
      <c r="L13" s="147"/>
      <c r="S13" s="40"/>
      <c r="T13" s="40"/>
      <c r="U13" s="40"/>
      <c r="V13" s="40"/>
      <c r="W13" s="40"/>
      <c r="X13" s="40"/>
      <c r="Y13" s="40"/>
      <c r="Z13" s="40"/>
      <c r="AA13" s="40"/>
      <c r="AB13" s="40"/>
      <c r="AC13" s="40"/>
      <c r="AD13" s="40"/>
      <c r="AE13" s="40"/>
    </row>
    <row r="14" s="2" customFormat="1" ht="12" customHeight="1">
      <c r="A14" s="40"/>
      <c r="B14" s="46"/>
      <c r="C14" s="40"/>
      <c r="D14" s="145" t="s">
        <v>25</v>
      </c>
      <c r="E14" s="40"/>
      <c r="F14" s="40"/>
      <c r="G14" s="40"/>
      <c r="H14" s="40"/>
      <c r="I14" s="145" t="s">
        <v>26</v>
      </c>
      <c r="J14" s="135" t="s">
        <v>19</v>
      </c>
      <c r="K14" s="40"/>
      <c r="L14" s="147"/>
      <c r="S14" s="40"/>
      <c r="T14" s="40"/>
      <c r="U14" s="40"/>
      <c r="V14" s="40"/>
      <c r="W14" s="40"/>
      <c r="X14" s="40"/>
      <c r="Y14" s="40"/>
      <c r="Z14" s="40"/>
      <c r="AA14" s="40"/>
      <c r="AB14" s="40"/>
      <c r="AC14" s="40"/>
      <c r="AD14" s="40"/>
      <c r="AE14" s="40"/>
    </row>
    <row r="15" s="2" customFormat="1" ht="18" customHeight="1">
      <c r="A15" s="40"/>
      <c r="B15" s="46"/>
      <c r="C15" s="40"/>
      <c r="D15" s="40"/>
      <c r="E15" s="135" t="s">
        <v>22</v>
      </c>
      <c r="F15" s="40"/>
      <c r="G15" s="40"/>
      <c r="H15" s="40"/>
      <c r="I15" s="145" t="s">
        <v>27</v>
      </c>
      <c r="J15" s="135" t="s">
        <v>19</v>
      </c>
      <c r="K15" s="40"/>
      <c r="L15" s="147"/>
      <c r="S15" s="40"/>
      <c r="T15" s="40"/>
      <c r="U15" s="40"/>
      <c r="V15" s="40"/>
      <c r="W15" s="40"/>
      <c r="X15" s="40"/>
      <c r="Y15" s="40"/>
      <c r="Z15" s="40"/>
      <c r="AA15" s="40"/>
      <c r="AB15" s="40"/>
      <c r="AC15" s="40"/>
      <c r="AD15" s="40"/>
      <c r="AE15" s="40"/>
    </row>
    <row r="16" s="2" customFormat="1" ht="6.96" customHeight="1">
      <c r="A16" s="40"/>
      <c r="B16" s="46"/>
      <c r="C16" s="40"/>
      <c r="D16" s="40"/>
      <c r="E16" s="40"/>
      <c r="F16" s="40"/>
      <c r="G16" s="40"/>
      <c r="H16" s="40"/>
      <c r="I16" s="40"/>
      <c r="J16" s="40"/>
      <c r="K16" s="40"/>
      <c r="L16" s="147"/>
      <c r="S16" s="40"/>
      <c r="T16" s="40"/>
      <c r="U16" s="40"/>
      <c r="V16" s="40"/>
      <c r="W16" s="40"/>
      <c r="X16" s="40"/>
      <c r="Y16" s="40"/>
      <c r="Z16" s="40"/>
      <c r="AA16" s="40"/>
      <c r="AB16" s="40"/>
      <c r="AC16" s="40"/>
      <c r="AD16" s="40"/>
      <c r="AE16" s="40"/>
    </row>
    <row r="17" s="2" customFormat="1" ht="12" customHeight="1">
      <c r="A17" s="40"/>
      <c r="B17" s="46"/>
      <c r="C17" s="40"/>
      <c r="D17" s="145" t="s">
        <v>28</v>
      </c>
      <c r="E17" s="40"/>
      <c r="F17" s="40"/>
      <c r="G17" s="40"/>
      <c r="H17" s="40"/>
      <c r="I17" s="145" t="s">
        <v>26</v>
      </c>
      <c r="J17" s="35" t="str">
        <f>'Rekapitulace stavby'!AN13</f>
        <v>Vyplň údaj</v>
      </c>
      <c r="K17" s="40"/>
      <c r="L17" s="147"/>
      <c r="S17" s="40"/>
      <c r="T17" s="40"/>
      <c r="U17" s="40"/>
      <c r="V17" s="40"/>
      <c r="W17" s="40"/>
      <c r="X17" s="40"/>
      <c r="Y17" s="40"/>
      <c r="Z17" s="40"/>
      <c r="AA17" s="40"/>
      <c r="AB17" s="40"/>
      <c r="AC17" s="40"/>
      <c r="AD17" s="40"/>
      <c r="AE17" s="40"/>
    </row>
    <row r="18" s="2" customFormat="1" ht="18" customHeight="1">
      <c r="A18" s="40"/>
      <c r="B18" s="46"/>
      <c r="C18" s="40"/>
      <c r="D18" s="40"/>
      <c r="E18" s="35" t="str">
        <f>'Rekapitulace stavby'!E14</f>
        <v>Vyplň údaj</v>
      </c>
      <c r="F18" s="135"/>
      <c r="G18" s="135"/>
      <c r="H18" s="135"/>
      <c r="I18" s="145" t="s">
        <v>27</v>
      </c>
      <c r="J18" s="35" t="str">
        <f>'Rekapitulace stavby'!AN14</f>
        <v>Vyplň údaj</v>
      </c>
      <c r="K18" s="40"/>
      <c r="L18" s="147"/>
      <c r="S18" s="40"/>
      <c r="T18" s="40"/>
      <c r="U18" s="40"/>
      <c r="V18" s="40"/>
      <c r="W18" s="40"/>
      <c r="X18" s="40"/>
      <c r="Y18" s="40"/>
      <c r="Z18" s="40"/>
      <c r="AA18" s="40"/>
      <c r="AB18" s="40"/>
      <c r="AC18" s="40"/>
      <c r="AD18" s="40"/>
      <c r="AE18" s="40"/>
    </row>
    <row r="19" s="2" customFormat="1" ht="6.96" customHeight="1">
      <c r="A19" s="40"/>
      <c r="B19" s="46"/>
      <c r="C19" s="40"/>
      <c r="D19" s="40"/>
      <c r="E19" s="40"/>
      <c r="F19" s="40"/>
      <c r="G19" s="40"/>
      <c r="H19" s="40"/>
      <c r="I19" s="40"/>
      <c r="J19" s="40"/>
      <c r="K19" s="40"/>
      <c r="L19" s="147"/>
      <c r="S19" s="40"/>
      <c r="T19" s="40"/>
      <c r="U19" s="40"/>
      <c r="V19" s="40"/>
      <c r="W19" s="40"/>
      <c r="X19" s="40"/>
      <c r="Y19" s="40"/>
      <c r="Z19" s="40"/>
      <c r="AA19" s="40"/>
      <c r="AB19" s="40"/>
      <c r="AC19" s="40"/>
      <c r="AD19" s="40"/>
      <c r="AE19" s="40"/>
    </row>
    <row r="20" s="2" customFormat="1" ht="12" customHeight="1">
      <c r="A20" s="40"/>
      <c r="B20" s="46"/>
      <c r="C20" s="40"/>
      <c r="D20" s="145" t="s">
        <v>30</v>
      </c>
      <c r="E20" s="40"/>
      <c r="F20" s="40"/>
      <c r="G20" s="40"/>
      <c r="H20" s="40"/>
      <c r="I20" s="145" t="s">
        <v>26</v>
      </c>
      <c r="J20" s="135" t="s">
        <v>19</v>
      </c>
      <c r="K20" s="40"/>
      <c r="L20" s="147"/>
      <c r="S20" s="40"/>
      <c r="T20" s="40"/>
      <c r="U20" s="40"/>
      <c r="V20" s="40"/>
      <c r="W20" s="40"/>
      <c r="X20" s="40"/>
      <c r="Y20" s="40"/>
      <c r="Z20" s="40"/>
      <c r="AA20" s="40"/>
      <c r="AB20" s="40"/>
      <c r="AC20" s="40"/>
      <c r="AD20" s="40"/>
      <c r="AE20" s="40"/>
    </row>
    <row r="21" s="2" customFormat="1" ht="18" customHeight="1">
      <c r="A21" s="40"/>
      <c r="B21" s="46"/>
      <c r="C21" s="40"/>
      <c r="D21" s="40"/>
      <c r="E21" s="135" t="s">
        <v>22</v>
      </c>
      <c r="F21" s="40"/>
      <c r="G21" s="40"/>
      <c r="H21" s="40"/>
      <c r="I21" s="145" t="s">
        <v>27</v>
      </c>
      <c r="J21" s="135" t="s">
        <v>19</v>
      </c>
      <c r="K21" s="40"/>
      <c r="L21" s="147"/>
      <c r="S21" s="40"/>
      <c r="T21" s="40"/>
      <c r="U21" s="40"/>
      <c r="V21" s="40"/>
      <c r="W21" s="40"/>
      <c r="X21" s="40"/>
      <c r="Y21" s="40"/>
      <c r="Z21" s="40"/>
      <c r="AA21" s="40"/>
      <c r="AB21" s="40"/>
      <c r="AC21" s="40"/>
      <c r="AD21" s="40"/>
      <c r="AE21" s="40"/>
    </row>
    <row r="22" s="2" customFormat="1" ht="6.96" customHeight="1">
      <c r="A22" s="40"/>
      <c r="B22" s="46"/>
      <c r="C22" s="40"/>
      <c r="D22" s="40"/>
      <c r="E22" s="40"/>
      <c r="F22" s="40"/>
      <c r="G22" s="40"/>
      <c r="H22" s="40"/>
      <c r="I22" s="40"/>
      <c r="J22" s="40"/>
      <c r="K22" s="40"/>
      <c r="L22" s="147"/>
      <c r="S22" s="40"/>
      <c r="T22" s="40"/>
      <c r="U22" s="40"/>
      <c r="V22" s="40"/>
      <c r="W22" s="40"/>
      <c r="X22" s="40"/>
      <c r="Y22" s="40"/>
      <c r="Z22" s="40"/>
      <c r="AA22" s="40"/>
      <c r="AB22" s="40"/>
      <c r="AC22" s="40"/>
      <c r="AD22" s="40"/>
      <c r="AE22" s="40"/>
    </row>
    <row r="23" s="2" customFormat="1" ht="12" customHeight="1">
      <c r="A23" s="40"/>
      <c r="B23" s="46"/>
      <c r="C23" s="40"/>
      <c r="D23" s="145" t="s">
        <v>32</v>
      </c>
      <c r="E23" s="40"/>
      <c r="F23" s="40"/>
      <c r="G23" s="40"/>
      <c r="H23" s="40"/>
      <c r="I23" s="145" t="s">
        <v>26</v>
      </c>
      <c r="J23" s="135" t="s">
        <v>19</v>
      </c>
      <c r="K23" s="40"/>
      <c r="L23" s="147"/>
      <c r="S23" s="40"/>
      <c r="T23" s="40"/>
      <c r="U23" s="40"/>
      <c r="V23" s="40"/>
      <c r="W23" s="40"/>
      <c r="X23" s="40"/>
      <c r="Y23" s="40"/>
      <c r="Z23" s="40"/>
      <c r="AA23" s="40"/>
      <c r="AB23" s="40"/>
      <c r="AC23" s="40"/>
      <c r="AD23" s="40"/>
      <c r="AE23" s="40"/>
    </row>
    <row r="24" s="2" customFormat="1" ht="18" customHeight="1">
      <c r="A24" s="40"/>
      <c r="B24" s="46"/>
      <c r="C24" s="40"/>
      <c r="D24" s="40"/>
      <c r="E24" s="135" t="s">
        <v>22</v>
      </c>
      <c r="F24" s="40"/>
      <c r="G24" s="40"/>
      <c r="H24" s="40"/>
      <c r="I24" s="145" t="s">
        <v>27</v>
      </c>
      <c r="J24" s="135" t="s">
        <v>19</v>
      </c>
      <c r="K24" s="40"/>
      <c r="L24" s="147"/>
      <c r="S24" s="40"/>
      <c r="T24" s="40"/>
      <c r="U24" s="40"/>
      <c r="V24" s="40"/>
      <c r="W24" s="40"/>
      <c r="X24" s="40"/>
      <c r="Y24" s="40"/>
      <c r="Z24" s="40"/>
      <c r="AA24" s="40"/>
      <c r="AB24" s="40"/>
      <c r="AC24" s="40"/>
      <c r="AD24" s="40"/>
      <c r="AE24" s="40"/>
    </row>
    <row r="25" s="2" customFormat="1" ht="6.96" customHeight="1">
      <c r="A25" s="40"/>
      <c r="B25" s="46"/>
      <c r="C25" s="40"/>
      <c r="D25" s="40"/>
      <c r="E25" s="40"/>
      <c r="F25" s="40"/>
      <c r="G25" s="40"/>
      <c r="H25" s="40"/>
      <c r="I25" s="40"/>
      <c r="J25" s="40"/>
      <c r="K25" s="40"/>
      <c r="L25" s="147"/>
      <c r="S25" s="40"/>
      <c r="T25" s="40"/>
      <c r="U25" s="40"/>
      <c r="V25" s="40"/>
      <c r="W25" s="40"/>
      <c r="X25" s="40"/>
      <c r="Y25" s="40"/>
      <c r="Z25" s="40"/>
      <c r="AA25" s="40"/>
      <c r="AB25" s="40"/>
      <c r="AC25" s="40"/>
      <c r="AD25" s="40"/>
      <c r="AE25" s="40"/>
    </row>
    <row r="26" s="2" customFormat="1" ht="12" customHeight="1">
      <c r="A26" s="40"/>
      <c r="B26" s="46"/>
      <c r="C26" s="40"/>
      <c r="D26" s="145" t="s">
        <v>34</v>
      </c>
      <c r="E26" s="40"/>
      <c r="F26" s="40"/>
      <c r="G26" s="40"/>
      <c r="H26" s="40"/>
      <c r="I26" s="40"/>
      <c r="J26" s="40"/>
      <c r="K26" s="40"/>
      <c r="L26" s="147"/>
      <c r="S26" s="40"/>
      <c r="T26" s="40"/>
      <c r="U26" s="40"/>
      <c r="V26" s="40"/>
      <c r="W26" s="40"/>
      <c r="X26" s="40"/>
      <c r="Y26" s="40"/>
      <c r="Z26" s="40"/>
      <c r="AA26" s="40"/>
      <c r="AB26" s="40"/>
      <c r="AC26" s="40"/>
      <c r="AD26" s="40"/>
      <c r="AE26" s="40"/>
    </row>
    <row r="27" s="8" customFormat="1" ht="16.5" customHeight="1">
      <c r="A27" s="150"/>
      <c r="B27" s="151"/>
      <c r="C27" s="150"/>
      <c r="D27" s="150"/>
      <c r="E27" s="152" t="s">
        <v>19</v>
      </c>
      <c r="F27" s="152"/>
      <c r="G27" s="152"/>
      <c r="H27" s="152"/>
      <c r="I27" s="150"/>
      <c r="J27" s="150"/>
      <c r="K27" s="150"/>
      <c r="L27" s="153"/>
      <c r="S27" s="150"/>
      <c r="T27" s="150"/>
      <c r="U27" s="150"/>
      <c r="V27" s="150"/>
      <c r="W27" s="150"/>
      <c r="X27" s="150"/>
      <c r="Y27" s="150"/>
      <c r="Z27" s="150"/>
      <c r="AA27" s="150"/>
      <c r="AB27" s="150"/>
      <c r="AC27" s="150"/>
      <c r="AD27" s="150"/>
      <c r="AE27" s="150"/>
    </row>
    <row r="28" s="2" customFormat="1" ht="6.96" customHeight="1">
      <c r="A28" s="40"/>
      <c r="B28" s="46"/>
      <c r="C28" s="40"/>
      <c r="D28" s="40"/>
      <c r="E28" s="40"/>
      <c r="F28" s="40"/>
      <c r="G28" s="40"/>
      <c r="H28" s="40"/>
      <c r="I28" s="40"/>
      <c r="J28" s="40"/>
      <c r="K28" s="40"/>
      <c r="L28" s="147"/>
      <c r="S28" s="40"/>
      <c r="T28" s="40"/>
      <c r="U28" s="40"/>
      <c r="V28" s="40"/>
      <c r="W28" s="40"/>
      <c r="X28" s="40"/>
      <c r="Y28" s="40"/>
      <c r="Z28" s="40"/>
      <c r="AA28" s="40"/>
      <c r="AB28" s="40"/>
      <c r="AC28" s="40"/>
      <c r="AD28" s="40"/>
      <c r="AE28" s="40"/>
    </row>
    <row r="29" s="2" customFormat="1" ht="6.96" customHeight="1">
      <c r="A29" s="40"/>
      <c r="B29" s="46"/>
      <c r="C29" s="40"/>
      <c r="D29" s="154"/>
      <c r="E29" s="154"/>
      <c r="F29" s="154"/>
      <c r="G29" s="154"/>
      <c r="H29" s="154"/>
      <c r="I29" s="154"/>
      <c r="J29" s="154"/>
      <c r="K29" s="154"/>
      <c r="L29" s="147"/>
      <c r="S29" s="40"/>
      <c r="T29" s="40"/>
      <c r="U29" s="40"/>
      <c r="V29" s="40"/>
      <c r="W29" s="40"/>
      <c r="X29" s="40"/>
      <c r="Y29" s="40"/>
      <c r="Z29" s="40"/>
      <c r="AA29" s="40"/>
      <c r="AB29" s="40"/>
      <c r="AC29" s="40"/>
      <c r="AD29" s="40"/>
      <c r="AE29" s="40"/>
    </row>
    <row r="30" s="2" customFormat="1" ht="25.44" customHeight="1">
      <c r="A30" s="40"/>
      <c r="B30" s="46"/>
      <c r="C30" s="40"/>
      <c r="D30" s="155" t="s">
        <v>36</v>
      </c>
      <c r="E30" s="40"/>
      <c r="F30" s="40"/>
      <c r="G30" s="40"/>
      <c r="H30" s="40"/>
      <c r="I30" s="40"/>
      <c r="J30" s="156">
        <f>ROUND(J80, 2)</f>
        <v>0</v>
      </c>
      <c r="K30" s="40"/>
      <c r="L30" s="147"/>
      <c r="S30" s="40"/>
      <c r="T30" s="40"/>
      <c r="U30" s="40"/>
      <c r="V30" s="40"/>
      <c r="W30" s="40"/>
      <c r="X30" s="40"/>
      <c r="Y30" s="40"/>
      <c r="Z30" s="40"/>
      <c r="AA30" s="40"/>
      <c r="AB30" s="40"/>
      <c r="AC30" s="40"/>
      <c r="AD30" s="40"/>
      <c r="AE30" s="40"/>
    </row>
    <row r="31" s="2" customFormat="1" ht="6.96" customHeight="1">
      <c r="A31" s="40"/>
      <c r="B31" s="46"/>
      <c r="C31" s="40"/>
      <c r="D31" s="154"/>
      <c r="E31" s="154"/>
      <c r="F31" s="154"/>
      <c r="G31" s="154"/>
      <c r="H31" s="154"/>
      <c r="I31" s="154"/>
      <c r="J31" s="154"/>
      <c r="K31" s="154"/>
      <c r="L31" s="147"/>
      <c r="S31" s="40"/>
      <c r="T31" s="40"/>
      <c r="U31" s="40"/>
      <c r="V31" s="40"/>
      <c r="W31" s="40"/>
      <c r="X31" s="40"/>
      <c r="Y31" s="40"/>
      <c r="Z31" s="40"/>
      <c r="AA31" s="40"/>
      <c r="AB31" s="40"/>
      <c r="AC31" s="40"/>
      <c r="AD31" s="40"/>
      <c r="AE31" s="40"/>
    </row>
    <row r="32" s="2" customFormat="1" ht="14.4" customHeight="1">
      <c r="A32" s="40"/>
      <c r="B32" s="46"/>
      <c r="C32" s="40"/>
      <c r="D32" s="40"/>
      <c r="E32" s="40"/>
      <c r="F32" s="157" t="s">
        <v>38</v>
      </c>
      <c r="G32" s="40"/>
      <c r="H32" s="40"/>
      <c r="I32" s="157" t="s">
        <v>37</v>
      </c>
      <c r="J32" s="157" t="s">
        <v>39</v>
      </c>
      <c r="K32" s="40"/>
      <c r="L32" s="147"/>
      <c r="S32" s="40"/>
      <c r="T32" s="40"/>
      <c r="U32" s="40"/>
      <c r="V32" s="40"/>
      <c r="W32" s="40"/>
      <c r="X32" s="40"/>
      <c r="Y32" s="40"/>
      <c r="Z32" s="40"/>
      <c r="AA32" s="40"/>
      <c r="AB32" s="40"/>
      <c r="AC32" s="40"/>
      <c r="AD32" s="40"/>
      <c r="AE32" s="40"/>
    </row>
    <row r="33" s="2" customFormat="1" ht="14.4" customHeight="1">
      <c r="A33" s="40"/>
      <c r="B33" s="46"/>
      <c r="C33" s="40"/>
      <c r="D33" s="158" t="s">
        <v>40</v>
      </c>
      <c r="E33" s="145" t="s">
        <v>41</v>
      </c>
      <c r="F33" s="159">
        <f>ROUND((SUM(BE80:BE100)),  2)</f>
        <v>0</v>
      </c>
      <c r="G33" s="40"/>
      <c r="H33" s="40"/>
      <c r="I33" s="160">
        <v>0.20999999999999999</v>
      </c>
      <c r="J33" s="159">
        <f>ROUND(((SUM(BE80:BE100))*I33),  2)</f>
        <v>0</v>
      </c>
      <c r="K33" s="40"/>
      <c r="L33" s="147"/>
      <c r="S33" s="40"/>
      <c r="T33" s="40"/>
      <c r="U33" s="40"/>
      <c r="V33" s="40"/>
      <c r="W33" s="40"/>
      <c r="X33" s="40"/>
      <c r="Y33" s="40"/>
      <c r="Z33" s="40"/>
      <c r="AA33" s="40"/>
      <c r="AB33" s="40"/>
      <c r="AC33" s="40"/>
      <c r="AD33" s="40"/>
      <c r="AE33" s="40"/>
    </row>
    <row r="34" s="2" customFormat="1" ht="14.4" customHeight="1">
      <c r="A34" s="40"/>
      <c r="B34" s="46"/>
      <c r="C34" s="40"/>
      <c r="D34" s="40"/>
      <c r="E34" s="145" t="s">
        <v>42</v>
      </c>
      <c r="F34" s="159">
        <f>ROUND((SUM(BF80:BF100)),  2)</f>
        <v>0</v>
      </c>
      <c r="G34" s="40"/>
      <c r="H34" s="40"/>
      <c r="I34" s="160">
        <v>0.14999999999999999</v>
      </c>
      <c r="J34" s="159">
        <f>ROUND(((SUM(BF80:BF100))*I34),  2)</f>
        <v>0</v>
      </c>
      <c r="K34" s="40"/>
      <c r="L34" s="147"/>
      <c r="S34" s="40"/>
      <c r="T34" s="40"/>
      <c r="U34" s="40"/>
      <c r="V34" s="40"/>
      <c r="W34" s="40"/>
      <c r="X34" s="40"/>
      <c r="Y34" s="40"/>
      <c r="Z34" s="40"/>
      <c r="AA34" s="40"/>
      <c r="AB34" s="40"/>
      <c r="AC34" s="40"/>
      <c r="AD34" s="40"/>
      <c r="AE34" s="40"/>
    </row>
    <row r="35" hidden="1" s="2" customFormat="1" ht="14.4" customHeight="1">
      <c r="A35" s="40"/>
      <c r="B35" s="46"/>
      <c r="C35" s="40"/>
      <c r="D35" s="40"/>
      <c r="E35" s="145" t="s">
        <v>43</v>
      </c>
      <c r="F35" s="159">
        <f>ROUND((SUM(BG80:BG100)),  2)</f>
        <v>0</v>
      </c>
      <c r="G35" s="40"/>
      <c r="H35" s="40"/>
      <c r="I35" s="160">
        <v>0.20999999999999999</v>
      </c>
      <c r="J35" s="159">
        <f>0</f>
        <v>0</v>
      </c>
      <c r="K35" s="40"/>
      <c r="L35" s="147"/>
      <c r="S35" s="40"/>
      <c r="T35" s="40"/>
      <c r="U35" s="40"/>
      <c r="V35" s="40"/>
      <c r="W35" s="40"/>
      <c r="X35" s="40"/>
      <c r="Y35" s="40"/>
      <c r="Z35" s="40"/>
      <c r="AA35" s="40"/>
      <c r="AB35" s="40"/>
      <c r="AC35" s="40"/>
      <c r="AD35" s="40"/>
      <c r="AE35" s="40"/>
    </row>
    <row r="36" hidden="1" s="2" customFormat="1" ht="14.4" customHeight="1">
      <c r="A36" s="40"/>
      <c r="B36" s="46"/>
      <c r="C36" s="40"/>
      <c r="D36" s="40"/>
      <c r="E36" s="145" t="s">
        <v>44</v>
      </c>
      <c r="F36" s="159">
        <f>ROUND((SUM(BH80:BH100)),  2)</f>
        <v>0</v>
      </c>
      <c r="G36" s="40"/>
      <c r="H36" s="40"/>
      <c r="I36" s="160">
        <v>0.14999999999999999</v>
      </c>
      <c r="J36" s="159">
        <f>0</f>
        <v>0</v>
      </c>
      <c r="K36" s="40"/>
      <c r="L36" s="147"/>
      <c r="S36" s="40"/>
      <c r="T36" s="40"/>
      <c r="U36" s="40"/>
      <c r="V36" s="40"/>
      <c r="W36" s="40"/>
      <c r="X36" s="40"/>
      <c r="Y36" s="40"/>
      <c r="Z36" s="40"/>
      <c r="AA36" s="40"/>
      <c r="AB36" s="40"/>
      <c r="AC36" s="40"/>
      <c r="AD36" s="40"/>
      <c r="AE36" s="40"/>
    </row>
    <row r="37" hidden="1" s="2" customFormat="1" ht="14.4" customHeight="1">
      <c r="A37" s="40"/>
      <c r="B37" s="46"/>
      <c r="C37" s="40"/>
      <c r="D37" s="40"/>
      <c r="E37" s="145" t="s">
        <v>45</v>
      </c>
      <c r="F37" s="159">
        <f>ROUND((SUM(BI80:BI100)),  2)</f>
        <v>0</v>
      </c>
      <c r="G37" s="40"/>
      <c r="H37" s="40"/>
      <c r="I37" s="160">
        <v>0</v>
      </c>
      <c r="J37" s="159">
        <f>0</f>
        <v>0</v>
      </c>
      <c r="K37" s="40"/>
      <c r="L37" s="147"/>
      <c r="S37" s="40"/>
      <c r="T37" s="40"/>
      <c r="U37" s="40"/>
      <c r="V37" s="40"/>
      <c r="W37" s="40"/>
      <c r="X37" s="40"/>
      <c r="Y37" s="40"/>
      <c r="Z37" s="40"/>
      <c r="AA37" s="40"/>
      <c r="AB37" s="40"/>
      <c r="AC37" s="40"/>
      <c r="AD37" s="40"/>
      <c r="AE37" s="40"/>
    </row>
    <row r="38" s="2" customFormat="1" ht="6.96" customHeight="1">
      <c r="A38" s="40"/>
      <c r="B38" s="46"/>
      <c r="C38" s="40"/>
      <c r="D38" s="40"/>
      <c r="E38" s="40"/>
      <c r="F38" s="40"/>
      <c r="G38" s="40"/>
      <c r="H38" s="40"/>
      <c r="I38" s="40"/>
      <c r="J38" s="40"/>
      <c r="K38" s="40"/>
      <c r="L38" s="147"/>
      <c r="S38" s="40"/>
      <c r="T38" s="40"/>
      <c r="U38" s="40"/>
      <c r="V38" s="40"/>
      <c r="W38" s="40"/>
      <c r="X38" s="40"/>
      <c r="Y38" s="40"/>
      <c r="Z38" s="40"/>
      <c r="AA38" s="40"/>
      <c r="AB38" s="40"/>
      <c r="AC38" s="40"/>
      <c r="AD38" s="40"/>
      <c r="AE38" s="40"/>
    </row>
    <row r="39" s="2" customFormat="1" ht="25.44" customHeight="1">
      <c r="A39" s="40"/>
      <c r="B39" s="46"/>
      <c r="C39" s="161"/>
      <c r="D39" s="162" t="s">
        <v>46</v>
      </c>
      <c r="E39" s="163"/>
      <c r="F39" s="163"/>
      <c r="G39" s="164" t="s">
        <v>47</v>
      </c>
      <c r="H39" s="165" t="s">
        <v>48</v>
      </c>
      <c r="I39" s="163"/>
      <c r="J39" s="166">
        <f>SUM(J30:J37)</f>
        <v>0</v>
      </c>
      <c r="K39" s="167"/>
      <c r="L39" s="147"/>
      <c r="S39" s="40"/>
      <c r="T39" s="40"/>
      <c r="U39" s="40"/>
      <c r="V39" s="40"/>
      <c r="W39" s="40"/>
      <c r="X39" s="40"/>
      <c r="Y39" s="40"/>
      <c r="Z39" s="40"/>
      <c r="AA39" s="40"/>
      <c r="AB39" s="40"/>
      <c r="AC39" s="40"/>
      <c r="AD39" s="40"/>
      <c r="AE39" s="40"/>
    </row>
    <row r="40" s="2" customFormat="1" ht="14.4" customHeight="1">
      <c r="A40" s="40"/>
      <c r="B40" s="168"/>
      <c r="C40" s="169"/>
      <c r="D40" s="169"/>
      <c r="E40" s="169"/>
      <c r="F40" s="169"/>
      <c r="G40" s="169"/>
      <c r="H40" s="169"/>
      <c r="I40" s="169"/>
      <c r="J40" s="169"/>
      <c r="K40" s="169"/>
      <c r="L40" s="147"/>
      <c r="S40" s="40"/>
      <c r="T40" s="40"/>
      <c r="U40" s="40"/>
      <c r="V40" s="40"/>
      <c r="W40" s="40"/>
      <c r="X40" s="40"/>
      <c r="Y40" s="40"/>
      <c r="Z40" s="40"/>
      <c r="AA40" s="40"/>
      <c r="AB40" s="40"/>
      <c r="AC40" s="40"/>
      <c r="AD40" s="40"/>
      <c r="AE40" s="40"/>
    </row>
    <row r="44" s="2" customFormat="1" ht="6.96" customHeight="1">
      <c r="A44" s="40"/>
      <c r="B44" s="170"/>
      <c r="C44" s="171"/>
      <c r="D44" s="171"/>
      <c r="E44" s="171"/>
      <c r="F44" s="171"/>
      <c r="G44" s="171"/>
      <c r="H44" s="171"/>
      <c r="I44" s="171"/>
      <c r="J44" s="171"/>
      <c r="K44" s="171"/>
      <c r="L44" s="147"/>
      <c r="S44" s="40"/>
      <c r="T44" s="40"/>
      <c r="U44" s="40"/>
      <c r="V44" s="40"/>
      <c r="W44" s="40"/>
      <c r="X44" s="40"/>
      <c r="Y44" s="40"/>
      <c r="Z44" s="40"/>
      <c r="AA44" s="40"/>
      <c r="AB44" s="40"/>
      <c r="AC44" s="40"/>
      <c r="AD44" s="40"/>
      <c r="AE44" s="40"/>
    </row>
    <row r="45" s="2" customFormat="1" ht="24.96" customHeight="1">
      <c r="A45" s="40"/>
      <c r="B45" s="41"/>
      <c r="C45" s="25" t="s">
        <v>170</v>
      </c>
      <c r="D45" s="42"/>
      <c r="E45" s="42"/>
      <c r="F45" s="42"/>
      <c r="G45" s="42"/>
      <c r="H45" s="42"/>
      <c r="I45" s="42"/>
      <c r="J45" s="42"/>
      <c r="K45" s="42"/>
      <c r="L45" s="147"/>
      <c r="S45" s="40"/>
      <c r="T45" s="40"/>
      <c r="U45" s="40"/>
      <c r="V45" s="40"/>
      <c r="W45" s="40"/>
      <c r="X45" s="40"/>
      <c r="Y45" s="40"/>
      <c r="Z45" s="40"/>
      <c r="AA45" s="40"/>
      <c r="AB45" s="40"/>
      <c r="AC45" s="40"/>
      <c r="AD45" s="40"/>
      <c r="AE45" s="40"/>
    </row>
    <row r="46" s="2" customFormat="1" ht="6.96" customHeight="1">
      <c r="A46" s="40"/>
      <c r="B46" s="41"/>
      <c r="C46" s="42"/>
      <c r="D46" s="42"/>
      <c r="E46" s="42"/>
      <c r="F46" s="42"/>
      <c r="G46" s="42"/>
      <c r="H46" s="42"/>
      <c r="I46" s="42"/>
      <c r="J46" s="42"/>
      <c r="K46" s="42"/>
      <c r="L46" s="147"/>
      <c r="S46" s="40"/>
      <c r="T46" s="40"/>
      <c r="U46" s="40"/>
      <c r="V46" s="40"/>
      <c r="W46" s="40"/>
      <c r="X46" s="40"/>
      <c r="Y46" s="40"/>
      <c r="Z46" s="40"/>
      <c r="AA46" s="40"/>
      <c r="AB46" s="40"/>
      <c r="AC46" s="40"/>
      <c r="AD46" s="40"/>
      <c r="AE46" s="40"/>
    </row>
    <row r="47" s="2" customFormat="1" ht="12" customHeight="1">
      <c r="A47" s="40"/>
      <c r="B47" s="41"/>
      <c r="C47" s="34" t="s">
        <v>16</v>
      </c>
      <c r="D47" s="42"/>
      <c r="E47" s="42"/>
      <c r="F47" s="42"/>
      <c r="G47" s="42"/>
      <c r="H47" s="42"/>
      <c r="I47" s="42"/>
      <c r="J47" s="42"/>
      <c r="K47" s="42"/>
      <c r="L47" s="147"/>
      <c r="S47" s="40"/>
      <c r="T47" s="40"/>
      <c r="U47" s="40"/>
      <c r="V47" s="40"/>
      <c r="W47" s="40"/>
      <c r="X47" s="40"/>
      <c r="Y47" s="40"/>
      <c r="Z47" s="40"/>
      <c r="AA47" s="40"/>
      <c r="AB47" s="40"/>
      <c r="AC47" s="40"/>
      <c r="AD47" s="40"/>
      <c r="AE47" s="40"/>
    </row>
    <row r="48" s="2" customFormat="1" ht="16.5" customHeight="1">
      <c r="A48" s="40"/>
      <c r="B48" s="41"/>
      <c r="C48" s="42"/>
      <c r="D48" s="42"/>
      <c r="E48" s="172" t="str">
        <f>E7</f>
        <v>Oprava trati v úseku 1. TK Velké Březno - Boletice n.L. a 1. SK v žst. Boletice_OPRAVA č.1</v>
      </c>
      <c r="F48" s="34"/>
      <c r="G48" s="34"/>
      <c r="H48" s="34"/>
      <c r="I48" s="42"/>
      <c r="J48" s="42"/>
      <c r="K48" s="42"/>
      <c r="L48" s="147"/>
      <c r="S48" s="40"/>
      <c r="T48" s="40"/>
      <c r="U48" s="40"/>
      <c r="V48" s="40"/>
      <c r="W48" s="40"/>
      <c r="X48" s="40"/>
      <c r="Y48" s="40"/>
      <c r="Z48" s="40"/>
      <c r="AA48" s="40"/>
      <c r="AB48" s="40"/>
      <c r="AC48" s="40"/>
      <c r="AD48" s="40"/>
      <c r="AE48" s="40"/>
    </row>
    <row r="49" s="2" customFormat="1" ht="12" customHeight="1">
      <c r="A49" s="40"/>
      <c r="B49" s="41"/>
      <c r="C49" s="34" t="s">
        <v>162</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16.5" customHeight="1">
      <c r="A50" s="40"/>
      <c r="B50" s="41"/>
      <c r="C50" s="42"/>
      <c r="D50" s="42"/>
      <c r="E50" s="71" t="str">
        <f>E9</f>
        <v>C - práce SSZT</v>
      </c>
      <c r="F50" s="42"/>
      <c r="G50" s="42"/>
      <c r="H50" s="42"/>
      <c r="I50" s="42"/>
      <c r="J50" s="42"/>
      <c r="K50" s="42"/>
      <c r="L50" s="147"/>
      <c r="S50" s="40"/>
      <c r="T50" s="40"/>
      <c r="U50" s="40"/>
      <c r="V50" s="40"/>
      <c r="W50" s="40"/>
      <c r="X50" s="40"/>
      <c r="Y50" s="40"/>
      <c r="Z50" s="40"/>
      <c r="AA50" s="40"/>
      <c r="AB50" s="40"/>
      <c r="AC50" s="40"/>
      <c r="AD50" s="40"/>
      <c r="AE50" s="40"/>
    </row>
    <row r="51" s="2" customFormat="1" ht="6.96" customHeight="1">
      <c r="A51" s="40"/>
      <c r="B51" s="41"/>
      <c r="C51" s="42"/>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2" customHeight="1">
      <c r="A52" s="40"/>
      <c r="B52" s="41"/>
      <c r="C52" s="34" t="s">
        <v>21</v>
      </c>
      <c r="D52" s="42"/>
      <c r="E52" s="42"/>
      <c r="F52" s="29" t="str">
        <f>F12</f>
        <v xml:space="preserve"> </v>
      </c>
      <c r="G52" s="42"/>
      <c r="H52" s="42"/>
      <c r="I52" s="34" t="s">
        <v>23</v>
      </c>
      <c r="J52" s="74" t="str">
        <f>IF(J12="","",J12)</f>
        <v>15. 3. 2021</v>
      </c>
      <c r="K52" s="42"/>
      <c r="L52" s="147"/>
      <c r="S52" s="40"/>
      <c r="T52" s="40"/>
      <c r="U52" s="40"/>
      <c r="V52" s="40"/>
      <c r="W52" s="40"/>
      <c r="X52" s="40"/>
      <c r="Y52" s="40"/>
      <c r="Z52" s="40"/>
      <c r="AA52" s="40"/>
      <c r="AB52" s="40"/>
      <c r="AC52" s="40"/>
      <c r="AD52" s="40"/>
      <c r="AE52" s="40"/>
    </row>
    <row r="53" s="2" customFormat="1" ht="6.96" customHeight="1">
      <c r="A53" s="40"/>
      <c r="B53" s="41"/>
      <c r="C53" s="42"/>
      <c r="D53" s="42"/>
      <c r="E53" s="42"/>
      <c r="F53" s="42"/>
      <c r="G53" s="42"/>
      <c r="H53" s="42"/>
      <c r="I53" s="42"/>
      <c r="J53" s="42"/>
      <c r="K53" s="42"/>
      <c r="L53" s="147"/>
      <c r="S53" s="40"/>
      <c r="T53" s="40"/>
      <c r="U53" s="40"/>
      <c r="V53" s="40"/>
      <c r="W53" s="40"/>
      <c r="X53" s="40"/>
      <c r="Y53" s="40"/>
      <c r="Z53" s="40"/>
      <c r="AA53" s="40"/>
      <c r="AB53" s="40"/>
      <c r="AC53" s="40"/>
      <c r="AD53" s="40"/>
      <c r="AE53" s="40"/>
    </row>
    <row r="54" s="2" customFormat="1" ht="15.15" customHeight="1">
      <c r="A54" s="40"/>
      <c r="B54" s="41"/>
      <c r="C54" s="34" t="s">
        <v>25</v>
      </c>
      <c r="D54" s="42"/>
      <c r="E54" s="42"/>
      <c r="F54" s="29" t="str">
        <f>E15</f>
        <v xml:space="preserve"> </v>
      </c>
      <c r="G54" s="42"/>
      <c r="H54" s="42"/>
      <c r="I54" s="34" t="s">
        <v>30</v>
      </c>
      <c r="J54" s="38" t="str">
        <f>E21</f>
        <v xml:space="preserve"> </v>
      </c>
      <c r="K54" s="42"/>
      <c r="L54" s="147"/>
      <c r="S54" s="40"/>
      <c r="T54" s="40"/>
      <c r="U54" s="40"/>
      <c r="V54" s="40"/>
      <c r="W54" s="40"/>
      <c r="X54" s="40"/>
      <c r="Y54" s="40"/>
      <c r="Z54" s="40"/>
      <c r="AA54" s="40"/>
      <c r="AB54" s="40"/>
      <c r="AC54" s="40"/>
      <c r="AD54" s="40"/>
      <c r="AE54" s="40"/>
    </row>
    <row r="55" s="2" customFormat="1" ht="15.15" customHeight="1">
      <c r="A55" s="40"/>
      <c r="B55" s="41"/>
      <c r="C55" s="34" t="s">
        <v>28</v>
      </c>
      <c r="D55" s="42"/>
      <c r="E55" s="42"/>
      <c r="F55" s="29" t="str">
        <f>IF(E18="","",E18)</f>
        <v>Vyplň údaj</v>
      </c>
      <c r="G55" s="42"/>
      <c r="H55" s="42"/>
      <c r="I55" s="34" t="s">
        <v>32</v>
      </c>
      <c r="J55" s="38" t="str">
        <f>E24</f>
        <v xml:space="preserve"> </v>
      </c>
      <c r="K55" s="42"/>
      <c r="L55" s="147"/>
      <c r="S55" s="40"/>
      <c r="T55" s="40"/>
      <c r="U55" s="40"/>
      <c r="V55" s="40"/>
      <c r="W55" s="40"/>
      <c r="X55" s="40"/>
      <c r="Y55" s="40"/>
      <c r="Z55" s="40"/>
      <c r="AA55" s="40"/>
      <c r="AB55" s="40"/>
      <c r="AC55" s="40"/>
      <c r="AD55" s="40"/>
      <c r="AE55" s="40"/>
    </row>
    <row r="56" s="2" customFormat="1" ht="10.32" customHeight="1">
      <c r="A56" s="40"/>
      <c r="B56" s="41"/>
      <c r="C56" s="42"/>
      <c r="D56" s="42"/>
      <c r="E56" s="42"/>
      <c r="F56" s="42"/>
      <c r="G56" s="42"/>
      <c r="H56" s="42"/>
      <c r="I56" s="42"/>
      <c r="J56" s="42"/>
      <c r="K56" s="42"/>
      <c r="L56" s="147"/>
      <c r="S56" s="40"/>
      <c r="T56" s="40"/>
      <c r="U56" s="40"/>
      <c r="V56" s="40"/>
      <c r="W56" s="40"/>
      <c r="X56" s="40"/>
      <c r="Y56" s="40"/>
      <c r="Z56" s="40"/>
      <c r="AA56" s="40"/>
      <c r="AB56" s="40"/>
      <c r="AC56" s="40"/>
      <c r="AD56" s="40"/>
      <c r="AE56" s="40"/>
    </row>
    <row r="57" s="2" customFormat="1" ht="29.28" customHeight="1">
      <c r="A57" s="40"/>
      <c r="B57" s="41"/>
      <c r="C57" s="173" t="s">
        <v>171</v>
      </c>
      <c r="D57" s="174"/>
      <c r="E57" s="174"/>
      <c r="F57" s="174"/>
      <c r="G57" s="174"/>
      <c r="H57" s="174"/>
      <c r="I57" s="174"/>
      <c r="J57" s="175" t="s">
        <v>172</v>
      </c>
      <c r="K57" s="174"/>
      <c r="L57" s="147"/>
      <c r="S57" s="40"/>
      <c r="T57" s="40"/>
      <c r="U57" s="40"/>
      <c r="V57" s="40"/>
      <c r="W57" s="40"/>
      <c r="X57" s="40"/>
      <c r="Y57" s="40"/>
      <c r="Z57" s="40"/>
      <c r="AA57" s="40"/>
      <c r="AB57" s="40"/>
      <c r="AC57" s="40"/>
      <c r="AD57" s="40"/>
      <c r="AE57" s="40"/>
    </row>
    <row r="58" s="2" customFormat="1" ht="10.32" customHeight="1">
      <c r="A58" s="40"/>
      <c r="B58" s="41"/>
      <c r="C58" s="42"/>
      <c r="D58" s="42"/>
      <c r="E58" s="42"/>
      <c r="F58" s="42"/>
      <c r="G58" s="42"/>
      <c r="H58" s="42"/>
      <c r="I58" s="42"/>
      <c r="J58" s="42"/>
      <c r="K58" s="42"/>
      <c r="L58" s="147"/>
      <c r="S58" s="40"/>
      <c r="T58" s="40"/>
      <c r="U58" s="40"/>
      <c r="V58" s="40"/>
      <c r="W58" s="40"/>
      <c r="X58" s="40"/>
      <c r="Y58" s="40"/>
      <c r="Z58" s="40"/>
      <c r="AA58" s="40"/>
      <c r="AB58" s="40"/>
      <c r="AC58" s="40"/>
      <c r="AD58" s="40"/>
      <c r="AE58" s="40"/>
    </row>
    <row r="59" s="2" customFormat="1" ht="22.8" customHeight="1">
      <c r="A59" s="40"/>
      <c r="B59" s="41"/>
      <c r="C59" s="176" t="s">
        <v>68</v>
      </c>
      <c r="D59" s="42"/>
      <c r="E59" s="42"/>
      <c r="F59" s="42"/>
      <c r="G59" s="42"/>
      <c r="H59" s="42"/>
      <c r="I59" s="42"/>
      <c r="J59" s="104">
        <f>J80</f>
        <v>0</v>
      </c>
      <c r="K59" s="42"/>
      <c r="L59" s="147"/>
      <c r="S59" s="40"/>
      <c r="T59" s="40"/>
      <c r="U59" s="40"/>
      <c r="V59" s="40"/>
      <c r="W59" s="40"/>
      <c r="X59" s="40"/>
      <c r="Y59" s="40"/>
      <c r="Z59" s="40"/>
      <c r="AA59" s="40"/>
      <c r="AB59" s="40"/>
      <c r="AC59" s="40"/>
      <c r="AD59" s="40"/>
      <c r="AE59" s="40"/>
      <c r="AU59" s="19" t="s">
        <v>173</v>
      </c>
    </row>
    <row r="60" s="9" customFormat="1" ht="24.96" customHeight="1">
      <c r="A60" s="9"/>
      <c r="B60" s="177"/>
      <c r="C60" s="178"/>
      <c r="D60" s="179" t="s">
        <v>1369</v>
      </c>
      <c r="E60" s="180"/>
      <c r="F60" s="180"/>
      <c r="G60" s="180"/>
      <c r="H60" s="180"/>
      <c r="I60" s="180"/>
      <c r="J60" s="181">
        <f>J81</f>
        <v>0</v>
      </c>
      <c r="K60" s="178"/>
      <c r="L60" s="182"/>
      <c r="S60" s="9"/>
      <c r="T60" s="9"/>
      <c r="U60" s="9"/>
      <c r="V60" s="9"/>
      <c r="W60" s="9"/>
      <c r="X60" s="9"/>
      <c r="Y60" s="9"/>
      <c r="Z60" s="9"/>
      <c r="AA60" s="9"/>
      <c r="AB60" s="9"/>
      <c r="AC60" s="9"/>
      <c r="AD60" s="9"/>
      <c r="AE60" s="9"/>
    </row>
    <row r="61" s="2" customFormat="1" ht="21.84"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6.96" customHeight="1">
      <c r="A62" s="40"/>
      <c r="B62" s="61"/>
      <c r="C62" s="62"/>
      <c r="D62" s="62"/>
      <c r="E62" s="62"/>
      <c r="F62" s="62"/>
      <c r="G62" s="62"/>
      <c r="H62" s="62"/>
      <c r="I62" s="62"/>
      <c r="J62" s="62"/>
      <c r="K62" s="62"/>
      <c r="L62" s="147"/>
      <c r="S62" s="40"/>
      <c r="T62" s="40"/>
      <c r="U62" s="40"/>
      <c r="V62" s="40"/>
      <c r="W62" s="40"/>
      <c r="X62" s="40"/>
      <c r="Y62" s="40"/>
      <c r="Z62" s="40"/>
      <c r="AA62" s="40"/>
      <c r="AB62" s="40"/>
      <c r="AC62" s="40"/>
      <c r="AD62" s="40"/>
      <c r="AE62" s="40"/>
    </row>
    <row r="66" s="2" customFormat="1" ht="6.96" customHeight="1">
      <c r="A66" s="40"/>
      <c r="B66" s="63"/>
      <c r="C66" s="64"/>
      <c r="D66" s="64"/>
      <c r="E66" s="64"/>
      <c r="F66" s="64"/>
      <c r="G66" s="64"/>
      <c r="H66" s="64"/>
      <c r="I66" s="64"/>
      <c r="J66" s="64"/>
      <c r="K66" s="64"/>
      <c r="L66" s="147"/>
      <c r="S66" s="40"/>
      <c r="T66" s="40"/>
      <c r="U66" s="40"/>
      <c r="V66" s="40"/>
      <c r="W66" s="40"/>
      <c r="X66" s="40"/>
      <c r="Y66" s="40"/>
      <c r="Z66" s="40"/>
      <c r="AA66" s="40"/>
      <c r="AB66" s="40"/>
      <c r="AC66" s="40"/>
      <c r="AD66" s="40"/>
      <c r="AE66" s="40"/>
    </row>
    <row r="67" s="2" customFormat="1" ht="24.96" customHeight="1">
      <c r="A67" s="40"/>
      <c r="B67" s="41"/>
      <c r="C67" s="25" t="s">
        <v>176</v>
      </c>
      <c r="D67" s="42"/>
      <c r="E67" s="42"/>
      <c r="F67" s="42"/>
      <c r="G67" s="42"/>
      <c r="H67" s="42"/>
      <c r="I67" s="42"/>
      <c r="J67" s="42"/>
      <c r="K67" s="42"/>
      <c r="L67" s="147"/>
      <c r="S67" s="40"/>
      <c r="T67" s="40"/>
      <c r="U67" s="40"/>
      <c r="V67" s="40"/>
      <c r="W67" s="40"/>
      <c r="X67" s="40"/>
      <c r="Y67" s="40"/>
      <c r="Z67" s="40"/>
      <c r="AA67" s="40"/>
      <c r="AB67" s="40"/>
      <c r="AC67" s="40"/>
      <c r="AD67" s="40"/>
      <c r="AE67" s="40"/>
    </row>
    <row r="68" s="2" customFormat="1" ht="6.96" customHeight="1">
      <c r="A68" s="40"/>
      <c r="B68" s="41"/>
      <c r="C68" s="42"/>
      <c r="D68" s="42"/>
      <c r="E68" s="42"/>
      <c r="F68" s="42"/>
      <c r="G68" s="42"/>
      <c r="H68" s="42"/>
      <c r="I68" s="42"/>
      <c r="J68" s="42"/>
      <c r="K68" s="42"/>
      <c r="L68" s="147"/>
      <c r="S68" s="40"/>
      <c r="T68" s="40"/>
      <c r="U68" s="40"/>
      <c r="V68" s="40"/>
      <c r="W68" s="40"/>
      <c r="X68" s="40"/>
      <c r="Y68" s="40"/>
      <c r="Z68" s="40"/>
      <c r="AA68" s="40"/>
      <c r="AB68" s="40"/>
      <c r="AC68" s="40"/>
      <c r="AD68" s="40"/>
      <c r="AE68" s="40"/>
    </row>
    <row r="69" s="2" customFormat="1" ht="12" customHeight="1">
      <c r="A69" s="40"/>
      <c r="B69" s="41"/>
      <c r="C69" s="34" t="s">
        <v>16</v>
      </c>
      <c r="D69" s="42"/>
      <c r="E69" s="42"/>
      <c r="F69" s="42"/>
      <c r="G69" s="42"/>
      <c r="H69" s="42"/>
      <c r="I69" s="42"/>
      <c r="J69" s="42"/>
      <c r="K69" s="42"/>
      <c r="L69" s="147"/>
      <c r="S69" s="40"/>
      <c r="T69" s="40"/>
      <c r="U69" s="40"/>
      <c r="V69" s="40"/>
      <c r="W69" s="40"/>
      <c r="X69" s="40"/>
      <c r="Y69" s="40"/>
      <c r="Z69" s="40"/>
      <c r="AA69" s="40"/>
      <c r="AB69" s="40"/>
      <c r="AC69" s="40"/>
      <c r="AD69" s="40"/>
      <c r="AE69" s="40"/>
    </row>
    <row r="70" s="2" customFormat="1" ht="16.5" customHeight="1">
      <c r="A70" s="40"/>
      <c r="B70" s="41"/>
      <c r="C70" s="42"/>
      <c r="D70" s="42"/>
      <c r="E70" s="172" t="str">
        <f>E7</f>
        <v>Oprava trati v úseku 1. TK Velké Březno - Boletice n.L. a 1. SK v žst. Boletice_OPRAVA č.1</v>
      </c>
      <c r="F70" s="34"/>
      <c r="G70" s="34"/>
      <c r="H70" s="34"/>
      <c r="I70" s="42"/>
      <c r="J70" s="42"/>
      <c r="K70" s="42"/>
      <c r="L70" s="147"/>
      <c r="S70" s="40"/>
      <c r="T70" s="40"/>
      <c r="U70" s="40"/>
      <c r="V70" s="40"/>
      <c r="W70" s="40"/>
      <c r="X70" s="40"/>
      <c r="Y70" s="40"/>
      <c r="Z70" s="40"/>
      <c r="AA70" s="40"/>
      <c r="AB70" s="40"/>
      <c r="AC70" s="40"/>
      <c r="AD70" s="40"/>
      <c r="AE70" s="40"/>
    </row>
    <row r="71" s="2" customFormat="1" ht="12" customHeight="1">
      <c r="A71" s="40"/>
      <c r="B71" s="41"/>
      <c r="C71" s="34" t="s">
        <v>162</v>
      </c>
      <c r="D71" s="42"/>
      <c r="E71" s="42"/>
      <c r="F71" s="42"/>
      <c r="G71" s="42"/>
      <c r="H71" s="42"/>
      <c r="I71" s="42"/>
      <c r="J71" s="42"/>
      <c r="K71" s="42"/>
      <c r="L71" s="147"/>
      <c r="S71" s="40"/>
      <c r="T71" s="40"/>
      <c r="U71" s="40"/>
      <c r="V71" s="40"/>
      <c r="W71" s="40"/>
      <c r="X71" s="40"/>
      <c r="Y71" s="40"/>
      <c r="Z71" s="40"/>
      <c r="AA71" s="40"/>
      <c r="AB71" s="40"/>
      <c r="AC71" s="40"/>
      <c r="AD71" s="40"/>
      <c r="AE71" s="40"/>
    </row>
    <row r="72" s="2" customFormat="1" ht="16.5" customHeight="1">
      <c r="A72" s="40"/>
      <c r="B72" s="41"/>
      <c r="C72" s="42"/>
      <c r="D72" s="42"/>
      <c r="E72" s="71" t="str">
        <f>E9</f>
        <v>C - práce SSZT</v>
      </c>
      <c r="F72" s="42"/>
      <c r="G72" s="42"/>
      <c r="H72" s="42"/>
      <c r="I72" s="42"/>
      <c r="J72" s="42"/>
      <c r="K72" s="42"/>
      <c r="L72" s="147"/>
      <c r="S72" s="40"/>
      <c r="T72" s="40"/>
      <c r="U72" s="40"/>
      <c r="V72" s="40"/>
      <c r="W72" s="40"/>
      <c r="X72" s="40"/>
      <c r="Y72" s="40"/>
      <c r="Z72" s="40"/>
      <c r="AA72" s="40"/>
      <c r="AB72" s="40"/>
      <c r="AC72" s="40"/>
      <c r="AD72" s="40"/>
      <c r="AE72" s="40"/>
    </row>
    <row r="73" s="2" customFormat="1" ht="6.96" customHeight="1">
      <c r="A73" s="40"/>
      <c r="B73" s="41"/>
      <c r="C73" s="42"/>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12" customHeight="1">
      <c r="A74" s="40"/>
      <c r="B74" s="41"/>
      <c r="C74" s="34" t="s">
        <v>21</v>
      </c>
      <c r="D74" s="42"/>
      <c r="E74" s="42"/>
      <c r="F74" s="29" t="str">
        <f>F12</f>
        <v xml:space="preserve"> </v>
      </c>
      <c r="G74" s="42"/>
      <c r="H74" s="42"/>
      <c r="I74" s="34" t="s">
        <v>23</v>
      </c>
      <c r="J74" s="74" t="str">
        <f>IF(J12="","",J12)</f>
        <v>15. 3. 2021</v>
      </c>
      <c r="K74" s="42"/>
      <c r="L74" s="147"/>
      <c r="S74" s="40"/>
      <c r="T74" s="40"/>
      <c r="U74" s="40"/>
      <c r="V74" s="40"/>
      <c r="W74" s="40"/>
      <c r="X74" s="40"/>
      <c r="Y74" s="40"/>
      <c r="Z74" s="40"/>
      <c r="AA74" s="40"/>
      <c r="AB74" s="40"/>
      <c r="AC74" s="40"/>
      <c r="AD74" s="40"/>
      <c r="AE74" s="40"/>
    </row>
    <row r="75" s="2" customFormat="1" ht="6.96" customHeight="1">
      <c r="A75" s="40"/>
      <c r="B75" s="41"/>
      <c r="C75" s="42"/>
      <c r="D75" s="42"/>
      <c r="E75" s="42"/>
      <c r="F75" s="42"/>
      <c r="G75" s="42"/>
      <c r="H75" s="42"/>
      <c r="I75" s="42"/>
      <c r="J75" s="42"/>
      <c r="K75" s="42"/>
      <c r="L75" s="147"/>
      <c r="S75" s="40"/>
      <c r="T75" s="40"/>
      <c r="U75" s="40"/>
      <c r="V75" s="40"/>
      <c r="W75" s="40"/>
      <c r="X75" s="40"/>
      <c r="Y75" s="40"/>
      <c r="Z75" s="40"/>
      <c r="AA75" s="40"/>
      <c r="AB75" s="40"/>
      <c r="AC75" s="40"/>
      <c r="AD75" s="40"/>
      <c r="AE75" s="40"/>
    </row>
    <row r="76" s="2" customFormat="1" ht="15.15" customHeight="1">
      <c r="A76" s="40"/>
      <c r="B76" s="41"/>
      <c r="C76" s="34" t="s">
        <v>25</v>
      </c>
      <c r="D76" s="42"/>
      <c r="E76" s="42"/>
      <c r="F76" s="29" t="str">
        <f>E15</f>
        <v xml:space="preserve"> </v>
      </c>
      <c r="G76" s="42"/>
      <c r="H76" s="42"/>
      <c r="I76" s="34" t="s">
        <v>30</v>
      </c>
      <c r="J76" s="38" t="str">
        <f>E21</f>
        <v xml:space="preserve"> </v>
      </c>
      <c r="K76" s="42"/>
      <c r="L76" s="147"/>
      <c r="S76" s="40"/>
      <c r="T76" s="40"/>
      <c r="U76" s="40"/>
      <c r="V76" s="40"/>
      <c r="W76" s="40"/>
      <c r="X76" s="40"/>
      <c r="Y76" s="40"/>
      <c r="Z76" s="40"/>
      <c r="AA76" s="40"/>
      <c r="AB76" s="40"/>
      <c r="AC76" s="40"/>
      <c r="AD76" s="40"/>
      <c r="AE76" s="40"/>
    </row>
    <row r="77" s="2" customFormat="1" ht="15.15" customHeight="1">
      <c r="A77" s="40"/>
      <c r="B77" s="41"/>
      <c r="C77" s="34" t="s">
        <v>28</v>
      </c>
      <c r="D77" s="42"/>
      <c r="E77" s="42"/>
      <c r="F77" s="29" t="str">
        <f>IF(E18="","",E18)</f>
        <v>Vyplň údaj</v>
      </c>
      <c r="G77" s="42"/>
      <c r="H77" s="42"/>
      <c r="I77" s="34" t="s">
        <v>32</v>
      </c>
      <c r="J77" s="38" t="str">
        <f>E24</f>
        <v xml:space="preserve"> </v>
      </c>
      <c r="K77" s="42"/>
      <c r="L77" s="147"/>
      <c r="S77" s="40"/>
      <c r="T77" s="40"/>
      <c r="U77" s="40"/>
      <c r="V77" s="40"/>
      <c r="W77" s="40"/>
      <c r="X77" s="40"/>
      <c r="Y77" s="40"/>
      <c r="Z77" s="40"/>
      <c r="AA77" s="40"/>
      <c r="AB77" s="40"/>
      <c r="AC77" s="40"/>
      <c r="AD77" s="40"/>
      <c r="AE77" s="40"/>
    </row>
    <row r="78" s="2" customFormat="1" ht="10.32" customHeight="1">
      <c r="A78" s="40"/>
      <c r="B78" s="41"/>
      <c r="C78" s="42"/>
      <c r="D78" s="42"/>
      <c r="E78" s="42"/>
      <c r="F78" s="42"/>
      <c r="G78" s="42"/>
      <c r="H78" s="42"/>
      <c r="I78" s="42"/>
      <c r="J78" s="42"/>
      <c r="K78" s="42"/>
      <c r="L78" s="147"/>
      <c r="S78" s="40"/>
      <c r="T78" s="40"/>
      <c r="U78" s="40"/>
      <c r="V78" s="40"/>
      <c r="W78" s="40"/>
      <c r="X78" s="40"/>
      <c r="Y78" s="40"/>
      <c r="Z78" s="40"/>
      <c r="AA78" s="40"/>
      <c r="AB78" s="40"/>
      <c r="AC78" s="40"/>
      <c r="AD78" s="40"/>
      <c r="AE78" s="40"/>
    </row>
    <row r="79" s="11" customFormat="1" ht="29.28" customHeight="1">
      <c r="A79" s="188"/>
      <c r="B79" s="189"/>
      <c r="C79" s="190" t="s">
        <v>177</v>
      </c>
      <c r="D79" s="191" t="s">
        <v>55</v>
      </c>
      <c r="E79" s="191" t="s">
        <v>51</v>
      </c>
      <c r="F79" s="191" t="s">
        <v>52</v>
      </c>
      <c r="G79" s="191" t="s">
        <v>178</v>
      </c>
      <c r="H79" s="191" t="s">
        <v>179</v>
      </c>
      <c r="I79" s="191" t="s">
        <v>180</v>
      </c>
      <c r="J79" s="191" t="s">
        <v>172</v>
      </c>
      <c r="K79" s="192" t="s">
        <v>181</v>
      </c>
      <c r="L79" s="193"/>
      <c r="M79" s="94" t="s">
        <v>19</v>
      </c>
      <c r="N79" s="95" t="s">
        <v>40</v>
      </c>
      <c r="O79" s="95" t="s">
        <v>182</v>
      </c>
      <c r="P79" s="95" t="s">
        <v>183</v>
      </c>
      <c r="Q79" s="95" t="s">
        <v>184</v>
      </c>
      <c r="R79" s="95" t="s">
        <v>185</v>
      </c>
      <c r="S79" s="95" t="s">
        <v>186</v>
      </c>
      <c r="T79" s="96" t="s">
        <v>187</v>
      </c>
      <c r="U79" s="188"/>
      <c r="V79" s="188"/>
      <c r="W79" s="188"/>
      <c r="X79" s="188"/>
      <c r="Y79" s="188"/>
      <c r="Z79" s="188"/>
      <c r="AA79" s="188"/>
      <c r="AB79" s="188"/>
      <c r="AC79" s="188"/>
      <c r="AD79" s="188"/>
      <c r="AE79" s="188"/>
    </row>
    <row r="80" s="2" customFormat="1" ht="22.8" customHeight="1">
      <c r="A80" s="40"/>
      <c r="B80" s="41"/>
      <c r="C80" s="101" t="s">
        <v>188</v>
      </c>
      <c r="D80" s="42"/>
      <c r="E80" s="42"/>
      <c r="F80" s="42"/>
      <c r="G80" s="42"/>
      <c r="H80" s="42"/>
      <c r="I80" s="42"/>
      <c r="J80" s="194">
        <f>BK80</f>
        <v>0</v>
      </c>
      <c r="K80" s="42"/>
      <c r="L80" s="46"/>
      <c r="M80" s="97"/>
      <c r="N80" s="195"/>
      <c r="O80" s="98"/>
      <c r="P80" s="196">
        <f>P81</f>
        <v>0</v>
      </c>
      <c r="Q80" s="98"/>
      <c r="R80" s="196">
        <f>R81</f>
        <v>0</v>
      </c>
      <c r="S80" s="98"/>
      <c r="T80" s="197">
        <f>T81</f>
        <v>0</v>
      </c>
      <c r="U80" s="40"/>
      <c r="V80" s="40"/>
      <c r="W80" s="40"/>
      <c r="X80" s="40"/>
      <c r="Y80" s="40"/>
      <c r="Z80" s="40"/>
      <c r="AA80" s="40"/>
      <c r="AB80" s="40"/>
      <c r="AC80" s="40"/>
      <c r="AD80" s="40"/>
      <c r="AE80" s="40"/>
      <c r="AT80" s="19" t="s">
        <v>69</v>
      </c>
      <c r="AU80" s="19" t="s">
        <v>173</v>
      </c>
      <c r="BK80" s="198">
        <f>BK81</f>
        <v>0</v>
      </c>
    </row>
    <row r="81" s="12" customFormat="1" ht="25.92" customHeight="1">
      <c r="A81" s="12"/>
      <c r="B81" s="199"/>
      <c r="C81" s="200"/>
      <c r="D81" s="201" t="s">
        <v>69</v>
      </c>
      <c r="E81" s="202" t="s">
        <v>1399</v>
      </c>
      <c r="F81" s="202" t="s">
        <v>1400</v>
      </c>
      <c r="G81" s="200"/>
      <c r="H81" s="200"/>
      <c r="I81" s="203"/>
      <c r="J81" s="204">
        <f>BK81</f>
        <v>0</v>
      </c>
      <c r="K81" s="200"/>
      <c r="L81" s="205"/>
      <c r="M81" s="206"/>
      <c r="N81" s="207"/>
      <c r="O81" s="207"/>
      <c r="P81" s="208">
        <f>SUM(P82:P100)</f>
        <v>0</v>
      </c>
      <c r="Q81" s="207"/>
      <c r="R81" s="208">
        <f>SUM(R82:R100)</f>
        <v>0</v>
      </c>
      <c r="S81" s="207"/>
      <c r="T81" s="209">
        <f>SUM(T82:T100)</f>
        <v>0</v>
      </c>
      <c r="U81" s="12"/>
      <c r="V81" s="12"/>
      <c r="W81" s="12"/>
      <c r="X81" s="12"/>
      <c r="Y81" s="12"/>
      <c r="Z81" s="12"/>
      <c r="AA81" s="12"/>
      <c r="AB81" s="12"/>
      <c r="AC81" s="12"/>
      <c r="AD81" s="12"/>
      <c r="AE81" s="12"/>
      <c r="AR81" s="210" t="s">
        <v>119</v>
      </c>
      <c r="AT81" s="211" t="s">
        <v>69</v>
      </c>
      <c r="AU81" s="211" t="s">
        <v>70</v>
      </c>
      <c r="AY81" s="210" t="s">
        <v>191</v>
      </c>
      <c r="BK81" s="212">
        <f>SUM(BK82:BK100)</f>
        <v>0</v>
      </c>
    </row>
    <row r="82" s="2" customFormat="1" ht="16.5" customHeight="1">
      <c r="A82" s="40"/>
      <c r="B82" s="41"/>
      <c r="C82" s="215" t="s">
        <v>311</v>
      </c>
      <c r="D82" s="215" t="s">
        <v>194</v>
      </c>
      <c r="E82" s="216" t="s">
        <v>1720</v>
      </c>
      <c r="F82" s="217" t="s">
        <v>1721</v>
      </c>
      <c r="G82" s="218" t="s">
        <v>205</v>
      </c>
      <c r="H82" s="219">
        <v>3</v>
      </c>
      <c r="I82" s="220"/>
      <c r="J82" s="221">
        <f>ROUND(I82*H82,2)</f>
        <v>0</v>
      </c>
      <c r="K82" s="217" t="s">
        <v>19</v>
      </c>
      <c r="L82" s="46"/>
      <c r="M82" s="222" t="s">
        <v>19</v>
      </c>
      <c r="N82" s="223" t="s">
        <v>41</v>
      </c>
      <c r="O82" s="86"/>
      <c r="P82" s="224">
        <f>O82*H82</f>
        <v>0</v>
      </c>
      <c r="Q82" s="224">
        <v>0</v>
      </c>
      <c r="R82" s="224">
        <f>Q82*H82</f>
        <v>0</v>
      </c>
      <c r="S82" s="224">
        <v>0</v>
      </c>
      <c r="T82" s="225">
        <f>S82*H82</f>
        <v>0</v>
      </c>
      <c r="U82" s="40"/>
      <c r="V82" s="40"/>
      <c r="W82" s="40"/>
      <c r="X82" s="40"/>
      <c r="Y82" s="40"/>
      <c r="Z82" s="40"/>
      <c r="AA82" s="40"/>
      <c r="AB82" s="40"/>
      <c r="AC82" s="40"/>
      <c r="AD82" s="40"/>
      <c r="AE82" s="40"/>
      <c r="AR82" s="226" t="s">
        <v>678</v>
      </c>
      <c r="AT82" s="226" t="s">
        <v>194</v>
      </c>
      <c r="AU82" s="226" t="s">
        <v>77</v>
      </c>
      <c r="AY82" s="19" t="s">
        <v>191</v>
      </c>
      <c r="BE82" s="227">
        <f>IF(N82="základní",J82,0)</f>
        <v>0</v>
      </c>
      <c r="BF82" s="227">
        <f>IF(N82="snížená",J82,0)</f>
        <v>0</v>
      </c>
      <c r="BG82" s="227">
        <f>IF(N82="zákl. přenesená",J82,0)</f>
        <v>0</v>
      </c>
      <c r="BH82" s="227">
        <f>IF(N82="sníž. přenesená",J82,0)</f>
        <v>0</v>
      </c>
      <c r="BI82" s="227">
        <f>IF(N82="nulová",J82,0)</f>
        <v>0</v>
      </c>
      <c r="BJ82" s="19" t="s">
        <v>77</v>
      </c>
      <c r="BK82" s="227">
        <f>ROUND(I82*H82,2)</f>
        <v>0</v>
      </c>
      <c r="BL82" s="19" t="s">
        <v>678</v>
      </c>
      <c r="BM82" s="226" t="s">
        <v>1722</v>
      </c>
    </row>
    <row r="83" s="2" customFormat="1" ht="16.5" customHeight="1">
      <c r="A83" s="40"/>
      <c r="B83" s="41"/>
      <c r="C83" s="215" t="s">
        <v>316</v>
      </c>
      <c r="D83" s="215" t="s">
        <v>194</v>
      </c>
      <c r="E83" s="216" t="s">
        <v>1723</v>
      </c>
      <c r="F83" s="217" t="s">
        <v>1724</v>
      </c>
      <c r="G83" s="218" t="s">
        <v>205</v>
      </c>
      <c r="H83" s="219">
        <v>3</v>
      </c>
      <c r="I83" s="220"/>
      <c r="J83" s="221">
        <f>ROUND(I83*H83,2)</f>
        <v>0</v>
      </c>
      <c r="K83" s="217" t="s">
        <v>19</v>
      </c>
      <c r="L83" s="46"/>
      <c r="M83" s="222" t="s">
        <v>19</v>
      </c>
      <c r="N83" s="223" t="s">
        <v>41</v>
      </c>
      <c r="O83" s="86"/>
      <c r="P83" s="224">
        <f>O83*H83</f>
        <v>0</v>
      </c>
      <c r="Q83" s="224">
        <v>0</v>
      </c>
      <c r="R83" s="224">
        <f>Q83*H83</f>
        <v>0</v>
      </c>
      <c r="S83" s="224">
        <v>0</v>
      </c>
      <c r="T83" s="225">
        <f>S83*H83</f>
        <v>0</v>
      </c>
      <c r="U83" s="40"/>
      <c r="V83" s="40"/>
      <c r="W83" s="40"/>
      <c r="X83" s="40"/>
      <c r="Y83" s="40"/>
      <c r="Z83" s="40"/>
      <c r="AA83" s="40"/>
      <c r="AB83" s="40"/>
      <c r="AC83" s="40"/>
      <c r="AD83" s="40"/>
      <c r="AE83" s="40"/>
      <c r="AR83" s="226" t="s">
        <v>678</v>
      </c>
      <c r="AT83" s="226" t="s">
        <v>194</v>
      </c>
      <c r="AU83" s="226" t="s">
        <v>77</v>
      </c>
      <c r="AY83" s="19" t="s">
        <v>191</v>
      </c>
      <c r="BE83" s="227">
        <f>IF(N83="základní",J83,0)</f>
        <v>0</v>
      </c>
      <c r="BF83" s="227">
        <f>IF(N83="snížená",J83,0)</f>
        <v>0</v>
      </c>
      <c r="BG83" s="227">
        <f>IF(N83="zákl. přenesená",J83,0)</f>
        <v>0</v>
      </c>
      <c r="BH83" s="227">
        <f>IF(N83="sníž. přenesená",J83,0)</f>
        <v>0</v>
      </c>
      <c r="BI83" s="227">
        <f>IF(N83="nulová",J83,0)</f>
        <v>0</v>
      </c>
      <c r="BJ83" s="19" t="s">
        <v>77</v>
      </c>
      <c r="BK83" s="227">
        <f>ROUND(I83*H83,2)</f>
        <v>0</v>
      </c>
      <c r="BL83" s="19" t="s">
        <v>678</v>
      </c>
      <c r="BM83" s="226" t="s">
        <v>1725</v>
      </c>
    </row>
    <row r="84" s="2" customFormat="1" ht="16.5" customHeight="1">
      <c r="A84" s="40"/>
      <c r="B84" s="41"/>
      <c r="C84" s="215" t="s">
        <v>254</v>
      </c>
      <c r="D84" s="215" t="s">
        <v>194</v>
      </c>
      <c r="E84" s="216" t="s">
        <v>1726</v>
      </c>
      <c r="F84" s="217" t="s">
        <v>1727</v>
      </c>
      <c r="G84" s="218" t="s">
        <v>205</v>
      </c>
      <c r="H84" s="219">
        <v>23</v>
      </c>
      <c r="I84" s="220"/>
      <c r="J84" s="221">
        <f>ROUND(I84*H84,2)</f>
        <v>0</v>
      </c>
      <c r="K84" s="217" t="s">
        <v>19</v>
      </c>
      <c r="L84" s="46"/>
      <c r="M84" s="222" t="s">
        <v>19</v>
      </c>
      <c r="N84" s="223" t="s">
        <v>41</v>
      </c>
      <c r="O84" s="86"/>
      <c r="P84" s="224">
        <f>O84*H84</f>
        <v>0</v>
      </c>
      <c r="Q84" s="224">
        <v>0</v>
      </c>
      <c r="R84" s="224">
        <f>Q84*H84</f>
        <v>0</v>
      </c>
      <c r="S84" s="224">
        <v>0</v>
      </c>
      <c r="T84" s="225">
        <f>S84*H84</f>
        <v>0</v>
      </c>
      <c r="U84" s="40"/>
      <c r="V84" s="40"/>
      <c r="W84" s="40"/>
      <c r="X84" s="40"/>
      <c r="Y84" s="40"/>
      <c r="Z84" s="40"/>
      <c r="AA84" s="40"/>
      <c r="AB84" s="40"/>
      <c r="AC84" s="40"/>
      <c r="AD84" s="40"/>
      <c r="AE84" s="40"/>
      <c r="AR84" s="226" t="s">
        <v>678</v>
      </c>
      <c r="AT84" s="226" t="s">
        <v>194</v>
      </c>
      <c r="AU84" s="226" t="s">
        <v>77</v>
      </c>
      <c r="AY84" s="19" t="s">
        <v>191</v>
      </c>
      <c r="BE84" s="227">
        <f>IF(N84="základní",J84,0)</f>
        <v>0</v>
      </c>
      <c r="BF84" s="227">
        <f>IF(N84="snížená",J84,0)</f>
        <v>0</v>
      </c>
      <c r="BG84" s="227">
        <f>IF(N84="zákl. přenesená",J84,0)</f>
        <v>0</v>
      </c>
      <c r="BH84" s="227">
        <f>IF(N84="sníž. přenesená",J84,0)</f>
        <v>0</v>
      </c>
      <c r="BI84" s="227">
        <f>IF(N84="nulová",J84,0)</f>
        <v>0</v>
      </c>
      <c r="BJ84" s="19" t="s">
        <v>77</v>
      </c>
      <c r="BK84" s="227">
        <f>ROUND(I84*H84,2)</f>
        <v>0</v>
      </c>
      <c r="BL84" s="19" t="s">
        <v>678</v>
      </c>
      <c r="BM84" s="226" t="s">
        <v>1728</v>
      </c>
    </row>
    <row r="85" s="2" customFormat="1" ht="16.5" customHeight="1">
      <c r="A85" s="40"/>
      <c r="B85" s="41"/>
      <c r="C85" s="215" t="s">
        <v>258</v>
      </c>
      <c r="D85" s="215" t="s">
        <v>194</v>
      </c>
      <c r="E85" s="216" t="s">
        <v>1729</v>
      </c>
      <c r="F85" s="217" t="s">
        <v>1730</v>
      </c>
      <c r="G85" s="218" t="s">
        <v>205</v>
      </c>
      <c r="H85" s="219">
        <v>23</v>
      </c>
      <c r="I85" s="220"/>
      <c r="J85" s="221">
        <f>ROUND(I85*H85,2)</f>
        <v>0</v>
      </c>
      <c r="K85" s="217" t="s">
        <v>19</v>
      </c>
      <c r="L85" s="46"/>
      <c r="M85" s="222" t="s">
        <v>19</v>
      </c>
      <c r="N85" s="223" t="s">
        <v>41</v>
      </c>
      <c r="O85" s="86"/>
      <c r="P85" s="224">
        <f>O85*H85</f>
        <v>0</v>
      </c>
      <c r="Q85" s="224">
        <v>0</v>
      </c>
      <c r="R85" s="224">
        <f>Q85*H85</f>
        <v>0</v>
      </c>
      <c r="S85" s="224">
        <v>0</v>
      </c>
      <c r="T85" s="225">
        <f>S85*H85</f>
        <v>0</v>
      </c>
      <c r="U85" s="40"/>
      <c r="V85" s="40"/>
      <c r="W85" s="40"/>
      <c r="X85" s="40"/>
      <c r="Y85" s="40"/>
      <c r="Z85" s="40"/>
      <c r="AA85" s="40"/>
      <c r="AB85" s="40"/>
      <c r="AC85" s="40"/>
      <c r="AD85" s="40"/>
      <c r="AE85" s="40"/>
      <c r="AR85" s="226" t="s">
        <v>678</v>
      </c>
      <c r="AT85" s="226" t="s">
        <v>194</v>
      </c>
      <c r="AU85" s="226" t="s">
        <v>77</v>
      </c>
      <c r="AY85" s="19" t="s">
        <v>191</v>
      </c>
      <c r="BE85" s="227">
        <f>IF(N85="základní",J85,0)</f>
        <v>0</v>
      </c>
      <c r="BF85" s="227">
        <f>IF(N85="snížená",J85,0)</f>
        <v>0</v>
      </c>
      <c r="BG85" s="227">
        <f>IF(N85="zákl. přenesená",J85,0)</f>
        <v>0</v>
      </c>
      <c r="BH85" s="227">
        <f>IF(N85="sníž. přenesená",J85,0)</f>
        <v>0</v>
      </c>
      <c r="BI85" s="227">
        <f>IF(N85="nulová",J85,0)</f>
        <v>0</v>
      </c>
      <c r="BJ85" s="19" t="s">
        <v>77</v>
      </c>
      <c r="BK85" s="227">
        <f>ROUND(I85*H85,2)</f>
        <v>0</v>
      </c>
      <c r="BL85" s="19" t="s">
        <v>678</v>
      </c>
      <c r="BM85" s="226" t="s">
        <v>1731</v>
      </c>
    </row>
    <row r="86" s="2" customFormat="1" ht="16.5" customHeight="1">
      <c r="A86" s="40"/>
      <c r="B86" s="41"/>
      <c r="C86" s="215" t="s">
        <v>7</v>
      </c>
      <c r="D86" s="215" t="s">
        <v>194</v>
      </c>
      <c r="E86" s="216" t="s">
        <v>1732</v>
      </c>
      <c r="F86" s="217" t="s">
        <v>1733</v>
      </c>
      <c r="G86" s="218" t="s">
        <v>205</v>
      </c>
      <c r="H86" s="219">
        <v>4</v>
      </c>
      <c r="I86" s="220"/>
      <c r="J86" s="221">
        <f>ROUND(I86*H86,2)</f>
        <v>0</v>
      </c>
      <c r="K86" s="217" t="s">
        <v>19</v>
      </c>
      <c r="L86" s="46"/>
      <c r="M86" s="222" t="s">
        <v>19</v>
      </c>
      <c r="N86" s="223" t="s">
        <v>41</v>
      </c>
      <c r="O86" s="86"/>
      <c r="P86" s="224">
        <f>O86*H86</f>
        <v>0</v>
      </c>
      <c r="Q86" s="224">
        <v>0</v>
      </c>
      <c r="R86" s="224">
        <f>Q86*H86</f>
        <v>0</v>
      </c>
      <c r="S86" s="224">
        <v>0</v>
      </c>
      <c r="T86" s="225">
        <f>S86*H86</f>
        <v>0</v>
      </c>
      <c r="U86" s="40"/>
      <c r="V86" s="40"/>
      <c r="W86" s="40"/>
      <c r="X86" s="40"/>
      <c r="Y86" s="40"/>
      <c r="Z86" s="40"/>
      <c r="AA86" s="40"/>
      <c r="AB86" s="40"/>
      <c r="AC86" s="40"/>
      <c r="AD86" s="40"/>
      <c r="AE86" s="40"/>
      <c r="AR86" s="226" t="s">
        <v>678</v>
      </c>
      <c r="AT86" s="226" t="s">
        <v>194</v>
      </c>
      <c r="AU86" s="226" t="s">
        <v>77</v>
      </c>
      <c r="AY86" s="19" t="s">
        <v>191</v>
      </c>
      <c r="BE86" s="227">
        <f>IF(N86="základní",J86,0)</f>
        <v>0</v>
      </c>
      <c r="BF86" s="227">
        <f>IF(N86="snížená",J86,0)</f>
        <v>0</v>
      </c>
      <c r="BG86" s="227">
        <f>IF(N86="zákl. přenesená",J86,0)</f>
        <v>0</v>
      </c>
      <c r="BH86" s="227">
        <f>IF(N86="sníž. přenesená",J86,0)</f>
        <v>0</v>
      </c>
      <c r="BI86" s="227">
        <f>IF(N86="nulová",J86,0)</f>
        <v>0</v>
      </c>
      <c r="BJ86" s="19" t="s">
        <v>77</v>
      </c>
      <c r="BK86" s="227">
        <f>ROUND(I86*H86,2)</f>
        <v>0</v>
      </c>
      <c r="BL86" s="19" t="s">
        <v>678</v>
      </c>
      <c r="BM86" s="226" t="s">
        <v>1734</v>
      </c>
    </row>
    <row r="87" s="2" customFormat="1" ht="16.5" customHeight="1">
      <c r="A87" s="40"/>
      <c r="B87" s="41"/>
      <c r="C87" s="215" t="s">
        <v>303</v>
      </c>
      <c r="D87" s="215" t="s">
        <v>194</v>
      </c>
      <c r="E87" s="216" t="s">
        <v>1735</v>
      </c>
      <c r="F87" s="217" t="s">
        <v>1736</v>
      </c>
      <c r="G87" s="218" t="s">
        <v>205</v>
      </c>
      <c r="H87" s="219">
        <v>4</v>
      </c>
      <c r="I87" s="220"/>
      <c r="J87" s="221">
        <f>ROUND(I87*H87,2)</f>
        <v>0</v>
      </c>
      <c r="K87" s="217" t="s">
        <v>19</v>
      </c>
      <c r="L87" s="46"/>
      <c r="M87" s="222" t="s">
        <v>19</v>
      </c>
      <c r="N87" s="223" t="s">
        <v>41</v>
      </c>
      <c r="O87" s="86"/>
      <c r="P87" s="224">
        <f>O87*H87</f>
        <v>0</v>
      </c>
      <c r="Q87" s="224">
        <v>0</v>
      </c>
      <c r="R87" s="224">
        <f>Q87*H87</f>
        <v>0</v>
      </c>
      <c r="S87" s="224">
        <v>0</v>
      </c>
      <c r="T87" s="225">
        <f>S87*H87</f>
        <v>0</v>
      </c>
      <c r="U87" s="40"/>
      <c r="V87" s="40"/>
      <c r="W87" s="40"/>
      <c r="X87" s="40"/>
      <c r="Y87" s="40"/>
      <c r="Z87" s="40"/>
      <c r="AA87" s="40"/>
      <c r="AB87" s="40"/>
      <c r="AC87" s="40"/>
      <c r="AD87" s="40"/>
      <c r="AE87" s="40"/>
      <c r="AR87" s="226" t="s">
        <v>678</v>
      </c>
      <c r="AT87" s="226" t="s">
        <v>194</v>
      </c>
      <c r="AU87" s="226" t="s">
        <v>77</v>
      </c>
      <c r="AY87" s="19" t="s">
        <v>191</v>
      </c>
      <c r="BE87" s="227">
        <f>IF(N87="základní",J87,0)</f>
        <v>0</v>
      </c>
      <c r="BF87" s="227">
        <f>IF(N87="snížená",J87,0)</f>
        <v>0</v>
      </c>
      <c r="BG87" s="227">
        <f>IF(N87="zákl. přenesená",J87,0)</f>
        <v>0</v>
      </c>
      <c r="BH87" s="227">
        <f>IF(N87="sníž. přenesená",J87,0)</f>
        <v>0</v>
      </c>
      <c r="BI87" s="227">
        <f>IF(N87="nulová",J87,0)</f>
        <v>0</v>
      </c>
      <c r="BJ87" s="19" t="s">
        <v>77</v>
      </c>
      <c r="BK87" s="227">
        <f>ROUND(I87*H87,2)</f>
        <v>0</v>
      </c>
      <c r="BL87" s="19" t="s">
        <v>678</v>
      </c>
      <c r="BM87" s="226" t="s">
        <v>1737</v>
      </c>
    </row>
    <row r="88" s="2" customFormat="1" ht="16.5" customHeight="1">
      <c r="A88" s="40"/>
      <c r="B88" s="41"/>
      <c r="C88" s="215" t="s">
        <v>77</v>
      </c>
      <c r="D88" s="215" t="s">
        <v>194</v>
      </c>
      <c r="E88" s="216" t="s">
        <v>1738</v>
      </c>
      <c r="F88" s="217" t="s">
        <v>1739</v>
      </c>
      <c r="G88" s="218" t="s">
        <v>205</v>
      </c>
      <c r="H88" s="219">
        <v>40</v>
      </c>
      <c r="I88" s="220"/>
      <c r="J88" s="221">
        <f>ROUND(I88*H88,2)</f>
        <v>0</v>
      </c>
      <c r="K88" s="217" t="s">
        <v>19</v>
      </c>
      <c r="L88" s="46"/>
      <c r="M88" s="222" t="s">
        <v>19</v>
      </c>
      <c r="N88" s="223" t="s">
        <v>41</v>
      </c>
      <c r="O88" s="86"/>
      <c r="P88" s="224">
        <f>O88*H88</f>
        <v>0</v>
      </c>
      <c r="Q88" s="224">
        <v>0</v>
      </c>
      <c r="R88" s="224">
        <f>Q88*H88</f>
        <v>0</v>
      </c>
      <c r="S88" s="224">
        <v>0</v>
      </c>
      <c r="T88" s="225">
        <f>S88*H88</f>
        <v>0</v>
      </c>
      <c r="U88" s="40"/>
      <c r="V88" s="40"/>
      <c r="W88" s="40"/>
      <c r="X88" s="40"/>
      <c r="Y88" s="40"/>
      <c r="Z88" s="40"/>
      <c r="AA88" s="40"/>
      <c r="AB88" s="40"/>
      <c r="AC88" s="40"/>
      <c r="AD88" s="40"/>
      <c r="AE88" s="40"/>
      <c r="AR88" s="226" t="s">
        <v>678</v>
      </c>
      <c r="AT88" s="226" t="s">
        <v>194</v>
      </c>
      <c r="AU88" s="226" t="s">
        <v>77</v>
      </c>
      <c r="AY88" s="19" t="s">
        <v>191</v>
      </c>
      <c r="BE88" s="227">
        <f>IF(N88="základní",J88,0)</f>
        <v>0</v>
      </c>
      <c r="BF88" s="227">
        <f>IF(N88="snížená",J88,0)</f>
        <v>0</v>
      </c>
      <c r="BG88" s="227">
        <f>IF(N88="zákl. přenesená",J88,0)</f>
        <v>0</v>
      </c>
      <c r="BH88" s="227">
        <f>IF(N88="sníž. přenesená",J88,0)</f>
        <v>0</v>
      </c>
      <c r="BI88" s="227">
        <f>IF(N88="nulová",J88,0)</f>
        <v>0</v>
      </c>
      <c r="BJ88" s="19" t="s">
        <v>77</v>
      </c>
      <c r="BK88" s="227">
        <f>ROUND(I88*H88,2)</f>
        <v>0</v>
      </c>
      <c r="BL88" s="19" t="s">
        <v>678</v>
      </c>
      <c r="BM88" s="226" t="s">
        <v>1740</v>
      </c>
    </row>
    <row r="89" s="2" customFormat="1" ht="16.5" customHeight="1">
      <c r="A89" s="40"/>
      <c r="B89" s="41"/>
      <c r="C89" s="215" t="s">
        <v>192</v>
      </c>
      <c r="D89" s="215" t="s">
        <v>194</v>
      </c>
      <c r="E89" s="216" t="s">
        <v>1741</v>
      </c>
      <c r="F89" s="217" t="s">
        <v>1742</v>
      </c>
      <c r="G89" s="218" t="s">
        <v>205</v>
      </c>
      <c r="H89" s="219">
        <v>8</v>
      </c>
      <c r="I89" s="220"/>
      <c r="J89" s="221">
        <f>ROUND(I89*H89,2)</f>
        <v>0</v>
      </c>
      <c r="K89" s="217" t="s">
        <v>19</v>
      </c>
      <c r="L89" s="46"/>
      <c r="M89" s="222" t="s">
        <v>19</v>
      </c>
      <c r="N89" s="223" t="s">
        <v>41</v>
      </c>
      <c r="O89" s="86"/>
      <c r="P89" s="224">
        <f>O89*H89</f>
        <v>0</v>
      </c>
      <c r="Q89" s="224">
        <v>0</v>
      </c>
      <c r="R89" s="224">
        <f>Q89*H89</f>
        <v>0</v>
      </c>
      <c r="S89" s="224">
        <v>0</v>
      </c>
      <c r="T89" s="225">
        <f>S89*H89</f>
        <v>0</v>
      </c>
      <c r="U89" s="40"/>
      <c r="V89" s="40"/>
      <c r="W89" s="40"/>
      <c r="X89" s="40"/>
      <c r="Y89" s="40"/>
      <c r="Z89" s="40"/>
      <c r="AA89" s="40"/>
      <c r="AB89" s="40"/>
      <c r="AC89" s="40"/>
      <c r="AD89" s="40"/>
      <c r="AE89" s="40"/>
      <c r="AR89" s="226" t="s">
        <v>678</v>
      </c>
      <c r="AT89" s="226" t="s">
        <v>194</v>
      </c>
      <c r="AU89" s="226" t="s">
        <v>77</v>
      </c>
      <c r="AY89" s="19" t="s">
        <v>191</v>
      </c>
      <c r="BE89" s="227">
        <f>IF(N89="základní",J89,0)</f>
        <v>0</v>
      </c>
      <c r="BF89" s="227">
        <f>IF(N89="snížená",J89,0)</f>
        <v>0</v>
      </c>
      <c r="BG89" s="227">
        <f>IF(N89="zákl. přenesená",J89,0)</f>
        <v>0</v>
      </c>
      <c r="BH89" s="227">
        <f>IF(N89="sníž. přenesená",J89,0)</f>
        <v>0</v>
      </c>
      <c r="BI89" s="227">
        <f>IF(N89="nulová",J89,0)</f>
        <v>0</v>
      </c>
      <c r="BJ89" s="19" t="s">
        <v>77</v>
      </c>
      <c r="BK89" s="227">
        <f>ROUND(I89*H89,2)</f>
        <v>0</v>
      </c>
      <c r="BL89" s="19" t="s">
        <v>678</v>
      </c>
      <c r="BM89" s="226" t="s">
        <v>1743</v>
      </c>
    </row>
    <row r="90" s="2" customFormat="1" ht="16.5" customHeight="1">
      <c r="A90" s="40"/>
      <c r="B90" s="41"/>
      <c r="C90" s="215" t="s">
        <v>79</v>
      </c>
      <c r="D90" s="215" t="s">
        <v>194</v>
      </c>
      <c r="E90" s="216" t="s">
        <v>1744</v>
      </c>
      <c r="F90" s="217" t="s">
        <v>1745</v>
      </c>
      <c r="G90" s="218" t="s">
        <v>205</v>
      </c>
      <c r="H90" s="219">
        <v>4</v>
      </c>
      <c r="I90" s="220"/>
      <c r="J90" s="221">
        <f>ROUND(I90*H90,2)</f>
        <v>0</v>
      </c>
      <c r="K90" s="217" t="s">
        <v>19</v>
      </c>
      <c r="L90" s="46"/>
      <c r="M90" s="222" t="s">
        <v>19</v>
      </c>
      <c r="N90" s="223" t="s">
        <v>41</v>
      </c>
      <c r="O90" s="86"/>
      <c r="P90" s="224">
        <f>O90*H90</f>
        <v>0</v>
      </c>
      <c r="Q90" s="224">
        <v>0</v>
      </c>
      <c r="R90" s="224">
        <f>Q90*H90</f>
        <v>0</v>
      </c>
      <c r="S90" s="224">
        <v>0</v>
      </c>
      <c r="T90" s="225">
        <f>S90*H90</f>
        <v>0</v>
      </c>
      <c r="U90" s="40"/>
      <c r="V90" s="40"/>
      <c r="W90" s="40"/>
      <c r="X90" s="40"/>
      <c r="Y90" s="40"/>
      <c r="Z90" s="40"/>
      <c r="AA90" s="40"/>
      <c r="AB90" s="40"/>
      <c r="AC90" s="40"/>
      <c r="AD90" s="40"/>
      <c r="AE90" s="40"/>
      <c r="AR90" s="226" t="s">
        <v>678</v>
      </c>
      <c r="AT90" s="226" t="s">
        <v>194</v>
      </c>
      <c r="AU90" s="226" t="s">
        <v>77</v>
      </c>
      <c r="AY90" s="19" t="s">
        <v>191</v>
      </c>
      <c r="BE90" s="227">
        <f>IF(N90="základní",J90,0)</f>
        <v>0</v>
      </c>
      <c r="BF90" s="227">
        <f>IF(N90="snížená",J90,0)</f>
        <v>0</v>
      </c>
      <c r="BG90" s="227">
        <f>IF(N90="zákl. přenesená",J90,0)</f>
        <v>0</v>
      </c>
      <c r="BH90" s="227">
        <f>IF(N90="sníž. přenesená",J90,0)</f>
        <v>0</v>
      </c>
      <c r="BI90" s="227">
        <f>IF(N90="nulová",J90,0)</f>
        <v>0</v>
      </c>
      <c r="BJ90" s="19" t="s">
        <v>77</v>
      </c>
      <c r="BK90" s="227">
        <f>ROUND(I90*H90,2)</f>
        <v>0</v>
      </c>
      <c r="BL90" s="19" t="s">
        <v>678</v>
      </c>
      <c r="BM90" s="226" t="s">
        <v>1746</v>
      </c>
    </row>
    <row r="91" s="2" customFormat="1" ht="16.5" customHeight="1">
      <c r="A91" s="40"/>
      <c r="B91" s="41"/>
      <c r="C91" s="215" t="s">
        <v>90</v>
      </c>
      <c r="D91" s="215" t="s">
        <v>194</v>
      </c>
      <c r="E91" s="216" t="s">
        <v>1747</v>
      </c>
      <c r="F91" s="217" t="s">
        <v>1748</v>
      </c>
      <c r="G91" s="218" t="s">
        <v>205</v>
      </c>
      <c r="H91" s="219">
        <v>4</v>
      </c>
      <c r="I91" s="220"/>
      <c r="J91" s="221">
        <f>ROUND(I91*H91,2)</f>
        <v>0</v>
      </c>
      <c r="K91" s="217" t="s">
        <v>19</v>
      </c>
      <c r="L91" s="46"/>
      <c r="M91" s="222" t="s">
        <v>19</v>
      </c>
      <c r="N91" s="223" t="s">
        <v>41</v>
      </c>
      <c r="O91" s="86"/>
      <c r="P91" s="224">
        <f>O91*H91</f>
        <v>0</v>
      </c>
      <c r="Q91" s="224">
        <v>0</v>
      </c>
      <c r="R91" s="224">
        <f>Q91*H91</f>
        <v>0</v>
      </c>
      <c r="S91" s="224">
        <v>0</v>
      </c>
      <c r="T91" s="225">
        <f>S91*H91</f>
        <v>0</v>
      </c>
      <c r="U91" s="40"/>
      <c r="V91" s="40"/>
      <c r="W91" s="40"/>
      <c r="X91" s="40"/>
      <c r="Y91" s="40"/>
      <c r="Z91" s="40"/>
      <c r="AA91" s="40"/>
      <c r="AB91" s="40"/>
      <c r="AC91" s="40"/>
      <c r="AD91" s="40"/>
      <c r="AE91" s="40"/>
      <c r="AR91" s="226" t="s">
        <v>678</v>
      </c>
      <c r="AT91" s="226" t="s">
        <v>194</v>
      </c>
      <c r="AU91" s="226" t="s">
        <v>77</v>
      </c>
      <c r="AY91" s="19" t="s">
        <v>191</v>
      </c>
      <c r="BE91" s="227">
        <f>IF(N91="základní",J91,0)</f>
        <v>0</v>
      </c>
      <c r="BF91" s="227">
        <f>IF(N91="snížená",J91,0)</f>
        <v>0</v>
      </c>
      <c r="BG91" s="227">
        <f>IF(N91="zákl. přenesená",J91,0)</f>
        <v>0</v>
      </c>
      <c r="BH91" s="227">
        <f>IF(N91="sníž. přenesená",J91,0)</f>
        <v>0</v>
      </c>
      <c r="BI91" s="227">
        <f>IF(N91="nulová",J91,0)</f>
        <v>0</v>
      </c>
      <c r="BJ91" s="19" t="s">
        <v>77</v>
      </c>
      <c r="BK91" s="227">
        <f>ROUND(I91*H91,2)</f>
        <v>0</v>
      </c>
      <c r="BL91" s="19" t="s">
        <v>678</v>
      </c>
      <c r="BM91" s="226" t="s">
        <v>1749</v>
      </c>
    </row>
    <row r="92" s="2" customFormat="1" ht="16.5" customHeight="1">
      <c r="A92" s="40"/>
      <c r="B92" s="41"/>
      <c r="C92" s="215" t="s">
        <v>227</v>
      </c>
      <c r="D92" s="215" t="s">
        <v>194</v>
      </c>
      <c r="E92" s="216" t="s">
        <v>1750</v>
      </c>
      <c r="F92" s="217" t="s">
        <v>1751</v>
      </c>
      <c r="G92" s="218" t="s">
        <v>205</v>
      </c>
      <c r="H92" s="219">
        <v>8</v>
      </c>
      <c r="I92" s="220"/>
      <c r="J92" s="221">
        <f>ROUND(I92*H92,2)</f>
        <v>0</v>
      </c>
      <c r="K92" s="217" t="s">
        <v>19</v>
      </c>
      <c r="L92" s="46"/>
      <c r="M92" s="222" t="s">
        <v>19</v>
      </c>
      <c r="N92" s="223" t="s">
        <v>41</v>
      </c>
      <c r="O92" s="86"/>
      <c r="P92" s="224">
        <f>O92*H92</f>
        <v>0</v>
      </c>
      <c r="Q92" s="224">
        <v>0</v>
      </c>
      <c r="R92" s="224">
        <f>Q92*H92</f>
        <v>0</v>
      </c>
      <c r="S92" s="224">
        <v>0</v>
      </c>
      <c r="T92" s="225">
        <f>S92*H92</f>
        <v>0</v>
      </c>
      <c r="U92" s="40"/>
      <c r="V92" s="40"/>
      <c r="W92" s="40"/>
      <c r="X92" s="40"/>
      <c r="Y92" s="40"/>
      <c r="Z92" s="40"/>
      <c r="AA92" s="40"/>
      <c r="AB92" s="40"/>
      <c r="AC92" s="40"/>
      <c r="AD92" s="40"/>
      <c r="AE92" s="40"/>
      <c r="AR92" s="226" t="s">
        <v>678</v>
      </c>
      <c r="AT92" s="226" t="s">
        <v>194</v>
      </c>
      <c r="AU92" s="226" t="s">
        <v>77</v>
      </c>
      <c r="AY92" s="19" t="s">
        <v>191</v>
      </c>
      <c r="BE92" s="227">
        <f>IF(N92="základní",J92,0)</f>
        <v>0</v>
      </c>
      <c r="BF92" s="227">
        <f>IF(N92="snížená",J92,0)</f>
        <v>0</v>
      </c>
      <c r="BG92" s="227">
        <f>IF(N92="zákl. přenesená",J92,0)</f>
        <v>0</v>
      </c>
      <c r="BH92" s="227">
        <f>IF(N92="sníž. přenesená",J92,0)</f>
        <v>0</v>
      </c>
      <c r="BI92" s="227">
        <f>IF(N92="nulová",J92,0)</f>
        <v>0</v>
      </c>
      <c r="BJ92" s="19" t="s">
        <v>77</v>
      </c>
      <c r="BK92" s="227">
        <f>ROUND(I92*H92,2)</f>
        <v>0</v>
      </c>
      <c r="BL92" s="19" t="s">
        <v>678</v>
      </c>
      <c r="BM92" s="226" t="s">
        <v>1752</v>
      </c>
    </row>
    <row r="93" s="2" customFormat="1" ht="16.5" customHeight="1">
      <c r="A93" s="40"/>
      <c r="B93" s="41"/>
      <c r="C93" s="215" t="s">
        <v>233</v>
      </c>
      <c r="D93" s="215" t="s">
        <v>194</v>
      </c>
      <c r="E93" s="216" t="s">
        <v>1753</v>
      </c>
      <c r="F93" s="217" t="s">
        <v>1754</v>
      </c>
      <c r="G93" s="218" t="s">
        <v>205</v>
      </c>
      <c r="H93" s="219">
        <v>26</v>
      </c>
      <c r="I93" s="220"/>
      <c r="J93" s="221">
        <f>ROUND(I93*H93,2)</f>
        <v>0</v>
      </c>
      <c r="K93" s="217" t="s">
        <v>19</v>
      </c>
      <c r="L93" s="46"/>
      <c r="M93" s="222" t="s">
        <v>19</v>
      </c>
      <c r="N93" s="223" t="s">
        <v>41</v>
      </c>
      <c r="O93" s="86"/>
      <c r="P93" s="224">
        <f>O93*H93</f>
        <v>0</v>
      </c>
      <c r="Q93" s="224">
        <v>0</v>
      </c>
      <c r="R93" s="224">
        <f>Q93*H93</f>
        <v>0</v>
      </c>
      <c r="S93" s="224">
        <v>0</v>
      </c>
      <c r="T93" s="225">
        <f>S93*H93</f>
        <v>0</v>
      </c>
      <c r="U93" s="40"/>
      <c r="V93" s="40"/>
      <c r="W93" s="40"/>
      <c r="X93" s="40"/>
      <c r="Y93" s="40"/>
      <c r="Z93" s="40"/>
      <c r="AA93" s="40"/>
      <c r="AB93" s="40"/>
      <c r="AC93" s="40"/>
      <c r="AD93" s="40"/>
      <c r="AE93" s="40"/>
      <c r="AR93" s="226" t="s">
        <v>678</v>
      </c>
      <c r="AT93" s="226" t="s">
        <v>194</v>
      </c>
      <c r="AU93" s="226" t="s">
        <v>77</v>
      </c>
      <c r="AY93" s="19" t="s">
        <v>191</v>
      </c>
      <c r="BE93" s="227">
        <f>IF(N93="základní",J93,0)</f>
        <v>0</v>
      </c>
      <c r="BF93" s="227">
        <f>IF(N93="snížená",J93,0)</f>
        <v>0</v>
      </c>
      <c r="BG93" s="227">
        <f>IF(N93="zákl. přenesená",J93,0)</f>
        <v>0</v>
      </c>
      <c r="BH93" s="227">
        <f>IF(N93="sníž. přenesená",J93,0)</f>
        <v>0</v>
      </c>
      <c r="BI93" s="227">
        <f>IF(N93="nulová",J93,0)</f>
        <v>0</v>
      </c>
      <c r="BJ93" s="19" t="s">
        <v>77</v>
      </c>
      <c r="BK93" s="227">
        <f>ROUND(I93*H93,2)</f>
        <v>0</v>
      </c>
      <c r="BL93" s="19" t="s">
        <v>678</v>
      </c>
      <c r="BM93" s="226" t="s">
        <v>1755</v>
      </c>
    </row>
    <row r="94" s="2" customFormat="1" ht="16.5" customHeight="1">
      <c r="A94" s="40"/>
      <c r="B94" s="41"/>
      <c r="C94" s="215" t="s">
        <v>119</v>
      </c>
      <c r="D94" s="215" t="s">
        <v>194</v>
      </c>
      <c r="E94" s="216" t="s">
        <v>1756</v>
      </c>
      <c r="F94" s="217" t="s">
        <v>1757</v>
      </c>
      <c r="G94" s="218" t="s">
        <v>205</v>
      </c>
      <c r="H94" s="219">
        <v>2</v>
      </c>
      <c r="I94" s="220"/>
      <c r="J94" s="221">
        <f>ROUND(I94*H94,2)</f>
        <v>0</v>
      </c>
      <c r="K94" s="217" t="s">
        <v>19</v>
      </c>
      <c r="L94" s="46"/>
      <c r="M94" s="222" t="s">
        <v>19</v>
      </c>
      <c r="N94" s="223" t="s">
        <v>41</v>
      </c>
      <c r="O94" s="86"/>
      <c r="P94" s="224">
        <f>O94*H94</f>
        <v>0</v>
      </c>
      <c r="Q94" s="224">
        <v>0</v>
      </c>
      <c r="R94" s="224">
        <f>Q94*H94</f>
        <v>0</v>
      </c>
      <c r="S94" s="224">
        <v>0</v>
      </c>
      <c r="T94" s="225">
        <f>S94*H94</f>
        <v>0</v>
      </c>
      <c r="U94" s="40"/>
      <c r="V94" s="40"/>
      <c r="W94" s="40"/>
      <c r="X94" s="40"/>
      <c r="Y94" s="40"/>
      <c r="Z94" s="40"/>
      <c r="AA94" s="40"/>
      <c r="AB94" s="40"/>
      <c r="AC94" s="40"/>
      <c r="AD94" s="40"/>
      <c r="AE94" s="40"/>
      <c r="AR94" s="226" t="s">
        <v>678</v>
      </c>
      <c r="AT94" s="226" t="s">
        <v>194</v>
      </c>
      <c r="AU94" s="226" t="s">
        <v>77</v>
      </c>
      <c r="AY94" s="19" t="s">
        <v>191</v>
      </c>
      <c r="BE94" s="227">
        <f>IF(N94="základní",J94,0)</f>
        <v>0</v>
      </c>
      <c r="BF94" s="227">
        <f>IF(N94="snížená",J94,0)</f>
        <v>0</v>
      </c>
      <c r="BG94" s="227">
        <f>IF(N94="zákl. přenesená",J94,0)</f>
        <v>0</v>
      </c>
      <c r="BH94" s="227">
        <f>IF(N94="sníž. přenesená",J94,0)</f>
        <v>0</v>
      </c>
      <c r="BI94" s="227">
        <f>IF(N94="nulová",J94,0)</f>
        <v>0</v>
      </c>
      <c r="BJ94" s="19" t="s">
        <v>77</v>
      </c>
      <c r="BK94" s="227">
        <f>ROUND(I94*H94,2)</f>
        <v>0</v>
      </c>
      <c r="BL94" s="19" t="s">
        <v>678</v>
      </c>
      <c r="BM94" s="226" t="s">
        <v>1758</v>
      </c>
    </row>
    <row r="95" s="2" customFormat="1" ht="21.75" customHeight="1">
      <c r="A95" s="40"/>
      <c r="B95" s="41"/>
      <c r="C95" s="261" t="s">
        <v>262</v>
      </c>
      <c r="D95" s="261" t="s">
        <v>210</v>
      </c>
      <c r="E95" s="262" t="s">
        <v>1759</v>
      </c>
      <c r="F95" s="263" t="s">
        <v>1760</v>
      </c>
      <c r="G95" s="264" t="s">
        <v>1761</v>
      </c>
      <c r="H95" s="265">
        <v>12</v>
      </c>
      <c r="I95" s="266"/>
      <c r="J95" s="267">
        <f>ROUND(I95*H95,2)</f>
        <v>0</v>
      </c>
      <c r="K95" s="263" t="s">
        <v>19</v>
      </c>
      <c r="L95" s="268"/>
      <c r="M95" s="269" t="s">
        <v>19</v>
      </c>
      <c r="N95" s="270" t="s">
        <v>41</v>
      </c>
      <c r="O95" s="86"/>
      <c r="P95" s="224">
        <f>O95*H95</f>
        <v>0</v>
      </c>
      <c r="Q95" s="224">
        <v>0</v>
      </c>
      <c r="R95" s="224">
        <f>Q95*H95</f>
        <v>0</v>
      </c>
      <c r="S95" s="224">
        <v>0</v>
      </c>
      <c r="T95" s="225">
        <f>S95*H95</f>
        <v>0</v>
      </c>
      <c r="U95" s="40"/>
      <c r="V95" s="40"/>
      <c r="W95" s="40"/>
      <c r="X95" s="40"/>
      <c r="Y95" s="40"/>
      <c r="Z95" s="40"/>
      <c r="AA95" s="40"/>
      <c r="AB95" s="40"/>
      <c r="AC95" s="40"/>
      <c r="AD95" s="40"/>
      <c r="AE95" s="40"/>
      <c r="AR95" s="226" t="s">
        <v>755</v>
      </c>
      <c r="AT95" s="226" t="s">
        <v>210</v>
      </c>
      <c r="AU95" s="226" t="s">
        <v>77</v>
      </c>
      <c r="AY95" s="19" t="s">
        <v>191</v>
      </c>
      <c r="BE95" s="227">
        <f>IF(N95="základní",J95,0)</f>
        <v>0</v>
      </c>
      <c r="BF95" s="227">
        <f>IF(N95="snížená",J95,0)</f>
        <v>0</v>
      </c>
      <c r="BG95" s="227">
        <f>IF(N95="zákl. přenesená",J95,0)</f>
        <v>0</v>
      </c>
      <c r="BH95" s="227">
        <f>IF(N95="sníž. přenesená",J95,0)</f>
        <v>0</v>
      </c>
      <c r="BI95" s="227">
        <f>IF(N95="nulová",J95,0)</f>
        <v>0</v>
      </c>
      <c r="BJ95" s="19" t="s">
        <v>77</v>
      </c>
      <c r="BK95" s="227">
        <f>ROUND(I95*H95,2)</f>
        <v>0</v>
      </c>
      <c r="BL95" s="19" t="s">
        <v>755</v>
      </c>
      <c r="BM95" s="226" t="s">
        <v>1762</v>
      </c>
    </row>
    <row r="96" s="2" customFormat="1" ht="16.5" customHeight="1">
      <c r="A96" s="40"/>
      <c r="B96" s="41"/>
      <c r="C96" s="261" t="s">
        <v>248</v>
      </c>
      <c r="D96" s="261" t="s">
        <v>210</v>
      </c>
      <c r="E96" s="262" t="s">
        <v>1763</v>
      </c>
      <c r="F96" s="263" t="s">
        <v>1764</v>
      </c>
      <c r="G96" s="264" t="s">
        <v>205</v>
      </c>
      <c r="H96" s="265">
        <v>20</v>
      </c>
      <c r="I96" s="266"/>
      <c r="J96" s="267">
        <f>ROUND(I96*H96,2)</f>
        <v>0</v>
      </c>
      <c r="K96" s="263" t="s">
        <v>19</v>
      </c>
      <c r="L96" s="268"/>
      <c r="M96" s="269" t="s">
        <v>19</v>
      </c>
      <c r="N96" s="270" t="s">
        <v>41</v>
      </c>
      <c r="O96" s="86"/>
      <c r="P96" s="224">
        <f>O96*H96</f>
        <v>0</v>
      </c>
      <c r="Q96" s="224">
        <v>0</v>
      </c>
      <c r="R96" s="224">
        <f>Q96*H96</f>
        <v>0</v>
      </c>
      <c r="S96" s="224">
        <v>0</v>
      </c>
      <c r="T96" s="225">
        <f>S96*H96</f>
        <v>0</v>
      </c>
      <c r="U96" s="40"/>
      <c r="V96" s="40"/>
      <c r="W96" s="40"/>
      <c r="X96" s="40"/>
      <c r="Y96" s="40"/>
      <c r="Z96" s="40"/>
      <c r="AA96" s="40"/>
      <c r="AB96" s="40"/>
      <c r="AC96" s="40"/>
      <c r="AD96" s="40"/>
      <c r="AE96" s="40"/>
      <c r="AR96" s="226" t="s">
        <v>678</v>
      </c>
      <c r="AT96" s="226" t="s">
        <v>210</v>
      </c>
      <c r="AU96" s="226" t="s">
        <v>77</v>
      </c>
      <c r="AY96" s="19" t="s">
        <v>191</v>
      </c>
      <c r="BE96" s="227">
        <f>IF(N96="základní",J96,0)</f>
        <v>0</v>
      </c>
      <c r="BF96" s="227">
        <f>IF(N96="snížená",J96,0)</f>
        <v>0</v>
      </c>
      <c r="BG96" s="227">
        <f>IF(N96="zákl. přenesená",J96,0)</f>
        <v>0</v>
      </c>
      <c r="BH96" s="227">
        <f>IF(N96="sníž. přenesená",J96,0)</f>
        <v>0</v>
      </c>
      <c r="BI96" s="227">
        <f>IF(N96="nulová",J96,0)</f>
        <v>0</v>
      </c>
      <c r="BJ96" s="19" t="s">
        <v>77</v>
      </c>
      <c r="BK96" s="227">
        <f>ROUND(I96*H96,2)</f>
        <v>0</v>
      </c>
      <c r="BL96" s="19" t="s">
        <v>678</v>
      </c>
      <c r="BM96" s="226" t="s">
        <v>1765</v>
      </c>
    </row>
    <row r="97" s="2" customFormat="1">
      <c r="A97" s="40"/>
      <c r="B97" s="41"/>
      <c r="C97" s="261" t="s">
        <v>281</v>
      </c>
      <c r="D97" s="261" t="s">
        <v>210</v>
      </c>
      <c r="E97" s="262" t="s">
        <v>1766</v>
      </c>
      <c r="F97" s="263" t="s">
        <v>1767</v>
      </c>
      <c r="G97" s="264" t="s">
        <v>205</v>
      </c>
      <c r="H97" s="265">
        <v>1</v>
      </c>
      <c r="I97" s="266"/>
      <c r="J97" s="267">
        <f>ROUND(I97*H97,2)</f>
        <v>0</v>
      </c>
      <c r="K97" s="263" t="s">
        <v>19</v>
      </c>
      <c r="L97" s="268"/>
      <c r="M97" s="269" t="s">
        <v>19</v>
      </c>
      <c r="N97" s="270" t="s">
        <v>41</v>
      </c>
      <c r="O97" s="86"/>
      <c r="P97" s="224">
        <f>O97*H97</f>
        <v>0</v>
      </c>
      <c r="Q97" s="224">
        <v>0</v>
      </c>
      <c r="R97" s="224">
        <f>Q97*H97</f>
        <v>0</v>
      </c>
      <c r="S97" s="224">
        <v>0</v>
      </c>
      <c r="T97" s="225">
        <f>S97*H97</f>
        <v>0</v>
      </c>
      <c r="U97" s="40"/>
      <c r="V97" s="40"/>
      <c r="W97" s="40"/>
      <c r="X97" s="40"/>
      <c r="Y97" s="40"/>
      <c r="Z97" s="40"/>
      <c r="AA97" s="40"/>
      <c r="AB97" s="40"/>
      <c r="AC97" s="40"/>
      <c r="AD97" s="40"/>
      <c r="AE97" s="40"/>
      <c r="AR97" s="226" t="s">
        <v>678</v>
      </c>
      <c r="AT97" s="226" t="s">
        <v>210</v>
      </c>
      <c r="AU97" s="226" t="s">
        <v>77</v>
      </c>
      <c r="AY97" s="19" t="s">
        <v>191</v>
      </c>
      <c r="BE97" s="227">
        <f>IF(N97="základní",J97,0)</f>
        <v>0</v>
      </c>
      <c r="BF97" s="227">
        <f>IF(N97="snížená",J97,0)</f>
        <v>0</v>
      </c>
      <c r="BG97" s="227">
        <f>IF(N97="zákl. přenesená",J97,0)</f>
        <v>0</v>
      </c>
      <c r="BH97" s="227">
        <f>IF(N97="sníž. přenesená",J97,0)</f>
        <v>0</v>
      </c>
      <c r="BI97" s="227">
        <f>IF(N97="nulová",J97,0)</f>
        <v>0</v>
      </c>
      <c r="BJ97" s="19" t="s">
        <v>77</v>
      </c>
      <c r="BK97" s="227">
        <f>ROUND(I97*H97,2)</f>
        <v>0</v>
      </c>
      <c r="BL97" s="19" t="s">
        <v>678</v>
      </c>
      <c r="BM97" s="226" t="s">
        <v>1768</v>
      </c>
    </row>
    <row r="98" s="2" customFormat="1">
      <c r="A98" s="40"/>
      <c r="B98" s="41"/>
      <c r="C98" s="261" t="s">
        <v>287</v>
      </c>
      <c r="D98" s="261" t="s">
        <v>210</v>
      </c>
      <c r="E98" s="262" t="s">
        <v>1769</v>
      </c>
      <c r="F98" s="263" t="s">
        <v>1770</v>
      </c>
      <c r="G98" s="264" t="s">
        <v>205</v>
      </c>
      <c r="H98" s="265">
        <v>1</v>
      </c>
      <c r="I98" s="266"/>
      <c r="J98" s="267">
        <f>ROUND(I98*H98,2)</f>
        <v>0</v>
      </c>
      <c r="K98" s="263" t="s">
        <v>19</v>
      </c>
      <c r="L98" s="268"/>
      <c r="M98" s="269" t="s">
        <v>19</v>
      </c>
      <c r="N98" s="270" t="s">
        <v>41</v>
      </c>
      <c r="O98" s="86"/>
      <c r="P98" s="224">
        <f>O98*H98</f>
        <v>0</v>
      </c>
      <c r="Q98" s="224">
        <v>0</v>
      </c>
      <c r="R98" s="224">
        <f>Q98*H98</f>
        <v>0</v>
      </c>
      <c r="S98" s="224">
        <v>0</v>
      </c>
      <c r="T98" s="225">
        <f>S98*H98</f>
        <v>0</v>
      </c>
      <c r="U98" s="40"/>
      <c r="V98" s="40"/>
      <c r="W98" s="40"/>
      <c r="X98" s="40"/>
      <c r="Y98" s="40"/>
      <c r="Z98" s="40"/>
      <c r="AA98" s="40"/>
      <c r="AB98" s="40"/>
      <c r="AC98" s="40"/>
      <c r="AD98" s="40"/>
      <c r="AE98" s="40"/>
      <c r="AR98" s="226" t="s">
        <v>678</v>
      </c>
      <c r="AT98" s="226" t="s">
        <v>210</v>
      </c>
      <c r="AU98" s="226" t="s">
        <v>77</v>
      </c>
      <c r="AY98" s="19" t="s">
        <v>191</v>
      </c>
      <c r="BE98" s="227">
        <f>IF(N98="základní",J98,0)</f>
        <v>0</v>
      </c>
      <c r="BF98" s="227">
        <f>IF(N98="snížená",J98,0)</f>
        <v>0</v>
      </c>
      <c r="BG98" s="227">
        <f>IF(N98="zákl. přenesená",J98,0)</f>
        <v>0</v>
      </c>
      <c r="BH98" s="227">
        <f>IF(N98="sníž. přenesená",J98,0)</f>
        <v>0</v>
      </c>
      <c r="BI98" s="227">
        <f>IF(N98="nulová",J98,0)</f>
        <v>0</v>
      </c>
      <c r="BJ98" s="19" t="s">
        <v>77</v>
      </c>
      <c r="BK98" s="227">
        <f>ROUND(I98*H98,2)</f>
        <v>0</v>
      </c>
      <c r="BL98" s="19" t="s">
        <v>678</v>
      </c>
      <c r="BM98" s="226" t="s">
        <v>1771</v>
      </c>
    </row>
    <row r="99" s="2" customFormat="1">
      <c r="A99" s="40"/>
      <c r="B99" s="41"/>
      <c r="C99" s="261" t="s">
        <v>292</v>
      </c>
      <c r="D99" s="261" t="s">
        <v>210</v>
      </c>
      <c r="E99" s="262" t="s">
        <v>1772</v>
      </c>
      <c r="F99" s="263" t="s">
        <v>1773</v>
      </c>
      <c r="G99" s="264" t="s">
        <v>205</v>
      </c>
      <c r="H99" s="265">
        <v>1</v>
      </c>
      <c r="I99" s="266"/>
      <c r="J99" s="267">
        <f>ROUND(I99*H99,2)</f>
        <v>0</v>
      </c>
      <c r="K99" s="263" t="s">
        <v>19</v>
      </c>
      <c r="L99" s="268"/>
      <c r="M99" s="269" t="s">
        <v>19</v>
      </c>
      <c r="N99" s="270" t="s">
        <v>41</v>
      </c>
      <c r="O99" s="86"/>
      <c r="P99" s="224">
        <f>O99*H99</f>
        <v>0</v>
      </c>
      <c r="Q99" s="224">
        <v>0</v>
      </c>
      <c r="R99" s="224">
        <f>Q99*H99</f>
        <v>0</v>
      </c>
      <c r="S99" s="224">
        <v>0</v>
      </c>
      <c r="T99" s="225">
        <f>S99*H99</f>
        <v>0</v>
      </c>
      <c r="U99" s="40"/>
      <c r="V99" s="40"/>
      <c r="W99" s="40"/>
      <c r="X99" s="40"/>
      <c r="Y99" s="40"/>
      <c r="Z99" s="40"/>
      <c r="AA99" s="40"/>
      <c r="AB99" s="40"/>
      <c r="AC99" s="40"/>
      <c r="AD99" s="40"/>
      <c r="AE99" s="40"/>
      <c r="AR99" s="226" t="s">
        <v>678</v>
      </c>
      <c r="AT99" s="226" t="s">
        <v>210</v>
      </c>
      <c r="AU99" s="226" t="s">
        <v>77</v>
      </c>
      <c r="AY99" s="19" t="s">
        <v>191</v>
      </c>
      <c r="BE99" s="227">
        <f>IF(N99="základní",J99,0)</f>
        <v>0</v>
      </c>
      <c r="BF99" s="227">
        <f>IF(N99="snížená",J99,0)</f>
        <v>0</v>
      </c>
      <c r="BG99" s="227">
        <f>IF(N99="zákl. přenesená",J99,0)</f>
        <v>0</v>
      </c>
      <c r="BH99" s="227">
        <f>IF(N99="sníž. přenesená",J99,0)</f>
        <v>0</v>
      </c>
      <c r="BI99" s="227">
        <f>IF(N99="nulová",J99,0)</f>
        <v>0</v>
      </c>
      <c r="BJ99" s="19" t="s">
        <v>77</v>
      </c>
      <c r="BK99" s="227">
        <f>ROUND(I99*H99,2)</f>
        <v>0</v>
      </c>
      <c r="BL99" s="19" t="s">
        <v>678</v>
      </c>
      <c r="BM99" s="226" t="s">
        <v>1774</v>
      </c>
    </row>
    <row r="100" s="2" customFormat="1">
      <c r="A100" s="40"/>
      <c r="B100" s="41"/>
      <c r="C100" s="261" t="s">
        <v>298</v>
      </c>
      <c r="D100" s="261" t="s">
        <v>210</v>
      </c>
      <c r="E100" s="262" t="s">
        <v>1775</v>
      </c>
      <c r="F100" s="263" t="s">
        <v>1776</v>
      </c>
      <c r="G100" s="264" t="s">
        <v>205</v>
      </c>
      <c r="H100" s="265">
        <v>1</v>
      </c>
      <c r="I100" s="266"/>
      <c r="J100" s="267">
        <f>ROUND(I100*H100,2)</f>
        <v>0</v>
      </c>
      <c r="K100" s="263" t="s">
        <v>19</v>
      </c>
      <c r="L100" s="268"/>
      <c r="M100" s="299" t="s">
        <v>19</v>
      </c>
      <c r="N100" s="300" t="s">
        <v>41</v>
      </c>
      <c r="O100" s="281"/>
      <c r="P100" s="282">
        <f>O100*H100</f>
        <v>0</v>
      </c>
      <c r="Q100" s="282">
        <v>0</v>
      </c>
      <c r="R100" s="282">
        <f>Q100*H100</f>
        <v>0</v>
      </c>
      <c r="S100" s="282">
        <v>0</v>
      </c>
      <c r="T100" s="283">
        <f>S100*H100</f>
        <v>0</v>
      </c>
      <c r="U100" s="40"/>
      <c r="V100" s="40"/>
      <c r="W100" s="40"/>
      <c r="X100" s="40"/>
      <c r="Y100" s="40"/>
      <c r="Z100" s="40"/>
      <c r="AA100" s="40"/>
      <c r="AB100" s="40"/>
      <c r="AC100" s="40"/>
      <c r="AD100" s="40"/>
      <c r="AE100" s="40"/>
      <c r="AR100" s="226" t="s">
        <v>678</v>
      </c>
      <c r="AT100" s="226" t="s">
        <v>210</v>
      </c>
      <c r="AU100" s="226" t="s">
        <v>77</v>
      </c>
      <c r="AY100" s="19" t="s">
        <v>191</v>
      </c>
      <c r="BE100" s="227">
        <f>IF(N100="základní",J100,0)</f>
        <v>0</v>
      </c>
      <c r="BF100" s="227">
        <f>IF(N100="snížená",J100,0)</f>
        <v>0</v>
      </c>
      <c r="BG100" s="227">
        <f>IF(N100="zákl. přenesená",J100,0)</f>
        <v>0</v>
      </c>
      <c r="BH100" s="227">
        <f>IF(N100="sníž. přenesená",J100,0)</f>
        <v>0</v>
      </c>
      <c r="BI100" s="227">
        <f>IF(N100="nulová",J100,0)</f>
        <v>0</v>
      </c>
      <c r="BJ100" s="19" t="s">
        <v>77</v>
      </c>
      <c r="BK100" s="227">
        <f>ROUND(I100*H100,2)</f>
        <v>0</v>
      </c>
      <c r="BL100" s="19" t="s">
        <v>678</v>
      </c>
      <c r="BM100" s="226" t="s">
        <v>1777</v>
      </c>
    </row>
    <row r="101" s="2" customFormat="1" ht="6.96" customHeight="1">
      <c r="A101" s="40"/>
      <c r="B101" s="61"/>
      <c r="C101" s="62"/>
      <c r="D101" s="62"/>
      <c r="E101" s="62"/>
      <c r="F101" s="62"/>
      <c r="G101" s="62"/>
      <c r="H101" s="62"/>
      <c r="I101" s="62"/>
      <c r="J101" s="62"/>
      <c r="K101" s="62"/>
      <c r="L101" s="46"/>
      <c r="M101" s="40"/>
      <c r="O101" s="40"/>
      <c r="P101" s="40"/>
      <c r="Q101" s="40"/>
      <c r="R101" s="40"/>
      <c r="S101" s="40"/>
      <c r="T101" s="40"/>
      <c r="U101" s="40"/>
      <c r="V101" s="40"/>
      <c r="W101" s="40"/>
      <c r="X101" s="40"/>
      <c r="Y101" s="40"/>
      <c r="Z101" s="40"/>
      <c r="AA101" s="40"/>
      <c r="AB101" s="40"/>
      <c r="AC101" s="40"/>
      <c r="AD101" s="40"/>
      <c r="AE101" s="40"/>
    </row>
  </sheetData>
  <sheetProtection sheet="1" autoFilter="0" formatColumns="0" formatRows="0" objects="1" scenarios="1" spinCount="100000" saltValue="IARWCH6A1x2WQ/zwmWWYq2raSedcuiM+sx0NkDueHUjwA27vnYu9+NwYs/vsBcPsOPeLQhxkcR6Tw8VZAV7rbw==" hashValue="gkL4b2VJCJIXLESXAFtdZnaLXBDprYKFpXEwJNYV8pWWEzycwlWJL71iAPD6/mV+ufxhlMgBtbWK0hQoIn6Niw==" algorithmName="SHA-512" password="CC35"/>
  <autoFilter ref="C79:K100"/>
  <mergeCells count="9">
    <mergeCell ref="E7:H7"/>
    <mergeCell ref="E9:H9"/>
    <mergeCell ref="E18:H18"/>
    <mergeCell ref="E27:H27"/>
    <mergeCell ref="E48:H48"/>
    <mergeCell ref="E50:H50"/>
    <mergeCell ref="E70:H70"/>
    <mergeCell ref="E72:H72"/>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154</v>
      </c>
    </row>
    <row r="3" s="1" customFormat="1" ht="6.96" customHeight="1">
      <c r="B3" s="141"/>
      <c r="C3" s="142"/>
      <c r="D3" s="142"/>
      <c r="E3" s="142"/>
      <c r="F3" s="142"/>
      <c r="G3" s="142"/>
      <c r="H3" s="142"/>
      <c r="I3" s="142"/>
      <c r="J3" s="142"/>
      <c r="K3" s="142"/>
      <c r="L3" s="22"/>
      <c r="AT3" s="19" t="s">
        <v>79</v>
      </c>
    </row>
    <row r="4" s="1" customFormat="1" ht="24.96" customHeight="1">
      <c r="B4" s="22"/>
      <c r="D4" s="143" t="s">
        <v>161</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1. TK Velké Březno - Boletice n.L. a 1. SK v žst. Boletice_OPRAVA č.1</v>
      </c>
      <c r="F7" s="145"/>
      <c r="G7" s="145"/>
      <c r="H7" s="145"/>
      <c r="L7" s="22"/>
    </row>
    <row r="8" s="1" customFormat="1" ht="12" customHeight="1">
      <c r="B8" s="22"/>
      <c r="D8" s="145" t="s">
        <v>162</v>
      </c>
      <c r="L8" s="22"/>
    </row>
    <row r="9" s="2" customFormat="1" ht="16.5" customHeight="1">
      <c r="A9" s="40"/>
      <c r="B9" s="46"/>
      <c r="C9" s="40"/>
      <c r="D9" s="40"/>
      <c r="E9" s="146" t="s">
        <v>1778</v>
      </c>
      <c r="F9" s="40"/>
      <c r="G9" s="40"/>
      <c r="H9" s="40"/>
      <c r="I9" s="40"/>
      <c r="J9" s="40"/>
      <c r="K9" s="40"/>
      <c r="L9" s="147"/>
      <c r="S9" s="40"/>
      <c r="T9" s="40"/>
      <c r="U9" s="40"/>
      <c r="V9" s="40"/>
      <c r="W9" s="40"/>
      <c r="X9" s="40"/>
      <c r="Y9" s="40"/>
      <c r="Z9" s="40"/>
      <c r="AA9" s="40"/>
      <c r="AB9" s="40"/>
      <c r="AC9" s="40"/>
      <c r="AD9" s="40"/>
      <c r="AE9" s="40"/>
    </row>
    <row r="10" s="2" customFormat="1" ht="12" customHeight="1">
      <c r="A10" s="40"/>
      <c r="B10" s="46"/>
      <c r="C10" s="40"/>
      <c r="D10" s="145" t="s">
        <v>164</v>
      </c>
      <c r="E10" s="40"/>
      <c r="F10" s="40"/>
      <c r="G10" s="40"/>
      <c r="H10" s="40"/>
      <c r="I10" s="40"/>
      <c r="J10" s="40"/>
      <c r="K10" s="40"/>
      <c r="L10" s="147"/>
      <c r="S10" s="40"/>
      <c r="T10" s="40"/>
      <c r="U10" s="40"/>
      <c r="V10" s="40"/>
      <c r="W10" s="40"/>
      <c r="X10" s="40"/>
      <c r="Y10" s="40"/>
      <c r="Z10" s="40"/>
      <c r="AA10" s="40"/>
      <c r="AB10" s="40"/>
      <c r="AC10" s="40"/>
      <c r="AD10" s="40"/>
      <c r="AE10" s="40"/>
    </row>
    <row r="11" s="2" customFormat="1" ht="16.5" customHeight="1">
      <c r="A11" s="40"/>
      <c r="B11" s="46"/>
      <c r="C11" s="40"/>
      <c r="D11" s="40"/>
      <c r="E11" s="148" t="s">
        <v>1779</v>
      </c>
      <c r="F11" s="40"/>
      <c r="G11" s="40"/>
      <c r="H11" s="40"/>
      <c r="I11" s="40"/>
      <c r="J11" s="40"/>
      <c r="K11" s="40"/>
      <c r="L11" s="147"/>
      <c r="S11" s="40"/>
      <c r="T11" s="40"/>
      <c r="U11" s="40"/>
      <c r="V11" s="40"/>
      <c r="W11" s="40"/>
      <c r="X11" s="40"/>
      <c r="Y11" s="40"/>
      <c r="Z11" s="40"/>
      <c r="AA11" s="40"/>
      <c r="AB11" s="40"/>
      <c r="AC11" s="40"/>
      <c r="AD11" s="40"/>
      <c r="AE11" s="40"/>
    </row>
    <row r="12" s="2" customFormat="1">
      <c r="A12" s="40"/>
      <c r="B12" s="46"/>
      <c r="C12" s="40"/>
      <c r="D12" s="40"/>
      <c r="E12" s="40"/>
      <c r="F12" s="40"/>
      <c r="G12" s="40"/>
      <c r="H12" s="40"/>
      <c r="I12" s="40"/>
      <c r="J12" s="40"/>
      <c r="K12" s="40"/>
      <c r="L12" s="147"/>
      <c r="S12" s="40"/>
      <c r="T12" s="40"/>
      <c r="U12" s="40"/>
      <c r="V12" s="40"/>
      <c r="W12" s="40"/>
      <c r="X12" s="40"/>
      <c r="Y12" s="40"/>
      <c r="Z12" s="40"/>
      <c r="AA12" s="40"/>
      <c r="AB12" s="40"/>
      <c r="AC12" s="40"/>
      <c r="AD12" s="40"/>
      <c r="AE12" s="40"/>
    </row>
    <row r="13" s="2" customFormat="1" ht="12" customHeight="1">
      <c r="A13" s="40"/>
      <c r="B13" s="46"/>
      <c r="C13" s="40"/>
      <c r="D13" s="145" t="s">
        <v>18</v>
      </c>
      <c r="E13" s="40"/>
      <c r="F13" s="135" t="s">
        <v>19</v>
      </c>
      <c r="G13" s="40"/>
      <c r="H13" s="40"/>
      <c r="I13" s="145" t="s">
        <v>20</v>
      </c>
      <c r="J13" s="135" t="s">
        <v>19</v>
      </c>
      <c r="K13" s="40"/>
      <c r="L13" s="147"/>
      <c r="S13" s="40"/>
      <c r="T13" s="40"/>
      <c r="U13" s="40"/>
      <c r="V13" s="40"/>
      <c r="W13" s="40"/>
      <c r="X13" s="40"/>
      <c r="Y13" s="40"/>
      <c r="Z13" s="40"/>
      <c r="AA13" s="40"/>
      <c r="AB13" s="40"/>
      <c r="AC13" s="40"/>
      <c r="AD13" s="40"/>
      <c r="AE13" s="40"/>
    </row>
    <row r="14" s="2" customFormat="1" ht="12" customHeight="1">
      <c r="A14" s="40"/>
      <c r="B14" s="46"/>
      <c r="C14" s="40"/>
      <c r="D14" s="145" t="s">
        <v>21</v>
      </c>
      <c r="E14" s="40"/>
      <c r="F14" s="135" t="s">
        <v>22</v>
      </c>
      <c r="G14" s="40"/>
      <c r="H14" s="40"/>
      <c r="I14" s="145" t="s">
        <v>23</v>
      </c>
      <c r="J14" s="149" t="str">
        <f>'Rekapitulace stavby'!AN8</f>
        <v>15. 3. 2021</v>
      </c>
      <c r="K14" s="40"/>
      <c r="L14" s="147"/>
      <c r="S14" s="40"/>
      <c r="T14" s="40"/>
      <c r="U14" s="40"/>
      <c r="V14" s="40"/>
      <c r="W14" s="40"/>
      <c r="X14" s="40"/>
      <c r="Y14" s="40"/>
      <c r="Z14" s="40"/>
      <c r="AA14" s="40"/>
      <c r="AB14" s="40"/>
      <c r="AC14" s="40"/>
      <c r="AD14" s="40"/>
      <c r="AE14" s="40"/>
    </row>
    <row r="15" s="2" customFormat="1" ht="10.8" customHeight="1">
      <c r="A15" s="40"/>
      <c r="B15" s="46"/>
      <c r="C15" s="40"/>
      <c r="D15" s="40"/>
      <c r="E15" s="40"/>
      <c r="F15" s="40"/>
      <c r="G15" s="40"/>
      <c r="H15" s="40"/>
      <c r="I15" s="40"/>
      <c r="J15" s="40"/>
      <c r="K15" s="40"/>
      <c r="L15" s="147"/>
      <c r="S15" s="40"/>
      <c r="T15" s="40"/>
      <c r="U15" s="40"/>
      <c r="V15" s="40"/>
      <c r="W15" s="40"/>
      <c r="X15" s="40"/>
      <c r="Y15" s="40"/>
      <c r="Z15" s="40"/>
      <c r="AA15" s="40"/>
      <c r="AB15" s="40"/>
      <c r="AC15" s="40"/>
      <c r="AD15" s="40"/>
      <c r="AE15" s="40"/>
    </row>
    <row r="16" s="2" customFormat="1" ht="12" customHeight="1">
      <c r="A16" s="40"/>
      <c r="B16" s="46"/>
      <c r="C16" s="40"/>
      <c r="D16" s="145" t="s">
        <v>25</v>
      </c>
      <c r="E16" s="40"/>
      <c r="F16" s="40"/>
      <c r="G16" s="40"/>
      <c r="H16" s="40"/>
      <c r="I16" s="145" t="s">
        <v>26</v>
      </c>
      <c r="J16" s="135" t="s">
        <v>19</v>
      </c>
      <c r="K16" s="40"/>
      <c r="L16" s="147"/>
      <c r="S16" s="40"/>
      <c r="T16" s="40"/>
      <c r="U16" s="40"/>
      <c r="V16" s="40"/>
      <c r="W16" s="40"/>
      <c r="X16" s="40"/>
      <c r="Y16" s="40"/>
      <c r="Z16" s="40"/>
      <c r="AA16" s="40"/>
      <c r="AB16" s="40"/>
      <c r="AC16" s="40"/>
      <c r="AD16" s="40"/>
      <c r="AE16" s="40"/>
    </row>
    <row r="17" s="2" customFormat="1" ht="18" customHeight="1">
      <c r="A17" s="40"/>
      <c r="B17" s="46"/>
      <c r="C17" s="40"/>
      <c r="D17" s="40"/>
      <c r="E17" s="135" t="s">
        <v>22</v>
      </c>
      <c r="F17" s="40"/>
      <c r="G17" s="40"/>
      <c r="H17" s="40"/>
      <c r="I17" s="145" t="s">
        <v>27</v>
      </c>
      <c r="J17" s="135" t="s">
        <v>19</v>
      </c>
      <c r="K17" s="40"/>
      <c r="L17" s="147"/>
      <c r="S17" s="40"/>
      <c r="T17" s="40"/>
      <c r="U17" s="40"/>
      <c r="V17" s="40"/>
      <c r="W17" s="40"/>
      <c r="X17" s="40"/>
      <c r="Y17" s="40"/>
      <c r="Z17" s="40"/>
      <c r="AA17" s="40"/>
      <c r="AB17" s="40"/>
      <c r="AC17" s="40"/>
      <c r="AD17" s="40"/>
      <c r="AE17" s="40"/>
    </row>
    <row r="18" s="2" customFormat="1" ht="6.96" customHeight="1">
      <c r="A18" s="40"/>
      <c r="B18" s="46"/>
      <c r="C18" s="40"/>
      <c r="D18" s="40"/>
      <c r="E18" s="40"/>
      <c r="F18" s="40"/>
      <c r="G18" s="40"/>
      <c r="H18" s="40"/>
      <c r="I18" s="40"/>
      <c r="J18" s="40"/>
      <c r="K18" s="40"/>
      <c r="L18" s="147"/>
      <c r="S18" s="40"/>
      <c r="T18" s="40"/>
      <c r="U18" s="40"/>
      <c r="V18" s="40"/>
      <c r="W18" s="40"/>
      <c r="X18" s="40"/>
      <c r="Y18" s="40"/>
      <c r="Z18" s="40"/>
      <c r="AA18" s="40"/>
      <c r="AB18" s="40"/>
      <c r="AC18" s="40"/>
      <c r="AD18" s="40"/>
      <c r="AE18" s="40"/>
    </row>
    <row r="19" s="2" customFormat="1" ht="12" customHeight="1">
      <c r="A19" s="40"/>
      <c r="B19" s="46"/>
      <c r="C19" s="40"/>
      <c r="D19" s="145" t="s">
        <v>28</v>
      </c>
      <c r="E19" s="40"/>
      <c r="F19" s="40"/>
      <c r="G19" s="40"/>
      <c r="H19" s="40"/>
      <c r="I19" s="145" t="s">
        <v>26</v>
      </c>
      <c r="J19" s="35" t="str">
        <f>'Rekapitulace stavby'!AN13</f>
        <v>Vyplň údaj</v>
      </c>
      <c r="K19" s="40"/>
      <c r="L19" s="147"/>
      <c r="S19" s="40"/>
      <c r="T19" s="40"/>
      <c r="U19" s="40"/>
      <c r="V19" s="40"/>
      <c r="W19" s="40"/>
      <c r="X19" s="40"/>
      <c r="Y19" s="40"/>
      <c r="Z19" s="40"/>
      <c r="AA19" s="40"/>
      <c r="AB19" s="40"/>
      <c r="AC19" s="40"/>
      <c r="AD19" s="40"/>
      <c r="AE19" s="40"/>
    </row>
    <row r="20" s="2" customFormat="1" ht="18" customHeight="1">
      <c r="A20" s="40"/>
      <c r="B20" s="46"/>
      <c r="C20" s="40"/>
      <c r="D20" s="40"/>
      <c r="E20" s="35" t="str">
        <f>'Rekapitulace stavby'!E14</f>
        <v>Vyplň údaj</v>
      </c>
      <c r="F20" s="135"/>
      <c r="G20" s="135"/>
      <c r="H20" s="135"/>
      <c r="I20" s="145" t="s">
        <v>27</v>
      </c>
      <c r="J20" s="35" t="str">
        <f>'Rekapitulace stavby'!AN14</f>
        <v>Vyplň údaj</v>
      </c>
      <c r="K20" s="40"/>
      <c r="L20" s="147"/>
      <c r="S20" s="40"/>
      <c r="T20" s="40"/>
      <c r="U20" s="40"/>
      <c r="V20" s="40"/>
      <c r="W20" s="40"/>
      <c r="X20" s="40"/>
      <c r="Y20" s="40"/>
      <c r="Z20" s="40"/>
      <c r="AA20" s="40"/>
      <c r="AB20" s="40"/>
      <c r="AC20" s="40"/>
      <c r="AD20" s="40"/>
      <c r="AE20" s="40"/>
    </row>
    <row r="21" s="2" customFormat="1" ht="6.96" customHeight="1">
      <c r="A21" s="40"/>
      <c r="B21" s="46"/>
      <c r="C21" s="40"/>
      <c r="D21" s="40"/>
      <c r="E21" s="40"/>
      <c r="F21" s="40"/>
      <c r="G21" s="40"/>
      <c r="H21" s="40"/>
      <c r="I21" s="40"/>
      <c r="J21" s="40"/>
      <c r="K21" s="40"/>
      <c r="L21" s="147"/>
      <c r="S21" s="40"/>
      <c r="T21" s="40"/>
      <c r="U21" s="40"/>
      <c r="V21" s="40"/>
      <c r="W21" s="40"/>
      <c r="X21" s="40"/>
      <c r="Y21" s="40"/>
      <c r="Z21" s="40"/>
      <c r="AA21" s="40"/>
      <c r="AB21" s="40"/>
      <c r="AC21" s="40"/>
      <c r="AD21" s="40"/>
      <c r="AE21" s="40"/>
    </row>
    <row r="22" s="2" customFormat="1" ht="12" customHeight="1">
      <c r="A22" s="40"/>
      <c r="B22" s="46"/>
      <c r="C22" s="40"/>
      <c r="D22" s="145" t="s">
        <v>30</v>
      </c>
      <c r="E22" s="40"/>
      <c r="F22" s="40"/>
      <c r="G22" s="40"/>
      <c r="H22" s="40"/>
      <c r="I22" s="145" t="s">
        <v>26</v>
      </c>
      <c r="J22" s="135" t="s">
        <v>19</v>
      </c>
      <c r="K22" s="40"/>
      <c r="L22" s="147"/>
      <c r="S22" s="40"/>
      <c r="T22" s="40"/>
      <c r="U22" s="40"/>
      <c r="V22" s="40"/>
      <c r="W22" s="40"/>
      <c r="X22" s="40"/>
      <c r="Y22" s="40"/>
      <c r="Z22" s="40"/>
      <c r="AA22" s="40"/>
      <c r="AB22" s="40"/>
      <c r="AC22" s="40"/>
      <c r="AD22" s="40"/>
      <c r="AE22" s="40"/>
    </row>
    <row r="23" s="2" customFormat="1" ht="18" customHeight="1">
      <c r="A23" s="40"/>
      <c r="B23" s="46"/>
      <c r="C23" s="40"/>
      <c r="D23" s="40"/>
      <c r="E23" s="135" t="s">
        <v>22</v>
      </c>
      <c r="F23" s="40"/>
      <c r="G23" s="40"/>
      <c r="H23" s="40"/>
      <c r="I23" s="145" t="s">
        <v>27</v>
      </c>
      <c r="J23" s="135" t="s">
        <v>19</v>
      </c>
      <c r="K23" s="40"/>
      <c r="L23" s="147"/>
      <c r="S23" s="40"/>
      <c r="T23" s="40"/>
      <c r="U23" s="40"/>
      <c r="V23" s="40"/>
      <c r="W23" s="40"/>
      <c r="X23" s="40"/>
      <c r="Y23" s="40"/>
      <c r="Z23" s="40"/>
      <c r="AA23" s="40"/>
      <c r="AB23" s="40"/>
      <c r="AC23" s="40"/>
      <c r="AD23" s="40"/>
      <c r="AE23" s="40"/>
    </row>
    <row r="24" s="2" customFormat="1" ht="6.96" customHeight="1">
      <c r="A24" s="40"/>
      <c r="B24" s="46"/>
      <c r="C24" s="40"/>
      <c r="D24" s="40"/>
      <c r="E24" s="40"/>
      <c r="F24" s="40"/>
      <c r="G24" s="40"/>
      <c r="H24" s="40"/>
      <c r="I24" s="40"/>
      <c r="J24" s="40"/>
      <c r="K24" s="40"/>
      <c r="L24" s="147"/>
      <c r="S24" s="40"/>
      <c r="T24" s="40"/>
      <c r="U24" s="40"/>
      <c r="V24" s="40"/>
      <c r="W24" s="40"/>
      <c r="X24" s="40"/>
      <c r="Y24" s="40"/>
      <c r="Z24" s="40"/>
      <c r="AA24" s="40"/>
      <c r="AB24" s="40"/>
      <c r="AC24" s="40"/>
      <c r="AD24" s="40"/>
      <c r="AE24" s="40"/>
    </row>
    <row r="25" s="2" customFormat="1" ht="12" customHeight="1">
      <c r="A25" s="40"/>
      <c r="B25" s="46"/>
      <c r="C25" s="40"/>
      <c r="D25" s="145" t="s">
        <v>32</v>
      </c>
      <c r="E25" s="40"/>
      <c r="F25" s="40"/>
      <c r="G25" s="40"/>
      <c r="H25" s="40"/>
      <c r="I25" s="145" t="s">
        <v>26</v>
      </c>
      <c r="J25" s="135" t="s">
        <v>19</v>
      </c>
      <c r="K25" s="40"/>
      <c r="L25" s="147"/>
      <c r="S25" s="40"/>
      <c r="T25" s="40"/>
      <c r="U25" s="40"/>
      <c r="V25" s="40"/>
      <c r="W25" s="40"/>
      <c r="X25" s="40"/>
      <c r="Y25" s="40"/>
      <c r="Z25" s="40"/>
      <c r="AA25" s="40"/>
      <c r="AB25" s="40"/>
      <c r="AC25" s="40"/>
      <c r="AD25" s="40"/>
      <c r="AE25" s="40"/>
    </row>
    <row r="26" s="2" customFormat="1" ht="18" customHeight="1">
      <c r="A26" s="40"/>
      <c r="B26" s="46"/>
      <c r="C26" s="40"/>
      <c r="D26" s="40"/>
      <c r="E26" s="135" t="s">
        <v>1780</v>
      </c>
      <c r="F26" s="40"/>
      <c r="G26" s="40"/>
      <c r="H26" s="40"/>
      <c r="I26" s="145" t="s">
        <v>27</v>
      </c>
      <c r="J26" s="135" t="s">
        <v>19</v>
      </c>
      <c r="K26" s="40"/>
      <c r="L26" s="147"/>
      <c r="S26" s="40"/>
      <c r="T26" s="40"/>
      <c r="U26" s="40"/>
      <c r="V26" s="40"/>
      <c r="W26" s="40"/>
      <c r="X26" s="40"/>
      <c r="Y26" s="40"/>
      <c r="Z26" s="40"/>
      <c r="AA26" s="40"/>
      <c r="AB26" s="40"/>
      <c r="AC26" s="40"/>
      <c r="AD26" s="40"/>
      <c r="AE26" s="40"/>
    </row>
    <row r="27" s="2" customFormat="1" ht="6.96" customHeight="1">
      <c r="A27" s="40"/>
      <c r="B27" s="46"/>
      <c r="C27" s="40"/>
      <c r="D27" s="40"/>
      <c r="E27" s="40"/>
      <c r="F27" s="40"/>
      <c r="G27" s="40"/>
      <c r="H27" s="40"/>
      <c r="I27" s="40"/>
      <c r="J27" s="40"/>
      <c r="K27" s="40"/>
      <c r="L27" s="147"/>
      <c r="S27" s="40"/>
      <c r="T27" s="40"/>
      <c r="U27" s="40"/>
      <c r="V27" s="40"/>
      <c r="W27" s="40"/>
      <c r="X27" s="40"/>
      <c r="Y27" s="40"/>
      <c r="Z27" s="40"/>
      <c r="AA27" s="40"/>
      <c r="AB27" s="40"/>
      <c r="AC27" s="40"/>
      <c r="AD27" s="40"/>
      <c r="AE27" s="40"/>
    </row>
    <row r="28" s="2" customFormat="1" ht="12" customHeight="1">
      <c r="A28" s="40"/>
      <c r="B28" s="46"/>
      <c r="C28" s="40"/>
      <c r="D28" s="145" t="s">
        <v>34</v>
      </c>
      <c r="E28" s="40"/>
      <c r="F28" s="40"/>
      <c r="G28" s="40"/>
      <c r="H28" s="40"/>
      <c r="I28" s="40"/>
      <c r="J28" s="40"/>
      <c r="K28" s="40"/>
      <c r="L28" s="147"/>
      <c r="S28" s="40"/>
      <c r="T28" s="40"/>
      <c r="U28" s="40"/>
      <c r="V28" s="40"/>
      <c r="W28" s="40"/>
      <c r="X28" s="40"/>
      <c r="Y28" s="40"/>
      <c r="Z28" s="40"/>
      <c r="AA28" s="40"/>
      <c r="AB28" s="40"/>
      <c r="AC28" s="40"/>
      <c r="AD28" s="40"/>
      <c r="AE28" s="40"/>
    </row>
    <row r="29" s="8" customFormat="1" ht="16.5" customHeight="1">
      <c r="A29" s="150"/>
      <c r="B29" s="151"/>
      <c r="C29" s="150"/>
      <c r="D29" s="150"/>
      <c r="E29" s="152" t="s">
        <v>19</v>
      </c>
      <c r="F29" s="152"/>
      <c r="G29" s="152"/>
      <c r="H29" s="152"/>
      <c r="I29" s="150"/>
      <c r="J29" s="150"/>
      <c r="K29" s="150"/>
      <c r="L29" s="153"/>
      <c r="S29" s="150"/>
      <c r="T29" s="150"/>
      <c r="U29" s="150"/>
      <c r="V29" s="150"/>
      <c r="W29" s="150"/>
      <c r="X29" s="150"/>
      <c r="Y29" s="150"/>
      <c r="Z29" s="150"/>
      <c r="AA29" s="150"/>
      <c r="AB29" s="150"/>
      <c r="AC29" s="150"/>
      <c r="AD29" s="150"/>
      <c r="AE29" s="150"/>
    </row>
    <row r="30" s="2" customFormat="1" ht="6.96" customHeight="1">
      <c r="A30" s="40"/>
      <c r="B30" s="46"/>
      <c r="C30" s="40"/>
      <c r="D30" s="40"/>
      <c r="E30" s="40"/>
      <c r="F30" s="40"/>
      <c r="G30" s="40"/>
      <c r="H30" s="40"/>
      <c r="I30" s="40"/>
      <c r="J30" s="40"/>
      <c r="K30" s="40"/>
      <c r="L30" s="147"/>
      <c r="S30" s="40"/>
      <c r="T30" s="40"/>
      <c r="U30" s="40"/>
      <c r="V30" s="40"/>
      <c r="W30" s="40"/>
      <c r="X30" s="40"/>
      <c r="Y30" s="40"/>
      <c r="Z30" s="40"/>
      <c r="AA30" s="40"/>
      <c r="AB30" s="40"/>
      <c r="AC30" s="40"/>
      <c r="AD30" s="40"/>
      <c r="AE30" s="40"/>
    </row>
    <row r="31" s="2" customFormat="1" ht="6.96" customHeight="1">
      <c r="A31" s="40"/>
      <c r="B31" s="46"/>
      <c r="C31" s="40"/>
      <c r="D31" s="154"/>
      <c r="E31" s="154"/>
      <c r="F31" s="154"/>
      <c r="G31" s="154"/>
      <c r="H31" s="154"/>
      <c r="I31" s="154"/>
      <c r="J31" s="154"/>
      <c r="K31" s="154"/>
      <c r="L31" s="147"/>
      <c r="S31" s="40"/>
      <c r="T31" s="40"/>
      <c r="U31" s="40"/>
      <c r="V31" s="40"/>
      <c r="W31" s="40"/>
      <c r="X31" s="40"/>
      <c r="Y31" s="40"/>
      <c r="Z31" s="40"/>
      <c r="AA31" s="40"/>
      <c r="AB31" s="40"/>
      <c r="AC31" s="40"/>
      <c r="AD31" s="40"/>
      <c r="AE31" s="40"/>
    </row>
    <row r="32" s="2" customFormat="1" ht="25.44" customHeight="1">
      <c r="A32" s="40"/>
      <c r="B32" s="46"/>
      <c r="C32" s="40"/>
      <c r="D32" s="155" t="s">
        <v>36</v>
      </c>
      <c r="E32" s="40"/>
      <c r="F32" s="40"/>
      <c r="G32" s="40"/>
      <c r="H32" s="40"/>
      <c r="I32" s="40"/>
      <c r="J32" s="156">
        <f>ROUND(J86, 2)</f>
        <v>0</v>
      </c>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14.4" customHeight="1">
      <c r="A34" s="40"/>
      <c r="B34" s="46"/>
      <c r="C34" s="40"/>
      <c r="D34" s="40"/>
      <c r="E34" s="40"/>
      <c r="F34" s="157" t="s">
        <v>38</v>
      </c>
      <c r="G34" s="40"/>
      <c r="H34" s="40"/>
      <c r="I34" s="157" t="s">
        <v>37</v>
      </c>
      <c r="J34" s="157" t="s">
        <v>39</v>
      </c>
      <c r="K34" s="40"/>
      <c r="L34" s="147"/>
      <c r="S34" s="40"/>
      <c r="T34" s="40"/>
      <c r="U34" s="40"/>
      <c r="V34" s="40"/>
      <c r="W34" s="40"/>
      <c r="X34" s="40"/>
      <c r="Y34" s="40"/>
      <c r="Z34" s="40"/>
      <c r="AA34" s="40"/>
      <c r="AB34" s="40"/>
      <c r="AC34" s="40"/>
      <c r="AD34" s="40"/>
      <c r="AE34" s="40"/>
    </row>
    <row r="35" s="2" customFormat="1" ht="14.4" customHeight="1">
      <c r="A35" s="40"/>
      <c r="B35" s="46"/>
      <c r="C35" s="40"/>
      <c r="D35" s="158" t="s">
        <v>40</v>
      </c>
      <c r="E35" s="145" t="s">
        <v>41</v>
      </c>
      <c r="F35" s="159">
        <f>ROUND((SUM(BE86:BE104)),  2)</f>
        <v>0</v>
      </c>
      <c r="G35" s="40"/>
      <c r="H35" s="40"/>
      <c r="I35" s="160">
        <v>0.20999999999999999</v>
      </c>
      <c r="J35" s="159">
        <f>ROUND(((SUM(BE86:BE104))*I35),  2)</f>
        <v>0</v>
      </c>
      <c r="K35" s="40"/>
      <c r="L35" s="147"/>
      <c r="S35" s="40"/>
      <c r="T35" s="40"/>
      <c r="U35" s="40"/>
      <c r="V35" s="40"/>
      <c r="W35" s="40"/>
      <c r="X35" s="40"/>
      <c r="Y35" s="40"/>
      <c r="Z35" s="40"/>
      <c r="AA35" s="40"/>
      <c r="AB35" s="40"/>
      <c r="AC35" s="40"/>
      <c r="AD35" s="40"/>
      <c r="AE35" s="40"/>
    </row>
    <row r="36" s="2" customFormat="1" ht="14.4" customHeight="1">
      <c r="A36" s="40"/>
      <c r="B36" s="46"/>
      <c r="C36" s="40"/>
      <c r="D36" s="40"/>
      <c r="E36" s="145" t="s">
        <v>42</v>
      </c>
      <c r="F36" s="159">
        <f>ROUND((SUM(BF86:BF104)),  2)</f>
        <v>0</v>
      </c>
      <c r="G36" s="40"/>
      <c r="H36" s="40"/>
      <c r="I36" s="160">
        <v>0.14999999999999999</v>
      </c>
      <c r="J36" s="159">
        <f>ROUND(((SUM(BF86:BF104))*I36),  2)</f>
        <v>0</v>
      </c>
      <c r="K36" s="40"/>
      <c r="L36" s="147"/>
      <c r="S36" s="40"/>
      <c r="T36" s="40"/>
      <c r="U36" s="40"/>
      <c r="V36" s="40"/>
      <c r="W36" s="40"/>
      <c r="X36" s="40"/>
      <c r="Y36" s="40"/>
      <c r="Z36" s="40"/>
      <c r="AA36" s="40"/>
      <c r="AB36" s="40"/>
      <c r="AC36" s="40"/>
      <c r="AD36" s="40"/>
      <c r="AE36" s="40"/>
    </row>
    <row r="37" hidden="1" s="2" customFormat="1" ht="14.4" customHeight="1">
      <c r="A37" s="40"/>
      <c r="B37" s="46"/>
      <c r="C37" s="40"/>
      <c r="D37" s="40"/>
      <c r="E37" s="145" t="s">
        <v>43</v>
      </c>
      <c r="F37" s="159">
        <f>ROUND((SUM(BG86:BG104)),  2)</f>
        <v>0</v>
      </c>
      <c r="G37" s="40"/>
      <c r="H37" s="40"/>
      <c r="I37" s="160">
        <v>0.20999999999999999</v>
      </c>
      <c r="J37" s="159">
        <f>0</f>
        <v>0</v>
      </c>
      <c r="K37" s="40"/>
      <c r="L37" s="147"/>
      <c r="S37" s="40"/>
      <c r="T37" s="40"/>
      <c r="U37" s="40"/>
      <c r="V37" s="40"/>
      <c r="W37" s="40"/>
      <c r="X37" s="40"/>
      <c r="Y37" s="40"/>
      <c r="Z37" s="40"/>
      <c r="AA37" s="40"/>
      <c r="AB37" s="40"/>
      <c r="AC37" s="40"/>
      <c r="AD37" s="40"/>
      <c r="AE37" s="40"/>
    </row>
    <row r="38" hidden="1" s="2" customFormat="1" ht="14.4" customHeight="1">
      <c r="A38" s="40"/>
      <c r="B38" s="46"/>
      <c r="C38" s="40"/>
      <c r="D38" s="40"/>
      <c r="E38" s="145" t="s">
        <v>44</v>
      </c>
      <c r="F38" s="159">
        <f>ROUND((SUM(BH86:BH104)),  2)</f>
        <v>0</v>
      </c>
      <c r="G38" s="40"/>
      <c r="H38" s="40"/>
      <c r="I38" s="160">
        <v>0.14999999999999999</v>
      </c>
      <c r="J38" s="159">
        <f>0</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45</v>
      </c>
      <c r="F39" s="159">
        <f>ROUND((SUM(BI86:BI104)),  2)</f>
        <v>0</v>
      </c>
      <c r="G39" s="40"/>
      <c r="H39" s="40"/>
      <c r="I39" s="160">
        <v>0</v>
      </c>
      <c r="J39" s="159">
        <f>0</f>
        <v>0</v>
      </c>
      <c r="K39" s="40"/>
      <c r="L39" s="147"/>
      <c r="S39" s="40"/>
      <c r="T39" s="40"/>
      <c r="U39" s="40"/>
      <c r="V39" s="40"/>
      <c r="W39" s="40"/>
      <c r="X39" s="40"/>
      <c r="Y39" s="40"/>
      <c r="Z39" s="40"/>
      <c r="AA39" s="40"/>
      <c r="AB39" s="40"/>
      <c r="AC39" s="40"/>
      <c r="AD39" s="40"/>
      <c r="AE39" s="40"/>
    </row>
    <row r="40" s="2" customFormat="1" ht="6.96" customHeight="1">
      <c r="A40" s="40"/>
      <c r="B40" s="46"/>
      <c r="C40" s="40"/>
      <c r="D40" s="40"/>
      <c r="E40" s="40"/>
      <c r="F40" s="40"/>
      <c r="G40" s="40"/>
      <c r="H40" s="40"/>
      <c r="I40" s="40"/>
      <c r="J40" s="40"/>
      <c r="K40" s="40"/>
      <c r="L40" s="147"/>
      <c r="S40" s="40"/>
      <c r="T40" s="40"/>
      <c r="U40" s="40"/>
      <c r="V40" s="40"/>
      <c r="W40" s="40"/>
      <c r="X40" s="40"/>
      <c r="Y40" s="40"/>
      <c r="Z40" s="40"/>
      <c r="AA40" s="40"/>
      <c r="AB40" s="40"/>
      <c r="AC40" s="40"/>
      <c r="AD40" s="40"/>
      <c r="AE40" s="40"/>
    </row>
    <row r="41" s="2" customFormat="1" ht="25.44" customHeight="1">
      <c r="A41" s="40"/>
      <c r="B41" s="46"/>
      <c r="C41" s="161"/>
      <c r="D41" s="162" t="s">
        <v>46</v>
      </c>
      <c r="E41" s="163"/>
      <c r="F41" s="163"/>
      <c r="G41" s="164" t="s">
        <v>47</v>
      </c>
      <c r="H41" s="165" t="s">
        <v>48</v>
      </c>
      <c r="I41" s="163"/>
      <c r="J41" s="166">
        <f>SUM(J32:J39)</f>
        <v>0</v>
      </c>
      <c r="K41" s="167"/>
      <c r="L41" s="147"/>
      <c r="S41" s="40"/>
      <c r="T41" s="40"/>
      <c r="U41" s="40"/>
      <c r="V41" s="40"/>
      <c r="W41" s="40"/>
      <c r="X41" s="40"/>
      <c r="Y41" s="40"/>
      <c r="Z41" s="40"/>
      <c r="AA41" s="40"/>
      <c r="AB41" s="40"/>
      <c r="AC41" s="40"/>
      <c r="AD41" s="40"/>
      <c r="AE41" s="40"/>
    </row>
    <row r="42" s="2" customFormat="1" ht="14.4" customHeight="1">
      <c r="A42" s="40"/>
      <c r="B42" s="168"/>
      <c r="C42" s="169"/>
      <c r="D42" s="169"/>
      <c r="E42" s="169"/>
      <c r="F42" s="169"/>
      <c r="G42" s="169"/>
      <c r="H42" s="169"/>
      <c r="I42" s="169"/>
      <c r="J42" s="169"/>
      <c r="K42" s="169"/>
      <c r="L42" s="147"/>
      <c r="S42" s="40"/>
      <c r="T42" s="40"/>
      <c r="U42" s="40"/>
      <c r="V42" s="40"/>
      <c r="W42" s="40"/>
      <c r="X42" s="40"/>
      <c r="Y42" s="40"/>
      <c r="Z42" s="40"/>
      <c r="AA42" s="40"/>
      <c r="AB42" s="40"/>
      <c r="AC42" s="40"/>
      <c r="AD42" s="40"/>
      <c r="AE42" s="40"/>
    </row>
    <row r="46" s="2" customFormat="1" ht="6.96" customHeight="1">
      <c r="A46" s="40"/>
      <c r="B46" s="170"/>
      <c r="C46" s="171"/>
      <c r="D46" s="171"/>
      <c r="E46" s="171"/>
      <c r="F46" s="171"/>
      <c r="G46" s="171"/>
      <c r="H46" s="171"/>
      <c r="I46" s="171"/>
      <c r="J46" s="171"/>
      <c r="K46" s="171"/>
      <c r="L46" s="147"/>
      <c r="S46" s="40"/>
      <c r="T46" s="40"/>
      <c r="U46" s="40"/>
      <c r="V46" s="40"/>
      <c r="W46" s="40"/>
      <c r="X46" s="40"/>
      <c r="Y46" s="40"/>
      <c r="Z46" s="40"/>
      <c r="AA46" s="40"/>
      <c r="AB46" s="40"/>
      <c r="AC46" s="40"/>
      <c r="AD46" s="40"/>
      <c r="AE46" s="40"/>
    </row>
    <row r="47" s="2" customFormat="1" ht="24.96" customHeight="1">
      <c r="A47" s="40"/>
      <c r="B47" s="41"/>
      <c r="C47" s="25" t="s">
        <v>170</v>
      </c>
      <c r="D47" s="42"/>
      <c r="E47" s="42"/>
      <c r="F47" s="42"/>
      <c r="G47" s="42"/>
      <c r="H47" s="42"/>
      <c r="I47" s="42"/>
      <c r="J47" s="42"/>
      <c r="K47" s="42"/>
      <c r="L47" s="147"/>
      <c r="S47" s="40"/>
      <c r="T47" s="40"/>
      <c r="U47" s="40"/>
      <c r="V47" s="40"/>
      <c r="W47" s="40"/>
      <c r="X47" s="40"/>
      <c r="Y47" s="40"/>
      <c r="Z47" s="40"/>
      <c r="AA47" s="40"/>
      <c r="AB47" s="40"/>
      <c r="AC47" s="40"/>
      <c r="AD47" s="40"/>
      <c r="AE47" s="40"/>
    </row>
    <row r="48" s="2" customFormat="1" ht="6.96" customHeight="1">
      <c r="A48" s="40"/>
      <c r="B48" s="41"/>
      <c r="C48" s="42"/>
      <c r="D48" s="42"/>
      <c r="E48" s="42"/>
      <c r="F48" s="42"/>
      <c r="G48" s="42"/>
      <c r="H48" s="42"/>
      <c r="I48" s="42"/>
      <c r="J48" s="42"/>
      <c r="K48" s="42"/>
      <c r="L48" s="147"/>
      <c r="S48" s="40"/>
      <c r="T48" s="40"/>
      <c r="U48" s="40"/>
      <c r="V48" s="40"/>
      <c r="W48" s="40"/>
      <c r="X48" s="40"/>
      <c r="Y48" s="40"/>
      <c r="Z48" s="40"/>
      <c r="AA48" s="40"/>
      <c r="AB48" s="40"/>
      <c r="AC48" s="40"/>
      <c r="AD48" s="40"/>
      <c r="AE48" s="40"/>
    </row>
    <row r="49" s="2" customFormat="1" ht="12" customHeight="1">
      <c r="A49" s="40"/>
      <c r="B49" s="41"/>
      <c r="C49" s="34" t="s">
        <v>16</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16.5" customHeight="1">
      <c r="A50" s="40"/>
      <c r="B50" s="41"/>
      <c r="C50" s="42"/>
      <c r="D50" s="42"/>
      <c r="E50" s="172" t="str">
        <f>E7</f>
        <v>Oprava trati v úseku 1. TK Velké Březno - Boletice n.L. a 1. SK v žst. Boletice_OPRAVA č.1</v>
      </c>
      <c r="F50" s="34"/>
      <c r="G50" s="34"/>
      <c r="H50" s="34"/>
      <c r="I50" s="42"/>
      <c r="J50" s="42"/>
      <c r="K50" s="42"/>
      <c r="L50" s="147"/>
      <c r="S50" s="40"/>
      <c r="T50" s="40"/>
      <c r="U50" s="40"/>
      <c r="V50" s="40"/>
      <c r="W50" s="40"/>
      <c r="X50" s="40"/>
      <c r="Y50" s="40"/>
      <c r="Z50" s="40"/>
      <c r="AA50" s="40"/>
      <c r="AB50" s="40"/>
      <c r="AC50" s="40"/>
      <c r="AD50" s="40"/>
      <c r="AE50" s="40"/>
    </row>
    <row r="51" s="1" customFormat="1" ht="12" customHeight="1">
      <c r="B51" s="23"/>
      <c r="C51" s="34" t="s">
        <v>162</v>
      </c>
      <c r="D51" s="24"/>
      <c r="E51" s="24"/>
      <c r="F51" s="24"/>
      <c r="G51" s="24"/>
      <c r="H51" s="24"/>
      <c r="I51" s="24"/>
      <c r="J51" s="24"/>
      <c r="K51" s="24"/>
      <c r="L51" s="22"/>
    </row>
    <row r="52" s="2" customFormat="1" ht="16.5" customHeight="1">
      <c r="A52" s="40"/>
      <c r="B52" s="41"/>
      <c r="C52" s="42"/>
      <c r="D52" s="42"/>
      <c r="E52" s="172" t="s">
        <v>1778</v>
      </c>
      <c r="F52" s="42"/>
      <c r="G52" s="42"/>
      <c r="H52" s="42"/>
      <c r="I52" s="42"/>
      <c r="J52" s="42"/>
      <c r="K52" s="42"/>
      <c r="L52" s="147"/>
      <c r="S52" s="40"/>
      <c r="T52" s="40"/>
      <c r="U52" s="40"/>
      <c r="V52" s="40"/>
      <c r="W52" s="40"/>
      <c r="X52" s="40"/>
      <c r="Y52" s="40"/>
      <c r="Z52" s="40"/>
      <c r="AA52" s="40"/>
      <c r="AB52" s="40"/>
      <c r="AC52" s="40"/>
      <c r="AD52" s="40"/>
      <c r="AE52" s="40"/>
    </row>
    <row r="53" s="2" customFormat="1" ht="12" customHeight="1">
      <c r="A53" s="40"/>
      <c r="B53" s="41"/>
      <c r="C53" s="34" t="s">
        <v>164</v>
      </c>
      <c r="D53" s="42"/>
      <c r="E53" s="42"/>
      <c r="F53" s="42"/>
      <c r="G53" s="42"/>
      <c r="H53" s="42"/>
      <c r="I53" s="42"/>
      <c r="J53" s="42"/>
      <c r="K53" s="42"/>
      <c r="L53" s="147"/>
      <c r="S53" s="40"/>
      <c r="T53" s="40"/>
      <c r="U53" s="40"/>
      <c r="V53" s="40"/>
      <c r="W53" s="40"/>
      <c r="X53" s="40"/>
      <c r="Y53" s="40"/>
      <c r="Z53" s="40"/>
      <c r="AA53" s="40"/>
      <c r="AB53" s="40"/>
      <c r="AC53" s="40"/>
      <c r="AD53" s="40"/>
      <c r="AE53" s="40"/>
    </row>
    <row r="54" s="2" customFormat="1" ht="16.5" customHeight="1">
      <c r="A54" s="40"/>
      <c r="B54" s="41"/>
      <c r="C54" s="42"/>
      <c r="D54" s="42"/>
      <c r="E54" s="71" t="str">
        <f>E11</f>
        <v>SO1.1 - rozvody</v>
      </c>
      <c r="F54" s="42"/>
      <c r="G54" s="42"/>
      <c r="H54" s="42"/>
      <c r="I54" s="42"/>
      <c r="J54" s="42"/>
      <c r="K54" s="42"/>
      <c r="L54" s="147"/>
      <c r="S54" s="40"/>
      <c r="T54" s="40"/>
      <c r="U54" s="40"/>
      <c r="V54" s="40"/>
      <c r="W54" s="40"/>
      <c r="X54" s="40"/>
      <c r="Y54" s="40"/>
      <c r="Z54" s="40"/>
      <c r="AA54" s="40"/>
      <c r="AB54" s="40"/>
      <c r="AC54" s="40"/>
      <c r="AD54" s="40"/>
      <c r="AE54" s="40"/>
    </row>
    <row r="55" s="2" customFormat="1" ht="6.96" customHeight="1">
      <c r="A55" s="40"/>
      <c r="B55" s="41"/>
      <c r="C55" s="42"/>
      <c r="D55" s="42"/>
      <c r="E55" s="42"/>
      <c r="F55" s="42"/>
      <c r="G55" s="42"/>
      <c r="H55" s="42"/>
      <c r="I55" s="42"/>
      <c r="J55" s="42"/>
      <c r="K55" s="42"/>
      <c r="L55" s="147"/>
      <c r="S55" s="40"/>
      <c r="T55" s="40"/>
      <c r="U55" s="40"/>
      <c r="V55" s="40"/>
      <c r="W55" s="40"/>
      <c r="X55" s="40"/>
      <c r="Y55" s="40"/>
      <c r="Z55" s="40"/>
      <c r="AA55" s="40"/>
      <c r="AB55" s="40"/>
      <c r="AC55" s="40"/>
      <c r="AD55" s="40"/>
      <c r="AE55" s="40"/>
    </row>
    <row r="56" s="2" customFormat="1" ht="12" customHeight="1">
      <c r="A56" s="40"/>
      <c r="B56" s="41"/>
      <c r="C56" s="34" t="s">
        <v>21</v>
      </c>
      <c r="D56" s="42"/>
      <c r="E56" s="42"/>
      <c r="F56" s="29" t="str">
        <f>F14</f>
        <v xml:space="preserve"> </v>
      </c>
      <c r="G56" s="42"/>
      <c r="H56" s="42"/>
      <c r="I56" s="34" t="s">
        <v>23</v>
      </c>
      <c r="J56" s="74" t="str">
        <f>IF(J14="","",J14)</f>
        <v>15. 3. 2021</v>
      </c>
      <c r="K56" s="42"/>
      <c r="L56" s="147"/>
      <c r="S56" s="40"/>
      <c r="T56" s="40"/>
      <c r="U56" s="40"/>
      <c r="V56" s="40"/>
      <c r="W56" s="40"/>
      <c r="X56" s="40"/>
      <c r="Y56" s="40"/>
      <c r="Z56" s="40"/>
      <c r="AA56" s="40"/>
      <c r="AB56" s="40"/>
      <c r="AC56" s="40"/>
      <c r="AD56" s="40"/>
      <c r="AE56" s="40"/>
    </row>
    <row r="57" s="2" customFormat="1" ht="6.96" customHeight="1">
      <c r="A57" s="40"/>
      <c r="B57" s="41"/>
      <c r="C57" s="42"/>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5.15" customHeight="1">
      <c r="A58" s="40"/>
      <c r="B58" s="41"/>
      <c r="C58" s="34" t="s">
        <v>25</v>
      </c>
      <c r="D58" s="42"/>
      <c r="E58" s="42"/>
      <c r="F58" s="29" t="str">
        <f>E17</f>
        <v xml:space="preserve"> </v>
      </c>
      <c r="G58" s="42"/>
      <c r="H58" s="42"/>
      <c r="I58" s="34" t="s">
        <v>30</v>
      </c>
      <c r="J58" s="38" t="str">
        <f>E23</f>
        <v xml:space="preserve"> </v>
      </c>
      <c r="K58" s="42"/>
      <c r="L58" s="147"/>
      <c r="S58" s="40"/>
      <c r="T58" s="40"/>
      <c r="U58" s="40"/>
      <c r="V58" s="40"/>
      <c r="W58" s="40"/>
      <c r="X58" s="40"/>
      <c r="Y58" s="40"/>
      <c r="Z58" s="40"/>
      <c r="AA58" s="40"/>
      <c r="AB58" s="40"/>
      <c r="AC58" s="40"/>
      <c r="AD58" s="40"/>
      <c r="AE58" s="40"/>
    </row>
    <row r="59" s="2" customFormat="1" ht="15.15" customHeight="1">
      <c r="A59" s="40"/>
      <c r="B59" s="41"/>
      <c r="C59" s="34" t="s">
        <v>28</v>
      </c>
      <c r="D59" s="42"/>
      <c r="E59" s="42"/>
      <c r="F59" s="29" t="str">
        <f>IF(E20="","",E20)</f>
        <v>Vyplň údaj</v>
      </c>
      <c r="G59" s="42"/>
      <c r="H59" s="42"/>
      <c r="I59" s="34" t="s">
        <v>32</v>
      </c>
      <c r="J59" s="38" t="str">
        <f>E26</f>
        <v>Jilich</v>
      </c>
      <c r="K59" s="42"/>
      <c r="L59" s="147"/>
      <c r="S59" s="40"/>
      <c r="T59" s="40"/>
      <c r="U59" s="40"/>
      <c r="V59" s="40"/>
      <c r="W59" s="40"/>
      <c r="X59" s="40"/>
      <c r="Y59" s="40"/>
      <c r="Z59" s="40"/>
      <c r="AA59" s="40"/>
      <c r="AB59" s="40"/>
      <c r="AC59" s="40"/>
      <c r="AD59" s="40"/>
      <c r="AE59" s="40"/>
    </row>
    <row r="60" s="2" customFormat="1" ht="10.32" customHeight="1">
      <c r="A60" s="40"/>
      <c r="B60" s="41"/>
      <c r="C60" s="42"/>
      <c r="D60" s="42"/>
      <c r="E60" s="42"/>
      <c r="F60" s="42"/>
      <c r="G60" s="42"/>
      <c r="H60" s="42"/>
      <c r="I60" s="42"/>
      <c r="J60" s="42"/>
      <c r="K60" s="42"/>
      <c r="L60" s="147"/>
      <c r="S60" s="40"/>
      <c r="T60" s="40"/>
      <c r="U60" s="40"/>
      <c r="V60" s="40"/>
      <c r="W60" s="40"/>
      <c r="X60" s="40"/>
      <c r="Y60" s="40"/>
      <c r="Z60" s="40"/>
      <c r="AA60" s="40"/>
      <c r="AB60" s="40"/>
      <c r="AC60" s="40"/>
      <c r="AD60" s="40"/>
      <c r="AE60" s="40"/>
    </row>
    <row r="61" s="2" customFormat="1" ht="29.28" customHeight="1">
      <c r="A61" s="40"/>
      <c r="B61" s="41"/>
      <c r="C61" s="173" t="s">
        <v>171</v>
      </c>
      <c r="D61" s="174"/>
      <c r="E61" s="174"/>
      <c r="F61" s="174"/>
      <c r="G61" s="174"/>
      <c r="H61" s="174"/>
      <c r="I61" s="174"/>
      <c r="J61" s="175" t="s">
        <v>172</v>
      </c>
      <c r="K61" s="174"/>
      <c r="L61" s="147"/>
      <c r="S61" s="40"/>
      <c r="T61" s="40"/>
      <c r="U61" s="40"/>
      <c r="V61" s="40"/>
      <c r="W61" s="40"/>
      <c r="X61" s="40"/>
      <c r="Y61" s="40"/>
      <c r="Z61" s="40"/>
      <c r="AA61" s="40"/>
      <c r="AB61" s="40"/>
      <c r="AC61" s="40"/>
      <c r="AD61" s="40"/>
      <c r="AE61" s="40"/>
    </row>
    <row r="62" s="2" customFormat="1" ht="10.32" customHeight="1">
      <c r="A62" s="40"/>
      <c r="B62" s="41"/>
      <c r="C62" s="42"/>
      <c r="D62" s="42"/>
      <c r="E62" s="42"/>
      <c r="F62" s="42"/>
      <c r="G62" s="42"/>
      <c r="H62" s="42"/>
      <c r="I62" s="42"/>
      <c r="J62" s="42"/>
      <c r="K62" s="42"/>
      <c r="L62" s="147"/>
      <c r="S62" s="40"/>
      <c r="T62" s="40"/>
      <c r="U62" s="40"/>
      <c r="V62" s="40"/>
      <c r="W62" s="40"/>
      <c r="X62" s="40"/>
      <c r="Y62" s="40"/>
      <c r="Z62" s="40"/>
      <c r="AA62" s="40"/>
      <c r="AB62" s="40"/>
      <c r="AC62" s="40"/>
      <c r="AD62" s="40"/>
      <c r="AE62" s="40"/>
    </row>
    <row r="63" s="2" customFormat="1" ht="22.8" customHeight="1">
      <c r="A63" s="40"/>
      <c r="B63" s="41"/>
      <c r="C63" s="176" t="s">
        <v>68</v>
      </c>
      <c r="D63" s="42"/>
      <c r="E63" s="42"/>
      <c r="F63" s="42"/>
      <c r="G63" s="42"/>
      <c r="H63" s="42"/>
      <c r="I63" s="42"/>
      <c r="J63" s="104">
        <f>J86</f>
        <v>0</v>
      </c>
      <c r="K63" s="42"/>
      <c r="L63" s="147"/>
      <c r="S63" s="40"/>
      <c r="T63" s="40"/>
      <c r="U63" s="40"/>
      <c r="V63" s="40"/>
      <c r="W63" s="40"/>
      <c r="X63" s="40"/>
      <c r="Y63" s="40"/>
      <c r="Z63" s="40"/>
      <c r="AA63" s="40"/>
      <c r="AB63" s="40"/>
      <c r="AC63" s="40"/>
      <c r="AD63" s="40"/>
      <c r="AE63" s="40"/>
      <c r="AU63" s="19" t="s">
        <v>173</v>
      </c>
    </row>
    <row r="64" s="9" customFormat="1" ht="24.96" customHeight="1">
      <c r="A64" s="9"/>
      <c r="B64" s="177"/>
      <c r="C64" s="178"/>
      <c r="D64" s="179" t="s">
        <v>1369</v>
      </c>
      <c r="E64" s="180"/>
      <c r="F64" s="180"/>
      <c r="G64" s="180"/>
      <c r="H64" s="180"/>
      <c r="I64" s="180"/>
      <c r="J64" s="181">
        <f>J87</f>
        <v>0</v>
      </c>
      <c r="K64" s="178"/>
      <c r="L64" s="182"/>
      <c r="S64" s="9"/>
      <c r="T64" s="9"/>
      <c r="U64" s="9"/>
      <c r="V64" s="9"/>
      <c r="W64" s="9"/>
      <c r="X64" s="9"/>
      <c r="Y64" s="9"/>
      <c r="Z64" s="9"/>
      <c r="AA64" s="9"/>
      <c r="AB64" s="9"/>
      <c r="AC64" s="9"/>
      <c r="AD64" s="9"/>
      <c r="AE64" s="9"/>
    </row>
    <row r="65" s="2" customFormat="1" ht="21.84" customHeight="1">
      <c r="A65" s="40"/>
      <c r="B65" s="41"/>
      <c r="C65" s="42"/>
      <c r="D65" s="42"/>
      <c r="E65" s="42"/>
      <c r="F65" s="42"/>
      <c r="G65" s="42"/>
      <c r="H65" s="42"/>
      <c r="I65" s="42"/>
      <c r="J65" s="42"/>
      <c r="K65" s="42"/>
      <c r="L65" s="147"/>
      <c r="S65" s="40"/>
      <c r="T65" s="40"/>
      <c r="U65" s="40"/>
      <c r="V65" s="40"/>
      <c r="W65" s="40"/>
      <c r="X65" s="40"/>
      <c r="Y65" s="40"/>
      <c r="Z65" s="40"/>
      <c r="AA65" s="40"/>
      <c r="AB65" s="40"/>
      <c r="AC65" s="40"/>
      <c r="AD65" s="40"/>
      <c r="AE65" s="40"/>
    </row>
    <row r="66" s="2" customFormat="1" ht="6.96" customHeight="1">
      <c r="A66" s="40"/>
      <c r="B66" s="61"/>
      <c r="C66" s="62"/>
      <c r="D66" s="62"/>
      <c r="E66" s="62"/>
      <c r="F66" s="62"/>
      <c r="G66" s="62"/>
      <c r="H66" s="62"/>
      <c r="I66" s="62"/>
      <c r="J66" s="62"/>
      <c r="K66" s="62"/>
      <c r="L66" s="147"/>
      <c r="S66" s="40"/>
      <c r="T66" s="40"/>
      <c r="U66" s="40"/>
      <c r="V66" s="40"/>
      <c r="W66" s="40"/>
      <c r="X66" s="40"/>
      <c r="Y66" s="40"/>
      <c r="Z66" s="40"/>
      <c r="AA66" s="40"/>
      <c r="AB66" s="40"/>
      <c r="AC66" s="40"/>
      <c r="AD66" s="40"/>
      <c r="AE66" s="40"/>
    </row>
    <row r="70" s="2" customFormat="1" ht="6.96" customHeight="1">
      <c r="A70" s="40"/>
      <c r="B70" s="63"/>
      <c r="C70" s="64"/>
      <c r="D70" s="64"/>
      <c r="E70" s="64"/>
      <c r="F70" s="64"/>
      <c r="G70" s="64"/>
      <c r="H70" s="64"/>
      <c r="I70" s="64"/>
      <c r="J70" s="64"/>
      <c r="K70" s="64"/>
      <c r="L70" s="147"/>
      <c r="S70" s="40"/>
      <c r="T70" s="40"/>
      <c r="U70" s="40"/>
      <c r="V70" s="40"/>
      <c r="W70" s="40"/>
      <c r="X70" s="40"/>
      <c r="Y70" s="40"/>
      <c r="Z70" s="40"/>
      <c r="AA70" s="40"/>
      <c r="AB70" s="40"/>
      <c r="AC70" s="40"/>
      <c r="AD70" s="40"/>
      <c r="AE70" s="40"/>
    </row>
    <row r="71" s="2" customFormat="1" ht="24.96" customHeight="1">
      <c r="A71" s="40"/>
      <c r="B71" s="41"/>
      <c r="C71" s="25" t="s">
        <v>176</v>
      </c>
      <c r="D71" s="42"/>
      <c r="E71" s="42"/>
      <c r="F71" s="42"/>
      <c r="G71" s="42"/>
      <c r="H71" s="42"/>
      <c r="I71" s="42"/>
      <c r="J71" s="42"/>
      <c r="K71" s="42"/>
      <c r="L71" s="147"/>
      <c r="S71" s="40"/>
      <c r="T71" s="40"/>
      <c r="U71" s="40"/>
      <c r="V71" s="40"/>
      <c r="W71" s="40"/>
      <c r="X71" s="40"/>
      <c r="Y71" s="40"/>
      <c r="Z71" s="40"/>
      <c r="AA71" s="40"/>
      <c r="AB71" s="40"/>
      <c r="AC71" s="40"/>
      <c r="AD71" s="40"/>
      <c r="AE71" s="40"/>
    </row>
    <row r="72" s="2" customFormat="1" ht="6.96" customHeight="1">
      <c r="A72" s="40"/>
      <c r="B72" s="41"/>
      <c r="C72" s="42"/>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12" customHeight="1">
      <c r="A73" s="40"/>
      <c r="B73" s="41"/>
      <c r="C73" s="34" t="s">
        <v>16</v>
      </c>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16.5" customHeight="1">
      <c r="A74" s="40"/>
      <c r="B74" s="41"/>
      <c r="C74" s="42"/>
      <c r="D74" s="42"/>
      <c r="E74" s="172" t="str">
        <f>E7</f>
        <v>Oprava trati v úseku 1. TK Velké Březno - Boletice n.L. a 1. SK v žst. Boletice_OPRAVA č.1</v>
      </c>
      <c r="F74" s="34"/>
      <c r="G74" s="34"/>
      <c r="H74" s="34"/>
      <c r="I74" s="42"/>
      <c r="J74" s="42"/>
      <c r="K74" s="42"/>
      <c r="L74" s="147"/>
      <c r="S74" s="40"/>
      <c r="T74" s="40"/>
      <c r="U74" s="40"/>
      <c r="V74" s="40"/>
      <c r="W74" s="40"/>
      <c r="X74" s="40"/>
      <c r="Y74" s="40"/>
      <c r="Z74" s="40"/>
      <c r="AA74" s="40"/>
      <c r="AB74" s="40"/>
      <c r="AC74" s="40"/>
      <c r="AD74" s="40"/>
      <c r="AE74" s="40"/>
    </row>
    <row r="75" s="1" customFormat="1" ht="12" customHeight="1">
      <c r="B75" s="23"/>
      <c r="C75" s="34" t="s">
        <v>162</v>
      </c>
      <c r="D75" s="24"/>
      <c r="E75" s="24"/>
      <c r="F75" s="24"/>
      <c r="G75" s="24"/>
      <c r="H75" s="24"/>
      <c r="I75" s="24"/>
      <c r="J75" s="24"/>
      <c r="K75" s="24"/>
      <c r="L75" s="22"/>
    </row>
    <row r="76" s="2" customFormat="1" ht="16.5" customHeight="1">
      <c r="A76" s="40"/>
      <c r="B76" s="41"/>
      <c r="C76" s="42"/>
      <c r="D76" s="42"/>
      <c r="E76" s="172" t="s">
        <v>1778</v>
      </c>
      <c r="F76" s="42"/>
      <c r="G76" s="42"/>
      <c r="H76" s="42"/>
      <c r="I76" s="42"/>
      <c r="J76" s="42"/>
      <c r="K76" s="42"/>
      <c r="L76" s="147"/>
      <c r="S76" s="40"/>
      <c r="T76" s="40"/>
      <c r="U76" s="40"/>
      <c r="V76" s="40"/>
      <c r="W76" s="40"/>
      <c r="X76" s="40"/>
      <c r="Y76" s="40"/>
      <c r="Z76" s="40"/>
      <c r="AA76" s="40"/>
      <c r="AB76" s="40"/>
      <c r="AC76" s="40"/>
      <c r="AD76" s="40"/>
      <c r="AE76" s="40"/>
    </row>
    <row r="77" s="2" customFormat="1" ht="12" customHeight="1">
      <c r="A77" s="40"/>
      <c r="B77" s="41"/>
      <c r="C77" s="34" t="s">
        <v>164</v>
      </c>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16.5" customHeight="1">
      <c r="A78" s="40"/>
      <c r="B78" s="41"/>
      <c r="C78" s="42"/>
      <c r="D78" s="42"/>
      <c r="E78" s="71" t="str">
        <f>E11</f>
        <v>SO1.1 - rozvody</v>
      </c>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2" customHeight="1">
      <c r="A80" s="40"/>
      <c r="B80" s="41"/>
      <c r="C80" s="34" t="s">
        <v>21</v>
      </c>
      <c r="D80" s="42"/>
      <c r="E80" s="42"/>
      <c r="F80" s="29" t="str">
        <f>F14</f>
        <v xml:space="preserve"> </v>
      </c>
      <c r="G80" s="42"/>
      <c r="H80" s="42"/>
      <c r="I80" s="34" t="s">
        <v>23</v>
      </c>
      <c r="J80" s="74" t="str">
        <f>IF(J14="","",J14)</f>
        <v>15. 3. 2021</v>
      </c>
      <c r="K80" s="42"/>
      <c r="L80" s="147"/>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42"/>
      <c r="J81" s="42"/>
      <c r="K81" s="42"/>
      <c r="L81" s="147"/>
      <c r="S81" s="40"/>
      <c r="T81" s="40"/>
      <c r="U81" s="40"/>
      <c r="V81" s="40"/>
      <c r="W81" s="40"/>
      <c r="X81" s="40"/>
      <c r="Y81" s="40"/>
      <c r="Z81" s="40"/>
      <c r="AA81" s="40"/>
      <c r="AB81" s="40"/>
      <c r="AC81" s="40"/>
      <c r="AD81" s="40"/>
      <c r="AE81" s="40"/>
    </row>
    <row r="82" s="2" customFormat="1" ht="15.15" customHeight="1">
      <c r="A82" s="40"/>
      <c r="B82" s="41"/>
      <c r="C82" s="34" t="s">
        <v>25</v>
      </c>
      <c r="D82" s="42"/>
      <c r="E82" s="42"/>
      <c r="F82" s="29" t="str">
        <f>E17</f>
        <v xml:space="preserve"> </v>
      </c>
      <c r="G82" s="42"/>
      <c r="H82" s="42"/>
      <c r="I82" s="34" t="s">
        <v>30</v>
      </c>
      <c r="J82" s="38" t="str">
        <f>E23</f>
        <v xml:space="preserve"> </v>
      </c>
      <c r="K82" s="42"/>
      <c r="L82" s="147"/>
      <c r="S82" s="40"/>
      <c r="T82" s="40"/>
      <c r="U82" s="40"/>
      <c r="V82" s="40"/>
      <c r="W82" s="40"/>
      <c r="X82" s="40"/>
      <c r="Y82" s="40"/>
      <c r="Z82" s="40"/>
      <c r="AA82" s="40"/>
      <c r="AB82" s="40"/>
      <c r="AC82" s="40"/>
      <c r="AD82" s="40"/>
      <c r="AE82" s="40"/>
    </row>
    <row r="83" s="2" customFormat="1" ht="15.15" customHeight="1">
      <c r="A83" s="40"/>
      <c r="B83" s="41"/>
      <c r="C83" s="34" t="s">
        <v>28</v>
      </c>
      <c r="D83" s="42"/>
      <c r="E83" s="42"/>
      <c r="F83" s="29" t="str">
        <f>IF(E20="","",E20)</f>
        <v>Vyplň údaj</v>
      </c>
      <c r="G83" s="42"/>
      <c r="H83" s="42"/>
      <c r="I83" s="34" t="s">
        <v>32</v>
      </c>
      <c r="J83" s="38" t="str">
        <f>E26</f>
        <v>Jilich</v>
      </c>
      <c r="K83" s="42"/>
      <c r="L83" s="147"/>
      <c r="S83" s="40"/>
      <c r="T83" s="40"/>
      <c r="U83" s="40"/>
      <c r="V83" s="40"/>
      <c r="W83" s="40"/>
      <c r="X83" s="40"/>
      <c r="Y83" s="40"/>
      <c r="Z83" s="40"/>
      <c r="AA83" s="40"/>
      <c r="AB83" s="40"/>
      <c r="AC83" s="40"/>
      <c r="AD83" s="40"/>
      <c r="AE83" s="40"/>
    </row>
    <row r="84" s="2" customFormat="1" ht="10.32" customHeight="1">
      <c r="A84" s="40"/>
      <c r="B84" s="41"/>
      <c r="C84" s="42"/>
      <c r="D84" s="42"/>
      <c r="E84" s="42"/>
      <c r="F84" s="42"/>
      <c r="G84" s="42"/>
      <c r="H84" s="42"/>
      <c r="I84" s="42"/>
      <c r="J84" s="42"/>
      <c r="K84" s="42"/>
      <c r="L84" s="147"/>
      <c r="S84" s="40"/>
      <c r="T84" s="40"/>
      <c r="U84" s="40"/>
      <c r="V84" s="40"/>
      <c r="W84" s="40"/>
      <c r="X84" s="40"/>
      <c r="Y84" s="40"/>
      <c r="Z84" s="40"/>
      <c r="AA84" s="40"/>
      <c r="AB84" s="40"/>
      <c r="AC84" s="40"/>
      <c r="AD84" s="40"/>
      <c r="AE84" s="40"/>
    </row>
    <row r="85" s="11" customFormat="1" ht="29.28" customHeight="1">
      <c r="A85" s="188"/>
      <c r="B85" s="189"/>
      <c r="C85" s="190" t="s">
        <v>177</v>
      </c>
      <c r="D85" s="191" t="s">
        <v>55</v>
      </c>
      <c r="E85" s="191" t="s">
        <v>51</v>
      </c>
      <c r="F85" s="191" t="s">
        <v>52</v>
      </c>
      <c r="G85" s="191" t="s">
        <v>178</v>
      </c>
      <c r="H85" s="191" t="s">
        <v>179</v>
      </c>
      <c r="I85" s="191" t="s">
        <v>180</v>
      </c>
      <c r="J85" s="191" t="s">
        <v>172</v>
      </c>
      <c r="K85" s="192" t="s">
        <v>181</v>
      </c>
      <c r="L85" s="193"/>
      <c r="M85" s="94" t="s">
        <v>19</v>
      </c>
      <c r="N85" s="95" t="s">
        <v>40</v>
      </c>
      <c r="O85" s="95" t="s">
        <v>182</v>
      </c>
      <c r="P85" s="95" t="s">
        <v>183</v>
      </c>
      <c r="Q85" s="95" t="s">
        <v>184</v>
      </c>
      <c r="R85" s="95" t="s">
        <v>185</v>
      </c>
      <c r="S85" s="95" t="s">
        <v>186</v>
      </c>
      <c r="T85" s="96" t="s">
        <v>187</v>
      </c>
      <c r="U85" s="188"/>
      <c r="V85" s="188"/>
      <c r="W85" s="188"/>
      <c r="X85" s="188"/>
      <c r="Y85" s="188"/>
      <c r="Z85" s="188"/>
      <c r="AA85" s="188"/>
      <c r="AB85" s="188"/>
      <c r="AC85" s="188"/>
      <c r="AD85" s="188"/>
      <c r="AE85" s="188"/>
    </row>
    <row r="86" s="2" customFormat="1" ht="22.8" customHeight="1">
      <c r="A86" s="40"/>
      <c r="B86" s="41"/>
      <c r="C86" s="101" t="s">
        <v>188</v>
      </c>
      <c r="D86" s="42"/>
      <c r="E86" s="42"/>
      <c r="F86" s="42"/>
      <c r="G86" s="42"/>
      <c r="H86" s="42"/>
      <c r="I86" s="42"/>
      <c r="J86" s="194">
        <f>BK86</f>
        <v>0</v>
      </c>
      <c r="K86" s="42"/>
      <c r="L86" s="46"/>
      <c r="M86" s="97"/>
      <c r="N86" s="195"/>
      <c r="O86" s="98"/>
      <c r="P86" s="196">
        <f>P87</f>
        <v>0</v>
      </c>
      <c r="Q86" s="98"/>
      <c r="R86" s="196">
        <f>R87</f>
        <v>0</v>
      </c>
      <c r="S86" s="98"/>
      <c r="T86" s="197">
        <f>T87</f>
        <v>0</v>
      </c>
      <c r="U86" s="40"/>
      <c r="V86" s="40"/>
      <c r="W86" s="40"/>
      <c r="X86" s="40"/>
      <c r="Y86" s="40"/>
      <c r="Z86" s="40"/>
      <c r="AA86" s="40"/>
      <c r="AB86" s="40"/>
      <c r="AC86" s="40"/>
      <c r="AD86" s="40"/>
      <c r="AE86" s="40"/>
      <c r="AT86" s="19" t="s">
        <v>69</v>
      </c>
      <c r="AU86" s="19" t="s">
        <v>173</v>
      </c>
      <c r="BK86" s="198">
        <f>BK87</f>
        <v>0</v>
      </c>
    </row>
    <row r="87" s="12" customFormat="1" ht="25.92" customHeight="1">
      <c r="A87" s="12"/>
      <c r="B87" s="199"/>
      <c r="C87" s="200"/>
      <c r="D87" s="201" t="s">
        <v>69</v>
      </c>
      <c r="E87" s="202" t="s">
        <v>1399</v>
      </c>
      <c r="F87" s="202" t="s">
        <v>1400</v>
      </c>
      <c r="G87" s="200"/>
      <c r="H87" s="200"/>
      <c r="I87" s="203"/>
      <c r="J87" s="204">
        <f>BK87</f>
        <v>0</v>
      </c>
      <c r="K87" s="200"/>
      <c r="L87" s="205"/>
      <c r="M87" s="206"/>
      <c r="N87" s="207"/>
      <c r="O87" s="207"/>
      <c r="P87" s="208">
        <f>SUM(P88:P104)</f>
        <v>0</v>
      </c>
      <c r="Q87" s="207"/>
      <c r="R87" s="208">
        <f>SUM(R88:R104)</f>
        <v>0</v>
      </c>
      <c r="S87" s="207"/>
      <c r="T87" s="209">
        <f>SUM(T88:T104)</f>
        <v>0</v>
      </c>
      <c r="U87" s="12"/>
      <c r="V87" s="12"/>
      <c r="W87" s="12"/>
      <c r="X87" s="12"/>
      <c r="Y87" s="12"/>
      <c r="Z87" s="12"/>
      <c r="AA87" s="12"/>
      <c r="AB87" s="12"/>
      <c r="AC87" s="12"/>
      <c r="AD87" s="12"/>
      <c r="AE87" s="12"/>
      <c r="AR87" s="210" t="s">
        <v>119</v>
      </c>
      <c r="AT87" s="211" t="s">
        <v>69</v>
      </c>
      <c r="AU87" s="211" t="s">
        <v>70</v>
      </c>
      <c r="AY87" s="210" t="s">
        <v>191</v>
      </c>
      <c r="BK87" s="212">
        <f>SUM(BK88:BK104)</f>
        <v>0</v>
      </c>
    </row>
    <row r="88" s="2" customFormat="1">
      <c r="A88" s="40"/>
      <c r="B88" s="41"/>
      <c r="C88" s="261" t="s">
        <v>79</v>
      </c>
      <c r="D88" s="261" t="s">
        <v>210</v>
      </c>
      <c r="E88" s="262" t="s">
        <v>1781</v>
      </c>
      <c r="F88" s="263" t="s">
        <v>1782</v>
      </c>
      <c r="G88" s="264" t="s">
        <v>205</v>
      </c>
      <c r="H88" s="265">
        <v>3</v>
      </c>
      <c r="I88" s="266"/>
      <c r="J88" s="267">
        <f>ROUND(I88*H88,2)</f>
        <v>0</v>
      </c>
      <c r="K88" s="263" t="s">
        <v>345</v>
      </c>
      <c r="L88" s="268"/>
      <c r="M88" s="269" t="s">
        <v>19</v>
      </c>
      <c r="N88" s="270" t="s">
        <v>41</v>
      </c>
      <c r="O88" s="86"/>
      <c r="P88" s="224">
        <f>O88*H88</f>
        <v>0</v>
      </c>
      <c r="Q88" s="224">
        <v>0</v>
      </c>
      <c r="R88" s="224">
        <f>Q88*H88</f>
        <v>0</v>
      </c>
      <c r="S88" s="224">
        <v>0</v>
      </c>
      <c r="T88" s="225">
        <f>S88*H88</f>
        <v>0</v>
      </c>
      <c r="U88" s="40"/>
      <c r="V88" s="40"/>
      <c r="W88" s="40"/>
      <c r="X88" s="40"/>
      <c r="Y88" s="40"/>
      <c r="Z88" s="40"/>
      <c r="AA88" s="40"/>
      <c r="AB88" s="40"/>
      <c r="AC88" s="40"/>
      <c r="AD88" s="40"/>
      <c r="AE88" s="40"/>
      <c r="AR88" s="226" t="s">
        <v>755</v>
      </c>
      <c r="AT88" s="226" t="s">
        <v>210</v>
      </c>
      <c r="AU88" s="226" t="s">
        <v>77</v>
      </c>
      <c r="AY88" s="19" t="s">
        <v>191</v>
      </c>
      <c r="BE88" s="227">
        <f>IF(N88="základní",J88,0)</f>
        <v>0</v>
      </c>
      <c r="BF88" s="227">
        <f>IF(N88="snížená",J88,0)</f>
        <v>0</v>
      </c>
      <c r="BG88" s="227">
        <f>IF(N88="zákl. přenesená",J88,0)</f>
        <v>0</v>
      </c>
      <c r="BH88" s="227">
        <f>IF(N88="sníž. přenesená",J88,0)</f>
        <v>0</v>
      </c>
      <c r="BI88" s="227">
        <f>IF(N88="nulová",J88,0)</f>
        <v>0</v>
      </c>
      <c r="BJ88" s="19" t="s">
        <v>77</v>
      </c>
      <c r="BK88" s="227">
        <f>ROUND(I88*H88,2)</f>
        <v>0</v>
      </c>
      <c r="BL88" s="19" t="s">
        <v>755</v>
      </c>
      <c r="BM88" s="226" t="s">
        <v>1783</v>
      </c>
    </row>
    <row r="89" s="2" customFormat="1">
      <c r="A89" s="40"/>
      <c r="B89" s="41"/>
      <c r="C89" s="42"/>
      <c r="D89" s="230" t="s">
        <v>231</v>
      </c>
      <c r="E89" s="42"/>
      <c r="F89" s="271" t="s">
        <v>1784</v>
      </c>
      <c r="G89" s="42"/>
      <c r="H89" s="42"/>
      <c r="I89" s="272"/>
      <c r="J89" s="42"/>
      <c r="K89" s="42"/>
      <c r="L89" s="46"/>
      <c r="M89" s="273"/>
      <c r="N89" s="274"/>
      <c r="O89" s="86"/>
      <c r="P89" s="86"/>
      <c r="Q89" s="86"/>
      <c r="R89" s="86"/>
      <c r="S89" s="86"/>
      <c r="T89" s="87"/>
      <c r="U89" s="40"/>
      <c r="V89" s="40"/>
      <c r="W89" s="40"/>
      <c r="X89" s="40"/>
      <c r="Y89" s="40"/>
      <c r="Z89" s="40"/>
      <c r="AA89" s="40"/>
      <c r="AB89" s="40"/>
      <c r="AC89" s="40"/>
      <c r="AD89" s="40"/>
      <c r="AE89" s="40"/>
      <c r="AT89" s="19" t="s">
        <v>231</v>
      </c>
      <c r="AU89" s="19" t="s">
        <v>77</v>
      </c>
    </row>
    <row r="90" s="2" customFormat="1" ht="16.5" customHeight="1">
      <c r="A90" s="40"/>
      <c r="B90" s="41"/>
      <c r="C90" s="261" t="s">
        <v>303</v>
      </c>
      <c r="D90" s="261" t="s">
        <v>210</v>
      </c>
      <c r="E90" s="262" t="s">
        <v>1785</v>
      </c>
      <c r="F90" s="263" t="s">
        <v>1786</v>
      </c>
      <c r="G90" s="264" t="s">
        <v>205</v>
      </c>
      <c r="H90" s="265">
        <v>3</v>
      </c>
      <c r="I90" s="266"/>
      <c r="J90" s="267">
        <f>ROUND(I90*H90,2)</f>
        <v>0</v>
      </c>
      <c r="K90" s="263" t="s">
        <v>19</v>
      </c>
      <c r="L90" s="268"/>
      <c r="M90" s="269" t="s">
        <v>19</v>
      </c>
      <c r="N90" s="270" t="s">
        <v>41</v>
      </c>
      <c r="O90" s="86"/>
      <c r="P90" s="224">
        <f>O90*H90</f>
        <v>0</v>
      </c>
      <c r="Q90" s="224">
        <v>0</v>
      </c>
      <c r="R90" s="224">
        <f>Q90*H90</f>
        <v>0</v>
      </c>
      <c r="S90" s="224">
        <v>0</v>
      </c>
      <c r="T90" s="225">
        <f>S90*H90</f>
        <v>0</v>
      </c>
      <c r="U90" s="40"/>
      <c r="V90" s="40"/>
      <c r="W90" s="40"/>
      <c r="X90" s="40"/>
      <c r="Y90" s="40"/>
      <c r="Z90" s="40"/>
      <c r="AA90" s="40"/>
      <c r="AB90" s="40"/>
      <c r="AC90" s="40"/>
      <c r="AD90" s="40"/>
      <c r="AE90" s="40"/>
      <c r="AR90" s="226" t="s">
        <v>755</v>
      </c>
      <c r="AT90" s="226" t="s">
        <v>210</v>
      </c>
      <c r="AU90" s="226" t="s">
        <v>77</v>
      </c>
      <c r="AY90" s="19" t="s">
        <v>191</v>
      </c>
      <c r="BE90" s="227">
        <f>IF(N90="základní",J90,0)</f>
        <v>0</v>
      </c>
      <c r="BF90" s="227">
        <f>IF(N90="snížená",J90,0)</f>
        <v>0</v>
      </c>
      <c r="BG90" s="227">
        <f>IF(N90="zákl. přenesená",J90,0)</f>
        <v>0</v>
      </c>
      <c r="BH90" s="227">
        <f>IF(N90="sníž. přenesená",J90,0)</f>
        <v>0</v>
      </c>
      <c r="BI90" s="227">
        <f>IF(N90="nulová",J90,0)</f>
        <v>0</v>
      </c>
      <c r="BJ90" s="19" t="s">
        <v>77</v>
      </c>
      <c r="BK90" s="227">
        <f>ROUND(I90*H90,2)</f>
        <v>0</v>
      </c>
      <c r="BL90" s="19" t="s">
        <v>755</v>
      </c>
      <c r="BM90" s="226" t="s">
        <v>1787</v>
      </c>
    </row>
    <row r="91" s="2" customFormat="1">
      <c r="A91" s="40"/>
      <c r="B91" s="41"/>
      <c r="C91" s="215" t="s">
        <v>90</v>
      </c>
      <c r="D91" s="215" t="s">
        <v>194</v>
      </c>
      <c r="E91" s="216" t="s">
        <v>1788</v>
      </c>
      <c r="F91" s="217" t="s">
        <v>1789</v>
      </c>
      <c r="G91" s="218" t="s">
        <v>205</v>
      </c>
      <c r="H91" s="219">
        <v>3</v>
      </c>
      <c r="I91" s="220"/>
      <c r="J91" s="221">
        <f>ROUND(I91*H91,2)</f>
        <v>0</v>
      </c>
      <c r="K91" s="217" t="s">
        <v>345</v>
      </c>
      <c r="L91" s="46"/>
      <c r="M91" s="222" t="s">
        <v>19</v>
      </c>
      <c r="N91" s="223" t="s">
        <v>41</v>
      </c>
      <c r="O91" s="86"/>
      <c r="P91" s="224">
        <f>O91*H91</f>
        <v>0</v>
      </c>
      <c r="Q91" s="224">
        <v>0</v>
      </c>
      <c r="R91" s="224">
        <f>Q91*H91</f>
        <v>0</v>
      </c>
      <c r="S91" s="224">
        <v>0</v>
      </c>
      <c r="T91" s="225">
        <f>S91*H91</f>
        <v>0</v>
      </c>
      <c r="U91" s="40"/>
      <c r="V91" s="40"/>
      <c r="W91" s="40"/>
      <c r="X91" s="40"/>
      <c r="Y91" s="40"/>
      <c r="Z91" s="40"/>
      <c r="AA91" s="40"/>
      <c r="AB91" s="40"/>
      <c r="AC91" s="40"/>
      <c r="AD91" s="40"/>
      <c r="AE91" s="40"/>
      <c r="AR91" s="226" t="s">
        <v>678</v>
      </c>
      <c r="AT91" s="226" t="s">
        <v>194</v>
      </c>
      <c r="AU91" s="226" t="s">
        <v>77</v>
      </c>
      <c r="AY91" s="19" t="s">
        <v>191</v>
      </c>
      <c r="BE91" s="227">
        <f>IF(N91="základní",J91,0)</f>
        <v>0</v>
      </c>
      <c r="BF91" s="227">
        <f>IF(N91="snížená",J91,0)</f>
        <v>0</v>
      </c>
      <c r="BG91" s="227">
        <f>IF(N91="zákl. přenesená",J91,0)</f>
        <v>0</v>
      </c>
      <c r="BH91" s="227">
        <f>IF(N91="sníž. přenesená",J91,0)</f>
        <v>0</v>
      </c>
      <c r="BI91" s="227">
        <f>IF(N91="nulová",J91,0)</f>
        <v>0</v>
      </c>
      <c r="BJ91" s="19" t="s">
        <v>77</v>
      </c>
      <c r="BK91" s="227">
        <f>ROUND(I91*H91,2)</f>
        <v>0</v>
      </c>
      <c r="BL91" s="19" t="s">
        <v>678</v>
      </c>
      <c r="BM91" s="226" t="s">
        <v>1790</v>
      </c>
    </row>
    <row r="92" s="2" customFormat="1" ht="21.75" customHeight="1">
      <c r="A92" s="40"/>
      <c r="B92" s="41"/>
      <c r="C92" s="215" t="s">
        <v>119</v>
      </c>
      <c r="D92" s="215" t="s">
        <v>194</v>
      </c>
      <c r="E92" s="216" t="s">
        <v>1791</v>
      </c>
      <c r="F92" s="217" t="s">
        <v>1792</v>
      </c>
      <c r="G92" s="218" t="s">
        <v>205</v>
      </c>
      <c r="H92" s="219">
        <v>3</v>
      </c>
      <c r="I92" s="220"/>
      <c r="J92" s="221">
        <f>ROUND(I92*H92,2)</f>
        <v>0</v>
      </c>
      <c r="K92" s="217" t="s">
        <v>345</v>
      </c>
      <c r="L92" s="46"/>
      <c r="M92" s="222" t="s">
        <v>19</v>
      </c>
      <c r="N92" s="223" t="s">
        <v>41</v>
      </c>
      <c r="O92" s="86"/>
      <c r="P92" s="224">
        <f>O92*H92</f>
        <v>0</v>
      </c>
      <c r="Q92" s="224">
        <v>0</v>
      </c>
      <c r="R92" s="224">
        <f>Q92*H92</f>
        <v>0</v>
      </c>
      <c r="S92" s="224">
        <v>0</v>
      </c>
      <c r="T92" s="225">
        <f>S92*H92</f>
        <v>0</v>
      </c>
      <c r="U92" s="40"/>
      <c r="V92" s="40"/>
      <c r="W92" s="40"/>
      <c r="X92" s="40"/>
      <c r="Y92" s="40"/>
      <c r="Z92" s="40"/>
      <c r="AA92" s="40"/>
      <c r="AB92" s="40"/>
      <c r="AC92" s="40"/>
      <c r="AD92" s="40"/>
      <c r="AE92" s="40"/>
      <c r="AR92" s="226" t="s">
        <v>678</v>
      </c>
      <c r="AT92" s="226" t="s">
        <v>194</v>
      </c>
      <c r="AU92" s="226" t="s">
        <v>77</v>
      </c>
      <c r="AY92" s="19" t="s">
        <v>191</v>
      </c>
      <c r="BE92" s="227">
        <f>IF(N92="základní",J92,0)</f>
        <v>0</v>
      </c>
      <c r="BF92" s="227">
        <f>IF(N92="snížená",J92,0)</f>
        <v>0</v>
      </c>
      <c r="BG92" s="227">
        <f>IF(N92="zákl. přenesená",J92,0)</f>
        <v>0</v>
      </c>
      <c r="BH92" s="227">
        <f>IF(N92="sníž. přenesená",J92,0)</f>
        <v>0</v>
      </c>
      <c r="BI92" s="227">
        <f>IF(N92="nulová",J92,0)</f>
        <v>0</v>
      </c>
      <c r="BJ92" s="19" t="s">
        <v>77</v>
      </c>
      <c r="BK92" s="227">
        <f>ROUND(I92*H92,2)</f>
        <v>0</v>
      </c>
      <c r="BL92" s="19" t="s">
        <v>678</v>
      </c>
      <c r="BM92" s="226" t="s">
        <v>1793</v>
      </c>
    </row>
    <row r="93" s="2" customFormat="1">
      <c r="A93" s="40"/>
      <c r="B93" s="41"/>
      <c r="C93" s="215" t="s">
        <v>77</v>
      </c>
      <c r="D93" s="215" t="s">
        <v>194</v>
      </c>
      <c r="E93" s="216" t="s">
        <v>1794</v>
      </c>
      <c r="F93" s="217" t="s">
        <v>1795</v>
      </c>
      <c r="G93" s="218" t="s">
        <v>205</v>
      </c>
      <c r="H93" s="219">
        <v>3</v>
      </c>
      <c r="I93" s="220"/>
      <c r="J93" s="221">
        <f>ROUND(I93*H93,2)</f>
        <v>0</v>
      </c>
      <c r="K93" s="217" t="s">
        <v>345</v>
      </c>
      <c r="L93" s="46"/>
      <c r="M93" s="222" t="s">
        <v>19</v>
      </c>
      <c r="N93" s="223" t="s">
        <v>41</v>
      </c>
      <c r="O93" s="86"/>
      <c r="P93" s="224">
        <f>O93*H93</f>
        <v>0</v>
      </c>
      <c r="Q93" s="224">
        <v>0</v>
      </c>
      <c r="R93" s="224">
        <f>Q93*H93</f>
        <v>0</v>
      </c>
      <c r="S93" s="224">
        <v>0</v>
      </c>
      <c r="T93" s="225">
        <f>S93*H93</f>
        <v>0</v>
      </c>
      <c r="U93" s="40"/>
      <c r="V93" s="40"/>
      <c r="W93" s="40"/>
      <c r="X93" s="40"/>
      <c r="Y93" s="40"/>
      <c r="Z93" s="40"/>
      <c r="AA93" s="40"/>
      <c r="AB93" s="40"/>
      <c r="AC93" s="40"/>
      <c r="AD93" s="40"/>
      <c r="AE93" s="40"/>
      <c r="AR93" s="226" t="s">
        <v>678</v>
      </c>
      <c r="AT93" s="226" t="s">
        <v>194</v>
      </c>
      <c r="AU93" s="226" t="s">
        <v>77</v>
      </c>
      <c r="AY93" s="19" t="s">
        <v>191</v>
      </c>
      <c r="BE93" s="227">
        <f>IF(N93="základní",J93,0)</f>
        <v>0</v>
      </c>
      <c r="BF93" s="227">
        <f>IF(N93="snížená",J93,0)</f>
        <v>0</v>
      </c>
      <c r="BG93" s="227">
        <f>IF(N93="zákl. přenesená",J93,0)</f>
        <v>0</v>
      </c>
      <c r="BH93" s="227">
        <f>IF(N93="sníž. přenesená",J93,0)</f>
        <v>0</v>
      </c>
      <c r="BI93" s="227">
        <f>IF(N93="nulová",J93,0)</f>
        <v>0</v>
      </c>
      <c r="BJ93" s="19" t="s">
        <v>77</v>
      </c>
      <c r="BK93" s="227">
        <f>ROUND(I93*H93,2)</f>
        <v>0</v>
      </c>
      <c r="BL93" s="19" t="s">
        <v>678</v>
      </c>
      <c r="BM93" s="226" t="s">
        <v>1796</v>
      </c>
    </row>
    <row r="94" s="2" customFormat="1" ht="16.5" customHeight="1">
      <c r="A94" s="40"/>
      <c r="B94" s="41"/>
      <c r="C94" s="261" t="s">
        <v>227</v>
      </c>
      <c r="D94" s="261" t="s">
        <v>210</v>
      </c>
      <c r="E94" s="262" t="s">
        <v>1797</v>
      </c>
      <c r="F94" s="263" t="s">
        <v>1798</v>
      </c>
      <c r="G94" s="264" t="s">
        <v>197</v>
      </c>
      <c r="H94" s="265">
        <v>80</v>
      </c>
      <c r="I94" s="266"/>
      <c r="J94" s="267">
        <f>ROUND(I94*H94,2)</f>
        <v>0</v>
      </c>
      <c r="K94" s="263" t="s">
        <v>345</v>
      </c>
      <c r="L94" s="268"/>
      <c r="M94" s="269" t="s">
        <v>19</v>
      </c>
      <c r="N94" s="270" t="s">
        <v>41</v>
      </c>
      <c r="O94" s="86"/>
      <c r="P94" s="224">
        <f>O94*H94</f>
        <v>0</v>
      </c>
      <c r="Q94" s="224">
        <v>0</v>
      </c>
      <c r="R94" s="224">
        <f>Q94*H94</f>
        <v>0</v>
      </c>
      <c r="S94" s="224">
        <v>0</v>
      </c>
      <c r="T94" s="225">
        <f>S94*H94</f>
        <v>0</v>
      </c>
      <c r="U94" s="40"/>
      <c r="V94" s="40"/>
      <c r="W94" s="40"/>
      <c r="X94" s="40"/>
      <c r="Y94" s="40"/>
      <c r="Z94" s="40"/>
      <c r="AA94" s="40"/>
      <c r="AB94" s="40"/>
      <c r="AC94" s="40"/>
      <c r="AD94" s="40"/>
      <c r="AE94" s="40"/>
      <c r="AR94" s="226" t="s">
        <v>755</v>
      </c>
      <c r="AT94" s="226" t="s">
        <v>210</v>
      </c>
      <c r="AU94" s="226" t="s">
        <v>77</v>
      </c>
      <c r="AY94" s="19" t="s">
        <v>191</v>
      </c>
      <c r="BE94" s="227">
        <f>IF(N94="základní",J94,0)</f>
        <v>0</v>
      </c>
      <c r="BF94" s="227">
        <f>IF(N94="snížená",J94,0)</f>
        <v>0</v>
      </c>
      <c r="BG94" s="227">
        <f>IF(N94="zákl. přenesená",J94,0)</f>
        <v>0</v>
      </c>
      <c r="BH94" s="227">
        <f>IF(N94="sníž. přenesená",J94,0)</f>
        <v>0</v>
      </c>
      <c r="BI94" s="227">
        <f>IF(N94="nulová",J94,0)</f>
        <v>0</v>
      </c>
      <c r="BJ94" s="19" t="s">
        <v>77</v>
      </c>
      <c r="BK94" s="227">
        <f>ROUND(I94*H94,2)</f>
        <v>0</v>
      </c>
      <c r="BL94" s="19" t="s">
        <v>755</v>
      </c>
      <c r="BM94" s="226" t="s">
        <v>1799</v>
      </c>
    </row>
    <row r="95" s="2" customFormat="1" ht="16.5" customHeight="1">
      <c r="A95" s="40"/>
      <c r="B95" s="41"/>
      <c r="C95" s="261" t="s">
        <v>233</v>
      </c>
      <c r="D95" s="261" t="s">
        <v>210</v>
      </c>
      <c r="E95" s="262" t="s">
        <v>1800</v>
      </c>
      <c r="F95" s="263" t="s">
        <v>1801</v>
      </c>
      <c r="G95" s="264" t="s">
        <v>197</v>
      </c>
      <c r="H95" s="265">
        <v>50</v>
      </c>
      <c r="I95" s="266"/>
      <c r="J95" s="267">
        <f>ROUND(I95*H95,2)</f>
        <v>0</v>
      </c>
      <c r="K95" s="263" t="s">
        <v>345</v>
      </c>
      <c r="L95" s="268"/>
      <c r="M95" s="269" t="s">
        <v>19</v>
      </c>
      <c r="N95" s="270" t="s">
        <v>41</v>
      </c>
      <c r="O95" s="86"/>
      <c r="P95" s="224">
        <f>O95*H95</f>
        <v>0</v>
      </c>
      <c r="Q95" s="224">
        <v>0</v>
      </c>
      <c r="R95" s="224">
        <f>Q95*H95</f>
        <v>0</v>
      </c>
      <c r="S95" s="224">
        <v>0</v>
      </c>
      <c r="T95" s="225">
        <f>S95*H95</f>
        <v>0</v>
      </c>
      <c r="U95" s="40"/>
      <c r="V95" s="40"/>
      <c r="W95" s="40"/>
      <c r="X95" s="40"/>
      <c r="Y95" s="40"/>
      <c r="Z95" s="40"/>
      <c r="AA95" s="40"/>
      <c r="AB95" s="40"/>
      <c r="AC95" s="40"/>
      <c r="AD95" s="40"/>
      <c r="AE95" s="40"/>
      <c r="AR95" s="226" t="s">
        <v>755</v>
      </c>
      <c r="AT95" s="226" t="s">
        <v>210</v>
      </c>
      <c r="AU95" s="226" t="s">
        <v>77</v>
      </c>
      <c r="AY95" s="19" t="s">
        <v>191</v>
      </c>
      <c r="BE95" s="227">
        <f>IF(N95="základní",J95,0)</f>
        <v>0</v>
      </c>
      <c r="BF95" s="227">
        <f>IF(N95="snížená",J95,0)</f>
        <v>0</v>
      </c>
      <c r="BG95" s="227">
        <f>IF(N95="zákl. přenesená",J95,0)</f>
        <v>0</v>
      </c>
      <c r="BH95" s="227">
        <f>IF(N95="sníž. přenesená",J95,0)</f>
        <v>0</v>
      </c>
      <c r="BI95" s="227">
        <f>IF(N95="nulová",J95,0)</f>
        <v>0</v>
      </c>
      <c r="BJ95" s="19" t="s">
        <v>77</v>
      </c>
      <c r="BK95" s="227">
        <f>ROUND(I95*H95,2)</f>
        <v>0</v>
      </c>
      <c r="BL95" s="19" t="s">
        <v>755</v>
      </c>
      <c r="BM95" s="226" t="s">
        <v>1802</v>
      </c>
    </row>
    <row r="96" s="2" customFormat="1" ht="21.75" customHeight="1">
      <c r="A96" s="40"/>
      <c r="B96" s="41"/>
      <c r="C96" s="215" t="s">
        <v>213</v>
      </c>
      <c r="D96" s="215" t="s">
        <v>194</v>
      </c>
      <c r="E96" s="216" t="s">
        <v>1803</v>
      </c>
      <c r="F96" s="217" t="s">
        <v>1804</v>
      </c>
      <c r="G96" s="218" t="s">
        <v>197</v>
      </c>
      <c r="H96" s="219">
        <v>80</v>
      </c>
      <c r="I96" s="220"/>
      <c r="J96" s="221">
        <f>ROUND(I96*H96,2)</f>
        <v>0</v>
      </c>
      <c r="K96" s="217" t="s">
        <v>345</v>
      </c>
      <c r="L96" s="46"/>
      <c r="M96" s="222" t="s">
        <v>19</v>
      </c>
      <c r="N96" s="223" t="s">
        <v>41</v>
      </c>
      <c r="O96" s="86"/>
      <c r="P96" s="224">
        <f>O96*H96</f>
        <v>0</v>
      </c>
      <c r="Q96" s="224">
        <v>0</v>
      </c>
      <c r="R96" s="224">
        <f>Q96*H96</f>
        <v>0</v>
      </c>
      <c r="S96" s="224">
        <v>0</v>
      </c>
      <c r="T96" s="225">
        <f>S96*H96</f>
        <v>0</v>
      </c>
      <c r="U96" s="40"/>
      <c r="V96" s="40"/>
      <c r="W96" s="40"/>
      <c r="X96" s="40"/>
      <c r="Y96" s="40"/>
      <c r="Z96" s="40"/>
      <c r="AA96" s="40"/>
      <c r="AB96" s="40"/>
      <c r="AC96" s="40"/>
      <c r="AD96" s="40"/>
      <c r="AE96" s="40"/>
      <c r="AR96" s="226" t="s">
        <v>678</v>
      </c>
      <c r="AT96" s="226" t="s">
        <v>194</v>
      </c>
      <c r="AU96" s="226" t="s">
        <v>77</v>
      </c>
      <c r="AY96" s="19" t="s">
        <v>191</v>
      </c>
      <c r="BE96" s="227">
        <f>IF(N96="základní",J96,0)</f>
        <v>0</v>
      </c>
      <c r="BF96" s="227">
        <f>IF(N96="snížená",J96,0)</f>
        <v>0</v>
      </c>
      <c r="BG96" s="227">
        <f>IF(N96="zákl. přenesená",J96,0)</f>
        <v>0</v>
      </c>
      <c r="BH96" s="227">
        <f>IF(N96="sníž. přenesená",J96,0)</f>
        <v>0</v>
      </c>
      <c r="BI96" s="227">
        <f>IF(N96="nulová",J96,0)</f>
        <v>0</v>
      </c>
      <c r="BJ96" s="19" t="s">
        <v>77</v>
      </c>
      <c r="BK96" s="227">
        <f>ROUND(I96*H96,2)</f>
        <v>0</v>
      </c>
      <c r="BL96" s="19" t="s">
        <v>678</v>
      </c>
      <c r="BM96" s="226" t="s">
        <v>1805</v>
      </c>
    </row>
    <row r="97" s="2" customFormat="1" ht="44.25" customHeight="1">
      <c r="A97" s="40"/>
      <c r="B97" s="41"/>
      <c r="C97" s="215" t="s">
        <v>248</v>
      </c>
      <c r="D97" s="215" t="s">
        <v>194</v>
      </c>
      <c r="E97" s="216" t="s">
        <v>1806</v>
      </c>
      <c r="F97" s="217" t="s">
        <v>1807</v>
      </c>
      <c r="G97" s="218" t="s">
        <v>205</v>
      </c>
      <c r="H97" s="219">
        <v>6</v>
      </c>
      <c r="I97" s="220"/>
      <c r="J97" s="221">
        <f>ROUND(I97*H97,2)</f>
        <v>0</v>
      </c>
      <c r="K97" s="217" t="s">
        <v>345</v>
      </c>
      <c r="L97" s="46"/>
      <c r="M97" s="222" t="s">
        <v>19</v>
      </c>
      <c r="N97" s="223" t="s">
        <v>41</v>
      </c>
      <c r="O97" s="86"/>
      <c r="P97" s="224">
        <f>O97*H97</f>
        <v>0</v>
      </c>
      <c r="Q97" s="224">
        <v>0</v>
      </c>
      <c r="R97" s="224">
        <f>Q97*H97</f>
        <v>0</v>
      </c>
      <c r="S97" s="224">
        <v>0</v>
      </c>
      <c r="T97" s="225">
        <f>S97*H97</f>
        <v>0</v>
      </c>
      <c r="U97" s="40"/>
      <c r="V97" s="40"/>
      <c r="W97" s="40"/>
      <c r="X97" s="40"/>
      <c r="Y97" s="40"/>
      <c r="Z97" s="40"/>
      <c r="AA97" s="40"/>
      <c r="AB97" s="40"/>
      <c r="AC97" s="40"/>
      <c r="AD97" s="40"/>
      <c r="AE97" s="40"/>
      <c r="AR97" s="226" t="s">
        <v>678</v>
      </c>
      <c r="AT97" s="226" t="s">
        <v>194</v>
      </c>
      <c r="AU97" s="226" t="s">
        <v>77</v>
      </c>
      <c r="AY97" s="19" t="s">
        <v>191</v>
      </c>
      <c r="BE97" s="227">
        <f>IF(N97="základní",J97,0)</f>
        <v>0</v>
      </c>
      <c r="BF97" s="227">
        <f>IF(N97="snížená",J97,0)</f>
        <v>0</v>
      </c>
      <c r="BG97" s="227">
        <f>IF(N97="zákl. přenesená",J97,0)</f>
        <v>0</v>
      </c>
      <c r="BH97" s="227">
        <f>IF(N97="sníž. přenesená",J97,0)</f>
        <v>0</v>
      </c>
      <c r="BI97" s="227">
        <f>IF(N97="nulová",J97,0)</f>
        <v>0</v>
      </c>
      <c r="BJ97" s="19" t="s">
        <v>77</v>
      </c>
      <c r="BK97" s="227">
        <f>ROUND(I97*H97,2)</f>
        <v>0</v>
      </c>
      <c r="BL97" s="19" t="s">
        <v>678</v>
      </c>
      <c r="BM97" s="226" t="s">
        <v>1808</v>
      </c>
    </row>
    <row r="98" s="2" customFormat="1" ht="16.5" customHeight="1">
      <c r="A98" s="40"/>
      <c r="B98" s="41"/>
      <c r="C98" s="215" t="s">
        <v>254</v>
      </c>
      <c r="D98" s="215" t="s">
        <v>194</v>
      </c>
      <c r="E98" s="216" t="s">
        <v>1809</v>
      </c>
      <c r="F98" s="217" t="s">
        <v>1810</v>
      </c>
      <c r="G98" s="218" t="s">
        <v>197</v>
      </c>
      <c r="H98" s="219">
        <v>60</v>
      </c>
      <c r="I98" s="220"/>
      <c r="J98" s="221">
        <f>ROUND(I98*H98,2)</f>
        <v>0</v>
      </c>
      <c r="K98" s="217" t="s">
        <v>345</v>
      </c>
      <c r="L98" s="46"/>
      <c r="M98" s="222" t="s">
        <v>19</v>
      </c>
      <c r="N98" s="223" t="s">
        <v>41</v>
      </c>
      <c r="O98" s="86"/>
      <c r="P98" s="224">
        <f>O98*H98</f>
        <v>0</v>
      </c>
      <c r="Q98" s="224">
        <v>0</v>
      </c>
      <c r="R98" s="224">
        <f>Q98*H98</f>
        <v>0</v>
      </c>
      <c r="S98" s="224">
        <v>0</v>
      </c>
      <c r="T98" s="225">
        <f>S98*H98</f>
        <v>0</v>
      </c>
      <c r="U98" s="40"/>
      <c r="V98" s="40"/>
      <c r="W98" s="40"/>
      <c r="X98" s="40"/>
      <c r="Y98" s="40"/>
      <c r="Z98" s="40"/>
      <c r="AA98" s="40"/>
      <c r="AB98" s="40"/>
      <c r="AC98" s="40"/>
      <c r="AD98" s="40"/>
      <c r="AE98" s="40"/>
      <c r="AR98" s="226" t="s">
        <v>678</v>
      </c>
      <c r="AT98" s="226" t="s">
        <v>194</v>
      </c>
      <c r="AU98" s="226" t="s">
        <v>77</v>
      </c>
      <c r="AY98" s="19" t="s">
        <v>191</v>
      </c>
      <c r="BE98" s="227">
        <f>IF(N98="základní",J98,0)</f>
        <v>0</v>
      </c>
      <c r="BF98" s="227">
        <f>IF(N98="snížená",J98,0)</f>
        <v>0</v>
      </c>
      <c r="BG98" s="227">
        <f>IF(N98="zákl. přenesená",J98,0)</f>
        <v>0</v>
      </c>
      <c r="BH98" s="227">
        <f>IF(N98="sníž. přenesená",J98,0)</f>
        <v>0</v>
      </c>
      <c r="BI98" s="227">
        <f>IF(N98="nulová",J98,0)</f>
        <v>0</v>
      </c>
      <c r="BJ98" s="19" t="s">
        <v>77</v>
      </c>
      <c r="BK98" s="227">
        <f>ROUND(I98*H98,2)</f>
        <v>0</v>
      </c>
      <c r="BL98" s="19" t="s">
        <v>678</v>
      </c>
      <c r="BM98" s="226" t="s">
        <v>1811</v>
      </c>
    </row>
    <row r="99" s="2" customFormat="1" ht="21.75" customHeight="1">
      <c r="A99" s="40"/>
      <c r="B99" s="41"/>
      <c r="C99" s="215" t="s">
        <v>258</v>
      </c>
      <c r="D99" s="215" t="s">
        <v>194</v>
      </c>
      <c r="E99" s="216" t="s">
        <v>1812</v>
      </c>
      <c r="F99" s="217" t="s">
        <v>1813</v>
      </c>
      <c r="G99" s="218" t="s">
        <v>197</v>
      </c>
      <c r="H99" s="219">
        <v>80</v>
      </c>
      <c r="I99" s="220"/>
      <c r="J99" s="221">
        <f>ROUND(I99*H99,2)</f>
        <v>0</v>
      </c>
      <c r="K99" s="217" t="s">
        <v>345</v>
      </c>
      <c r="L99" s="46"/>
      <c r="M99" s="222" t="s">
        <v>19</v>
      </c>
      <c r="N99" s="223" t="s">
        <v>41</v>
      </c>
      <c r="O99" s="86"/>
      <c r="P99" s="224">
        <f>O99*H99</f>
        <v>0</v>
      </c>
      <c r="Q99" s="224">
        <v>0</v>
      </c>
      <c r="R99" s="224">
        <f>Q99*H99</f>
        <v>0</v>
      </c>
      <c r="S99" s="224">
        <v>0</v>
      </c>
      <c r="T99" s="225">
        <f>S99*H99</f>
        <v>0</v>
      </c>
      <c r="U99" s="40"/>
      <c r="V99" s="40"/>
      <c r="W99" s="40"/>
      <c r="X99" s="40"/>
      <c r="Y99" s="40"/>
      <c r="Z99" s="40"/>
      <c r="AA99" s="40"/>
      <c r="AB99" s="40"/>
      <c r="AC99" s="40"/>
      <c r="AD99" s="40"/>
      <c r="AE99" s="40"/>
      <c r="AR99" s="226" t="s">
        <v>678</v>
      </c>
      <c r="AT99" s="226" t="s">
        <v>194</v>
      </c>
      <c r="AU99" s="226" t="s">
        <v>77</v>
      </c>
      <c r="AY99" s="19" t="s">
        <v>191</v>
      </c>
      <c r="BE99" s="227">
        <f>IF(N99="základní",J99,0)</f>
        <v>0</v>
      </c>
      <c r="BF99" s="227">
        <f>IF(N99="snížená",J99,0)</f>
        <v>0</v>
      </c>
      <c r="BG99" s="227">
        <f>IF(N99="zákl. přenesená",J99,0)</f>
        <v>0</v>
      </c>
      <c r="BH99" s="227">
        <f>IF(N99="sníž. přenesená",J99,0)</f>
        <v>0</v>
      </c>
      <c r="BI99" s="227">
        <f>IF(N99="nulová",J99,0)</f>
        <v>0</v>
      </c>
      <c r="BJ99" s="19" t="s">
        <v>77</v>
      </c>
      <c r="BK99" s="227">
        <f>ROUND(I99*H99,2)</f>
        <v>0</v>
      </c>
      <c r="BL99" s="19" t="s">
        <v>678</v>
      </c>
      <c r="BM99" s="226" t="s">
        <v>1814</v>
      </c>
    </row>
    <row r="100" s="2" customFormat="1" ht="16.5" customHeight="1">
      <c r="A100" s="40"/>
      <c r="B100" s="41"/>
      <c r="C100" s="261" t="s">
        <v>262</v>
      </c>
      <c r="D100" s="261" t="s">
        <v>210</v>
      </c>
      <c r="E100" s="262" t="s">
        <v>1815</v>
      </c>
      <c r="F100" s="263" t="s">
        <v>1816</v>
      </c>
      <c r="G100" s="264" t="s">
        <v>1007</v>
      </c>
      <c r="H100" s="265">
        <v>30</v>
      </c>
      <c r="I100" s="266"/>
      <c r="J100" s="267">
        <f>ROUND(I100*H100,2)</f>
        <v>0</v>
      </c>
      <c r="K100" s="263" t="s">
        <v>345</v>
      </c>
      <c r="L100" s="268"/>
      <c r="M100" s="269" t="s">
        <v>19</v>
      </c>
      <c r="N100" s="270" t="s">
        <v>41</v>
      </c>
      <c r="O100" s="86"/>
      <c r="P100" s="224">
        <f>O100*H100</f>
        <v>0</v>
      </c>
      <c r="Q100" s="224">
        <v>0</v>
      </c>
      <c r="R100" s="224">
        <f>Q100*H100</f>
        <v>0</v>
      </c>
      <c r="S100" s="224">
        <v>0</v>
      </c>
      <c r="T100" s="225">
        <f>S100*H100</f>
        <v>0</v>
      </c>
      <c r="U100" s="40"/>
      <c r="V100" s="40"/>
      <c r="W100" s="40"/>
      <c r="X100" s="40"/>
      <c r="Y100" s="40"/>
      <c r="Z100" s="40"/>
      <c r="AA100" s="40"/>
      <c r="AB100" s="40"/>
      <c r="AC100" s="40"/>
      <c r="AD100" s="40"/>
      <c r="AE100" s="40"/>
      <c r="AR100" s="226" t="s">
        <v>755</v>
      </c>
      <c r="AT100" s="226" t="s">
        <v>210</v>
      </c>
      <c r="AU100" s="226" t="s">
        <v>77</v>
      </c>
      <c r="AY100" s="19" t="s">
        <v>191</v>
      </c>
      <c r="BE100" s="227">
        <f>IF(N100="základní",J100,0)</f>
        <v>0</v>
      </c>
      <c r="BF100" s="227">
        <f>IF(N100="snížená",J100,0)</f>
        <v>0</v>
      </c>
      <c r="BG100" s="227">
        <f>IF(N100="zákl. přenesená",J100,0)</f>
        <v>0</v>
      </c>
      <c r="BH100" s="227">
        <f>IF(N100="sníž. přenesená",J100,0)</f>
        <v>0</v>
      </c>
      <c r="BI100" s="227">
        <f>IF(N100="nulová",J100,0)</f>
        <v>0</v>
      </c>
      <c r="BJ100" s="19" t="s">
        <v>77</v>
      </c>
      <c r="BK100" s="227">
        <f>ROUND(I100*H100,2)</f>
        <v>0</v>
      </c>
      <c r="BL100" s="19" t="s">
        <v>755</v>
      </c>
      <c r="BM100" s="226" t="s">
        <v>1817</v>
      </c>
    </row>
    <row r="101" s="2" customFormat="1" ht="16.5" customHeight="1">
      <c r="A101" s="40"/>
      <c r="B101" s="41"/>
      <c r="C101" s="261" t="s">
        <v>267</v>
      </c>
      <c r="D101" s="261" t="s">
        <v>210</v>
      </c>
      <c r="E101" s="262" t="s">
        <v>1818</v>
      </c>
      <c r="F101" s="263" t="s">
        <v>1819</v>
      </c>
      <c r="G101" s="264" t="s">
        <v>205</v>
      </c>
      <c r="H101" s="265">
        <v>3</v>
      </c>
      <c r="I101" s="266"/>
      <c r="J101" s="267">
        <f>ROUND(I101*H101,2)</f>
        <v>0</v>
      </c>
      <c r="K101" s="263" t="s">
        <v>345</v>
      </c>
      <c r="L101" s="268"/>
      <c r="M101" s="269" t="s">
        <v>19</v>
      </c>
      <c r="N101" s="270" t="s">
        <v>41</v>
      </c>
      <c r="O101" s="86"/>
      <c r="P101" s="224">
        <f>O101*H101</f>
        <v>0</v>
      </c>
      <c r="Q101" s="224">
        <v>0</v>
      </c>
      <c r="R101" s="224">
        <f>Q101*H101</f>
        <v>0</v>
      </c>
      <c r="S101" s="224">
        <v>0</v>
      </c>
      <c r="T101" s="225">
        <f>S101*H101</f>
        <v>0</v>
      </c>
      <c r="U101" s="40"/>
      <c r="V101" s="40"/>
      <c r="W101" s="40"/>
      <c r="X101" s="40"/>
      <c r="Y101" s="40"/>
      <c r="Z101" s="40"/>
      <c r="AA101" s="40"/>
      <c r="AB101" s="40"/>
      <c r="AC101" s="40"/>
      <c r="AD101" s="40"/>
      <c r="AE101" s="40"/>
      <c r="AR101" s="226" t="s">
        <v>755</v>
      </c>
      <c r="AT101" s="226" t="s">
        <v>210</v>
      </c>
      <c r="AU101" s="226" t="s">
        <v>77</v>
      </c>
      <c r="AY101" s="19" t="s">
        <v>191</v>
      </c>
      <c r="BE101" s="227">
        <f>IF(N101="základní",J101,0)</f>
        <v>0</v>
      </c>
      <c r="BF101" s="227">
        <f>IF(N101="snížená",J101,0)</f>
        <v>0</v>
      </c>
      <c r="BG101" s="227">
        <f>IF(N101="zákl. přenesená",J101,0)</f>
        <v>0</v>
      </c>
      <c r="BH101" s="227">
        <f>IF(N101="sníž. přenesená",J101,0)</f>
        <v>0</v>
      </c>
      <c r="BI101" s="227">
        <f>IF(N101="nulová",J101,0)</f>
        <v>0</v>
      </c>
      <c r="BJ101" s="19" t="s">
        <v>77</v>
      </c>
      <c r="BK101" s="227">
        <f>ROUND(I101*H101,2)</f>
        <v>0</v>
      </c>
      <c r="BL101" s="19" t="s">
        <v>755</v>
      </c>
      <c r="BM101" s="226" t="s">
        <v>1820</v>
      </c>
    </row>
    <row r="102" s="2" customFormat="1" ht="44.25" customHeight="1">
      <c r="A102" s="40"/>
      <c r="B102" s="41"/>
      <c r="C102" s="215" t="s">
        <v>272</v>
      </c>
      <c r="D102" s="215" t="s">
        <v>194</v>
      </c>
      <c r="E102" s="216" t="s">
        <v>1821</v>
      </c>
      <c r="F102" s="217" t="s">
        <v>1822</v>
      </c>
      <c r="G102" s="218" t="s">
        <v>197</v>
      </c>
      <c r="H102" s="219">
        <v>30</v>
      </c>
      <c r="I102" s="220"/>
      <c r="J102" s="221">
        <f>ROUND(I102*H102,2)</f>
        <v>0</v>
      </c>
      <c r="K102" s="217" t="s">
        <v>345</v>
      </c>
      <c r="L102" s="46"/>
      <c r="M102" s="222" t="s">
        <v>19</v>
      </c>
      <c r="N102" s="223" t="s">
        <v>41</v>
      </c>
      <c r="O102" s="86"/>
      <c r="P102" s="224">
        <f>O102*H102</f>
        <v>0</v>
      </c>
      <c r="Q102" s="224">
        <v>0</v>
      </c>
      <c r="R102" s="224">
        <f>Q102*H102</f>
        <v>0</v>
      </c>
      <c r="S102" s="224">
        <v>0</v>
      </c>
      <c r="T102" s="225">
        <f>S102*H102</f>
        <v>0</v>
      </c>
      <c r="U102" s="40"/>
      <c r="V102" s="40"/>
      <c r="W102" s="40"/>
      <c r="X102" s="40"/>
      <c r="Y102" s="40"/>
      <c r="Z102" s="40"/>
      <c r="AA102" s="40"/>
      <c r="AB102" s="40"/>
      <c r="AC102" s="40"/>
      <c r="AD102" s="40"/>
      <c r="AE102" s="40"/>
      <c r="AR102" s="226" t="s">
        <v>678</v>
      </c>
      <c r="AT102" s="226" t="s">
        <v>194</v>
      </c>
      <c r="AU102" s="226" t="s">
        <v>77</v>
      </c>
      <c r="AY102" s="19" t="s">
        <v>191</v>
      </c>
      <c r="BE102" s="227">
        <f>IF(N102="základní",J102,0)</f>
        <v>0</v>
      </c>
      <c r="BF102" s="227">
        <f>IF(N102="snížená",J102,0)</f>
        <v>0</v>
      </c>
      <c r="BG102" s="227">
        <f>IF(N102="zákl. přenesená",J102,0)</f>
        <v>0</v>
      </c>
      <c r="BH102" s="227">
        <f>IF(N102="sníž. přenesená",J102,0)</f>
        <v>0</v>
      </c>
      <c r="BI102" s="227">
        <f>IF(N102="nulová",J102,0)</f>
        <v>0</v>
      </c>
      <c r="BJ102" s="19" t="s">
        <v>77</v>
      </c>
      <c r="BK102" s="227">
        <f>ROUND(I102*H102,2)</f>
        <v>0</v>
      </c>
      <c r="BL102" s="19" t="s">
        <v>678</v>
      </c>
      <c r="BM102" s="226" t="s">
        <v>1823</v>
      </c>
    </row>
    <row r="103" s="2" customFormat="1" ht="16.5" customHeight="1">
      <c r="A103" s="40"/>
      <c r="B103" s="41"/>
      <c r="C103" s="215" t="s">
        <v>8</v>
      </c>
      <c r="D103" s="215" t="s">
        <v>194</v>
      </c>
      <c r="E103" s="216" t="s">
        <v>1824</v>
      </c>
      <c r="F103" s="217" t="s">
        <v>1825</v>
      </c>
      <c r="G103" s="218" t="s">
        <v>205</v>
      </c>
      <c r="H103" s="219">
        <v>3</v>
      </c>
      <c r="I103" s="220"/>
      <c r="J103" s="221">
        <f>ROUND(I103*H103,2)</f>
        <v>0</v>
      </c>
      <c r="K103" s="217" t="s">
        <v>345</v>
      </c>
      <c r="L103" s="46"/>
      <c r="M103" s="222" t="s">
        <v>19</v>
      </c>
      <c r="N103" s="223" t="s">
        <v>41</v>
      </c>
      <c r="O103" s="86"/>
      <c r="P103" s="224">
        <f>O103*H103</f>
        <v>0</v>
      </c>
      <c r="Q103" s="224">
        <v>0</v>
      </c>
      <c r="R103" s="224">
        <f>Q103*H103</f>
        <v>0</v>
      </c>
      <c r="S103" s="224">
        <v>0</v>
      </c>
      <c r="T103" s="225">
        <f>S103*H103</f>
        <v>0</v>
      </c>
      <c r="U103" s="40"/>
      <c r="V103" s="40"/>
      <c r="W103" s="40"/>
      <c r="X103" s="40"/>
      <c r="Y103" s="40"/>
      <c r="Z103" s="40"/>
      <c r="AA103" s="40"/>
      <c r="AB103" s="40"/>
      <c r="AC103" s="40"/>
      <c r="AD103" s="40"/>
      <c r="AE103" s="40"/>
      <c r="AR103" s="226" t="s">
        <v>678</v>
      </c>
      <c r="AT103" s="226" t="s">
        <v>194</v>
      </c>
      <c r="AU103" s="226" t="s">
        <v>77</v>
      </c>
      <c r="AY103" s="19" t="s">
        <v>191</v>
      </c>
      <c r="BE103" s="227">
        <f>IF(N103="základní",J103,0)</f>
        <v>0</v>
      </c>
      <c r="BF103" s="227">
        <f>IF(N103="snížená",J103,0)</f>
        <v>0</v>
      </c>
      <c r="BG103" s="227">
        <f>IF(N103="zákl. přenesená",J103,0)</f>
        <v>0</v>
      </c>
      <c r="BH103" s="227">
        <f>IF(N103="sníž. přenesená",J103,0)</f>
        <v>0</v>
      </c>
      <c r="BI103" s="227">
        <f>IF(N103="nulová",J103,0)</f>
        <v>0</v>
      </c>
      <c r="BJ103" s="19" t="s">
        <v>77</v>
      </c>
      <c r="BK103" s="227">
        <f>ROUND(I103*H103,2)</f>
        <v>0</v>
      </c>
      <c r="BL103" s="19" t="s">
        <v>678</v>
      </c>
      <c r="BM103" s="226" t="s">
        <v>1826</v>
      </c>
    </row>
    <row r="104" s="2" customFormat="1">
      <c r="A104" s="40"/>
      <c r="B104" s="41"/>
      <c r="C104" s="215" t="s">
        <v>298</v>
      </c>
      <c r="D104" s="215" t="s">
        <v>194</v>
      </c>
      <c r="E104" s="216" t="s">
        <v>1827</v>
      </c>
      <c r="F104" s="217" t="s">
        <v>1828</v>
      </c>
      <c r="G104" s="218" t="s">
        <v>205</v>
      </c>
      <c r="H104" s="219">
        <v>1</v>
      </c>
      <c r="I104" s="220"/>
      <c r="J104" s="221">
        <f>ROUND(I104*H104,2)</f>
        <v>0</v>
      </c>
      <c r="K104" s="217" t="s">
        <v>345</v>
      </c>
      <c r="L104" s="46"/>
      <c r="M104" s="279" t="s">
        <v>19</v>
      </c>
      <c r="N104" s="280" t="s">
        <v>41</v>
      </c>
      <c r="O104" s="281"/>
      <c r="P104" s="282">
        <f>O104*H104</f>
        <v>0</v>
      </c>
      <c r="Q104" s="282">
        <v>0</v>
      </c>
      <c r="R104" s="282">
        <f>Q104*H104</f>
        <v>0</v>
      </c>
      <c r="S104" s="282">
        <v>0</v>
      </c>
      <c r="T104" s="283">
        <f>S104*H104</f>
        <v>0</v>
      </c>
      <c r="U104" s="40"/>
      <c r="V104" s="40"/>
      <c r="W104" s="40"/>
      <c r="X104" s="40"/>
      <c r="Y104" s="40"/>
      <c r="Z104" s="40"/>
      <c r="AA104" s="40"/>
      <c r="AB104" s="40"/>
      <c r="AC104" s="40"/>
      <c r="AD104" s="40"/>
      <c r="AE104" s="40"/>
      <c r="AR104" s="226" t="s">
        <v>678</v>
      </c>
      <c r="AT104" s="226" t="s">
        <v>194</v>
      </c>
      <c r="AU104" s="226" t="s">
        <v>77</v>
      </c>
      <c r="AY104" s="19" t="s">
        <v>191</v>
      </c>
      <c r="BE104" s="227">
        <f>IF(N104="základní",J104,0)</f>
        <v>0</v>
      </c>
      <c r="BF104" s="227">
        <f>IF(N104="snížená",J104,0)</f>
        <v>0</v>
      </c>
      <c r="BG104" s="227">
        <f>IF(N104="zákl. přenesená",J104,0)</f>
        <v>0</v>
      </c>
      <c r="BH104" s="227">
        <f>IF(N104="sníž. přenesená",J104,0)</f>
        <v>0</v>
      </c>
      <c r="BI104" s="227">
        <f>IF(N104="nulová",J104,0)</f>
        <v>0</v>
      </c>
      <c r="BJ104" s="19" t="s">
        <v>77</v>
      </c>
      <c r="BK104" s="227">
        <f>ROUND(I104*H104,2)</f>
        <v>0</v>
      </c>
      <c r="BL104" s="19" t="s">
        <v>678</v>
      </c>
      <c r="BM104" s="226" t="s">
        <v>1829</v>
      </c>
    </row>
    <row r="105" s="2" customFormat="1" ht="6.96" customHeight="1">
      <c r="A105" s="40"/>
      <c r="B105" s="61"/>
      <c r="C105" s="62"/>
      <c r="D105" s="62"/>
      <c r="E105" s="62"/>
      <c r="F105" s="62"/>
      <c r="G105" s="62"/>
      <c r="H105" s="62"/>
      <c r="I105" s="62"/>
      <c r="J105" s="62"/>
      <c r="K105" s="62"/>
      <c r="L105" s="46"/>
      <c r="M105" s="40"/>
      <c r="O105" s="40"/>
      <c r="P105" s="40"/>
      <c r="Q105" s="40"/>
      <c r="R105" s="40"/>
      <c r="S105" s="40"/>
      <c r="T105" s="40"/>
      <c r="U105" s="40"/>
      <c r="V105" s="40"/>
      <c r="W105" s="40"/>
      <c r="X105" s="40"/>
      <c r="Y105" s="40"/>
      <c r="Z105" s="40"/>
      <c r="AA105" s="40"/>
      <c r="AB105" s="40"/>
      <c r="AC105" s="40"/>
      <c r="AD105" s="40"/>
      <c r="AE105" s="40"/>
    </row>
  </sheetData>
  <sheetProtection sheet="1" autoFilter="0" formatColumns="0" formatRows="0" objects="1" scenarios="1" spinCount="100000" saltValue="vD41OQ9Mdwrr9Dmh+Q4P4pHfkiLk0lHFrcIUP6Y7Yn4FWYCZQyApNK9L182HoYHWry1yShRqFooS/IOqPDBPiQ==" hashValue="C15jX0sPmHFMCC/Yo8k2yvYrMUoZYO/6/ZB1xj4wpShaG9NUB7tq+DFv9b0BFJ8dKzPxqW3Ce8WzjGmFTJbnCw==" algorithmName="SHA-512" password="CC35"/>
  <autoFilter ref="C85:K104"/>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157</v>
      </c>
    </row>
    <row r="3" s="1" customFormat="1" ht="6.96" customHeight="1">
      <c r="B3" s="141"/>
      <c r="C3" s="142"/>
      <c r="D3" s="142"/>
      <c r="E3" s="142"/>
      <c r="F3" s="142"/>
      <c r="G3" s="142"/>
      <c r="H3" s="142"/>
      <c r="I3" s="142"/>
      <c r="J3" s="142"/>
      <c r="K3" s="142"/>
      <c r="L3" s="22"/>
      <c r="AT3" s="19" t="s">
        <v>79</v>
      </c>
    </row>
    <row r="4" s="1" customFormat="1" ht="24.96" customHeight="1">
      <c r="B4" s="22"/>
      <c r="D4" s="143" t="s">
        <v>161</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1. TK Velké Březno - Boletice n.L. a 1. SK v žst. Boletice_OPRAVA č.1</v>
      </c>
      <c r="F7" s="145"/>
      <c r="G7" s="145"/>
      <c r="H7" s="145"/>
      <c r="L7" s="22"/>
    </row>
    <row r="8" s="1" customFormat="1" ht="12" customHeight="1">
      <c r="B8" s="22"/>
      <c r="D8" s="145" t="s">
        <v>162</v>
      </c>
      <c r="L8" s="22"/>
    </row>
    <row r="9" s="2" customFormat="1" ht="16.5" customHeight="1">
      <c r="A9" s="40"/>
      <c r="B9" s="46"/>
      <c r="C9" s="40"/>
      <c r="D9" s="40"/>
      <c r="E9" s="146" t="s">
        <v>1778</v>
      </c>
      <c r="F9" s="40"/>
      <c r="G9" s="40"/>
      <c r="H9" s="40"/>
      <c r="I9" s="40"/>
      <c r="J9" s="40"/>
      <c r="K9" s="40"/>
      <c r="L9" s="147"/>
      <c r="S9" s="40"/>
      <c r="T9" s="40"/>
      <c r="U9" s="40"/>
      <c r="V9" s="40"/>
      <c r="W9" s="40"/>
      <c r="X9" s="40"/>
      <c r="Y9" s="40"/>
      <c r="Z9" s="40"/>
      <c r="AA9" s="40"/>
      <c r="AB9" s="40"/>
      <c r="AC9" s="40"/>
      <c r="AD9" s="40"/>
      <c r="AE9" s="40"/>
    </row>
    <row r="10" s="2" customFormat="1" ht="12" customHeight="1">
      <c r="A10" s="40"/>
      <c r="B10" s="46"/>
      <c r="C10" s="40"/>
      <c r="D10" s="145" t="s">
        <v>164</v>
      </c>
      <c r="E10" s="40"/>
      <c r="F10" s="40"/>
      <c r="G10" s="40"/>
      <c r="H10" s="40"/>
      <c r="I10" s="40"/>
      <c r="J10" s="40"/>
      <c r="K10" s="40"/>
      <c r="L10" s="147"/>
      <c r="S10" s="40"/>
      <c r="T10" s="40"/>
      <c r="U10" s="40"/>
      <c r="V10" s="40"/>
      <c r="W10" s="40"/>
      <c r="X10" s="40"/>
      <c r="Y10" s="40"/>
      <c r="Z10" s="40"/>
      <c r="AA10" s="40"/>
      <c r="AB10" s="40"/>
      <c r="AC10" s="40"/>
      <c r="AD10" s="40"/>
      <c r="AE10" s="40"/>
    </row>
    <row r="11" s="2" customFormat="1" ht="16.5" customHeight="1">
      <c r="A11" s="40"/>
      <c r="B11" s="46"/>
      <c r="C11" s="40"/>
      <c r="D11" s="40"/>
      <c r="E11" s="148" t="s">
        <v>1830</v>
      </c>
      <c r="F11" s="40"/>
      <c r="G11" s="40"/>
      <c r="H11" s="40"/>
      <c r="I11" s="40"/>
      <c r="J11" s="40"/>
      <c r="K11" s="40"/>
      <c r="L11" s="147"/>
      <c r="S11" s="40"/>
      <c r="T11" s="40"/>
      <c r="U11" s="40"/>
      <c r="V11" s="40"/>
      <c r="W11" s="40"/>
      <c r="X11" s="40"/>
      <c r="Y11" s="40"/>
      <c r="Z11" s="40"/>
      <c r="AA11" s="40"/>
      <c r="AB11" s="40"/>
      <c r="AC11" s="40"/>
      <c r="AD11" s="40"/>
      <c r="AE11" s="40"/>
    </row>
    <row r="12" s="2" customFormat="1">
      <c r="A12" s="40"/>
      <c r="B12" s="46"/>
      <c r="C12" s="40"/>
      <c r="D12" s="40"/>
      <c r="E12" s="40"/>
      <c r="F12" s="40"/>
      <c r="G12" s="40"/>
      <c r="H12" s="40"/>
      <c r="I12" s="40"/>
      <c r="J12" s="40"/>
      <c r="K12" s="40"/>
      <c r="L12" s="147"/>
      <c r="S12" s="40"/>
      <c r="T12" s="40"/>
      <c r="U12" s="40"/>
      <c r="V12" s="40"/>
      <c r="W12" s="40"/>
      <c r="X12" s="40"/>
      <c r="Y12" s="40"/>
      <c r="Z12" s="40"/>
      <c r="AA12" s="40"/>
      <c r="AB12" s="40"/>
      <c r="AC12" s="40"/>
      <c r="AD12" s="40"/>
      <c r="AE12" s="40"/>
    </row>
    <row r="13" s="2" customFormat="1" ht="12" customHeight="1">
      <c r="A13" s="40"/>
      <c r="B13" s="46"/>
      <c r="C13" s="40"/>
      <c r="D13" s="145" t="s">
        <v>18</v>
      </c>
      <c r="E13" s="40"/>
      <c r="F13" s="135" t="s">
        <v>19</v>
      </c>
      <c r="G13" s="40"/>
      <c r="H13" s="40"/>
      <c r="I13" s="145" t="s">
        <v>20</v>
      </c>
      <c r="J13" s="135" t="s">
        <v>19</v>
      </c>
      <c r="K13" s="40"/>
      <c r="L13" s="147"/>
      <c r="S13" s="40"/>
      <c r="T13" s="40"/>
      <c r="U13" s="40"/>
      <c r="V13" s="40"/>
      <c r="W13" s="40"/>
      <c r="X13" s="40"/>
      <c r="Y13" s="40"/>
      <c r="Z13" s="40"/>
      <c r="AA13" s="40"/>
      <c r="AB13" s="40"/>
      <c r="AC13" s="40"/>
      <c r="AD13" s="40"/>
      <c r="AE13" s="40"/>
    </row>
    <row r="14" s="2" customFormat="1" ht="12" customHeight="1">
      <c r="A14" s="40"/>
      <c r="B14" s="46"/>
      <c r="C14" s="40"/>
      <c r="D14" s="145" t="s">
        <v>21</v>
      </c>
      <c r="E14" s="40"/>
      <c r="F14" s="135" t="s">
        <v>22</v>
      </c>
      <c r="G14" s="40"/>
      <c r="H14" s="40"/>
      <c r="I14" s="145" t="s">
        <v>23</v>
      </c>
      <c r="J14" s="149" t="str">
        <f>'Rekapitulace stavby'!AN8</f>
        <v>15. 3. 2021</v>
      </c>
      <c r="K14" s="40"/>
      <c r="L14" s="147"/>
      <c r="S14" s="40"/>
      <c r="T14" s="40"/>
      <c r="U14" s="40"/>
      <c r="V14" s="40"/>
      <c r="W14" s="40"/>
      <c r="X14" s="40"/>
      <c r="Y14" s="40"/>
      <c r="Z14" s="40"/>
      <c r="AA14" s="40"/>
      <c r="AB14" s="40"/>
      <c r="AC14" s="40"/>
      <c r="AD14" s="40"/>
      <c r="AE14" s="40"/>
    </row>
    <row r="15" s="2" customFormat="1" ht="10.8" customHeight="1">
      <c r="A15" s="40"/>
      <c r="B15" s="46"/>
      <c r="C15" s="40"/>
      <c r="D15" s="40"/>
      <c r="E15" s="40"/>
      <c r="F15" s="40"/>
      <c r="G15" s="40"/>
      <c r="H15" s="40"/>
      <c r="I15" s="40"/>
      <c r="J15" s="40"/>
      <c r="K15" s="40"/>
      <c r="L15" s="147"/>
      <c r="S15" s="40"/>
      <c r="T15" s="40"/>
      <c r="U15" s="40"/>
      <c r="V15" s="40"/>
      <c r="W15" s="40"/>
      <c r="X15" s="40"/>
      <c r="Y15" s="40"/>
      <c r="Z15" s="40"/>
      <c r="AA15" s="40"/>
      <c r="AB15" s="40"/>
      <c r="AC15" s="40"/>
      <c r="AD15" s="40"/>
      <c r="AE15" s="40"/>
    </row>
    <row r="16" s="2" customFormat="1" ht="12" customHeight="1">
      <c r="A16" s="40"/>
      <c r="B16" s="46"/>
      <c r="C16" s="40"/>
      <c r="D16" s="145" t="s">
        <v>25</v>
      </c>
      <c r="E16" s="40"/>
      <c r="F16" s="40"/>
      <c r="G16" s="40"/>
      <c r="H16" s="40"/>
      <c r="I16" s="145" t="s">
        <v>26</v>
      </c>
      <c r="J16" s="135" t="s">
        <v>19</v>
      </c>
      <c r="K16" s="40"/>
      <c r="L16" s="147"/>
      <c r="S16" s="40"/>
      <c r="T16" s="40"/>
      <c r="U16" s="40"/>
      <c r="V16" s="40"/>
      <c r="W16" s="40"/>
      <c r="X16" s="40"/>
      <c r="Y16" s="40"/>
      <c r="Z16" s="40"/>
      <c r="AA16" s="40"/>
      <c r="AB16" s="40"/>
      <c r="AC16" s="40"/>
      <c r="AD16" s="40"/>
      <c r="AE16" s="40"/>
    </row>
    <row r="17" s="2" customFormat="1" ht="18" customHeight="1">
      <c r="A17" s="40"/>
      <c r="B17" s="46"/>
      <c r="C17" s="40"/>
      <c r="D17" s="40"/>
      <c r="E17" s="135" t="s">
        <v>22</v>
      </c>
      <c r="F17" s="40"/>
      <c r="G17" s="40"/>
      <c r="H17" s="40"/>
      <c r="I17" s="145" t="s">
        <v>27</v>
      </c>
      <c r="J17" s="135" t="s">
        <v>19</v>
      </c>
      <c r="K17" s="40"/>
      <c r="L17" s="147"/>
      <c r="S17" s="40"/>
      <c r="T17" s="40"/>
      <c r="U17" s="40"/>
      <c r="V17" s="40"/>
      <c r="W17" s="40"/>
      <c r="X17" s="40"/>
      <c r="Y17" s="40"/>
      <c r="Z17" s="40"/>
      <c r="AA17" s="40"/>
      <c r="AB17" s="40"/>
      <c r="AC17" s="40"/>
      <c r="AD17" s="40"/>
      <c r="AE17" s="40"/>
    </row>
    <row r="18" s="2" customFormat="1" ht="6.96" customHeight="1">
      <c r="A18" s="40"/>
      <c r="B18" s="46"/>
      <c r="C18" s="40"/>
      <c r="D18" s="40"/>
      <c r="E18" s="40"/>
      <c r="F18" s="40"/>
      <c r="G18" s="40"/>
      <c r="H18" s="40"/>
      <c r="I18" s="40"/>
      <c r="J18" s="40"/>
      <c r="K18" s="40"/>
      <c r="L18" s="147"/>
      <c r="S18" s="40"/>
      <c r="T18" s="40"/>
      <c r="U18" s="40"/>
      <c r="V18" s="40"/>
      <c r="W18" s="40"/>
      <c r="X18" s="40"/>
      <c r="Y18" s="40"/>
      <c r="Z18" s="40"/>
      <c r="AA18" s="40"/>
      <c r="AB18" s="40"/>
      <c r="AC18" s="40"/>
      <c r="AD18" s="40"/>
      <c r="AE18" s="40"/>
    </row>
    <row r="19" s="2" customFormat="1" ht="12" customHeight="1">
      <c r="A19" s="40"/>
      <c r="B19" s="46"/>
      <c r="C19" s="40"/>
      <c r="D19" s="145" t="s">
        <v>28</v>
      </c>
      <c r="E19" s="40"/>
      <c r="F19" s="40"/>
      <c r="G19" s="40"/>
      <c r="H19" s="40"/>
      <c r="I19" s="145" t="s">
        <v>26</v>
      </c>
      <c r="J19" s="35" t="str">
        <f>'Rekapitulace stavby'!AN13</f>
        <v>Vyplň údaj</v>
      </c>
      <c r="K19" s="40"/>
      <c r="L19" s="147"/>
      <c r="S19" s="40"/>
      <c r="T19" s="40"/>
      <c r="U19" s="40"/>
      <c r="V19" s="40"/>
      <c r="W19" s="40"/>
      <c r="X19" s="40"/>
      <c r="Y19" s="40"/>
      <c r="Z19" s="40"/>
      <c r="AA19" s="40"/>
      <c r="AB19" s="40"/>
      <c r="AC19" s="40"/>
      <c r="AD19" s="40"/>
      <c r="AE19" s="40"/>
    </row>
    <row r="20" s="2" customFormat="1" ht="18" customHeight="1">
      <c r="A20" s="40"/>
      <c r="B20" s="46"/>
      <c r="C20" s="40"/>
      <c r="D20" s="40"/>
      <c r="E20" s="35" t="str">
        <f>'Rekapitulace stavby'!E14</f>
        <v>Vyplň údaj</v>
      </c>
      <c r="F20" s="135"/>
      <c r="G20" s="135"/>
      <c r="H20" s="135"/>
      <c r="I20" s="145" t="s">
        <v>27</v>
      </c>
      <c r="J20" s="35" t="str">
        <f>'Rekapitulace stavby'!AN14</f>
        <v>Vyplň údaj</v>
      </c>
      <c r="K20" s="40"/>
      <c r="L20" s="147"/>
      <c r="S20" s="40"/>
      <c r="T20" s="40"/>
      <c r="U20" s="40"/>
      <c r="V20" s="40"/>
      <c r="W20" s="40"/>
      <c r="X20" s="40"/>
      <c r="Y20" s="40"/>
      <c r="Z20" s="40"/>
      <c r="AA20" s="40"/>
      <c r="AB20" s="40"/>
      <c r="AC20" s="40"/>
      <c r="AD20" s="40"/>
      <c r="AE20" s="40"/>
    </row>
    <row r="21" s="2" customFormat="1" ht="6.96" customHeight="1">
      <c r="A21" s="40"/>
      <c r="B21" s="46"/>
      <c r="C21" s="40"/>
      <c r="D21" s="40"/>
      <c r="E21" s="40"/>
      <c r="F21" s="40"/>
      <c r="G21" s="40"/>
      <c r="H21" s="40"/>
      <c r="I21" s="40"/>
      <c r="J21" s="40"/>
      <c r="K21" s="40"/>
      <c r="L21" s="147"/>
      <c r="S21" s="40"/>
      <c r="T21" s="40"/>
      <c r="U21" s="40"/>
      <c r="V21" s="40"/>
      <c r="W21" s="40"/>
      <c r="X21" s="40"/>
      <c r="Y21" s="40"/>
      <c r="Z21" s="40"/>
      <c r="AA21" s="40"/>
      <c r="AB21" s="40"/>
      <c r="AC21" s="40"/>
      <c r="AD21" s="40"/>
      <c r="AE21" s="40"/>
    </row>
    <row r="22" s="2" customFormat="1" ht="12" customHeight="1">
      <c r="A22" s="40"/>
      <c r="B22" s="46"/>
      <c r="C22" s="40"/>
      <c r="D22" s="145" t="s">
        <v>30</v>
      </c>
      <c r="E22" s="40"/>
      <c r="F22" s="40"/>
      <c r="G22" s="40"/>
      <c r="H22" s="40"/>
      <c r="I22" s="145" t="s">
        <v>26</v>
      </c>
      <c r="J22" s="135" t="s">
        <v>19</v>
      </c>
      <c r="K22" s="40"/>
      <c r="L22" s="147"/>
      <c r="S22" s="40"/>
      <c r="T22" s="40"/>
      <c r="U22" s="40"/>
      <c r="V22" s="40"/>
      <c r="W22" s="40"/>
      <c r="X22" s="40"/>
      <c r="Y22" s="40"/>
      <c r="Z22" s="40"/>
      <c r="AA22" s="40"/>
      <c r="AB22" s="40"/>
      <c r="AC22" s="40"/>
      <c r="AD22" s="40"/>
      <c r="AE22" s="40"/>
    </row>
    <row r="23" s="2" customFormat="1" ht="18" customHeight="1">
      <c r="A23" s="40"/>
      <c r="B23" s="46"/>
      <c r="C23" s="40"/>
      <c r="D23" s="40"/>
      <c r="E23" s="135" t="s">
        <v>22</v>
      </c>
      <c r="F23" s="40"/>
      <c r="G23" s="40"/>
      <c r="H23" s="40"/>
      <c r="I23" s="145" t="s">
        <v>27</v>
      </c>
      <c r="J23" s="135" t="s">
        <v>19</v>
      </c>
      <c r="K23" s="40"/>
      <c r="L23" s="147"/>
      <c r="S23" s="40"/>
      <c r="T23" s="40"/>
      <c r="U23" s="40"/>
      <c r="V23" s="40"/>
      <c r="W23" s="40"/>
      <c r="X23" s="40"/>
      <c r="Y23" s="40"/>
      <c r="Z23" s="40"/>
      <c r="AA23" s="40"/>
      <c r="AB23" s="40"/>
      <c r="AC23" s="40"/>
      <c r="AD23" s="40"/>
      <c r="AE23" s="40"/>
    </row>
    <row r="24" s="2" customFormat="1" ht="6.96" customHeight="1">
      <c r="A24" s="40"/>
      <c r="B24" s="46"/>
      <c r="C24" s="40"/>
      <c r="D24" s="40"/>
      <c r="E24" s="40"/>
      <c r="F24" s="40"/>
      <c r="G24" s="40"/>
      <c r="H24" s="40"/>
      <c r="I24" s="40"/>
      <c r="J24" s="40"/>
      <c r="K24" s="40"/>
      <c r="L24" s="147"/>
      <c r="S24" s="40"/>
      <c r="T24" s="40"/>
      <c r="U24" s="40"/>
      <c r="V24" s="40"/>
      <c r="W24" s="40"/>
      <c r="X24" s="40"/>
      <c r="Y24" s="40"/>
      <c r="Z24" s="40"/>
      <c r="AA24" s="40"/>
      <c r="AB24" s="40"/>
      <c r="AC24" s="40"/>
      <c r="AD24" s="40"/>
      <c r="AE24" s="40"/>
    </row>
    <row r="25" s="2" customFormat="1" ht="12" customHeight="1">
      <c r="A25" s="40"/>
      <c r="B25" s="46"/>
      <c r="C25" s="40"/>
      <c r="D25" s="145" t="s">
        <v>32</v>
      </c>
      <c r="E25" s="40"/>
      <c r="F25" s="40"/>
      <c r="G25" s="40"/>
      <c r="H25" s="40"/>
      <c r="I25" s="145" t="s">
        <v>26</v>
      </c>
      <c r="J25" s="135" t="s">
        <v>19</v>
      </c>
      <c r="K25" s="40"/>
      <c r="L25" s="147"/>
      <c r="S25" s="40"/>
      <c r="T25" s="40"/>
      <c r="U25" s="40"/>
      <c r="V25" s="40"/>
      <c r="W25" s="40"/>
      <c r="X25" s="40"/>
      <c r="Y25" s="40"/>
      <c r="Z25" s="40"/>
      <c r="AA25" s="40"/>
      <c r="AB25" s="40"/>
      <c r="AC25" s="40"/>
      <c r="AD25" s="40"/>
      <c r="AE25" s="40"/>
    </row>
    <row r="26" s="2" customFormat="1" ht="18" customHeight="1">
      <c r="A26" s="40"/>
      <c r="B26" s="46"/>
      <c r="C26" s="40"/>
      <c r="D26" s="40"/>
      <c r="E26" s="135" t="s">
        <v>1780</v>
      </c>
      <c r="F26" s="40"/>
      <c r="G26" s="40"/>
      <c r="H26" s="40"/>
      <c r="I26" s="145" t="s">
        <v>27</v>
      </c>
      <c r="J26" s="135" t="s">
        <v>19</v>
      </c>
      <c r="K26" s="40"/>
      <c r="L26" s="147"/>
      <c r="S26" s="40"/>
      <c r="T26" s="40"/>
      <c r="U26" s="40"/>
      <c r="V26" s="40"/>
      <c r="W26" s="40"/>
      <c r="X26" s="40"/>
      <c r="Y26" s="40"/>
      <c r="Z26" s="40"/>
      <c r="AA26" s="40"/>
      <c r="AB26" s="40"/>
      <c r="AC26" s="40"/>
      <c r="AD26" s="40"/>
      <c r="AE26" s="40"/>
    </row>
    <row r="27" s="2" customFormat="1" ht="6.96" customHeight="1">
      <c r="A27" s="40"/>
      <c r="B27" s="46"/>
      <c r="C27" s="40"/>
      <c r="D27" s="40"/>
      <c r="E27" s="40"/>
      <c r="F27" s="40"/>
      <c r="G27" s="40"/>
      <c r="H27" s="40"/>
      <c r="I27" s="40"/>
      <c r="J27" s="40"/>
      <c r="K27" s="40"/>
      <c r="L27" s="147"/>
      <c r="S27" s="40"/>
      <c r="T27" s="40"/>
      <c r="U27" s="40"/>
      <c r="V27" s="40"/>
      <c r="W27" s="40"/>
      <c r="X27" s="40"/>
      <c r="Y27" s="40"/>
      <c r="Z27" s="40"/>
      <c r="AA27" s="40"/>
      <c r="AB27" s="40"/>
      <c r="AC27" s="40"/>
      <c r="AD27" s="40"/>
      <c r="AE27" s="40"/>
    </row>
    <row r="28" s="2" customFormat="1" ht="12" customHeight="1">
      <c r="A28" s="40"/>
      <c r="B28" s="46"/>
      <c r="C28" s="40"/>
      <c r="D28" s="145" t="s">
        <v>34</v>
      </c>
      <c r="E28" s="40"/>
      <c r="F28" s="40"/>
      <c r="G28" s="40"/>
      <c r="H28" s="40"/>
      <c r="I28" s="40"/>
      <c r="J28" s="40"/>
      <c r="K28" s="40"/>
      <c r="L28" s="147"/>
      <c r="S28" s="40"/>
      <c r="T28" s="40"/>
      <c r="U28" s="40"/>
      <c r="V28" s="40"/>
      <c r="W28" s="40"/>
      <c r="X28" s="40"/>
      <c r="Y28" s="40"/>
      <c r="Z28" s="40"/>
      <c r="AA28" s="40"/>
      <c r="AB28" s="40"/>
      <c r="AC28" s="40"/>
      <c r="AD28" s="40"/>
      <c r="AE28" s="40"/>
    </row>
    <row r="29" s="8" customFormat="1" ht="16.5" customHeight="1">
      <c r="A29" s="150"/>
      <c r="B29" s="151"/>
      <c r="C29" s="150"/>
      <c r="D29" s="150"/>
      <c r="E29" s="152" t="s">
        <v>19</v>
      </c>
      <c r="F29" s="152"/>
      <c r="G29" s="152"/>
      <c r="H29" s="152"/>
      <c r="I29" s="150"/>
      <c r="J29" s="150"/>
      <c r="K29" s="150"/>
      <c r="L29" s="153"/>
      <c r="S29" s="150"/>
      <c r="T29" s="150"/>
      <c r="U29" s="150"/>
      <c r="V29" s="150"/>
      <c r="W29" s="150"/>
      <c r="X29" s="150"/>
      <c r="Y29" s="150"/>
      <c r="Z29" s="150"/>
      <c r="AA29" s="150"/>
      <c r="AB29" s="150"/>
      <c r="AC29" s="150"/>
      <c r="AD29" s="150"/>
      <c r="AE29" s="150"/>
    </row>
    <row r="30" s="2" customFormat="1" ht="6.96" customHeight="1">
      <c r="A30" s="40"/>
      <c r="B30" s="46"/>
      <c r="C30" s="40"/>
      <c r="D30" s="40"/>
      <c r="E30" s="40"/>
      <c r="F30" s="40"/>
      <c r="G30" s="40"/>
      <c r="H30" s="40"/>
      <c r="I30" s="40"/>
      <c r="J30" s="40"/>
      <c r="K30" s="40"/>
      <c r="L30" s="147"/>
      <c r="S30" s="40"/>
      <c r="T30" s="40"/>
      <c r="U30" s="40"/>
      <c r="V30" s="40"/>
      <c r="W30" s="40"/>
      <c r="X30" s="40"/>
      <c r="Y30" s="40"/>
      <c r="Z30" s="40"/>
      <c r="AA30" s="40"/>
      <c r="AB30" s="40"/>
      <c r="AC30" s="40"/>
      <c r="AD30" s="40"/>
      <c r="AE30" s="40"/>
    </row>
    <row r="31" s="2" customFormat="1" ht="6.96" customHeight="1">
      <c r="A31" s="40"/>
      <c r="B31" s="46"/>
      <c r="C31" s="40"/>
      <c r="D31" s="154"/>
      <c r="E31" s="154"/>
      <c r="F31" s="154"/>
      <c r="G31" s="154"/>
      <c r="H31" s="154"/>
      <c r="I31" s="154"/>
      <c r="J31" s="154"/>
      <c r="K31" s="154"/>
      <c r="L31" s="147"/>
      <c r="S31" s="40"/>
      <c r="T31" s="40"/>
      <c r="U31" s="40"/>
      <c r="V31" s="40"/>
      <c r="W31" s="40"/>
      <c r="X31" s="40"/>
      <c r="Y31" s="40"/>
      <c r="Z31" s="40"/>
      <c r="AA31" s="40"/>
      <c r="AB31" s="40"/>
      <c r="AC31" s="40"/>
      <c r="AD31" s="40"/>
      <c r="AE31" s="40"/>
    </row>
    <row r="32" s="2" customFormat="1" ht="25.44" customHeight="1">
      <c r="A32" s="40"/>
      <c r="B32" s="46"/>
      <c r="C32" s="40"/>
      <c r="D32" s="155" t="s">
        <v>36</v>
      </c>
      <c r="E32" s="40"/>
      <c r="F32" s="40"/>
      <c r="G32" s="40"/>
      <c r="H32" s="40"/>
      <c r="I32" s="40"/>
      <c r="J32" s="156">
        <f>ROUND(J87, 2)</f>
        <v>0</v>
      </c>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14.4" customHeight="1">
      <c r="A34" s="40"/>
      <c r="B34" s="46"/>
      <c r="C34" s="40"/>
      <c r="D34" s="40"/>
      <c r="E34" s="40"/>
      <c r="F34" s="157" t="s">
        <v>38</v>
      </c>
      <c r="G34" s="40"/>
      <c r="H34" s="40"/>
      <c r="I34" s="157" t="s">
        <v>37</v>
      </c>
      <c r="J34" s="157" t="s">
        <v>39</v>
      </c>
      <c r="K34" s="40"/>
      <c r="L34" s="147"/>
      <c r="S34" s="40"/>
      <c r="T34" s="40"/>
      <c r="U34" s="40"/>
      <c r="V34" s="40"/>
      <c r="W34" s="40"/>
      <c r="X34" s="40"/>
      <c r="Y34" s="40"/>
      <c r="Z34" s="40"/>
      <c r="AA34" s="40"/>
      <c r="AB34" s="40"/>
      <c r="AC34" s="40"/>
      <c r="AD34" s="40"/>
      <c r="AE34" s="40"/>
    </row>
    <row r="35" s="2" customFormat="1" ht="14.4" customHeight="1">
      <c r="A35" s="40"/>
      <c r="B35" s="46"/>
      <c r="C35" s="40"/>
      <c r="D35" s="158" t="s">
        <v>40</v>
      </c>
      <c r="E35" s="145" t="s">
        <v>41</v>
      </c>
      <c r="F35" s="159">
        <f>ROUND((SUM(BE87:BE107)),  2)</f>
        <v>0</v>
      </c>
      <c r="G35" s="40"/>
      <c r="H35" s="40"/>
      <c r="I35" s="160">
        <v>0.20999999999999999</v>
      </c>
      <c r="J35" s="159">
        <f>ROUND(((SUM(BE87:BE107))*I35),  2)</f>
        <v>0</v>
      </c>
      <c r="K35" s="40"/>
      <c r="L35" s="147"/>
      <c r="S35" s="40"/>
      <c r="T35" s="40"/>
      <c r="U35" s="40"/>
      <c r="V35" s="40"/>
      <c r="W35" s="40"/>
      <c r="X35" s="40"/>
      <c r="Y35" s="40"/>
      <c r="Z35" s="40"/>
      <c r="AA35" s="40"/>
      <c r="AB35" s="40"/>
      <c r="AC35" s="40"/>
      <c r="AD35" s="40"/>
      <c r="AE35" s="40"/>
    </row>
    <row r="36" s="2" customFormat="1" ht="14.4" customHeight="1">
      <c r="A36" s="40"/>
      <c r="B36" s="46"/>
      <c r="C36" s="40"/>
      <c r="D36" s="40"/>
      <c r="E36" s="145" t="s">
        <v>42</v>
      </c>
      <c r="F36" s="159">
        <f>ROUND((SUM(BF87:BF107)),  2)</f>
        <v>0</v>
      </c>
      <c r="G36" s="40"/>
      <c r="H36" s="40"/>
      <c r="I36" s="160">
        <v>0.14999999999999999</v>
      </c>
      <c r="J36" s="159">
        <f>ROUND(((SUM(BF87:BF107))*I36),  2)</f>
        <v>0</v>
      </c>
      <c r="K36" s="40"/>
      <c r="L36" s="147"/>
      <c r="S36" s="40"/>
      <c r="T36" s="40"/>
      <c r="U36" s="40"/>
      <c r="V36" s="40"/>
      <c r="W36" s="40"/>
      <c r="X36" s="40"/>
      <c r="Y36" s="40"/>
      <c r="Z36" s="40"/>
      <c r="AA36" s="40"/>
      <c r="AB36" s="40"/>
      <c r="AC36" s="40"/>
      <c r="AD36" s="40"/>
      <c r="AE36" s="40"/>
    </row>
    <row r="37" hidden="1" s="2" customFormat="1" ht="14.4" customHeight="1">
      <c r="A37" s="40"/>
      <c r="B37" s="46"/>
      <c r="C37" s="40"/>
      <c r="D37" s="40"/>
      <c r="E37" s="145" t="s">
        <v>43</v>
      </c>
      <c r="F37" s="159">
        <f>ROUND((SUM(BG87:BG107)),  2)</f>
        <v>0</v>
      </c>
      <c r="G37" s="40"/>
      <c r="H37" s="40"/>
      <c r="I37" s="160">
        <v>0.20999999999999999</v>
      </c>
      <c r="J37" s="159">
        <f>0</f>
        <v>0</v>
      </c>
      <c r="K37" s="40"/>
      <c r="L37" s="147"/>
      <c r="S37" s="40"/>
      <c r="T37" s="40"/>
      <c r="U37" s="40"/>
      <c r="V37" s="40"/>
      <c r="W37" s="40"/>
      <c r="X37" s="40"/>
      <c r="Y37" s="40"/>
      <c r="Z37" s="40"/>
      <c r="AA37" s="40"/>
      <c r="AB37" s="40"/>
      <c r="AC37" s="40"/>
      <c r="AD37" s="40"/>
      <c r="AE37" s="40"/>
    </row>
    <row r="38" hidden="1" s="2" customFormat="1" ht="14.4" customHeight="1">
      <c r="A38" s="40"/>
      <c r="B38" s="46"/>
      <c r="C38" s="40"/>
      <c r="D38" s="40"/>
      <c r="E38" s="145" t="s">
        <v>44</v>
      </c>
      <c r="F38" s="159">
        <f>ROUND((SUM(BH87:BH107)),  2)</f>
        <v>0</v>
      </c>
      <c r="G38" s="40"/>
      <c r="H38" s="40"/>
      <c r="I38" s="160">
        <v>0.14999999999999999</v>
      </c>
      <c r="J38" s="159">
        <f>0</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45</v>
      </c>
      <c r="F39" s="159">
        <f>ROUND((SUM(BI87:BI107)),  2)</f>
        <v>0</v>
      </c>
      <c r="G39" s="40"/>
      <c r="H39" s="40"/>
      <c r="I39" s="160">
        <v>0</v>
      </c>
      <c r="J39" s="159">
        <f>0</f>
        <v>0</v>
      </c>
      <c r="K39" s="40"/>
      <c r="L39" s="147"/>
      <c r="S39" s="40"/>
      <c r="T39" s="40"/>
      <c r="U39" s="40"/>
      <c r="V39" s="40"/>
      <c r="W39" s="40"/>
      <c r="X39" s="40"/>
      <c r="Y39" s="40"/>
      <c r="Z39" s="40"/>
      <c r="AA39" s="40"/>
      <c r="AB39" s="40"/>
      <c r="AC39" s="40"/>
      <c r="AD39" s="40"/>
      <c r="AE39" s="40"/>
    </row>
    <row r="40" s="2" customFormat="1" ht="6.96" customHeight="1">
      <c r="A40" s="40"/>
      <c r="B40" s="46"/>
      <c r="C40" s="40"/>
      <c r="D40" s="40"/>
      <c r="E40" s="40"/>
      <c r="F40" s="40"/>
      <c r="G40" s="40"/>
      <c r="H40" s="40"/>
      <c r="I40" s="40"/>
      <c r="J40" s="40"/>
      <c r="K40" s="40"/>
      <c r="L40" s="147"/>
      <c r="S40" s="40"/>
      <c r="T40" s="40"/>
      <c r="U40" s="40"/>
      <c r="V40" s="40"/>
      <c r="W40" s="40"/>
      <c r="X40" s="40"/>
      <c r="Y40" s="40"/>
      <c r="Z40" s="40"/>
      <c r="AA40" s="40"/>
      <c r="AB40" s="40"/>
      <c r="AC40" s="40"/>
      <c r="AD40" s="40"/>
      <c r="AE40" s="40"/>
    </row>
    <row r="41" s="2" customFormat="1" ht="25.44" customHeight="1">
      <c r="A41" s="40"/>
      <c r="B41" s="46"/>
      <c r="C41" s="161"/>
      <c r="D41" s="162" t="s">
        <v>46</v>
      </c>
      <c r="E41" s="163"/>
      <c r="F41" s="163"/>
      <c r="G41" s="164" t="s">
        <v>47</v>
      </c>
      <c r="H41" s="165" t="s">
        <v>48</v>
      </c>
      <c r="I41" s="163"/>
      <c r="J41" s="166">
        <f>SUM(J32:J39)</f>
        <v>0</v>
      </c>
      <c r="K41" s="167"/>
      <c r="L41" s="147"/>
      <c r="S41" s="40"/>
      <c r="T41" s="40"/>
      <c r="U41" s="40"/>
      <c r="V41" s="40"/>
      <c r="W41" s="40"/>
      <c r="X41" s="40"/>
      <c r="Y41" s="40"/>
      <c r="Z41" s="40"/>
      <c r="AA41" s="40"/>
      <c r="AB41" s="40"/>
      <c r="AC41" s="40"/>
      <c r="AD41" s="40"/>
      <c r="AE41" s="40"/>
    </row>
    <row r="42" s="2" customFormat="1" ht="14.4" customHeight="1">
      <c r="A42" s="40"/>
      <c r="B42" s="168"/>
      <c r="C42" s="169"/>
      <c r="D42" s="169"/>
      <c r="E42" s="169"/>
      <c r="F42" s="169"/>
      <c r="G42" s="169"/>
      <c r="H42" s="169"/>
      <c r="I42" s="169"/>
      <c r="J42" s="169"/>
      <c r="K42" s="169"/>
      <c r="L42" s="147"/>
      <c r="S42" s="40"/>
      <c r="T42" s="40"/>
      <c r="U42" s="40"/>
      <c r="V42" s="40"/>
      <c r="W42" s="40"/>
      <c r="X42" s="40"/>
      <c r="Y42" s="40"/>
      <c r="Z42" s="40"/>
      <c r="AA42" s="40"/>
      <c r="AB42" s="40"/>
      <c r="AC42" s="40"/>
      <c r="AD42" s="40"/>
      <c r="AE42" s="40"/>
    </row>
    <row r="46" s="2" customFormat="1" ht="6.96" customHeight="1">
      <c r="A46" s="40"/>
      <c r="B46" s="170"/>
      <c r="C46" s="171"/>
      <c r="D46" s="171"/>
      <c r="E46" s="171"/>
      <c r="F46" s="171"/>
      <c r="G46" s="171"/>
      <c r="H46" s="171"/>
      <c r="I46" s="171"/>
      <c r="J46" s="171"/>
      <c r="K46" s="171"/>
      <c r="L46" s="147"/>
      <c r="S46" s="40"/>
      <c r="T46" s="40"/>
      <c r="U46" s="40"/>
      <c r="V46" s="40"/>
      <c r="W46" s="40"/>
      <c r="X46" s="40"/>
      <c r="Y46" s="40"/>
      <c r="Z46" s="40"/>
      <c r="AA46" s="40"/>
      <c r="AB46" s="40"/>
      <c r="AC46" s="40"/>
      <c r="AD46" s="40"/>
      <c r="AE46" s="40"/>
    </row>
    <row r="47" s="2" customFormat="1" ht="24.96" customHeight="1">
      <c r="A47" s="40"/>
      <c r="B47" s="41"/>
      <c r="C47" s="25" t="s">
        <v>170</v>
      </c>
      <c r="D47" s="42"/>
      <c r="E47" s="42"/>
      <c r="F47" s="42"/>
      <c r="G47" s="42"/>
      <c r="H47" s="42"/>
      <c r="I47" s="42"/>
      <c r="J47" s="42"/>
      <c r="K47" s="42"/>
      <c r="L47" s="147"/>
      <c r="S47" s="40"/>
      <c r="T47" s="40"/>
      <c r="U47" s="40"/>
      <c r="V47" s="40"/>
      <c r="W47" s="40"/>
      <c r="X47" s="40"/>
      <c r="Y47" s="40"/>
      <c r="Z47" s="40"/>
      <c r="AA47" s="40"/>
      <c r="AB47" s="40"/>
      <c r="AC47" s="40"/>
      <c r="AD47" s="40"/>
      <c r="AE47" s="40"/>
    </row>
    <row r="48" s="2" customFormat="1" ht="6.96" customHeight="1">
      <c r="A48" s="40"/>
      <c r="B48" s="41"/>
      <c r="C48" s="42"/>
      <c r="D48" s="42"/>
      <c r="E48" s="42"/>
      <c r="F48" s="42"/>
      <c r="G48" s="42"/>
      <c r="H48" s="42"/>
      <c r="I48" s="42"/>
      <c r="J48" s="42"/>
      <c r="K48" s="42"/>
      <c r="L48" s="147"/>
      <c r="S48" s="40"/>
      <c r="T48" s="40"/>
      <c r="U48" s="40"/>
      <c r="V48" s="40"/>
      <c r="W48" s="40"/>
      <c r="X48" s="40"/>
      <c r="Y48" s="40"/>
      <c r="Z48" s="40"/>
      <c r="AA48" s="40"/>
      <c r="AB48" s="40"/>
      <c r="AC48" s="40"/>
      <c r="AD48" s="40"/>
      <c r="AE48" s="40"/>
    </row>
    <row r="49" s="2" customFormat="1" ht="12" customHeight="1">
      <c r="A49" s="40"/>
      <c r="B49" s="41"/>
      <c r="C49" s="34" t="s">
        <v>16</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16.5" customHeight="1">
      <c r="A50" s="40"/>
      <c r="B50" s="41"/>
      <c r="C50" s="42"/>
      <c r="D50" s="42"/>
      <c r="E50" s="172" t="str">
        <f>E7</f>
        <v>Oprava trati v úseku 1. TK Velké Březno - Boletice n.L. a 1. SK v žst. Boletice_OPRAVA č.1</v>
      </c>
      <c r="F50" s="34"/>
      <c r="G50" s="34"/>
      <c r="H50" s="34"/>
      <c r="I50" s="42"/>
      <c r="J50" s="42"/>
      <c r="K50" s="42"/>
      <c r="L50" s="147"/>
      <c r="S50" s="40"/>
      <c r="T50" s="40"/>
      <c r="U50" s="40"/>
      <c r="V50" s="40"/>
      <c r="W50" s="40"/>
      <c r="X50" s="40"/>
      <c r="Y50" s="40"/>
      <c r="Z50" s="40"/>
      <c r="AA50" s="40"/>
      <c r="AB50" s="40"/>
      <c r="AC50" s="40"/>
      <c r="AD50" s="40"/>
      <c r="AE50" s="40"/>
    </row>
    <row r="51" s="1" customFormat="1" ht="12" customHeight="1">
      <c r="B51" s="23"/>
      <c r="C51" s="34" t="s">
        <v>162</v>
      </c>
      <c r="D51" s="24"/>
      <c r="E51" s="24"/>
      <c r="F51" s="24"/>
      <c r="G51" s="24"/>
      <c r="H51" s="24"/>
      <c r="I51" s="24"/>
      <c r="J51" s="24"/>
      <c r="K51" s="24"/>
      <c r="L51" s="22"/>
    </row>
    <row r="52" s="2" customFormat="1" ht="16.5" customHeight="1">
      <c r="A52" s="40"/>
      <c r="B52" s="41"/>
      <c r="C52" s="42"/>
      <c r="D52" s="42"/>
      <c r="E52" s="172" t="s">
        <v>1778</v>
      </c>
      <c r="F52" s="42"/>
      <c r="G52" s="42"/>
      <c r="H52" s="42"/>
      <c r="I52" s="42"/>
      <c r="J52" s="42"/>
      <c r="K52" s="42"/>
      <c r="L52" s="147"/>
      <c r="S52" s="40"/>
      <c r="T52" s="40"/>
      <c r="U52" s="40"/>
      <c r="V52" s="40"/>
      <c r="W52" s="40"/>
      <c r="X52" s="40"/>
      <c r="Y52" s="40"/>
      <c r="Z52" s="40"/>
      <c r="AA52" s="40"/>
      <c r="AB52" s="40"/>
      <c r="AC52" s="40"/>
      <c r="AD52" s="40"/>
      <c r="AE52" s="40"/>
    </row>
    <row r="53" s="2" customFormat="1" ht="12" customHeight="1">
      <c r="A53" s="40"/>
      <c r="B53" s="41"/>
      <c r="C53" s="34" t="s">
        <v>164</v>
      </c>
      <c r="D53" s="42"/>
      <c r="E53" s="42"/>
      <c r="F53" s="42"/>
      <c r="G53" s="42"/>
      <c r="H53" s="42"/>
      <c r="I53" s="42"/>
      <c r="J53" s="42"/>
      <c r="K53" s="42"/>
      <c r="L53" s="147"/>
      <c r="S53" s="40"/>
      <c r="T53" s="40"/>
      <c r="U53" s="40"/>
      <c r="V53" s="40"/>
      <c r="W53" s="40"/>
      <c r="X53" s="40"/>
      <c r="Y53" s="40"/>
      <c r="Z53" s="40"/>
      <c r="AA53" s="40"/>
      <c r="AB53" s="40"/>
      <c r="AC53" s="40"/>
      <c r="AD53" s="40"/>
      <c r="AE53" s="40"/>
    </row>
    <row r="54" s="2" customFormat="1" ht="16.5" customHeight="1">
      <c r="A54" s="40"/>
      <c r="B54" s="41"/>
      <c r="C54" s="42"/>
      <c r="D54" s="42"/>
      <c r="E54" s="71" t="str">
        <f>E11</f>
        <v>SO1.2 - zemní práce</v>
      </c>
      <c r="F54" s="42"/>
      <c r="G54" s="42"/>
      <c r="H54" s="42"/>
      <c r="I54" s="42"/>
      <c r="J54" s="42"/>
      <c r="K54" s="42"/>
      <c r="L54" s="147"/>
      <c r="S54" s="40"/>
      <c r="T54" s="40"/>
      <c r="U54" s="40"/>
      <c r="V54" s="40"/>
      <c r="W54" s="40"/>
      <c r="X54" s="40"/>
      <c r="Y54" s="40"/>
      <c r="Z54" s="40"/>
      <c r="AA54" s="40"/>
      <c r="AB54" s="40"/>
      <c r="AC54" s="40"/>
      <c r="AD54" s="40"/>
      <c r="AE54" s="40"/>
    </row>
    <row r="55" s="2" customFormat="1" ht="6.96" customHeight="1">
      <c r="A55" s="40"/>
      <c r="B55" s="41"/>
      <c r="C55" s="42"/>
      <c r="D55" s="42"/>
      <c r="E55" s="42"/>
      <c r="F55" s="42"/>
      <c r="G55" s="42"/>
      <c r="H55" s="42"/>
      <c r="I55" s="42"/>
      <c r="J55" s="42"/>
      <c r="K55" s="42"/>
      <c r="L55" s="147"/>
      <c r="S55" s="40"/>
      <c r="T55" s="40"/>
      <c r="U55" s="40"/>
      <c r="V55" s="40"/>
      <c r="W55" s="40"/>
      <c r="X55" s="40"/>
      <c r="Y55" s="40"/>
      <c r="Z55" s="40"/>
      <c r="AA55" s="40"/>
      <c r="AB55" s="40"/>
      <c r="AC55" s="40"/>
      <c r="AD55" s="40"/>
      <c r="AE55" s="40"/>
    </row>
    <row r="56" s="2" customFormat="1" ht="12" customHeight="1">
      <c r="A56" s="40"/>
      <c r="B56" s="41"/>
      <c r="C56" s="34" t="s">
        <v>21</v>
      </c>
      <c r="D56" s="42"/>
      <c r="E56" s="42"/>
      <c r="F56" s="29" t="str">
        <f>F14</f>
        <v xml:space="preserve"> </v>
      </c>
      <c r="G56" s="42"/>
      <c r="H56" s="42"/>
      <c r="I56" s="34" t="s">
        <v>23</v>
      </c>
      <c r="J56" s="74" t="str">
        <f>IF(J14="","",J14)</f>
        <v>15. 3. 2021</v>
      </c>
      <c r="K56" s="42"/>
      <c r="L56" s="147"/>
      <c r="S56" s="40"/>
      <c r="T56" s="40"/>
      <c r="U56" s="40"/>
      <c r="V56" s="40"/>
      <c r="W56" s="40"/>
      <c r="X56" s="40"/>
      <c r="Y56" s="40"/>
      <c r="Z56" s="40"/>
      <c r="AA56" s="40"/>
      <c r="AB56" s="40"/>
      <c r="AC56" s="40"/>
      <c r="AD56" s="40"/>
      <c r="AE56" s="40"/>
    </row>
    <row r="57" s="2" customFormat="1" ht="6.96" customHeight="1">
      <c r="A57" s="40"/>
      <c r="B57" s="41"/>
      <c r="C57" s="42"/>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5.15" customHeight="1">
      <c r="A58" s="40"/>
      <c r="B58" s="41"/>
      <c r="C58" s="34" t="s">
        <v>25</v>
      </c>
      <c r="D58" s="42"/>
      <c r="E58" s="42"/>
      <c r="F58" s="29" t="str">
        <f>E17</f>
        <v xml:space="preserve"> </v>
      </c>
      <c r="G58" s="42"/>
      <c r="H58" s="42"/>
      <c r="I58" s="34" t="s">
        <v>30</v>
      </c>
      <c r="J58" s="38" t="str">
        <f>E23</f>
        <v xml:space="preserve"> </v>
      </c>
      <c r="K58" s="42"/>
      <c r="L58" s="147"/>
      <c r="S58" s="40"/>
      <c r="T58" s="40"/>
      <c r="U58" s="40"/>
      <c r="V58" s="40"/>
      <c r="W58" s="40"/>
      <c r="X58" s="40"/>
      <c r="Y58" s="40"/>
      <c r="Z58" s="40"/>
      <c r="AA58" s="40"/>
      <c r="AB58" s="40"/>
      <c r="AC58" s="40"/>
      <c r="AD58" s="40"/>
      <c r="AE58" s="40"/>
    </row>
    <row r="59" s="2" customFormat="1" ht="15.15" customHeight="1">
      <c r="A59" s="40"/>
      <c r="B59" s="41"/>
      <c r="C59" s="34" t="s">
        <v>28</v>
      </c>
      <c r="D59" s="42"/>
      <c r="E59" s="42"/>
      <c r="F59" s="29" t="str">
        <f>IF(E20="","",E20)</f>
        <v>Vyplň údaj</v>
      </c>
      <c r="G59" s="42"/>
      <c r="H59" s="42"/>
      <c r="I59" s="34" t="s">
        <v>32</v>
      </c>
      <c r="J59" s="38" t="str">
        <f>E26</f>
        <v>Jilich</v>
      </c>
      <c r="K59" s="42"/>
      <c r="L59" s="147"/>
      <c r="S59" s="40"/>
      <c r="T59" s="40"/>
      <c r="U59" s="40"/>
      <c r="V59" s="40"/>
      <c r="W59" s="40"/>
      <c r="X59" s="40"/>
      <c r="Y59" s="40"/>
      <c r="Z59" s="40"/>
      <c r="AA59" s="40"/>
      <c r="AB59" s="40"/>
      <c r="AC59" s="40"/>
      <c r="AD59" s="40"/>
      <c r="AE59" s="40"/>
    </row>
    <row r="60" s="2" customFormat="1" ht="10.32" customHeight="1">
      <c r="A60" s="40"/>
      <c r="B60" s="41"/>
      <c r="C60" s="42"/>
      <c r="D60" s="42"/>
      <c r="E60" s="42"/>
      <c r="F60" s="42"/>
      <c r="G60" s="42"/>
      <c r="H60" s="42"/>
      <c r="I60" s="42"/>
      <c r="J60" s="42"/>
      <c r="K60" s="42"/>
      <c r="L60" s="147"/>
      <c r="S60" s="40"/>
      <c r="T60" s="40"/>
      <c r="U60" s="40"/>
      <c r="V60" s="40"/>
      <c r="W60" s="40"/>
      <c r="X60" s="40"/>
      <c r="Y60" s="40"/>
      <c r="Z60" s="40"/>
      <c r="AA60" s="40"/>
      <c r="AB60" s="40"/>
      <c r="AC60" s="40"/>
      <c r="AD60" s="40"/>
      <c r="AE60" s="40"/>
    </row>
    <row r="61" s="2" customFormat="1" ht="29.28" customHeight="1">
      <c r="A61" s="40"/>
      <c r="B61" s="41"/>
      <c r="C61" s="173" t="s">
        <v>171</v>
      </c>
      <c r="D61" s="174"/>
      <c r="E61" s="174"/>
      <c r="F61" s="174"/>
      <c r="G61" s="174"/>
      <c r="H61" s="174"/>
      <c r="I61" s="174"/>
      <c r="J61" s="175" t="s">
        <v>172</v>
      </c>
      <c r="K61" s="174"/>
      <c r="L61" s="147"/>
      <c r="S61" s="40"/>
      <c r="T61" s="40"/>
      <c r="U61" s="40"/>
      <c r="V61" s="40"/>
      <c r="W61" s="40"/>
      <c r="X61" s="40"/>
      <c r="Y61" s="40"/>
      <c r="Z61" s="40"/>
      <c r="AA61" s="40"/>
      <c r="AB61" s="40"/>
      <c r="AC61" s="40"/>
      <c r="AD61" s="40"/>
      <c r="AE61" s="40"/>
    </row>
    <row r="62" s="2" customFormat="1" ht="10.32" customHeight="1">
      <c r="A62" s="40"/>
      <c r="B62" s="41"/>
      <c r="C62" s="42"/>
      <c r="D62" s="42"/>
      <c r="E62" s="42"/>
      <c r="F62" s="42"/>
      <c r="G62" s="42"/>
      <c r="H62" s="42"/>
      <c r="I62" s="42"/>
      <c r="J62" s="42"/>
      <c r="K62" s="42"/>
      <c r="L62" s="147"/>
      <c r="S62" s="40"/>
      <c r="T62" s="40"/>
      <c r="U62" s="40"/>
      <c r="V62" s="40"/>
      <c r="W62" s="40"/>
      <c r="X62" s="40"/>
      <c r="Y62" s="40"/>
      <c r="Z62" s="40"/>
      <c r="AA62" s="40"/>
      <c r="AB62" s="40"/>
      <c r="AC62" s="40"/>
      <c r="AD62" s="40"/>
      <c r="AE62" s="40"/>
    </row>
    <row r="63" s="2" customFormat="1" ht="22.8" customHeight="1">
      <c r="A63" s="40"/>
      <c r="B63" s="41"/>
      <c r="C63" s="176" t="s">
        <v>68</v>
      </c>
      <c r="D63" s="42"/>
      <c r="E63" s="42"/>
      <c r="F63" s="42"/>
      <c r="G63" s="42"/>
      <c r="H63" s="42"/>
      <c r="I63" s="42"/>
      <c r="J63" s="104">
        <f>J87</f>
        <v>0</v>
      </c>
      <c r="K63" s="42"/>
      <c r="L63" s="147"/>
      <c r="S63" s="40"/>
      <c r="T63" s="40"/>
      <c r="U63" s="40"/>
      <c r="V63" s="40"/>
      <c r="W63" s="40"/>
      <c r="X63" s="40"/>
      <c r="Y63" s="40"/>
      <c r="Z63" s="40"/>
      <c r="AA63" s="40"/>
      <c r="AB63" s="40"/>
      <c r="AC63" s="40"/>
      <c r="AD63" s="40"/>
      <c r="AE63" s="40"/>
      <c r="AU63" s="19" t="s">
        <v>173</v>
      </c>
    </row>
    <row r="64" s="9" customFormat="1" ht="24.96" customHeight="1">
      <c r="A64" s="9"/>
      <c r="B64" s="177"/>
      <c r="C64" s="178"/>
      <c r="D64" s="179" t="s">
        <v>1831</v>
      </c>
      <c r="E64" s="180"/>
      <c r="F64" s="180"/>
      <c r="G64" s="180"/>
      <c r="H64" s="180"/>
      <c r="I64" s="180"/>
      <c r="J64" s="181">
        <f>J88</f>
        <v>0</v>
      </c>
      <c r="K64" s="178"/>
      <c r="L64" s="182"/>
      <c r="S64" s="9"/>
      <c r="T64" s="9"/>
      <c r="U64" s="9"/>
      <c r="V64" s="9"/>
      <c r="W64" s="9"/>
      <c r="X64" s="9"/>
      <c r="Y64" s="9"/>
      <c r="Z64" s="9"/>
      <c r="AA64" s="9"/>
      <c r="AB64" s="9"/>
      <c r="AC64" s="9"/>
      <c r="AD64" s="9"/>
      <c r="AE64" s="9"/>
    </row>
    <row r="65" s="10" customFormat="1" ht="19.92" customHeight="1">
      <c r="A65" s="10"/>
      <c r="B65" s="183"/>
      <c r="C65" s="127"/>
      <c r="D65" s="184" t="s">
        <v>1832</v>
      </c>
      <c r="E65" s="185"/>
      <c r="F65" s="185"/>
      <c r="G65" s="185"/>
      <c r="H65" s="185"/>
      <c r="I65" s="185"/>
      <c r="J65" s="186">
        <f>J89</f>
        <v>0</v>
      </c>
      <c r="K65" s="127"/>
      <c r="L65" s="187"/>
      <c r="S65" s="10"/>
      <c r="T65" s="10"/>
      <c r="U65" s="10"/>
      <c r="V65" s="10"/>
      <c r="W65" s="10"/>
      <c r="X65" s="10"/>
      <c r="Y65" s="10"/>
      <c r="Z65" s="10"/>
      <c r="AA65" s="10"/>
      <c r="AB65" s="10"/>
      <c r="AC65" s="10"/>
      <c r="AD65" s="10"/>
      <c r="AE65" s="10"/>
    </row>
    <row r="66" s="2" customFormat="1" ht="21.84"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6.96" customHeight="1">
      <c r="A67" s="40"/>
      <c r="B67" s="61"/>
      <c r="C67" s="62"/>
      <c r="D67" s="62"/>
      <c r="E67" s="62"/>
      <c r="F67" s="62"/>
      <c r="G67" s="62"/>
      <c r="H67" s="62"/>
      <c r="I67" s="62"/>
      <c r="J67" s="62"/>
      <c r="K67" s="62"/>
      <c r="L67" s="147"/>
      <c r="S67" s="40"/>
      <c r="T67" s="40"/>
      <c r="U67" s="40"/>
      <c r="V67" s="40"/>
      <c r="W67" s="40"/>
      <c r="X67" s="40"/>
      <c r="Y67" s="40"/>
      <c r="Z67" s="40"/>
      <c r="AA67" s="40"/>
      <c r="AB67" s="40"/>
      <c r="AC67" s="40"/>
      <c r="AD67" s="40"/>
      <c r="AE67" s="40"/>
    </row>
    <row r="71" s="2" customFormat="1" ht="6.96" customHeight="1">
      <c r="A71" s="40"/>
      <c r="B71" s="63"/>
      <c r="C71" s="64"/>
      <c r="D71" s="64"/>
      <c r="E71" s="64"/>
      <c r="F71" s="64"/>
      <c r="G71" s="64"/>
      <c r="H71" s="64"/>
      <c r="I71" s="64"/>
      <c r="J71" s="64"/>
      <c r="K71" s="64"/>
      <c r="L71" s="147"/>
      <c r="S71" s="40"/>
      <c r="T71" s="40"/>
      <c r="U71" s="40"/>
      <c r="V71" s="40"/>
      <c r="W71" s="40"/>
      <c r="X71" s="40"/>
      <c r="Y71" s="40"/>
      <c r="Z71" s="40"/>
      <c r="AA71" s="40"/>
      <c r="AB71" s="40"/>
      <c r="AC71" s="40"/>
      <c r="AD71" s="40"/>
      <c r="AE71" s="40"/>
    </row>
    <row r="72" s="2" customFormat="1" ht="24.96" customHeight="1">
      <c r="A72" s="40"/>
      <c r="B72" s="41"/>
      <c r="C72" s="25" t="s">
        <v>176</v>
      </c>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6.96" customHeight="1">
      <c r="A73" s="40"/>
      <c r="B73" s="41"/>
      <c r="C73" s="42"/>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12" customHeight="1">
      <c r="A74" s="40"/>
      <c r="B74" s="41"/>
      <c r="C74" s="34" t="s">
        <v>16</v>
      </c>
      <c r="D74" s="42"/>
      <c r="E74" s="42"/>
      <c r="F74" s="42"/>
      <c r="G74" s="42"/>
      <c r="H74" s="42"/>
      <c r="I74" s="42"/>
      <c r="J74" s="42"/>
      <c r="K74" s="42"/>
      <c r="L74" s="147"/>
      <c r="S74" s="40"/>
      <c r="T74" s="40"/>
      <c r="U74" s="40"/>
      <c r="V74" s="40"/>
      <c r="W74" s="40"/>
      <c r="X74" s="40"/>
      <c r="Y74" s="40"/>
      <c r="Z74" s="40"/>
      <c r="AA74" s="40"/>
      <c r="AB74" s="40"/>
      <c r="AC74" s="40"/>
      <c r="AD74" s="40"/>
      <c r="AE74" s="40"/>
    </row>
    <row r="75" s="2" customFormat="1" ht="16.5" customHeight="1">
      <c r="A75" s="40"/>
      <c r="B75" s="41"/>
      <c r="C75" s="42"/>
      <c r="D75" s="42"/>
      <c r="E75" s="172" t="str">
        <f>E7</f>
        <v>Oprava trati v úseku 1. TK Velké Březno - Boletice n.L. a 1. SK v žst. Boletice_OPRAVA č.1</v>
      </c>
      <c r="F75" s="34"/>
      <c r="G75" s="34"/>
      <c r="H75" s="34"/>
      <c r="I75" s="42"/>
      <c r="J75" s="42"/>
      <c r="K75" s="42"/>
      <c r="L75" s="147"/>
      <c r="S75" s="40"/>
      <c r="T75" s="40"/>
      <c r="U75" s="40"/>
      <c r="V75" s="40"/>
      <c r="W75" s="40"/>
      <c r="X75" s="40"/>
      <c r="Y75" s="40"/>
      <c r="Z75" s="40"/>
      <c r="AA75" s="40"/>
      <c r="AB75" s="40"/>
      <c r="AC75" s="40"/>
      <c r="AD75" s="40"/>
      <c r="AE75" s="40"/>
    </row>
    <row r="76" s="1" customFormat="1" ht="12" customHeight="1">
      <c r="B76" s="23"/>
      <c r="C76" s="34" t="s">
        <v>162</v>
      </c>
      <c r="D76" s="24"/>
      <c r="E76" s="24"/>
      <c r="F76" s="24"/>
      <c r="G76" s="24"/>
      <c r="H76" s="24"/>
      <c r="I76" s="24"/>
      <c r="J76" s="24"/>
      <c r="K76" s="24"/>
      <c r="L76" s="22"/>
    </row>
    <row r="77" s="2" customFormat="1" ht="16.5" customHeight="1">
      <c r="A77" s="40"/>
      <c r="B77" s="41"/>
      <c r="C77" s="42"/>
      <c r="D77" s="42"/>
      <c r="E77" s="172" t="s">
        <v>1778</v>
      </c>
      <c r="F77" s="42"/>
      <c r="G77" s="42"/>
      <c r="H77" s="42"/>
      <c r="I77" s="42"/>
      <c r="J77" s="42"/>
      <c r="K77" s="42"/>
      <c r="L77" s="147"/>
      <c r="S77" s="40"/>
      <c r="T77" s="40"/>
      <c r="U77" s="40"/>
      <c r="V77" s="40"/>
      <c r="W77" s="40"/>
      <c r="X77" s="40"/>
      <c r="Y77" s="40"/>
      <c r="Z77" s="40"/>
      <c r="AA77" s="40"/>
      <c r="AB77" s="40"/>
      <c r="AC77" s="40"/>
      <c r="AD77" s="40"/>
      <c r="AE77" s="40"/>
    </row>
    <row r="78" s="2" customFormat="1" ht="12" customHeight="1">
      <c r="A78" s="40"/>
      <c r="B78" s="41"/>
      <c r="C78" s="34" t="s">
        <v>164</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6.5" customHeight="1">
      <c r="A79" s="40"/>
      <c r="B79" s="41"/>
      <c r="C79" s="42"/>
      <c r="D79" s="42"/>
      <c r="E79" s="71" t="str">
        <f>E11</f>
        <v>SO1.2 - zemní práce</v>
      </c>
      <c r="F79" s="42"/>
      <c r="G79" s="42"/>
      <c r="H79" s="42"/>
      <c r="I79" s="42"/>
      <c r="J79" s="42"/>
      <c r="K79" s="42"/>
      <c r="L79" s="147"/>
      <c r="S79" s="40"/>
      <c r="T79" s="40"/>
      <c r="U79" s="40"/>
      <c r="V79" s="40"/>
      <c r="W79" s="40"/>
      <c r="X79" s="40"/>
      <c r="Y79" s="40"/>
      <c r="Z79" s="40"/>
      <c r="AA79" s="40"/>
      <c r="AB79" s="40"/>
      <c r="AC79" s="40"/>
      <c r="AD79" s="40"/>
      <c r="AE79" s="40"/>
    </row>
    <row r="80" s="2" customFormat="1" ht="6.96" customHeight="1">
      <c r="A80" s="40"/>
      <c r="B80" s="41"/>
      <c r="C80" s="42"/>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2" customHeight="1">
      <c r="A81" s="40"/>
      <c r="B81" s="41"/>
      <c r="C81" s="34" t="s">
        <v>21</v>
      </c>
      <c r="D81" s="42"/>
      <c r="E81" s="42"/>
      <c r="F81" s="29" t="str">
        <f>F14</f>
        <v xml:space="preserve"> </v>
      </c>
      <c r="G81" s="42"/>
      <c r="H81" s="42"/>
      <c r="I81" s="34" t="s">
        <v>23</v>
      </c>
      <c r="J81" s="74" t="str">
        <f>IF(J14="","",J14)</f>
        <v>15. 3. 2021</v>
      </c>
      <c r="K81" s="42"/>
      <c r="L81" s="147"/>
      <c r="S81" s="40"/>
      <c r="T81" s="40"/>
      <c r="U81" s="40"/>
      <c r="V81" s="40"/>
      <c r="W81" s="40"/>
      <c r="X81" s="40"/>
      <c r="Y81" s="40"/>
      <c r="Z81" s="40"/>
      <c r="AA81" s="40"/>
      <c r="AB81" s="40"/>
      <c r="AC81" s="40"/>
      <c r="AD81" s="40"/>
      <c r="AE81" s="40"/>
    </row>
    <row r="82" s="2" customFormat="1" ht="6.96" customHeight="1">
      <c r="A82" s="40"/>
      <c r="B82" s="41"/>
      <c r="C82" s="42"/>
      <c r="D82" s="42"/>
      <c r="E82" s="42"/>
      <c r="F82" s="42"/>
      <c r="G82" s="42"/>
      <c r="H82" s="42"/>
      <c r="I82" s="42"/>
      <c r="J82" s="42"/>
      <c r="K82" s="42"/>
      <c r="L82" s="147"/>
      <c r="S82" s="40"/>
      <c r="T82" s="40"/>
      <c r="U82" s="40"/>
      <c r="V82" s="40"/>
      <c r="W82" s="40"/>
      <c r="X82" s="40"/>
      <c r="Y82" s="40"/>
      <c r="Z82" s="40"/>
      <c r="AA82" s="40"/>
      <c r="AB82" s="40"/>
      <c r="AC82" s="40"/>
      <c r="AD82" s="40"/>
      <c r="AE82" s="40"/>
    </row>
    <row r="83" s="2" customFormat="1" ht="15.15" customHeight="1">
      <c r="A83" s="40"/>
      <c r="B83" s="41"/>
      <c r="C83" s="34" t="s">
        <v>25</v>
      </c>
      <c r="D83" s="42"/>
      <c r="E83" s="42"/>
      <c r="F83" s="29" t="str">
        <f>E17</f>
        <v xml:space="preserve"> </v>
      </c>
      <c r="G83" s="42"/>
      <c r="H83" s="42"/>
      <c r="I83" s="34" t="s">
        <v>30</v>
      </c>
      <c r="J83" s="38" t="str">
        <f>E23</f>
        <v xml:space="preserve"> </v>
      </c>
      <c r="K83" s="42"/>
      <c r="L83" s="147"/>
      <c r="S83" s="40"/>
      <c r="T83" s="40"/>
      <c r="U83" s="40"/>
      <c r="V83" s="40"/>
      <c r="W83" s="40"/>
      <c r="X83" s="40"/>
      <c r="Y83" s="40"/>
      <c r="Z83" s="40"/>
      <c r="AA83" s="40"/>
      <c r="AB83" s="40"/>
      <c r="AC83" s="40"/>
      <c r="AD83" s="40"/>
      <c r="AE83" s="40"/>
    </row>
    <row r="84" s="2" customFormat="1" ht="15.15" customHeight="1">
      <c r="A84" s="40"/>
      <c r="B84" s="41"/>
      <c r="C84" s="34" t="s">
        <v>28</v>
      </c>
      <c r="D84" s="42"/>
      <c r="E84" s="42"/>
      <c r="F84" s="29" t="str">
        <f>IF(E20="","",E20)</f>
        <v>Vyplň údaj</v>
      </c>
      <c r="G84" s="42"/>
      <c r="H84" s="42"/>
      <c r="I84" s="34" t="s">
        <v>32</v>
      </c>
      <c r="J84" s="38" t="str">
        <f>E26</f>
        <v>Jilich</v>
      </c>
      <c r="K84" s="42"/>
      <c r="L84" s="147"/>
      <c r="S84" s="40"/>
      <c r="T84" s="40"/>
      <c r="U84" s="40"/>
      <c r="V84" s="40"/>
      <c r="W84" s="40"/>
      <c r="X84" s="40"/>
      <c r="Y84" s="40"/>
      <c r="Z84" s="40"/>
      <c r="AA84" s="40"/>
      <c r="AB84" s="40"/>
      <c r="AC84" s="40"/>
      <c r="AD84" s="40"/>
      <c r="AE84" s="40"/>
    </row>
    <row r="85" s="2" customFormat="1" ht="10.32" customHeight="1">
      <c r="A85" s="40"/>
      <c r="B85" s="41"/>
      <c r="C85" s="42"/>
      <c r="D85" s="42"/>
      <c r="E85" s="42"/>
      <c r="F85" s="42"/>
      <c r="G85" s="42"/>
      <c r="H85" s="42"/>
      <c r="I85" s="42"/>
      <c r="J85" s="42"/>
      <c r="K85" s="42"/>
      <c r="L85" s="147"/>
      <c r="S85" s="40"/>
      <c r="T85" s="40"/>
      <c r="U85" s="40"/>
      <c r="V85" s="40"/>
      <c r="W85" s="40"/>
      <c r="X85" s="40"/>
      <c r="Y85" s="40"/>
      <c r="Z85" s="40"/>
      <c r="AA85" s="40"/>
      <c r="AB85" s="40"/>
      <c r="AC85" s="40"/>
      <c r="AD85" s="40"/>
      <c r="AE85" s="40"/>
    </row>
    <row r="86" s="11" customFormat="1" ht="29.28" customHeight="1">
      <c r="A86" s="188"/>
      <c r="B86" s="189"/>
      <c r="C86" s="190" t="s">
        <v>177</v>
      </c>
      <c r="D86" s="191" t="s">
        <v>55</v>
      </c>
      <c r="E86" s="191" t="s">
        <v>51</v>
      </c>
      <c r="F86" s="191" t="s">
        <v>52</v>
      </c>
      <c r="G86" s="191" t="s">
        <v>178</v>
      </c>
      <c r="H86" s="191" t="s">
        <v>179</v>
      </c>
      <c r="I86" s="191" t="s">
        <v>180</v>
      </c>
      <c r="J86" s="191" t="s">
        <v>172</v>
      </c>
      <c r="K86" s="192" t="s">
        <v>181</v>
      </c>
      <c r="L86" s="193"/>
      <c r="M86" s="94" t="s">
        <v>19</v>
      </c>
      <c r="N86" s="95" t="s">
        <v>40</v>
      </c>
      <c r="O86" s="95" t="s">
        <v>182</v>
      </c>
      <c r="P86" s="95" t="s">
        <v>183</v>
      </c>
      <c r="Q86" s="95" t="s">
        <v>184</v>
      </c>
      <c r="R86" s="95" t="s">
        <v>185</v>
      </c>
      <c r="S86" s="95" t="s">
        <v>186</v>
      </c>
      <c r="T86" s="96" t="s">
        <v>187</v>
      </c>
      <c r="U86" s="188"/>
      <c r="V86" s="188"/>
      <c r="W86" s="188"/>
      <c r="X86" s="188"/>
      <c r="Y86" s="188"/>
      <c r="Z86" s="188"/>
      <c r="AA86" s="188"/>
      <c r="AB86" s="188"/>
      <c r="AC86" s="188"/>
      <c r="AD86" s="188"/>
      <c r="AE86" s="188"/>
    </row>
    <row r="87" s="2" customFormat="1" ht="22.8" customHeight="1">
      <c r="A87" s="40"/>
      <c r="B87" s="41"/>
      <c r="C87" s="101" t="s">
        <v>188</v>
      </c>
      <c r="D87" s="42"/>
      <c r="E87" s="42"/>
      <c r="F87" s="42"/>
      <c r="G87" s="42"/>
      <c r="H87" s="42"/>
      <c r="I87" s="42"/>
      <c r="J87" s="194">
        <f>BK87</f>
        <v>0</v>
      </c>
      <c r="K87" s="42"/>
      <c r="L87" s="46"/>
      <c r="M87" s="97"/>
      <c r="N87" s="195"/>
      <c r="O87" s="98"/>
      <c r="P87" s="196">
        <f>P88</f>
        <v>0</v>
      </c>
      <c r="Q87" s="98"/>
      <c r="R87" s="196">
        <f>R88</f>
        <v>1.1871972</v>
      </c>
      <c r="S87" s="98"/>
      <c r="T87" s="197">
        <f>T88</f>
        <v>0.33000000000000002</v>
      </c>
      <c r="U87" s="40"/>
      <c r="V87" s="40"/>
      <c r="W87" s="40"/>
      <c r="X87" s="40"/>
      <c r="Y87" s="40"/>
      <c r="Z87" s="40"/>
      <c r="AA87" s="40"/>
      <c r="AB87" s="40"/>
      <c r="AC87" s="40"/>
      <c r="AD87" s="40"/>
      <c r="AE87" s="40"/>
      <c r="AT87" s="19" t="s">
        <v>69</v>
      </c>
      <c r="AU87" s="19" t="s">
        <v>173</v>
      </c>
      <c r="BK87" s="198">
        <f>BK88</f>
        <v>0</v>
      </c>
    </row>
    <row r="88" s="12" customFormat="1" ht="25.92" customHeight="1">
      <c r="A88" s="12"/>
      <c r="B88" s="199"/>
      <c r="C88" s="200"/>
      <c r="D88" s="201" t="s">
        <v>69</v>
      </c>
      <c r="E88" s="202" t="s">
        <v>210</v>
      </c>
      <c r="F88" s="202" t="s">
        <v>1833</v>
      </c>
      <c r="G88" s="200"/>
      <c r="H88" s="200"/>
      <c r="I88" s="203"/>
      <c r="J88" s="204">
        <f>BK88</f>
        <v>0</v>
      </c>
      <c r="K88" s="200"/>
      <c r="L88" s="205"/>
      <c r="M88" s="206"/>
      <c r="N88" s="207"/>
      <c r="O88" s="207"/>
      <c r="P88" s="208">
        <f>P89</f>
        <v>0</v>
      </c>
      <c r="Q88" s="207"/>
      <c r="R88" s="208">
        <f>R89</f>
        <v>1.1871972</v>
      </c>
      <c r="S88" s="207"/>
      <c r="T88" s="209">
        <f>T89</f>
        <v>0.33000000000000002</v>
      </c>
      <c r="U88" s="12"/>
      <c r="V88" s="12"/>
      <c r="W88" s="12"/>
      <c r="X88" s="12"/>
      <c r="Y88" s="12"/>
      <c r="Z88" s="12"/>
      <c r="AA88" s="12"/>
      <c r="AB88" s="12"/>
      <c r="AC88" s="12"/>
      <c r="AD88" s="12"/>
      <c r="AE88" s="12"/>
      <c r="AR88" s="210" t="s">
        <v>90</v>
      </c>
      <c r="AT88" s="211" t="s">
        <v>69</v>
      </c>
      <c r="AU88" s="211" t="s">
        <v>70</v>
      </c>
      <c r="AY88" s="210" t="s">
        <v>191</v>
      </c>
      <c r="BK88" s="212">
        <f>BK89</f>
        <v>0</v>
      </c>
    </row>
    <row r="89" s="12" customFormat="1" ht="22.8" customHeight="1">
      <c r="A89" s="12"/>
      <c r="B89" s="199"/>
      <c r="C89" s="200"/>
      <c r="D89" s="201" t="s">
        <v>69</v>
      </c>
      <c r="E89" s="213" t="s">
        <v>1834</v>
      </c>
      <c r="F89" s="213" t="s">
        <v>1835</v>
      </c>
      <c r="G89" s="200"/>
      <c r="H89" s="200"/>
      <c r="I89" s="203"/>
      <c r="J89" s="214">
        <f>BK89</f>
        <v>0</v>
      </c>
      <c r="K89" s="200"/>
      <c r="L89" s="205"/>
      <c r="M89" s="206"/>
      <c r="N89" s="207"/>
      <c r="O89" s="207"/>
      <c r="P89" s="208">
        <f>SUM(P90:P107)</f>
        <v>0</v>
      </c>
      <c r="Q89" s="207"/>
      <c r="R89" s="208">
        <f>SUM(R90:R107)</f>
        <v>1.1871972</v>
      </c>
      <c r="S89" s="207"/>
      <c r="T89" s="209">
        <f>SUM(T90:T107)</f>
        <v>0.33000000000000002</v>
      </c>
      <c r="U89" s="12"/>
      <c r="V89" s="12"/>
      <c r="W89" s="12"/>
      <c r="X89" s="12"/>
      <c r="Y89" s="12"/>
      <c r="Z89" s="12"/>
      <c r="AA89" s="12"/>
      <c r="AB89" s="12"/>
      <c r="AC89" s="12"/>
      <c r="AD89" s="12"/>
      <c r="AE89" s="12"/>
      <c r="AR89" s="210" t="s">
        <v>90</v>
      </c>
      <c r="AT89" s="211" t="s">
        <v>69</v>
      </c>
      <c r="AU89" s="211" t="s">
        <v>77</v>
      </c>
      <c r="AY89" s="210" t="s">
        <v>191</v>
      </c>
      <c r="BK89" s="212">
        <f>SUM(BK90:BK107)</f>
        <v>0</v>
      </c>
    </row>
    <row r="90" s="2" customFormat="1" ht="33" customHeight="1">
      <c r="A90" s="40"/>
      <c r="B90" s="41"/>
      <c r="C90" s="215" t="s">
        <v>77</v>
      </c>
      <c r="D90" s="215" t="s">
        <v>194</v>
      </c>
      <c r="E90" s="216" t="s">
        <v>1836</v>
      </c>
      <c r="F90" s="217" t="s">
        <v>1837</v>
      </c>
      <c r="G90" s="218" t="s">
        <v>236</v>
      </c>
      <c r="H90" s="219">
        <v>0.82499999999999996</v>
      </c>
      <c r="I90" s="220"/>
      <c r="J90" s="221">
        <f>ROUND(I90*H90,2)</f>
        <v>0</v>
      </c>
      <c r="K90" s="217" t="s">
        <v>1838</v>
      </c>
      <c r="L90" s="46"/>
      <c r="M90" s="222" t="s">
        <v>19</v>
      </c>
      <c r="N90" s="223" t="s">
        <v>41</v>
      </c>
      <c r="O90" s="86"/>
      <c r="P90" s="224">
        <f>O90*H90</f>
        <v>0</v>
      </c>
      <c r="Q90" s="224">
        <v>0</v>
      </c>
      <c r="R90" s="224">
        <f>Q90*H90</f>
        <v>0</v>
      </c>
      <c r="S90" s="224">
        <v>0</v>
      </c>
      <c r="T90" s="225">
        <f>S90*H90</f>
        <v>0</v>
      </c>
      <c r="U90" s="40"/>
      <c r="V90" s="40"/>
      <c r="W90" s="40"/>
      <c r="X90" s="40"/>
      <c r="Y90" s="40"/>
      <c r="Z90" s="40"/>
      <c r="AA90" s="40"/>
      <c r="AB90" s="40"/>
      <c r="AC90" s="40"/>
      <c r="AD90" s="40"/>
      <c r="AE90" s="40"/>
      <c r="AR90" s="226" t="s">
        <v>1270</v>
      </c>
      <c r="AT90" s="226" t="s">
        <v>194</v>
      </c>
      <c r="AU90" s="226" t="s">
        <v>79</v>
      </c>
      <c r="AY90" s="19" t="s">
        <v>191</v>
      </c>
      <c r="BE90" s="227">
        <f>IF(N90="základní",J90,0)</f>
        <v>0</v>
      </c>
      <c r="BF90" s="227">
        <f>IF(N90="snížená",J90,0)</f>
        <v>0</v>
      </c>
      <c r="BG90" s="227">
        <f>IF(N90="zákl. přenesená",J90,0)</f>
        <v>0</v>
      </c>
      <c r="BH90" s="227">
        <f>IF(N90="sníž. přenesená",J90,0)</f>
        <v>0</v>
      </c>
      <c r="BI90" s="227">
        <f>IF(N90="nulová",J90,0)</f>
        <v>0</v>
      </c>
      <c r="BJ90" s="19" t="s">
        <v>77</v>
      </c>
      <c r="BK90" s="227">
        <f>ROUND(I90*H90,2)</f>
        <v>0</v>
      </c>
      <c r="BL90" s="19" t="s">
        <v>1270</v>
      </c>
      <c r="BM90" s="226" t="s">
        <v>1839</v>
      </c>
    </row>
    <row r="91" s="14" customFormat="1">
      <c r="A91" s="14"/>
      <c r="B91" s="239"/>
      <c r="C91" s="240"/>
      <c r="D91" s="230" t="s">
        <v>200</v>
      </c>
      <c r="E91" s="241" t="s">
        <v>19</v>
      </c>
      <c r="F91" s="242" t="s">
        <v>1840</v>
      </c>
      <c r="G91" s="240"/>
      <c r="H91" s="243">
        <v>0.82499999999999996</v>
      </c>
      <c r="I91" s="244"/>
      <c r="J91" s="240"/>
      <c r="K91" s="240"/>
      <c r="L91" s="245"/>
      <c r="M91" s="246"/>
      <c r="N91" s="247"/>
      <c r="O91" s="247"/>
      <c r="P91" s="247"/>
      <c r="Q91" s="247"/>
      <c r="R91" s="247"/>
      <c r="S91" s="247"/>
      <c r="T91" s="248"/>
      <c r="U91" s="14"/>
      <c r="V91" s="14"/>
      <c r="W91" s="14"/>
      <c r="X91" s="14"/>
      <c r="Y91" s="14"/>
      <c r="Z91" s="14"/>
      <c r="AA91" s="14"/>
      <c r="AB91" s="14"/>
      <c r="AC91" s="14"/>
      <c r="AD91" s="14"/>
      <c r="AE91" s="14"/>
      <c r="AT91" s="249" t="s">
        <v>200</v>
      </c>
      <c r="AU91" s="249" t="s">
        <v>79</v>
      </c>
      <c r="AV91" s="14" t="s">
        <v>79</v>
      </c>
      <c r="AW91" s="14" t="s">
        <v>31</v>
      </c>
      <c r="AX91" s="14" t="s">
        <v>77</v>
      </c>
      <c r="AY91" s="249" t="s">
        <v>191</v>
      </c>
    </row>
    <row r="92" s="2" customFormat="1">
      <c r="A92" s="40"/>
      <c r="B92" s="41"/>
      <c r="C92" s="215" t="s">
        <v>79</v>
      </c>
      <c r="D92" s="215" t="s">
        <v>194</v>
      </c>
      <c r="E92" s="216" t="s">
        <v>1841</v>
      </c>
      <c r="F92" s="217" t="s">
        <v>1842</v>
      </c>
      <c r="G92" s="218" t="s">
        <v>236</v>
      </c>
      <c r="H92" s="219">
        <v>0.47999999999999998</v>
      </c>
      <c r="I92" s="220"/>
      <c r="J92" s="221">
        <f>ROUND(I92*H92,2)</f>
        <v>0</v>
      </c>
      <c r="K92" s="217" t="s">
        <v>1838</v>
      </c>
      <c r="L92" s="46"/>
      <c r="M92" s="222" t="s">
        <v>19</v>
      </c>
      <c r="N92" s="223" t="s">
        <v>41</v>
      </c>
      <c r="O92" s="86"/>
      <c r="P92" s="224">
        <f>O92*H92</f>
        <v>0</v>
      </c>
      <c r="Q92" s="224">
        <v>2.45329</v>
      </c>
      <c r="R92" s="224">
        <f>Q92*H92</f>
        <v>1.1775792000000001</v>
      </c>
      <c r="S92" s="224">
        <v>0</v>
      </c>
      <c r="T92" s="225">
        <f>S92*H92</f>
        <v>0</v>
      </c>
      <c r="U92" s="40"/>
      <c r="V92" s="40"/>
      <c r="W92" s="40"/>
      <c r="X92" s="40"/>
      <c r="Y92" s="40"/>
      <c r="Z92" s="40"/>
      <c r="AA92" s="40"/>
      <c r="AB92" s="40"/>
      <c r="AC92" s="40"/>
      <c r="AD92" s="40"/>
      <c r="AE92" s="40"/>
      <c r="AR92" s="226" t="s">
        <v>1270</v>
      </c>
      <c r="AT92" s="226" t="s">
        <v>194</v>
      </c>
      <c r="AU92" s="226" t="s">
        <v>79</v>
      </c>
      <c r="AY92" s="19" t="s">
        <v>191</v>
      </c>
      <c r="BE92" s="227">
        <f>IF(N92="základní",J92,0)</f>
        <v>0</v>
      </c>
      <c r="BF92" s="227">
        <f>IF(N92="snížená",J92,0)</f>
        <v>0</v>
      </c>
      <c r="BG92" s="227">
        <f>IF(N92="zákl. přenesená",J92,0)</f>
        <v>0</v>
      </c>
      <c r="BH92" s="227">
        <f>IF(N92="sníž. přenesená",J92,0)</f>
        <v>0</v>
      </c>
      <c r="BI92" s="227">
        <f>IF(N92="nulová",J92,0)</f>
        <v>0</v>
      </c>
      <c r="BJ92" s="19" t="s">
        <v>77</v>
      </c>
      <c r="BK92" s="227">
        <f>ROUND(I92*H92,2)</f>
        <v>0</v>
      </c>
      <c r="BL92" s="19" t="s">
        <v>1270</v>
      </c>
      <c r="BM92" s="226" t="s">
        <v>1843</v>
      </c>
    </row>
    <row r="93" s="14" customFormat="1">
      <c r="A93" s="14"/>
      <c r="B93" s="239"/>
      <c r="C93" s="240"/>
      <c r="D93" s="230" t="s">
        <v>200</v>
      </c>
      <c r="E93" s="241" t="s">
        <v>19</v>
      </c>
      <c r="F93" s="242" t="s">
        <v>1844</v>
      </c>
      <c r="G93" s="240"/>
      <c r="H93" s="243">
        <v>0.47999999999999998</v>
      </c>
      <c r="I93" s="244"/>
      <c r="J93" s="240"/>
      <c r="K93" s="240"/>
      <c r="L93" s="245"/>
      <c r="M93" s="246"/>
      <c r="N93" s="247"/>
      <c r="O93" s="247"/>
      <c r="P93" s="247"/>
      <c r="Q93" s="247"/>
      <c r="R93" s="247"/>
      <c r="S93" s="247"/>
      <c r="T93" s="248"/>
      <c r="U93" s="14"/>
      <c r="V93" s="14"/>
      <c r="W93" s="14"/>
      <c r="X93" s="14"/>
      <c r="Y93" s="14"/>
      <c r="Z93" s="14"/>
      <c r="AA93" s="14"/>
      <c r="AB93" s="14"/>
      <c r="AC93" s="14"/>
      <c r="AD93" s="14"/>
      <c r="AE93" s="14"/>
      <c r="AT93" s="249" t="s">
        <v>200</v>
      </c>
      <c r="AU93" s="249" t="s">
        <v>79</v>
      </c>
      <c r="AV93" s="14" t="s">
        <v>79</v>
      </c>
      <c r="AW93" s="14" t="s">
        <v>31</v>
      </c>
      <c r="AX93" s="14" t="s">
        <v>77</v>
      </c>
      <c r="AY93" s="249" t="s">
        <v>191</v>
      </c>
    </row>
    <row r="94" s="2" customFormat="1" ht="16.5" customHeight="1">
      <c r="A94" s="40"/>
      <c r="B94" s="41"/>
      <c r="C94" s="215" t="s">
        <v>90</v>
      </c>
      <c r="D94" s="215" t="s">
        <v>194</v>
      </c>
      <c r="E94" s="216" t="s">
        <v>1845</v>
      </c>
      <c r="F94" s="217" t="s">
        <v>1846</v>
      </c>
      <c r="G94" s="218" t="s">
        <v>236</v>
      </c>
      <c r="H94" s="219">
        <v>0.14999999999999999</v>
      </c>
      <c r="I94" s="220"/>
      <c r="J94" s="221">
        <f>ROUND(I94*H94,2)</f>
        <v>0</v>
      </c>
      <c r="K94" s="217" t="s">
        <v>1838</v>
      </c>
      <c r="L94" s="46"/>
      <c r="M94" s="222" t="s">
        <v>19</v>
      </c>
      <c r="N94" s="223" t="s">
        <v>41</v>
      </c>
      <c r="O94" s="86"/>
      <c r="P94" s="224">
        <f>O94*H94</f>
        <v>0</v>
      </c>
      <c r="Q94" s="224">
        <v>0</v>
      </c>
      <c r="R94" s="224">
        <f>Q94*H94</f>
        <v>0</v>
      </c>
      <c r="S94" s="224">
        <v>2.2000000000000002</v>
      </c>
      <c r="T94" s="225">
        <f>S94*H94</f>
        <v>0.33000000000000002</v>
      </c>
      <c r="U94" s="40"/>
      <c r="V94" s="40"/>
      <c r="W94" s="40"/>
      <c r="X94" s="40"/>
      <c r="Y94" s="40"/>
      <c r="Z94" s="40"/>
      <c r="AA94" s="40"/>
      <c r="AB94" s="40"/>
      <c r="AC94" s="40"/>
      <c r="AD94" s="40"/>
      <c r="AE94" s="40"/>
      <c r="AR94" s="226" t="s">
        <v>1270</v>
      </c>
      <c r="AT94" s="226" t="s">
        <v>194</v>
      </c>
      <c r="AU94" s="226" t="s">
        <v>79</v>
      </c>
      <c r="AY94" s="19" t="s">
        <v>191</v>
      </c>
      <c r="BE94" s="227">
        <f>IF(N94="základní",J94,0)</f>
        <v>0</v>
      </c>
      <c r="BF94" s="227">
        <f>IF(N94="snížená",J94,0)</f>
        <v>0</v>
      </c>
      <c r="BG94" s="227">
        <f>IF(N94="zákl. přenesená",J94,0)</f>
        <v>0</v>
      </c>
      <c r="BH94" s="227">
        <f>IF(N94="sníž. přenesená",J94,0)</f>
        <v>0</v>
      </c>
      <c r="BI94" s="227">
        <f>IF(N94="nulová",J94,0)</f>
        <v>0</v>
      </c>
      <c r="BJ94" s="19" t="s">
        <v>77</v>
      </c>
      <c r="BK94" s="227">
        <f>ROUND(I94*H94,2)</f>
        <v>0</v>
      </c>
      <c r="BL94" s="19" t="s">
        <v>1270</v>
      </c>
      <c r="BM94" s="226" t="s">
        <v>1847</v>
      </c>
    </row>
    <row r="95" s="14" customFormat="1">
      <c r="A95" s="14"/>
      <c r="B95" s="239"/>
      <c r="C95" s="240"/>
      <c r="D95" s="230" t="s">
        <v>200</v>
      </c>
      <c r="E95" s="241" t="s">
        <v>19</v>
      </c>
      <c r="F95" s="242" t="s">
        <v>1848</v>
      </c>
      <c r="G95" s="240"/>
      <c r="H95" s="243">
        <v>0.14999999999999999</v>
      </c>
      <c r="I95" s="244"/>
      <c r="J95" s="240"/>
      <c r="K95" s="240"/>
      <c r="L95" s="245"/>
      <c r="M95" s="246"/>
      <c r="N95" s="247"/>
      <c r="O95" s="247"/>
      <c r="P95" s="247"/>
      <c r="Q95" s="247"/>
      <c r="R95" s="247"/>
      <c r="S95" s="247"/>
      <c r="T95" s="248"/>
      <c r="U95" s="14"/>
      <c r="V95" s="14"/>
      <c r="W95" s="14"/>
      <c r="X95" s="14"/>
      <c r="Y95" s="14"/>
      <c r="Z95" s="14"/>
      <c r="AA95" s="14"/>
      <c r="AB95" s="14"/>
      <c r="AC95" s="14"/>
      <c r="AD95" s="14"/>
      <c r="AE95" s="14"/>
      <c r="AT95" s="249" t="s">
        <v>200</v>
      </c>
      <c r="AU95" s="249" t="s">
        <v>79</v>
      </c>
      <c r="AV95" s="14" t="s">
        <v>79</v>
      </c>
      <c r="AW95" s="14" t="s">
        <v>31</v>
      </c>
      <c r="AX95" s="14" t="s">
        <v>77</v>
      </c>
      <c r="AY95" s="249" t="s">
        <v>191</v>
      </c>
    </row>
    <row r="96" s="2" customFormat="1">
      <c r="A96" s="40"/>
      <c r="B96" s="41"/>
      <c r="C96" s="215" t="s">
        <v>119</v>
      </c>
      <c r="D96" s="215" t="s">
        <v>194</v>
      </c>
      <c r="E96" s="216" t="s">
        <v>1849</v>
      </c>
      <c r="F96" s="217" t="s">
        <v>1850</v>
      </c>
      <c r="G96" s="218" t="s">
        <v>197</v>
      </c>
      <c r="H96" s="219">
        <v>45</v>
      </c>
      <c r="I96" s="220"/>
      <c r="J96" s="221">
        <f>ROUND(I96*H96,2)</f>
        <v>0</v>
      </c>
      <c r="K96" s="217" t="s">
        <v>1838</v>
      </c>
      <c r="L96" s="46"/>
      <c r="M96" s="222" t="s">
        <v>19</v>
      </c>
      <c r="N96" s="223" t="s">
        <v>41</v>
      </c>
      <c r="O96" s="86"/>
      <c r="P96" s="224">
        <f>O96*H96</f>
        <v>0</v>
      </c>
      <c r="Q96" s="224">
        <v>0</v>
      </c>
      <c r="R96" s="224">
        <f>Q96*H96</f>
        <v>0</v>
      </c>
      <c r="S96" s="224">
        <v>0</v>
      </c>
      <c r="T96" s="225">
        <f>S96*H96</f>
        <v>0</v>
      </c>
      <c r="U96" s="40"/>
      <c r="V96" s="40"/>
      <c r="W96" s="40"/>
      <c r="X96" s="40"/>
      <c r="Y96" s="40"/>
      <c r="Z96" s="40"/>
      <c r="AA96" s="40"/>
      <c r="AB96" s="40"/>
      <c r="AC96" s="40"/>
      <c r="AD96" s="40"/>
      <c r="AE96" s="40"/>
      <c r="AR96" s="226" t="s">
        <v>1270</v>
      </c>
      <c r="AT96" s="226" t="s">
        <v>194</v>
      </c>
      <c r="AU96" s="226" t="s">
        <v>79</v>
      </c>
      <c r="AY96" s="19" t="s">
        <v>191</v>
      </c>
      <c r="BE96" s="227">
        <f>IF(N96="základní",J96,0)</f>
        <v>0</v>
      </c>
      <c r="BF96" s="227">
        <f>IF(N96="snížená",J96,0)</f>
        <v>0</v>
      </c>
      <c r="BG96" s="227">
        <f>IF(N96="zákl. přenesená",J96,0)</f>
        <v>0</v>
      </c>
      <c r="BH96" s="227">
        <f>IF(N96="sníž. přenesená",J96,0)</f>
        <v>0</v>
      </c>
      <c r="BI96" s="227">
        <f>IF(N96="nulová",J96,0)</f>
        <v>0</v>
      </c>
      <c r="BJ96" s="19" t="s">
        <v>77</v>
      </c>
      <c r="BK96" s="227">
        <f>ROUND(I96*H96,2)</f>
        <v>0</v>
      </c>
      <c r="BL96" s="19" t="s">
        <v>1270</v>
      </c>
      <c r="BM96" s="226" t="s">
        <v>1851</v>
      </c>
    </row>
    <row r="97" s="2" customFormat="1" ht="21.75" customHeight="1">
      <c r="A97" s="40"/>
      <c r="B97" s="41"/>
      <c r="C97" s="215" t="s">
        <v>227</v>
      </c>
      <c r="D97" s="215" t="s">
        <v>194</v>
      </c>
      <c r="E97" s="216" t="s">
        <v>1852</v>
      </c>
      <c r="F97" s="217" t="s">
        <v>1853</v>
      </c>
      <c r="G97" s="218" t="s">
        <v>197</v>
      </c>
      <c r="H97" s="219">
        <v>45</v>
      </c>
      <c r="I97" s="220"/>
      <c r="J97" s="221">
        <f>ROUND(I97*H97,2)</f>
        <v>0</v>
      </c>
      <c r="K97" s="217" t="s">
        <v>1838</v>
      </c>
      <c r="L97" s="46"/>
      <c r="M97" s="222" t="s">
        <v>19</v>
      </c>
      <c r="N97" s="223" t="s">
        <v>41</v>
      </c>
      <c r="O97" s="86"/>
      <c r="P97" s="224">
        <f>O97*H97</f>
        <v>0</v>
      </c>
      <c r="Q97" s="224">
        <v>9.0000000000000006E-05</v>
      </c>
      <c r="R97" s="224">
        <f>Q97*H97</f>
        <v>0.0040500000000000006</v>
      </c>
      <c r="S97" s="224">
        <v>0</v>
      </c>
      <c r="T97" s="225">
        <f>S97*H97</f>
        <v>0</v>
      </c>
      <c r="U97" s="40"/>
      <c r="V97" s="40"/>
      <c r="W97" s="40"/>
      <c r="X97" s="40"/>
      <c r="Y97" s="40"/>
      <c r="Z97" s="40"/>
      <c r="AA97" s="40"/>
      <c r="AB97" s="40"/>
      <c r="AC97" s="40"/>
      <c r="AD97" s="40"/>
      <c r="AE97" s="40"/>
      <c r="AR97" s="226" t="s">
        <v>1270</v>
      </c>
      <c r="AT97" s="226" t="s">
        <v>194</v>
      </c>
      <c r="AU97" s="226" t="s">
        <v>79</v>
      </c>
      <c r="AY97" s="19" t="s">
        <v>191</v>
      </c>
      <c r="BE97" s="227">
        <f>IF(N97="základní",J97,0)</f>
        <v>0</v>
      </c>
      <c r="BF97" s="227">
        <f>IF(N97="snížená",J97,0)</f>
        <v>0</v>
      </c>
      <c r="BG97" s="227">
        <f>IF(N97="zákl. přenesená",J97,0)</f>
        <v>0</v>
      </c>
      <c r="BH97" s="227">
        <f>IF(N97="sníž. přenesená",J97,0)</f>
        <v>0</v>
      </c>
      <c r="BI97" s="227">
        <f>IF(N97="nulová",J97,0)</f>
        <v>0</v>
      </c>
      <c r="BJ97" s="19" t="s">
        <v>77</v>
      </c>
      <c r="BK97" s="227">
        <f>ROUND(I97*H97,2)</f>
        <v>0</v>
      </c>
      <c r="BL97" s="19" t="s">
        <v>1270</v>
      </c>
      <c r="BM97" s="226" t="s">
        <v>1854</v>
      </c>
    </row>
    <row r="98" s="2" customFormat="1" ht="21.75" customHeight="1">
      <c r="A98" s="40"/>
      <c r="B98" s="41"/>
      <c r="C98" s="215" t="s">
        <v>233</v>
      </c>
      <c r="D98" s="215" t="s">
        <v>194</v>
      </c>
      <c r="E98" s="216" t="s">
        <v>1855</v>
      </c>
      <c r="F98" s="217" t="s">
        <v>1856</v>
      </c>
      <c r="G98" s="218" t="s">
        <v>197</v>
      </c>
      <c r="H98" s="219">
        <v>50</v>
      </c>
      <c r="I98" s="220"/>
      <c r="J98" s="221">
        <f>ROUND(I98*H98,2)</f>
        <v>0</v>
      </c>
      <c r="K98" s="217" t="s">
        <v>1838</v>
      </c>
      <c r="L98" s="46"/>
      <c r="M98" s="222" t="s">
        <v>19</v>
      </c>
      <c r="N98" s="223" t="s">
        <v>41</v>
      </c>
      <c r="O98" s="86"/>
      <c r="P98" s="224">
        <f>O98*H98</f>
        <v>0</v>
      </c>
      <c r="Q98" s="224">
        <v>0</v>
      </c>
      <c r="R98" s="224">
        <f>Q98*H98</f>
        <v>0</v>
      </c>
      <c r="S98" s="224">
        <v>0</v>
      </c>
      <c r="T98" s="225">
        <f>S98*H98</f>
        <v>0</v>
      </c>
      <c r="U98" s="40"/>
      <c r="V98" s="40"/>
      <c r="W98" s="40"/>
      <c r="X98" s="40"/>
      <c r="Y98" s="40"/>
      <c r="Z98" s="40"/>
      <c r="AA98" s="40"/>
      <c r="AB98" s="40"/>
      <c r="AC98" s="40"/>
      <c r="AD98" s="40"/>
      <c r="AE98" s="40"/>
      <c r="AR98" s="226" t="s">
        <v>1270</v>
      </c>
      <c r="AT98" s="226" t="s">
        <v>194</v>
      </c>
      <c r="AU98" s="226" t="s">
        <v>79</v>
      </c>
      <c r="AY98" s="19" t="s">
        <v>191</v>
      </c>
      <c r="BE98" s="227">
        <f>IF(N98="základní",J98,0)</f>
        <v>0</v>
      </c>
      <c r="BF98" s="227">
        <f>IF(N98="snížená",J98,0)</f>
        <v>0</v>
      </c>
      <c r="BG98" s="227">
        <f>IF(N98="zákl. přenesená",J98,0)</f>
        <v>0</v>
      </c>
      <c r="BH98" s="227">
        <f>IF(N98="sníž. přenesená",J98,0)</f>
        <v>0</v>
      </c>
      <c r="BI98" s="227">
        <f>IF(N98="nulová",J98,0)</f>
        <v>0</v>
      </c>
      <c r="BJ98" s="19" t="s">
        <v>77</v>
      </c>
      <c r="BK98" s="227">
        <f>ROUND(I98*H98,2)</f>
        <v>0</v>
      </c>
      <c r="BL98" s="19" t="s">
        <v>1270</v>
      </c>
      <c r="BM98" s="226" t="s">
        <v>1857</v>
      </c>
    </row>
    <row r="99" s="2" customFormat="1" ht="33" customHeight="1">
      <c r="A99" s="40"/>
      <c r="B99" s="41"/>
      <c r="C99" s="215" t="s">
        <v>213</v>
      </c>
      <c r="D99" s="215" t="s">
        <v>194</v>
      </c>
      <c r="E99" s="216" t="s">
        <v>1858</v>
      </c>
      <c r="F99" s="217" t="s">
        <v>1859</v>
      </c>
      <c r="G99" s="218" t="s">
        <v>197</v>
      </c>
      <c r="H99" s="219">
        <v>45</v>
      </c>
      <c r="I99" s="220"/>
      <c r="J99" s="221">
        <f>ROUND(I99*H99,2)</f>
        <v>0</v>
      </c>
      <c r="K99" s="217" t="s">
        <v>1838</v>
      </c>
      <c r="L99" s="46"/>
      <c r="M99" s="222" t="s">
        <v>19</v>
      </c>
      <c r="N99" s="223" t="s">
        <v>41</v>
      </c>
      <c r="O99" s="86"/>
      <c r="P99" s="224">
        <f>O99*H99</f>
        <v>0</v>
      </c>
      <c r="Q99" s="224">
        <v>0</v>
      </c>
      <c r="R99" s="224">
        <f>Q99*H99</f>
        <v>0</v>
      </c>
      <c r="S99" s="224">
        <v>0</v>
      </c>
      <c r="T99" s="225">
        <f>S99*H99</f>
        <v>0</v>
      </c>
      <c r="U99" s="40"/>
      <c r="V99" s="40"/>
      <c r="W99" s="40"/>
      <c r="X99" s="40"/>
      <c r="Y99" s="40"/>
      <c r="Z99" s="40"/>
      <c r="AA99" s="40"/>
      <c r="AB99" s="40"/>
      <c r="AC99" s="40"/>
      <c r="AD99" s="40"/>
      <c r="AE99" s="40"/>
      <c r="AR99" s="226" t="s">
        <v>1270</v>
      </c>
      <c r="AT99" s="226" t="s">
        <v>194</v>
      </c>
      <c r="AU99" s="226" t="s">
        <v>79</v>
      </c>
      <c r="AY99" s="19" t="s">
        <v>191</v>
      </c>
      <c r="BE99" s="227">
        <f>IF(N99="základní",J99,0)</f>
        <v>0</v>
      </c>
      <c r="BF99" s="227">
        <f>IF(N99="snížená",J99,0)</f>
        <v>0</v>
      </c>
      <c r="BG99" s="227">
        <f>IF(N99="zákl. přenesená",J99,0)</f>
        <v>0</v>
      </c>
      <c r="BH99" s="227">
        <f>IF(N99="sníž. přenesená",J99,0)</f>
        <v>0</v>
      </c>
      <c r="BI99" s="227">
        <f>IF(N99="nulová",J99,0)</f>
        <v>0</v>
      </c>
      <c r="BJ99" s="19" t="s">
        <v>77</v>
      </c>
      <c r="BK99" s="227">
        <f>ROUND(I99*H99,2)</f>
        <v>0</v>
      </c>
      <c r="BL99" s="19" t="s">
        <v>1270</v>
      </c>
      <c r="BM99" s="226" t="s">
        <v>1860</v>
      </c>
    </row>
    <row r="100" s="2" customFormat="1" ht="16.5" customHeight="1">
      <c r="A100" s="40"/>
      <c r="B100" s="41"/>
      <c r="C100" s="215" t="s">
        <v>248</v>
      </c>
      <c r="D100" s="215" t="s">
        <v>194</v>
      </c>
      <c r="E100" s="216" t="s">
        <v>1861</v>
      </c>
      <c r="F100" s="217" t="s">
        <v>1862</v>
      </c>
      <c r="G100" s="218" t="s">
        <v>244</v>
      </c>
      <c r="H100" s="219">
        <v>0.5</v>
      </c>
      <c r="I100" s="220"/>
      <c r="J100" s="221">
        <f>ROUND(I100*H100,2)</f>
        <v>0</v>
      </c>
      <c r="K100" s="217" t="s">
        <v>1838</v>
      </c>
      <c r="L100" s="46"/>
      <c r="M100" s="222" t="s">
        <v>19</v>
      </c>
      <c r="N100" s="223" t="s">
        <v>41</v>
      </c>
      <c r="O100" s="86"/>
      <c r="P100" s="224">
        <f>O100*H100</f>
        <v>0</v>
      </c>
      <c r="Q100" s="224">
        <v>0</v>
      </c>
      <c r="R100" s="224">
        <f>Q100*H100</f>
        <v>0</v>
      </c>
      <c r="S100" s="224">
        <v>0</v>
      </c>
      <c r="T100" s="225">
        <f>S100*H100</f>
        <v>0</v>
      </c>
      <c r="U100" s="40"/>
      <c r="V100" s="40"/>
      <c r="W100" s="40"/>
      <c r="X100" s="40"/>
      <c r="Y100" s="40"/>
      <c r="Z100" s="40"/>
      <c r="AA100" s="40"/>
      <c r="AB100" s="40"/>
      <c r="AC100" s="40"/>
      <c r="AD100" s="40"/>
      <c r="AE100" s="40"/>
      <c r="AR100" s="226" t="s">
        <v>1270</v>
      </c>
      <c r="AT100" s="226" t="s">
        <v>194</v>
      </c>
      <c r="AU100" s="226" t="s">
        <v>79</v>
      </c>
      <c r="AY100" s="19" t="s">
        <v>191</v>
      </c>
      <c r="BE100" s="227">
        <f>IF(N100="základní",J100,0)</f>
        <v>0</v>
      </c>
      <c r="BF100" s="227">
        <f>IF(N100="snížená",J100,0)</f>
        <v>0</v>
      </c>
      <c r="BG100" s="227">
        <f>IF(N100="zákl. přenesená",J100,0)</f>
        <v>0</v>
      </c>
      <c r="BH100" s="227">
        <f>IF(N100="sníž. přenesená",J100,0)</f>
        <v>0</v>
      </c>
      <c r="BI100" s="227">
        <f>IF(N100="nulová",J100,0)</f>
        <v>0</v>
      </c>
      <c r="BJ100" s="19" t="s">
        <v>77</v>
      </c>
      <c r="BK100" s="227">
        <f>ROUND(I100*H100,2)</f>
        <v>0</v>
      </c>
      <c r="BL100" s="19" t="s">
        <v>1270</v>
      </c>
      <c r="BM100" s="226" t="s">
        <v>1863</v>
      </c>
    </row>
    <row r="101" s="2" customFormat="1" ht="21.75" customHeight="1">
      <c r="A101" s="40"/>
      <c r="B101" s="41"/>
      <c r="C101" s="215" t="s">
        <v>254</v>
      </c>
      <c r="D101" s="215" t="s">
        <v>194</v>
      </c>
      <c r="E101" s="216" t="s">
        <v>1864</v>
      </c>
      <c r="F101" s="217" t="s">
        <v>1865</v>
      </c>
      <c r="G101" s="218" t="s">
        <v>244</v>
      </c>
      <c r="H101" s="219">
        <v>10</v>
      </c>
      <c r="I101" s="220"/>
      <c r="J101" s="221">
        <f>ROUND(I101*H101,2)</f>
        <v>0</v>
      </c>
      <c r="K101" s="217" t="s">
        <v>1838</v>
      </c>
      <c r="L101" s="46"/>
      <c r="M101" s="222" t="s">
        <v>19</v>
      </c>
      <c r="N101" s="223" t="s">
        <v>41</v>
      </c>
      <c r="O101" s="86"/>
      <c r="P101" s="224">
        <f>O101*H101</f>
        <v>0</v>
      </c>
      <c r="Q101" s="224">
        <v>0</v>
      </c>
      <c r="R101" s="224">
        <f>Q101*H101</f>
        <v>0</v>
      </c>
      <c r="S101" s="224">
        <v>0</v>
      </c>
      <c r="T101" s="225">
        <f>S101*H101</f>
        <v>0</v>
      </c>
      <c r="U101" s="40"/>
      <c r="V101" s="40"/>
      <c r="W101" s="40"/>
      <c r="X101" s="40"/>
      <c r="Y101" s="40"/>
      <c r="Z101" s="40"/>
      <c r="AA101" s="40"/>
      <c r="AB101" s="40"/>
      <c r="AC101" s="40"/>
      <c r="AD101" s="40"/>
      <c r="AE101" s="40"/>
      <c r="AR101" s="226" t="s">
        <v>1270</v>
      </c>
      <c r="AT101" s="226" t="s">
        <v>194</v>
      </c>
      <c r="AU101" s="226" t="s">
        <v>79</v>
      </c>
      <c r="AY101" s="19" t="s">
        <v>191</v>
      </c>
      <c r="BE101" s="227">
        <f>IF(N101="základní",J101,0)</f>
        <v>0</v>
      </c>
      <c r="BF101" s="227">
        <f>IF(N101="snížená",J101,0)</f>
        <v>0</v>
      </c>
      <c r="BG101" s="227">
        <f>IF(N101="zákl. přenesená",J101,0)</f>
        <v>0</v>
      </c>
      <c r="BH101" s="227">
        <f>IF(N101="sníž. přenesená",J101,0)</f>
        <v>0</v>
      </c>
      <c r="BI101" s="227">
        <f>IF(N101="nulová",J101,0)</f>
        <v>0</v>
      </c>
      <c r="BJ101" s="19" t="s">
        <v>77</v>
      </c>
      <c r="BK101" s="227">
        <f>ROUND(I101*H101,2)</f>
        <v>0</v>
      </c>
      <c r="BL101" s="19" t="s">
        <v>1270</v>
      </c>
      <c r="BM101" s="226" t="s">
        <v>1866</v>
      </c>
    </row>
    <row r="102" s="14" customFormat="1">
      <c r="A102" s="14"/>
      <c r="B102" s="239"/>
      <c r="C102" s="240"/>
      <c r="D102" s="230" t="s">
        <v>200</v>
      </c>
      <c r="E102" s="241" t="s">
        <v>19</v>
      </c>
      <c r="F102" s="242" t="s">
        <v>1867</v>
      </c>
      <c r="G102" s="240"/>
      <c r="H102" s="243">
        <v>10</v>
      </c>
      <c r="I102" s="244"/>
      <c r="J102" s="240"/>
      <c r="K102" s="240"/>
      <c r="L102" s="245"/>
      <c r="M102" s="246"/>
      <c r="N102" s="247"/>
      <c r="O102" s="247"/>
      <c r="P102" s="247"/>
      <c r="Q102" s="247"/>
      <c r="R102" s="247"/>
      <c r="S102" s="247"/>
      <c r="T102" s="248"/>
      <c r="U102" s="14"/>
      <c r="V102" s="14"/>
      <c r="W102" s="14"/>
      <c r="X102" s="14"/>
      <c r="Y102" s="14"/>
      <c r="Z102" s="14"/>
      <c r="AA102" s="14"/>
      <c r="AB102" s="14"/>
      <c r="AC102" s="14"/>
      <c r="AD102" s="14"/>
      <c r="AE102" s="14"/>
      <c r="AT102" s="249" t="s">
        <v>200</v>
      </c>
      <c r="AU102" s="249" t="s">
        <v>79</v>
      </c>
      <c r="AV102" s="14" t="s">
        <v>79</v>
      </c>
      <c r="AW102" s="14" t="s">
        <v>31</v>
      </c>
      <c r="AX102" s="14" t="s">
        <v>77</v>
      </c>
      <c r="AY102" s="249" t="s">
        <v>191</v>
      </c>
    </row>
    <row r="103" s="2" customFormat="1" ht="16.5" customHeight="1">
      <c r="A103" s="40"/>
      <c r="B103" s="41"/>
      <c r="C103" s="215" t="s">
        <v>258</v>
      </c>
      <c r="D103" s="215" t="s">
        <v>194</v>
      </c>
      <c r="E103" s="216" t="s">
        <v>1868</v>
      </c>
      <c r="F103" s="217" t="s">
        <v>1869</v>
      </c>
      <c r="G103" s="218" t="s">
        <v>367</v>
      </c>
      <c r="H103" s="219">
        <v>45</v>
      </c>
      <c r="I103" s="220"/>
      <c r="J103" s="221">
        <f>ROUND(I103*H103,2)</f>
        <v>0</v>
      </c>
      <c r="K103" s="217" t="s">
        <v>1838</v>
      </c>
      <c r="L103" s="46"/>
      <c r="M103" s="222" t="s">
        <v>19</v>
      </c>
      <c r="N103" s="223" t="s">
        <v>41</v>
      </c>
      <c r="O103" s="86"/>
      <c r="P103" s="224">
        <f>O103*H103</f>
        <v>0</v>
      </c>
      <c r="Q103" s="224">
        <v>0</v>
      </c>
      <c r="R103" s="224">
        <f>Q103*H103</f>
        <v>0</v>
      </c>
      <c r="S103" s="224">
        <v>0</v>
      </c>
      <c r="T103" s="225">
        <f>S103*H103</f>
        <v>0</v>
      </c>
      <c r="U103" s="40"/>
      <c r="V103" s="40"/>
      <c r="W103" s="40"/>
      <c r="X103" s="40"/>
      <c r="Y103" s="40"/>
      <c r="Z103" s="40"/>
      <c r="AA103" s="40"/>
      <c r="AB103" s="40"/>
      <c r="AC103" s="40"/>
      <c r="AD103" s="40"/>
      <c r="AE103" s="40"/>
      <c r="AR103" s="226" t="s">
        <v>1270</v>
      </c>
      <c r="AT103" s="226" t="s">
        <v>194</v>
      </c>
      <c r="AU103" s="226" t="s">
        <v>79</v>
      </c>
      <c r="AY103" s="19" t="s">
        <v>191</v>
      </c>
      <c r="BE103" s="227">
        <f>IF(N103="základní",J103,0)</f>
        <v>0</v>
      </c>
      <c r="BF103" s="227">
        <f>IF(N103="snížená",J103,0)</f>
        <v>0</v>
      </c>
      <c r="BG103" s="227">
        <f>IF(N103="zákl. přenesená",J103,0)</f>
        <v>0</v>
      </c>
      <c r="BH103" s="227">
        <f>IF(N103="sníž. přenesená",J103,0)</f>
        <v>0</v>
      </c>
      <c r="BI103" s="227">
        <f>IF(N103="nulová",J103,0)</f>
        <v>0</v>
      </c>
      <c r="BJ103" s="19" t="s">
        <v>77</v>
      </c>
      <c r="BK103" s="227">
        <f>ROUND(I103*H103,2)</f>
        <v>0</v>
      </c>
      <c r="BL103" s="19" t="s">
        <v>1270</v>
      </c>
      <c r="BM103" s="226" t="s">
        <v>1870</v>
      </c>
    </row>
    <row r="104" s="2" customFormat="1" ht="16.5" customHeight="1">
      <c r="A104" s="40"/>
      <c r="B104" s="41"/>
      <c r="C104" s="215" t="s">
        <v>262</v>
      </c>
      <c r="D104" s="215" t="s">
        <v>194</v>
      </c>
      <c r="E104" s="216" t="s">
        <v>1871</v>
      </c>
      <c r="F104" s="217" t="s">
        <v>1872</v>
      </c>
      <c r="G104" s="218" t="s">
        <v>367</v>
      </c>
      <c r="H104" s="219">
        <v>4.7999999999999998</v>
      </c>
      <c r="I104" s="220"/>
      <c r="J104" s="221">
        <f>ROUND(I104*H104,2)</f>
        <v>0</v>
      </c>
      <c r="K104" s="217" t="s">
        <v>1838</v>
      </c>
      <c r="L104" s="46"/>
      <c r="M104" s="222" t="s">
        <v>19</v>
      </c>
      <c r="N104" s="223" t="s">
        <v>41</v>
      </c>
      <c r="O104" s="86"/>
      <c r="P104" s="224">
        <f>O104*H104</f>
        <v>0</v>
      </c>
      <c r="Q104" s="224">
        <v>0.00116</v>
      </c>
      <c r="R104" s="224">
        <f>Q104*H104</f>
        <v>0.005568</v>
      </c>
      <c r="S104" s="224">
        <v>0</v>
      </c>
      <c r="T104" s="225">
        <f>S104*H104</f>
        <v>0</v>
      </c>
      <c r="U104" s="40"/>
      <c r="V104" s="40"/>
      <c r="W104" s="40"/>
      <c r="X104" s="40"/>
      <c r="Y104" s="40"/>
      <c r="Z104" s="40"/>
      <c r="AA104" s="40"/>
      <c r="AB104" s="40"/>
      <c r="AC104" s="40"/>
      <c r="AD104" s="40"/>
      <c r="AE104" s="40"/>
      <c r="AR104" s="226" t="s">
        <v>1270</v>
      </c>
      <c r="AT104" s="226" t="s">
        <v>194</v>
      </c>
      <c r="AU104" s="226" t="s">
        <v>79</v>
      </c>
      <c r="AY104" s="19" t="s">
        <v>191</v>
      </c>
      <c r="BE104" s="227">
        <f>IF(N104="základní",J104,0)</f>
        <v>0</v>
      </c>
      <c r="BF104" s="227">
        <f>IF(N104="snížená",J104,0)</f>
        <v>0</v>
      </c>
      <c r="BG104" s="227">
        <f>IF(N104="zákl. přenesená",J104,0)</f>
        <v>0</v>
      </c>
      <c r="BH104" s="227">
        <f>IF(N104="sníž. přenesená",J104,0)</f>
        <v>0</v>
      </c>
      <c r="BI104" s="227">
        <f>IF(N104="nulová",J104,0)</f>
        <v>0</v>
      </c>
      <c r="BJ104" s="19" t="s">
        <v>77</v>
      </c>
      <c r="BK104" s="227">
        <f>ROUND(I104*H104,2)</f>
        <v>0</v>
      </c>
      <c r="BL104" s="19" t="s">
        <v>1270</v>
      </c>
      <c r="BM104" s="226" t="s">
        <v>1873</v>
      </c>
    </row>
    <row r="105" s="14" customFormat="1">
      <c r="A105" s="14"/>
      <c r="B105" s="239"/>
      <c r="C105" s="240"/>
      <c r="D105" s="230" t="s">
        <v>200</v>
      </c>
      <c r="E105" s="241" t="s">
        <v>19</v>
      </c>
      <c r="F105" s="242" t="s">
        <v>1874</v>
      </c>
      <c r="G105" s="240"/>
      <c r="H105" s="243">
        <v>4.7999999999999998</v>
      </c>
      <c r="I105" s="244"/>
      <c r="J105" s="240"/>
      <c r="K105" s="240"/>
      <c r="L105" s="245"/>
      <c r="M105" s="246"/>
      <c r="N105" s="247"/>
      <c r="O105" s="247"/>
      <c r="P105" s="247"/>
      <c r="Q105" s="247"/>
      <c r="R105" s="247"/>
      <c r="S105" s="247"/>
      <c r="T105" s="248"/>
      <c r="U105" s="14"/>
      <c r="V105" s="14"/>
      <c r="W105" s="14"/>
      <c r="X105" s="14"/>
      <c r="Y105" s="14"/>
      <c r="Z105" s="14"/>
      <c r="AA105" s="14"/>
      <c r="AB105" s="14"/>
      <c r="AC105" s="14"/>
      <c r="AD105" s="14"/>
      <c r="AE105" s="14"/>
      <c r="AT105" s="249" t="s">
        <v>200</v>
      </c>
      <c r="AU105" s="249" t="s">
        <v>79</v>
      </c>
      <c r="AV105" s="14" t="s">
        <v>79</v>
      </c>
      <c r="AW105" s="14" t="s">
        <v>31</v>
      </c>
      <c r="AX105" s="14" t="s">
        <v>77</v>
      </c>
      <c r="AY105" s="249" t="s">
        <v>191</v>
      </c>
    </row>
    <row r="106" s="2" customFormat="1" ht="16.5" customHeight="1">
      <c r="A106" s="40"/>
      <c r="B106" s="41"/>
      <c r="C106" s="215" t="s">
        <v>267</v>
      </c>
      <c r="D106" s="215" t="s">
        <v>194</v>
      </c>
      <c r="E106" s="216" t="s">
        <v>1875</v>
      </c>
      <c r="F106" s="217" t="s">
        <v>1876</v>
      </c>
      <c r="G106" s="218" t="s">
        <v>367</v>
      </c>
      <c r="H106" s="219">
        <v>4.7999999999999998</v>
      </c>
      <c r="I106" s="220"/>
      <c r="J106" s="221">
        <f>ROUND(I106*H106,2)</f>
        <v>0</v>
      </c>
      <c r="K106" s="217" t="s">
        <v>1838</v>
      </c>
      <c r="L106" s="46"/>
      <c r="M106" s="222" t="s">
        <v>19</v>
      </c>
      <c r="N106" s="223" t="s">
        <v>41</v>
      </c>
      <c r="O106" s="86"/>
      <c r="P106" s="224">
        <f>O106*H106</f>
        <v>0</v>
      </c>
      <c r="Q106" s="224">
        <v>0</v>
      </c>
      <c r="R106" s="224">
        <f>Q106*H106</f>
        <v>0</v>
      </c>
      <c r="S106" s="224">
        <v>0</v>
      </c>
      <c r="T106" s="225">
        <f>S106*H106</f>
        <v>0</v>
      </c>
      <c r="U106" s="40"/>
      <c r="V106" s="40"/>
      <c r="W106" s="40"/>
      <c r="X106" s="40"/>
      <c r="Y106" s="40"/>
      <c r="Z106" s="40"/>
      <c r="AA106" s="40"/>
      <c r="AB106" s="40"/>
      <c r="AC106" s="40"/>
      <c r="AD106" s="40"/>
      <c r="AE106" s="40"/>
      <c r="AR106" s="226" t="s">
        <v>1270</v>
      </c>
      <c r="AT106" s="226" t="s">
        <v>194</v>
      </c>
      <c r="AU106" s="226" t="s">
        <v>79</v>
      </c>
      <c r="AY106" s="19" t="s">
        <v>191</v>
      </c>
      <c r="BE106" s="227">
        <f>IF(N106="základní",J106,0)</f>
        <v>0</v>
      </c>
      <c r="BF106" s="227">
        <f>IF(N106="snížená",J106,0)</f>
        <v>0</v>
      </c>
      <c r="BG106" s="227">
        <f>IF(N106="zákl. přenesená",J106,0)</f>
        <v>0</v>
      </c>
      <c r="BH106" s="227">
        <f>IF(N106="sníž. přenesená",J106,0)</f>
        <v>0</v>
      </c>
      <c r="BI106" s="227">
        <f>IF(N106="nulová",J106,0)</f>
        <v>0</v>
      </c>
      <c r="BJ106" s="19" t="s">
        <v>77</v>
      </c>
      <c r="BK106" s="227">
        <f>ROUND(I106*H106,2)</f>
        <v>0</v>
      </c>
      <c r="BL106" s="19" t="s">
        <v>1270</v>
      </c>
      <c r="BM106" s="226" t="s">
        <v>1877</v>
      </c>
    </row>
    <row r="107" s="14" customFormat="1">
      <c r="A107" s="14"/>
      <c r="B107" s="239"/>
      <c r="C107" s="240"/>
      <c r="D107" s="230" t="s">
        <v>200</v>
      </c>
      <c r="E107" s="241" t="s">
        <v>19</v>
      </c>
      <c r="F107" s="242" t="s">
        <v>1874</v>
      </c>
      <c r="G107" s="240"/>
      <c r="H107" s="243">
        <v>4.7999999999999998</v>
      </c>
      <c r="I107" s="244"/>
      <c r="J107" s="240"/>
      <c r="K107" s="240"/>
      <c r="L107" s="245"/>
      <c r="M107" s="275"/>
      <c r="N107" s="276"/>
      <c r="O107" s="276"/>
      <c r="P107" s="276"/>
      <c r="Q107" s="276"/>
      <c r="R107" s="276"/>
      <c r="S107" s="276"/>
      <c r="T107" s="277"/>
      <c r="U107" s="14"/>
      <c r="V107" s="14"/>
      <c r="W107" s="14"/>
      <c r="X107" s="14"/>
      <c r="Y107" s="14"/>
      <c r="Z107" s="14"/>
      <c r="AA107" s="14"/>
      <c r="AB107" s="14"/>
      <c r="AC107" s="14"/>
      <c r="AD107" s="14"/>
      <c r="AE107" s="14"/>
      <c r="AT107" s="249" t="s">
        <v>200</v>
      </c>
      <c r="AU107" s="249" t="s">
        <v>79</v>
      </c>
      <c r="AV107" s="14" t="s">
        <v>79</v>
      </c>
      <c r="AW107" s="14" t="s">
        <v>31</v>
      </c>
      <c r="AX107" s="14" t="s">
        <v>77</v>
      </c>
      <c r="AY107" s="249" t="s">
        <v>191</v>
      </c>
    </row>
    <row r="108" s="2" customFormat="1" ht="6.96" customHeight="1">
      <c r="A108" s="40"/>
      <c r="B108" s="61"/>
      <c r="C108" s="62"/>
      <c r="D108" s="62"/>
      <c r="E108" s="62"/>
      <c r="F108" s="62"/>
      <c r="G108" s="62"/>
      <c r="H108" s="62"/>
      <c r="I108" s="62"/>
      <c r="J108" s="62"/>
      <c r="K108" s="62"/>
      <c r="L108" s="46"/>
      <c r="M108" s="40"/>
      <c r="O108" s="40"/>
      <c r="P108" s="40"/>
      <c r="Q108" s="40"/>
      <c r="R108" s="40"/>
      <c r="S108" s="40"/>
      <c r="T108" s="40"/>
      <c r="U108" s="40"/>
      <c r="V108" s="40"/>
      <c r="W108" s="40"/>
      <c r="X108" s="40"/>
      <c r="Y108" s="40"/>
      <c r="Z108" s="40"/>
      <c r="AA108" s="40"/>
      <c r="AB108" s="40"/>
      <c r="AC108" s="40"/>
      <c r="AD108" s="40"/>
      <c r="AE108" s="40"/>
    </row>
  </sheetData>
  <sheetProtection sheet="1" autoFilter="0" formatColumns="0" formatRows="0" objects="1" scenarios="1" spinCount="100000" saltValue="w/d62OdgQs5l6EgB+vSysx8OhVmmb1qiXcCoBShKnxgMOs7WmbuBbp6Sk7dFy4whcfbFByM+Dtf0aVcidOv0eg==" hashValue="Cymgh7vCZzdr1420hsiYg8C6C79ZiTkeGGh+1AwE4Yk/hBvjy+fKZodCKe8C8aZFPdZI4bOJKu9UGogNxBxWGg==" algorithmName="SHA-512" password="CC35"/>
  <autoFilter ref="C86:K107"/>
  <mergeCells count="12">
    <mergeCell ref="E7:H7"/>
    <mergeCell ref="E9:H9"/>
    <mergeCell ref="E11:H11"/>
    <mergeCell ref="E20:H20"/>
    <mergeCell ref="E29:H29"/>
    <mergeCell ref="E50:H50"/>
    <mergeCell ref="E52:H52"/>
    <mergeCell ref="E54:H54"/>
    <mergeCell ref="E75:H75"/>
    <mergeCell ref="E77:H77"/>
    <mergeCell ref="E79:H79"/>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100.832"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160</v>
      </c>
    </row>
    <row r="3" s="1" customFormat="1" ht="6.96" customHeight="1">
      <c r="B3" s="141"/>
      <c r="C3" s="142"/>
      <c r="D3" s="142"/>
      <c r="E3" s="142"/>
      <c r="F3" s="142"/>
      <c r="G3" s="142"/>
      <c r="H3" s="142"/>
      <c r="I3" s="142"/>
      <c r="J3" s="142"/>
      <c r="K3" s="142"/>
      <c r="L3" s="22"/>
      <c r="AT3" s="19" t="s">
        <v>79</v>
      </c>
    </row>
    <row r="4" s="1" customFormat="1" ht="24.96" customHeight="1">
      <c r="B4" s="22"/>
      <c r="D4" s="143" t="s">
        <v>161</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1. TK Velké Březno - Boletice n.L. a 1. SK v žst. Boletice_OPRAVA č.1</v>
      </c>
      <c r="F7" s="145"/>
      <c r="G7" s="145"/>
      <c r="H7" s="145"/>
      <c r="L7" s="22"/>
    </row>
    <row r="8" s="1" customFormat="1" ht="12" customHeight="1">
      <c r="B8" s="22"/>
      <c r="D8" s="145" t="s">
        <v>162</v>
      </c>
      <c r="L8" s="22"/>
    </row>
    <row r="9" s="2" customFormat="1" ht="16.5" customHeight="1">
      <c r="A9" s="40"/>
      <c r="B9" s="46"/>
      <c r="C9" s="40"/>
      <c r="D9" s="40"/>
      <c r="E9" s="146" t="s">
        <v>1778</v>
      </c>
      <c r="F9" s="40"/>
      <c r="G9" s="40"/>
      <c r="H9" s="40"/>
      <c r="I9" s="40"/>
      <c r="J9" s="40"/>
      <c r="K9" s="40"/>
      <c r="L9" s="147"/>
      <c r="S9" s="40"/>
      <c r="T9" s="40"/>
      <c r="U9" s="40"/>
      <c r="V9" s="40"/>
      <c r="W9" s="40"/>
      <c r="X9" s="40"/>
      <c r="Y9" s="40"/>
      <c r="Z9" s="40"/>
      <c r="AA9" s="40"/>
      <c r="AB9" s="40"/>
      <c r="AC9" s="40"/>
      <c r="AD9" s="40"/>
      <c r="AE9" s="40"/>
    </row>
    <row r="10" s="2" customFormat="1" ht="12" customHeight="1">
      <c r="A10" s="40"/>
      <c r="B10" s="46"/>
      <c r="C10" s="40"/>
      <c r="D10" s="145" t="s">
        <v>164</v>
      </c>
      <c r="E10" s="40"/>
      <c r="F10" s="40"/>
      <c r="G10" s="40"/>
      <c r="H10" s="40"/>
      <c r="I10" s="40"/>
      <c r="J10" s="40"/>
      <c r="K10" s="40"/>
      <c r="L10" s="147"/>
      <c r="S10" s="40"/>
      <c r="T10" s="40"/>
      <c r="U10" s="40"/>
      <c r="V10" s="40"/>
      <c r="W10" s="40"/>
      <c r="X10" s="40"/>
      <c r="Y10" s="40"/>
      <c r="Z10" s="40"/>
      <c r="AA10" s="40"/>
      <c r="AB10" s="40"/>
      <c r="AC10" s="40"/>
      <c r="AD10" s="40"/>
      <c r="AE10" s="40"/>
    </row>
    <row r="11" s="2" customFormat="1" ht="16.5" customHeight="1">
      <c r="A11" s="40"/>
      <c r="B11" s="46"/>
      <c r="C11" s="40"/>
      <c r="D11" s="40"/>
      <c r="E11" s="148" t="s">
        <v>1878</v>
      </c>
      <c r="F11" s="40"/>
      <c r="G11" s="40"/>
      <c r="H11" s="40"/>
      <c r="I11" s="40"/>
      <c r="J11" s="40"/>
      <c r="K11" s="40"/>
      <c r="L11" s="147"/>
      <c r="S11" s="40"/>
      <c r="T11" s="40"/>
      <c r="U11" s="40"/>
      <c r="V11" s="40"/>
      <c r="W11" s="40"/>
      <c r="X11" s="40"/>
      <c r="Y11" s="40"/>
      <c r="Z11" s="40"/>
      <c r="AA11" s="40"/>
      <c r="AB11" s="40"/>
      <c r="AC11" s="40"/>
      <c r="AD11" s="40"/>
      <c r="AE11" s="40"/>
    </row>
    <row r="12" s="2" customFormat="1">
      <c r="A12" s="40"/>
      <c r="B12" s="46"/>
      <c r="C12" s="40"/>
      <c r="D12" s="40"/>
      <c r="E12" s="40"/>
      <c r="F12" s="40"/>
      <c r="G12" s="40"/>
      <c r="H12" s="40"/>
      <c r="I12" s="40"/>
      <c r="J12" s="40"/>
      <c r="K12" s="40"/>
      <c r="L12" s="147"/>
      <c r="S12" s="40"/>
      <c r="T12" s="40"/>
      <c r="U12" s="40"/>
      <c r="V12" s="40"/>
      <c r="W12" s="40"/>
      <c r="X12" s="40"/>
      <c r="Y12" s="40"/>
      <c r="Z12" s="40"/>
      <c r="AA12" s="40"/>
      <c r="AB12" s="40"/>
      <c r="AC12" s="40"/>
      <c r="AD12" s="40"/>
      <c r="AE12" s="40"/>
    </row>
    <row r="13" s="2" customFormat="1" ht="12" customHeight="1">
      <c r="A13" s="40"/>
      <c r="B13" s="46"/>
      <c r="C13" s="40"/>
      <c r="D13" s="145" t="s">
        <v>18</v>
      </c>
      <c r="E13" s="40"/>
      <c r="F13" s="135" t="s">
        <v>19</v>
      </c>
      <c r="G13" s="40"/>
      <c r="H13" s="40"/>
      <c r="I13" s="145" t="s">
        <v>20</v>
      </c>
      <c r="J13" s="135" t="s">
        <v>19</v>
      </c>
      <c r="K13" s="40"/>
      <c r="L13" s="147"/>
      <c r="S13" s="40"/>
      <c r="T13" s="40"/>
      <c r="U13" s="40"/>
      <c r="V13" s="40"/>
      <c r="W13" s="40"/>
      <c r="X13" s="40"/>
      <c r="Y13" s="40"/>
      <c r="Z13" s="40"/>
      <c r="AA13" s="40"/>
      <c r="AB13" s="40"/>
      <c r="AC13" s="40"/>
      <c r="AD13" s="40"/>
      <c r="AE13" s="40"/>
    </row>
    <row r="14" s="2" customFormat="1" ht="12" customHeight="1">
      <c r="A14" s="40"/>
      <c r="B14" s="46"/>
      <c r="C14" s="40"/>
      <c r="D14" s="145" t="s">
        <v>21</v>
      </c>
      <c r="E14" s="40"/>
      <c r="F14" s="135" t="s">
        <v>22</v>
      </c>
      <c r="G14" s="40"/>
      <c r="H14" s="40"/>
      <c r="I14" s="145" t="s">
        <v>23</v>
      </c>
      <c r="J14" s="149" t="str">
        <f>'Rekapitulace stavby'!AN8</f>
        <v>15. 3. 2021</v>
      </c>
      <c r="K14" s="40"/>
      <c r="L14" s="147"/>
      <c r="S14" s="40"/>
      <c r="T14" s="40"/>
      <c r="U14" s="40"/>
      <c r="V14" s="40"/>
      <c r="W14" s="40"/>
      <c r="X14" s="40"/>
      <c r="Y14" s="40"/>
      <c r="Z14" s="40"/>
      <c r="AA14" s="40"/>
      <c r="AB14" s="40"/>
      <c r="AC14" s="40"/>
      <c r="AD14" s="40"/>
      <c r="AE14" s="40"/>
    </row>
    <row r="15" s="2" customFormat="1" ht="10.8" customHeight="1">
      <c r="A15" s="40"/>
      <c r="B15" s="46"/>
      <c r="C15" s="40"/>
      <c r="D15" s="40"/>
      <c r="E15" s="40"/>
      <c r="F15" s="40"/>
      <c r="G15" s="40"/>
      <c r="H15" s="40"/>
      <c r="I15" s="40"/>
      <c r="J15" s="40"/>
      <c r="K15" s="40"/>
      <c r="L15" s="147"/>
      <c r="S15" s="40"/>
      <c r="T15" s="40"/>
      <c r="U15" s="40"/>
      <c r="V15" s="40"/>
      <c r="W15" s="40"/>
      <c r="X15" s="40"/>
      <c r="Y15" s="40"/>
      <c r="Z15" s="40"/>
      <c r="AA15" s="40"/>
      <c r="AB15" s="40"/>
      <c r="AC15" s="40"/>
      <c r="AD15" s="40"/>
      <c r="AE15" s="40"/>
    </row>
    <row r="16" s="2" customFormat="1" ht="12" customHeight="1">
      <c r="A16" s="40"/>
      <c r="B16" s="46"/>
      <c r="C16" s="40"/>
      <c r="D16" s="145" t="s">
        <v>25</v>
      </c>
      <c r="E16" s="40"/>
      <c r="F16" s="40"/>
      <c r="G16" s="40"/>
      <c r="H16" s="40"/>
      <c r="I16" s="145" t="s">
        <v>26</v>
      </c>
      <c r="J16" s="135" t="s">
        <v>19</v>
      </c>
      <c r="K16" s="40"/>
      <c r="L16" s="147"/>
      <c r="S16" s="40"/>
      <c r="T16" s="40"/>
      <c r="U16" s="40"/>
      <c r="V16" s="40"/>
      <c r="W16" s="40"/>
      <c r="X16" s="40"/>
      <c r="Y16" s="40"/>
      <c r="Z16" s="40"/>
      <c r="AA16" s="40"/>
      <c r="AB16" s="40"/>
      <c r="AC16" s="40"/>
      <c r="AD16" s="40"/>
      <c r="AE16" s="40"/>
    </row>
    <row r="17" s="2" customFormat="1" ht="18" customHeight="1">
      <c r="A17" s="40"/>
      <c r="B17" s="46"/>
      <c r="C17" s="40"/>
      <c r="D17" s="40"/>
      <c r="E17" s="135" t="s">
        <v>22</v>
      </c>
      <c r="F17" s="40"/>
      <c r="G17" s="40"/>
      <c r="H17" s="40"/>
      <c r="I17" s="145" t="s">
        <v>27</v>
      </c>
      <c r="J17" s="135" t="s">
        <v>19</v>
      </c>
      <c r="K17" s="40"/>
      <c r="L17" s="147"/>
      <c r="S17" s="40"/>
      <c r="T17" s="40"/>
      <c r="U17" s="40"/>
      <c r="V17" s="40"/>
      <c r="W17" s="40"/>
      <c r="X17" s="40"/>
      <c r="Y17" s="40"/>
      <c r="Z17" s="40"/>
      <c r="AA17" s="40"/>
      <c r="AB17" s="40"/>
      <c r="AC17" s="40"/>
      <c r="AD17" s="40"/>
      <c r="AE17" s="40"/>
    </row>
    <row r="18" s="2" customFormat="1" ht="6.96" customHeight="1">
      <c r="A18" s="40"/>
      <c r="B18" s="46"/>
      <c r="C18" s="40"/>
      <c r="D18" s="40"/>
      <c r="E18" s="40"/>
      <c r="F18" s="40"/>
      <c r="G18" s="40"/>
      <c r="H18" s="40"/>
      <c r="I18" s="40"/>
      <c r="J18" s="40"/>
      <c r="K18" s="40"/>
      <c r="L18" s="147"/>
      <c r="S18" s="40"/>
      <c r="T18" s="40"/>
      <c r="U18" s="40"/>
      <c r="V18" s="40"/>
      <c r="W18" s="40"/>
      <c r="X18" s="40"/>
      <c r="Y18" s="40"/>
      <c r="Z18" s="40"/>
      <c r="AA18" s="40"/>
      <c r="AB18" s="40"/>
      <c r="AC18" s="40"/>
      <c r="AD18" s="40"/>
      <c r="AE18" s="40"/>
    </row>
    <row r="19" s="2" customFormat="1" ht="12" customHeight="1">
      <c r="A19" s="40"/>
      <c r="B19" s="46"/>
      <c r="C19" s="40"/>
      <c r="D19" s="145" t="s">
        <v>28</v>
      </c>
      <c r="E19" s="40"/>
      <c r="F19" s="40"/>
      <c r="G19" s="40"/>
      <c r="H19" s="40"/>
      <c r="I19" s="145" t="s">
        <v>26</v>
      </c>
      <c r="J19" s="35" t="str">
        <f>'Rekapitulace stavby'!AN13</f>
        <v>Vyplň údaj</v>
      </c>
      <c r="K19" s="40"/>
      <c r="L19" s="147"/>
      <c r="S19" s="40"/>
      <c r="T19" s="40"/>
      <c r="U19" s="40"/>
      <c r="V19" s="40"/>
      <c r="W19" s="40"/>
      <c r="X19" s="40"/>
      <c r="Y19" s="40"/>
      <c r="Z19" s="40"/>
      <c r="AA19" s="40"/>
      <c r="AB19" s="40"/>
      <c r="AC19" s="40"/>
      <c r="AD19" s="40"/>
      <c r="AE19" s="40"/>
    </row>
    <row r="20" s="2" customFormat="1" ht="18" customHeight="1">
      <c r="A20" s="40"/>
      <c r="B20" s="46"/>
      <c r="C20" s="40"/>
      <c r="D20" s="40"/>
      <c r="E20" s="35" t="str">
        <f>'Rekapitulace stavby'!E14</f>
        <v>Vyplň údaj</v>
      </c>
      <c r="F20" s="135"/>
      <c r="G20" s="135"/>
      <c r="H20" s="135"/>
      <c r="I20" s="145" t="s">
        <v>27</v>
      </c>
      <c r="J20" s="35" t="str">
        <f>'Rekapitulace stavby'!AN14</f>
        <v>Vyplň údaj</v>
      </c>
      <c r="K20" s="40"/>
      <c r="L20" s="147"/>
      <c r="S20" s="40"/>
      <c r="T20" s="40"/>
      <c r="U20" s="40"/>
      <c r="V20" s="40"/>
      <c r="W20" s="40"/>
      <c r="X20" s="40"/>
      <c r="Y20" s="40"/>
      <c r="Z20" s="40"/>
      <c r="AA20" s="40"/>
      <c r="AB20" s="40"/>
      <c r="AC20" s="40"/>
      <c r="AD20" s="40"/>
      <c r="AE20" s="40"/>
    </row>
    <row r="21" s="2" customFormat="1" ht="6.96" customHeight="1">
      <c r="A21" s="40"/>
      <c r="B21" s="46"/>
      <c r="C21" s="40"/>
      <c r="D21" s="40"/>
      <c r="E21" s="40"/>
      <c r="F21" s="40"/>
      <c r="G21" s="40"/>
      <c r="H21" s="40"/>
      <c r="I21" s="40"/>
      <c r="J21" s="40"/>
      <c r="K21" s="40"/>
      <c r="L21" s="147"/>
      <c r="S21" s="40"/>
      <c r="T21" s="40"/>
      <c r="U21" s="40"/>
      <c r="V21" s="40"/>
      <c r="W21" s="40"/>
      <c r="X21" s="40"/>
      <c r="Y21" s="40"/>
      <c r="Z21" s="40"/>
      <c r="AA21" s="40"/>
      <c r="AB21" s="40"/>
      <c r="AC21" s="40"/>
      <c r="AD21" s="40"/>
      <c r="AE21" s="40"/>
    </row>
    <row r="22" s="2" customFormat="1" ht="12" customHeight="1">
      <c r="A22" s="40"/>
      <c r="B22" s="46"/>
      <c r="C22" s="40"/>
      <c r="D22" s="145" t="s">
        <v>30</v>
      </c>
      <c r="E22" s="40"/>
      <c r="F22" s="40"/>
      <c r="G22" s="40"/>
      <c r="H22" s="40"/>
      <c r="I22" s="145" t="s">
        <v>26</v>
      </c>
      <c r="J22" s="135" t="s">
        <v>19</v>
      </c>
      <c r="K22" s="40"/>
      <c r="L22" s="147"/>
      <c r="S22" s="40"/>
      <c r="T22" s="40"/>
      <c r="U22" s="40"/>
      <c r="V22" s="40"/>
      <c r="W22" s="40"/>
      <c r="X22" s="40"/>
      <c r="Y22" s="40"/>
      <c r="Z22" s="40"/>
      <c r="AA22" s="40"/>
      <c r="AB22" s="40"/>
      <c r="AC22" s="40"/>
      <c r="AD22" s="40"/>
      <c r="AE22" s="40"/>
    </row>
    <row r="23" s="2" customFormat="1" ht="18" customHeight="1">
      <c r="A23" s="40"/>
      <c r="B23" s="46"/>
      <c r="C23" s="40"/>
      <c r="D23" s="40"/>
      <c r="E23" s="135" t="s">
        <v>22</v>
      </c>
      <c r="F23" s="40"/>
      <c r="G23" s="40"/>
      <c r="H23" s="40"/>
      <c r="I23" s="145" t="s">
        <v>27</v>
      </c>
      <c r="J23" s="135" t="s">
        <v>19</v>
      </c>
      <c r="K23" s="40"/>
      <c r="L23" s="147"/>
      <c r="S23" s="40"/>
      <c r="T23" s="40"/>
      <c r="U23" s="40"/>
      <c r="V23" s="40"/>
      <c r="W23" s="40"/>
      <c r="X23" s="40"/>
      <c r="Y23" s="40"/>
      <c r="Z23" s="40"/>
      <c r="AA23" s="40"/>
      <c r="AB23" s="40"/>
      <c r="AC23" s="40"/>
      <c r="AD23" s="40"/>
      <c r="AE23" s="40"/>
    </row>
    <row r="24" s="2" customFormat="1" ht="6.96" customHeight="1">
      <c r="A24" s="40"/>
      <c r="B24" s="46"/>
      <c r="C24" s="40"/>
      <c r="D24" s="40"/>
      <c r="E24" s="40"/>
      <c r="F24" s="40"/>
      <c r="G24" s="40"/>
      <c r="H24" s="40"/>
      <c r="I24" s="40"/>
      <c r="J24" s="40"/>
      <c r="K24" s="40"/>
      <c r="L24" s="147"/>
      <c r="S24" s="40"/>
      <c r="T24" s="40"/>
      <c r="U24" s="40"/>
      <c r="V24" s="40"/>
      <c r="W24" s="40"/>
      <c r="X24" s="40"/>
      <c r="Y24" s="40"/>
      <c r="Z24" s="40"/>
      <c r="AA24" s="40"/>
      <c r="AB24" s="40"/>
      <c r="AC24" s="40"/>
      <c r="AD24" s="40"/>
      <c r="AE24" s="40"/>
    </row>
    <row r="25" s="2" customFormat="1" ht="12" customHeight="1">
      <c r="A25" s="40"/>
      <c r="B25" s="46"/>
      <c r="C25" s="40"/>
      <c r="D25" s="145" t="s">
        <v>32</v>
      </c>
      <c r="E25" s="40"/>
      <c r="F25" s="40"/>
      <c r="G25" s="40"/>
      <c r="H25" s="40"/>
      <c r="I25" s="145" t="s">
        <v>26</v>
      </c>
      <c r="J25" s="135" t="s">
        <v>19</v>
      </c>
      <c r="K25" s="40"/>
      <c r="L25" s="147"/>
      <c r="S25" s="40"/>
      <c r="T25" s="40"/>
      <c r="U25" s="40"/>
      <c r="V25" s="40"/>
      <c r="W25" s="40"/>
      <c r="X25" s="40"/>
      <c r="Y25" s="40"/>
      <c r="Z25" s="40"/>
      <c r="AA25" s="40"/>
      <c r="AB25" s="40"/>
      <c r="AC25" s="40"/>
      <c r="AD25" s="40"/>
      <c r="AE25" s="40"/>
    </row>
    <row r="26" s="2" customFormat="1" ht="18" customHeight="1">
      <c r="A26" s="40"/>
      <c r="B26" s="46"/>
      <c r="C26" s="40"/>
      <c r="D26" s="40"/>
      <c r="E26" s="135" t="s">
        <v>1780</v>
      </c>
      <c r="F26" s="40"/>
      <c r="G26" s="40"/>
      <c r="H26" s="40"/>
      <c r="I26" s="145" t="s">
        <v>27</v>
      </c>
      <c r="J26" s="135" t="s">
        <v>19</v>
      </c>
      <c r="K26" s="40"/>
      <c r="L26" s="147"/>
      <c r="S26" s="40"/>
      <c r="T26" s="40"/>
      <c r="U26" s="40"/>
      <c r="V26" s="40"/>
      <c r="W26" s="40"/>
      <c r="X26" s="40"/>
      <c r="Y26" s="40"/>
      <c r="Z26" s="40"/>
      <c r="AA26" s="40"/>
      <c r="AB26" s="40"/>
      <c r="AC26" s="40"/>
      <c r="AD26" s="40"/>
      <c r="AE26" s="40"/>
    </row>
    <row r="27" s="2" customFormat="1" ht="6.96" customHeight="1">
      <c r="A27" s="40"/>
      <c r="B27" s="46"/>
      <c r="C27" s="40"/>
      <c r="D27" s="40"/>
      <c r="E27" s="40"/>
      <c r="F27" s="40"/>
      <c r="G27" s="40"/>
      <c r="H27" s="40"/>
      <c r="I27" s="40"/>
      <c r="J27" s="40"/>
      <c r="K27" s="40"/>
      <c r="L27" s="147"/>
      <c r="S27" s="40"/>
      <c r="T27" s="40"/>
      <c r="U27" s="40"/>
      <c r="V27" s="40"/>
      <c r="W27" s="40"/>
      <c r="X27" s="40"/>
      <c r="Y27" s="40"/>
      <c r="Z27" s="40"/>
      <c r="AA27" s="40"/>
      <c r="AB27" s="40"/>
      <c r="AC27" s="40"/>
      <c r="AD27" s="40"/>
      <c r="AE27" s="40"/>
    </row>
    <row r="28" s="2" customFormat="1" ht="12" customHeight="1">
      <c r="A28" s="40"/>
      <c r="B28" s="46"/>
      <c r="C28" s="40"/>
      <c r="D28" s="145" t="s">
        <v>34</v>
      </c>
      <c r="E28" s="40"/>
      <c r="F28" s="40"/>
      <c r="G28" s="40"/>
      <c r="H28" s="40"/>
      <c r="I28" s="40"/>
      <c r="J28" s="40"/>
      <c r="K28" s="40"/>
      <c r="L28" s="147"/>
      <c r="S28" s="40"/>
      <c r="T28" s="40"/>
      <c r="U28" s="40"/>
      <c r="V28" s="40"/>
      <c r="W28" s="40"/>
      <c r="X28" s="40"/>
      <c r="Y28" s="40"/>
      <c r="Z28" s="40"/>
      <c r="AA28" s="40"/>
      <c r="AB28" s="40"/>
      <c r="AC28" s="40"/>
      <c r="AD28" s="40"/>
      <c r="AE28" s="40"/>
    </row>
    <row r="29" s="8" customFormat="1" ht="16.5" customHeight="1">
      <c r="A29" s="150"/>
      <c r="B29" s="151"/>
      <c r="C29" s="150"/>
      <c r="D29" s="150"/>
      <c r="E29" s="152" t="s">
        <v>19</v>
      </c>
      <c r="F29" s="152"/>
      <c r="G29" s="152"/>
      <c r="H29" s="152"/>
      <c r="I29" s="150"/>
      <c r="J29" s="150"/>
      <c r="K29" s="150"/>
      <c r="L29" s="153"/>
      <c r="S29" s="150"/>
      <c r="T29" s="150"/>
      <c r="U29" s="150"/>
      <c r="V29" s="150"/>
      <c r="W29" s="150"/>
      <c r="X29" s="150"/>
      <c r="Y29" s="150"/>
      <c r="Z29" s="150"/>
      <c r="AA29" s="150"/>
      <c r="AB29" s="150"/>
      <c r="AC29" s="150"/>
      <c r="AD29" s="150"/>
      <c r="AE29" s="150"/>
    </row>
    <row r="30" s="2" customFormat="1" ht="6.96" customHeight="1">
      <c r="A30" s="40"/>
      <c r="B30" s="46"/>
      <c r="C30" s="40"/>
      <c r="D30" s="40"/>
      <c r="E30" s="40"/>
      <c r="F30" s="40"/>
      <c r="G30" s="40"/>
      <c r="H30" s="40"/>
      <c r="I30" s="40"/>
      <c r="J30" s="40"/>
      <c r="K30" s="40"/>
      <c r="L30" s="147"/>
      <c r="S30" s="40"/>
      <c r="T30" s="40"/>
      <c r="U30" s="40"/>
      <c r="V30" s="40"/>
      <c r="W30" s="40"/>
      <c r="X30" s="40"/>
      <c r="Y30" s="40"/>
      <c r="Z30" s="40"/>
      <c r="AA30" s="40"/>
      <c r="AB30" s="40"/>
      <c r="AC30" s="40"/>
      <c r="AD30" s="40"/>
      <c r="AE30" s="40"/>
    </row>
    <row r="31" s="2" customFormat="1" ht="6.96" customHeight="1">
      <c r="A31" s="40"/>
      <c r="B31" s="46"/>
      <c r="C31" s="40"/>
      <c r="D31" s="154"/>
      <c r="E31" s="154"/>
      <c r="F31" s="154"/>
      <c r="G31" s="154"/>
      <c r="H31" s="154"/>
      <c r="I31" s="154"/>
      <c r="J31" s="154"/>
      <c r="K31" s="154"/>
      <c r="L31" s="147"/>
      <c r="S31" s="40"/>
      <c r="T31" s="40"/>
      <c r="U31" s="40"/>
      <c r="V31" s="40"/>
      <c r="W31" s="40"/>
      <c r="X31" s="40"/>
      <c r="Y31" s="40"/>
      <c r="Z31" s="40"/>
      <c r="AA31" s="40"/>
      <c r="AB31" s="40"/>
      <c r="AC31" s="40"/>
      <c r="AD31" s="40"/>
      <c r="AE31" s="40"/>
    </row>
    <row r="32" s="2" customFormat="1" ht="25.44" customHeight="1">
      <c r="A32" s="40"/>
      <c r="B32" s="46"/>
      <c r="C32" s="40"/>
      <c r="D32" s="155" t="s">
        <v>36</v>
      </c>
      <c r="E32" s="40"/>
      <c r="F32" s="40"/>
      <c r="G32" s="40"/>
      <c r="H32" s="40"/>
      <c r="I32" s="40"/>
      <c r="J32" s="156">
        <f>ROUND(J86, 2)</f>
        <v>0</v>
      </c>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14.4" customHeight="1">
      <c r="A34" s="40"/>
      <c r="B34" s="46"/>
      <c r="C34" s="40"/>
      <c r="D34" s="40"/>
      <c r="E34" s="40"/>
      <c r="F34" s="157" t="s">
        <v>38</v>
      </c>
      <c r="G34" s="40"/>
      <c r="H34" s="40"/>
      <c r="I34" s="157" t="s">
        <v>37</v>
      </c>
      <c r="J34" s="157" t="s">
        <v>39</v>
      </c>
      <c r="K34" s="40"/>
      <c r="L34" s="147"/>
      <c r="S34" s="40"/>
      <c r="T34" s="40"/>
      <c r="U34" s="40"/>
      <c r="V34" s="40"/>
      <c r="W34" s="40"/>
      <c r="X34" s="40"/>
      <c r="Y34" s="40"/>
      <c r="Z34" s="40"/>
      <c r="AA34" s="40"/>
      <c r="AB34" s="40"/>
      <c r="AC34" s="40"/>
      <c r="AD34" s="40"/>
      <c r="AE34" s="40"/>
    </row>
    <row r="35" s="2" customFormat="1" ht="14.4" customHeight="1">
      <c r="A35" s="40"/>
      <c r="B35" s="46"/>
      <c r="C35" s="40"/>
      <c r="D35" s="158" t="s">
        <v>40</v>
      </c>
      <c r="E35" s="145" t="s">
        <v>41</v>
      </c>
      <c r="F35" s="159">
        <f>ROUND((SUM(BE86:BE89)),  2)</f>
        <v>0</v>
      </c>
      <c r="G35" s="40"/>
      <c r="H35" s="40"/>
      <c r="I35" s="160">
        <v>0.20999999999999999</v>
      </c>
      <c r="J35" s="159">
        <f>ROUND(((SUM(BE86:BE89))*I35),  2)</f>
        <v>0</v>
      </c>
      <c r="K35" s="40"/>
      <c r="L35" s="147"/>
      <c r="S35" s="40"/>
      <c r="T35" s="40"/>
      <c r="U35" s="40"/>
      <c r="V35" s="40"/>
      <c r="W35" s="40"/>
      <c r="X35" s="40"/>
      <c r="Y35" s="40"/>
      <c r="Z35" s="40"/>
      <c r="AA35" s="40"/>
      <c r="AB35" s="40"/>
      <c r="AC35" s="40"/>
      <c r="AD35" s="40"/>
      <c r="AE35" s="40"/>
    </row>
    <row r="36" s="2" customFormat="1" ht="14.4" customHeight="1">
      <c r="A36" s="40"/>
      <c r="B36" s="46"/>
      <c r="C36" s="40"/>
      <c r="D36" s="40"/>
      <c r="E36" s="145" t="s">
        <v>42</v>
      </c>
      <c r="F36" s="159">
        <f>ROUND((SUM(BF86:BF89)),  2)</f>
        <v>0</v>
      </c>
      <c r="G36" s="40"/>
      <c r="H36" s="40"/>
      <c r="I36" s="160">
        <v>0.14999999999999999</v>
      </c>
      <c r="J36" s="159">
        <f>ROUND(((SUM(BF86:BF89))*I36),  2)</f>
        <v>0</v>
      </c>
      <c r="K36" s="40"/>
      <c r="L36" s="147"/>
      <c r="S36" s="40"/>
      <c r="T36" s="40"/>
      <c r="U36" s="40"/>
      <c r="V36" s="40"/>
      <c r="W36" s="40"/>
      <c r="X36" s="40"/>
      <c r="Y36" s="40"/>
      <c r="Z36" s="40"/>
      <c r="AA36" s="40"/>
      <c r="AB36" s="40"/>
      <c r="AC36" s="40"/>
      <c r="AD36" s="40"/>
      <c r="AE36" s="40"/>
    </row>
    <row r="37" hidden="1" s="2" customFormat="1" ht="14.4" customHeight="1">
      <c r="A37" s="40"/>
      <c r="B37" s="46"/>
      <c r="C37" s="40"/>
      <c r="D37" s="40"/>
      <c r="E37" s="145" t="s">
        <v>43</v>
      </c>
      <c r="F37" s="159">
        <f>ROUND((SUM(BG86:BG89)),  2)</f>
        <v>0</v>
      </c>
      <c r="G37" s="40"/>
      <c r="H37" s="40"/>
      <c r="I37" s="160">
        <v>0.20999999999999999</v>
      </c>
      <c r="J37" s="159">
        <f>0</f>
        <v>0</v>
      </c>
      <c r="K37" s="40"/>
      <c r="L37" s="147"/>
      <c r="S37" s="40"/>
      <c r="T37" s="40"/>
      <c r="U37" s="40"/>
      <c r="V37" s="40"/>
      <c r="W37" s="40"/>
      <c r="X37" s="40"/>
      <c r="Y37" s="40"/>
      <c r="Z37" s="40"/>
      <c r="AA37" s="40"/>
      <c r="AB37" s="40"/>
      <c r="AC37" s="40"/>
      <c r="AD37" s="40"/>
      <c r="AE37" s="40"/>
    </row>
    <row r="38" hidden="1" s="2" customFormat="1" ht="14.4" customHeight="1">
      <c r="A38" s="40"/>
      <c r="B38" s="46"/>
      <c r="C38" s="40"/>
      <c r="D38" s="40"/>
      <c r="E38" s="145" t="s">
        <v>44</v>
      </c>
      <c r="F38" s="159">
        <f>ROUND((SUM(BH86:BH89)),  2)</f>
        <v>0</v>
      </c>
      <c r="G38" s="40"/>
      <c r="H38" s="40"/>
      <c r="I38" s="160">
        <v>0.14999999999999999</v>
      </c>
      <c r="J38" s="159">
        <f>0</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45</v>
      </c>
      <c r="F39" s="159">
        <f>ROUND((SUM(BI86:BI89)),  2)</f>
        <v>0</v>
      </c>
      <c r="G39" s="40"/>
      <c r="H39" s="40"/>
      <c r="I39" s="160">
        <v>0</v>
      </c>
      <c r="J39" s="159">
        <f>0</f>
        <v>0</v>
      </c>
      <c r="K39" s="40"/>
      <c r="L39" s="147"/>
      <c r="S39" s="40"/>
      <c r="T39" s="40"/>
      <c r="U39" s="40"/>
      <c r="V39" s="40"/>
      <c r="W39" s="40"/>
      <c r="X39" s="40"/>
      <c r="Y39" s="40"/>
      <c r="Z39" s="40"/>
      <c r="AA39" s="40"/>
      <c r="AB39" s="40"/>
      <c r="AC39" s="40"/>
      <c r="AD39" s="40"/>
      <c r="AE39" s="40"/>
    </row>
    <row r="40" s="2" customFormat="1" ht="6.96" customHeight="1">
      <c r="A40" s="40"/>
      <c r="B40" s="46"/>
      <c r="C40" s="40"/>
      <c r="D40" s="40"/>
      <c r="E40" s="40"/>
      <c r="F40" s="40"/>
      <c r="G40" s="40"/>
      <c r="H40" s="40"/>
      <c r="I40" s="40"/>
      <c r="J40" s="40"/>
      <c r="K40" s="40"/>
      <c r="L40" s="147"/>
      <c r="S40" s="40"/>
      <c r="T40" s="40"/>
      <c r="U40" s="40"/>
      <c r="V40" s="40"/>
      <c r="W40" s="40"/>
      <c r="X40" s="40"/>
      <c r="Y40" s="40"/>
      <c r="Z40" s="40"/>
      <c r="AA40" s="40"/>
      <c r="AB40" s="40"/>
      <c r="AC40" s="40"/>
      <c r="AD40" s="40"/>
      <c r="AE40" s="40"/>
    </row>
    <row r="41" s="2" customFormat="1" ht="25.44" customHeight="1">
      <c r="A41" s="40"/>
      <c r="B41" s="46"/>
      <c r="C41" s="161"/>
      <c r="D41" s="162" t="s">
        <v>46</v>
      </c>
      <c r="E41" s="163"/>
      <c r="F41" s="163"/>
      <c r="G41" s="164" t="s">
        <v>47</v>
      </c>
      <c r="H41" s="165" t="s">
        <v>48</v>
      </c>
      <c r="I41" s="163"/>
      <c r="J41" s="166">
        <f>SUM(J32:J39)</f>
        <v>0</v>
      </c>
      <c r="K41" s="167"/>
      <c r="L41" s="147"/>
      <c r="S41" s="40"/>
      <c r="T41" s="40"/>
      <c r="U41" s="40"/>
      <c r="V41" s="40"/>
      <c r="W41" s="40"/>
      <c r="X41" s="40"/>
      <c r="Y41" s="40"/>
      <c r="Z41" s="40"/>
      <c r="AA41" s="40"/>
      <c r="AB41" s="40"/>
      <c r="AC41" s="40"/>
      <c r="AD41" s="40"/>
      <c r="AE41" s="40"/>
    </row>
    <row r="42" s="2" customFormat="1" ht="14.4" customHeight="1">
      <c r="A42" s="40"/>
      <c r="B42" s="168"/>
      <c r="C42" s="169"/>
      <c r="D42" s="169"/>
      <c r="E42" s="169"/>
      <c r="F42" s="169"/>
      <c r="G42" s="169"/>
      <c r="H42" s="169"/>
      <c r="I42" s="169"/>
      <c r="J42" s="169"/>
      <c r="K42" s="169"/>
      <c r="L42" s="147"/>
      <c r="S42" s="40"/>
      <c r="T42" s="40"/>
      <c r="U42" s="40"/>
      <c r="V42" s="40"/>
      <c r="W42" s="40"/>
      <c r="X42" s="40"/>
      <c r="Y42" s="40"/>
      <c r="Z42" s="40"/>
      <c r="AA42" s="40"/>
      <c r="AB42" s="40"/>
      <c r="AC42" s="40"/>
      <c r="AD42" s="40"/>
      <c r="AE42" s="40"/>
    </row>
    <row r="46" s="2" customFormat="1" ht="6.96" customHeight="1">
      <c r="A46" s="40"/>
      <c r="B46" s="170"/>
      <c r="C46" s="171"/>
      <c r="D46" s="171"/>
      <c r="E46" s="171"/>
      <c r="F46" s="171"/>
      <c r="G46" s="171"/>
      <c r="H46" s="171"/>
      <c r="I46" s="171"/>
      <c r="J46" s="171"/>
      <c r="K46" s="171"/>
      <c r="L46" s="147"/>
      <c r="S46" s="40"/>
      <c r="T46" s="40"/>
      <c r="U46" s="40"/>
      <c r="V46" s="40"/>
      <c r="W46" s="40"/>
      <c r="X46" s="40"/>
      <c r="Y46" s="40"/>
      <c r="Z46" s="40"/>
      <c r="AA46" s="40"/>
      <c r="AB46" s="40"/>
      <c r="AC46" s="40"/>
      <c r="AD46" s="40"/>
      <c r="AE46" s="40"/>
    </row>
    <row r="47" s="2" customFormat="1" ht="24.96" customHeight="1">
      <c r="A47" s="40"/>
      <c r="B47" s="41"/>
      <c r="C47" s="25" t="s">
        <v>170</v>
      </c>
      <c r="D47" s="42"/>
      <c r="E47" s="42"/>
      <c r="F47" s="42"/>
      <c r="G47" s="42"/>
      <c r="H47" s="42"/>
      <c r="I47" s="42"/>
      <c r="J47" s="42"/>
      <c r="K47" s="42"/>
      <c r="L47" s="147"/>
      <c r="S47" s="40"/>
      <c r="T47" s="40"/>
      <c r="U47" s="40"/>
      <c r="V47" s="40"/>
      <c r="W47" s="40"/>
      <c r="X47" s="40"/>
      <c r="Y47" s="40"/>
      <c r="Z47" s="40"/>
      <c r="AA47" s="40"/>
      <c r="AB47" s="40"/>
      <c r="AC47" s="40"/>
      <c r="AD47" s="40"/>
      <c r="AE47" s="40"/>
    </row>
    <row r="48" s="2" customFormat="1" ht="6.96" customHeight="1">
      <c r="A48" s="40"/>
      <c r="B48" s="41"/>
      <c r="C48" s="42"/>
      <c r="D48" s="42"/>
      <c r="E48" s="42"/>
      <c r="F48" s="42"/>
      <c r="G48" s="42"/>
      <c r="H48" s="42"/>
      <c r="I48" s="42"/>
      <c r="J48" s="42"/>
      <c r="K48" s="42"/>
      <c r="L48" s="147"/>
      <c r="S48" s="40"/>
      <c r="T48" s="40"/>
      <c r="U48" s="40"/>
      <c r="V48" s="40"/>
      <c r="W48" s="40"/>
      <c r="X48" s="40"/>
      <c r="Y48" s="40"/>
      <c r="Z48" s="40"/>
      <c r="AA48" s="40"/>
      <c r="AB48" s="40"/>
      <c r="AC48" s="40"/>
      <c r="AD48" s="40"/>
      <c r="AE48" s="40"/>
    </row>
    <row r="49" s="2" customFormat="1" ht="12" customHeight="1">
      <c r="A49" s="40"/>
      <c r="B49" s="41"/>
      <c r="C49" s="34" t="s">
        <v>16</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16.5" customHeight="1">
      <c r="A50" s="40"/>
      <c r="B50" s="41"/>
      <c r="C50" s="42"/>
      <c r="D50" s="42"/>
      <c r="E50" s="172" t="str">
        <f>E7</f>
        <v>Oprava trati v úseku 1. TK Velké Březno - Boletice n.L. a 1. SK v žst. Boletice_OPRAVA č.1</v>
      </c>
      <c r="F50" s="34"/>
      <c r="G50" s="34"/>
      <c r="H50" s="34"/>
      <c r="I50" s="42"/>
      <c r="J50" s="42"/>
      <c r="K50" s="42"/>
      <c r="L50" s="147"/>
      <c r="S50" s="40"/>
      <c r="T50" s="40"/>
      <c r="U50" s="40"/>
      <c r="V50" s="40"/>
      <c r="W50" s="40"/>
      <c r="X50" s="40"/>
      <c r="Y50" s="40"/>
      <c r="Z50" s="40"/>
      <c r="AA50" s="40"/>
      <c r="AB50" s="40"/>
      <c r="AC50" s="40"/>
      <c r="AD50" s="40"/>
      <c r="AE50" s="40"/>
    </row>
    <row r="51" s="1" customFormat="1" ht="12" customHeight="1">
      <c r="B51" s="23"/>
      <c r="C51" s="34" t="s">
        <v>162</v>
      </c>
      <c r="D51" s="24"/>
      <c r="E51" s="24"/>
      <c r="F51" s="24"/>
      <c r="G51" s="24"/>
      <c r="H51" s="24"/>
      <c r="I51" s="24"/>
      <c r="J51" s="24"/>
      <c r="K51" s="24"/>
      <c r="L51" s="22"/>
    </row>
    <row r="52" s="2" customFormat="1" ht="16.5" customHeight="1">
      <c r="A52" s="40"/>
      <c r="B52" s="41"/>
      <c r="C52" s="42"/>
      <c r="D52" s="42"/>
      <c r="E52" s="172" t="s">
        <v>1778</v>
      </c>
      <c r="F52" s="42"/>
      <c r="G52" s="42"/>
      <c r="H52" s="42"/>
      <c r="I52" s="42"/>
      <c r="J52" s="42"/>
      <c r="K52" s="42"/>
      <c r="L52" s="147"/>
      <c r="S52" s="40"/>
      <c r="T52" s="40"/>
      <c r="U52" s="40"/>
      <c r="V52" s="40"/>
      <c r="W52" s="40"/>
      <c r="X52" s="40"/>
      <c r="Y52" s="40"/>
      <c r="Z52" s="40"/>
      <c r="AA52" s="40"/>
      <c r="AB52" s="40"/>
      <c r="AC52" s="40"/>
      <c r="AD52" s="40"/>
      <c r="AE52" s="40"/>
    </row>
    <row r="53" s="2" customFormat="1" ht="12" customHeight="1">
      <c r="A53" s="40"/>
      <c r="B53" s="41"/>
      <c r="C53" s="34" t="s">
        <v>164</v>
      </c>
      <c r="D53" s="42"/>
      <c r="E53" s="42"/>
      <c r="F53" s="42"/>
      <c r="G53" s="42"/>
      <c r="H53" s="42"/>
      <c r="I53" s="42"/>
      <c r="J53" s="42"/>
      <c r="K53" s="42"/>
      <c r="L53" s="147"/>
      <c r="S53" s="40"/>
      <c r="T53" s="40"/>
      <c r="U53" s="40"/>
      <c r="V53" s="40"/>
      <c r="W53" s="40"/>
      <c r="X53" s="40"/>
      <c r="Y53" s="40"/>
      <c r="Z53" s="40"/>
      <c r="AA53" s="40"/>
      <c r="AB53" s="40"/>
      <c r="AC53" s="40"/>
      <c r="AD53" s="40"/>
      <c r="AE53" s="40"/>
    </row>
    <row r="54" s="2" customFormat="1" ht="16.5" customHeight="1">
      <c r="A54" s="40"/>
      <c r="B54" s="41"/>
      <c r="C54" s="42"/>
      <c r="D54" s="42"/>
      <c r="E54" s="71" t="str">
        <f>E11</f>
        <v>SO1.3 - VON</v>
      </c>
      <c r="F54" s="42"/>
      <c r="G54" s="42"/>
      <c r="H54" s="42"/>
      <c r="I54" s="42"/>
      <c r="J54" s="42"/>
      <c r="K54" s="42"/>
      <c r="L54" s="147"/>
      <c r="S54" s="40"/>
      <c r="T54" s="40"/>
      <c r="U54" s="40"/>
      <c r="V54" s="40"/>
      <c r="W54" s="40"/>
      <c r="X54" s="40"/>
      <c r="Y54" s="40"/>
      <c r="Z54" s="40"/>
      <c r="AA54" s="40"/>
      <c r="AB54" s="40"/>
      <c r="AC54" s="40"/>
      <c r="AD54" s="40"/>
      <c r="AE54" s="40"/>
    </row>
    <row r="55" s="2" customFormat="1" ht="6.96" customHeight="1">
      <c r="A55" s="40"/>
      <c r="B55" s="41"/>
      <c r="C55" s="42"/>
      <c r="D55" s="42"/>
      <c r="E55" s="42"/>
      <c r="F55" s="42"/>
      <c r="G55" s="42"/>
      <c r="H55" s="42"/>
      <c r="I55" s="42"/>
      <c r="J55" s="42"/>
      <c r="K55" s="42"/>
      <c r="L55" s="147"/>
      <c r="S55" s="40"/>
      <c r="T55" s="40"/>
      <c r="U55" s="40"/>
      <c r="V55" s="40"/>
      <c r="W55" s="40"/>
      <c r="X55" s="40"/>
      <c r="Y55" s="40"/>
      <c r="Z55" s="40"/>
      <c r="AA55" s="40"/>
      <c r="AB55" s="40"/>
      <c r="AC55" s="40"/>
      <c r="AD55" s="40"/>
      <c r="AE55" s="40"/>
    </row>
    <row r="56" s="2" customFormat="1" ht="12" customHeight="1">
      <c r="A56" s="40"/>
      <c r="B56" s="41"/>
      <c r="C56" s="34" t="s">
        <v>21</v>
      </c>
      <c r="D56" s="42"/>
      <c r="E56" s="42"/>
      <c r="F56" s="29" t="str">
        <f>F14</f>
        <v xml:space="preserve"> </v>
      </c>
      <c r="G56" s="42"/>
      <c r="H56" s="42"/>
      <c r="I56" s="34" t="s">
        <v>23</v>
      </c>
      <c r="J56" s="74" t="str">
        <f>IF(J14="","",J14)</f>
        <v>15. 3. 2021</v>
      </c>
      <c r="K56" s="42"/>
      <c r="L56" s="147"/>
      <c r="S56" s="40"/>
      <c r="T56" s="40"/>
      <c r="U56" s="40"/>
      <c r="V56" s="40"/>
      <c r="W56" s="40"/>
      <c r="X56" s="40"/>
      <c r="Y56" s="40"/>
      <c r="Z56" s="40"/>
      <c r="AA56" s="40"/>
      <c r="AB56" s="40"/>
      <c r="AC56" s="40"/>
      <c r="AD56" s="40"/>
      <c r="AE56" s="40"/>
    </row>
    <row r="57" s="2" customFormat="1" ht="6.96" customHeight="1">
      <c r="A57" s="40"/>
      <c r="B57" s="41"/>
      <c r="C57" s="42"/>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5.15" customHeight="1">
      <c r="A58" s="40"/>
      <c r="B58" s="41"/>
      <c r="C58" s="34" t="s">
        <v>25</v>
      </c>
      <c r="D58" s="42"/>
      <c r="E58" s="42"/>
      <c r="F58" s="29" t="str">
        <f>E17</f>
        <v xml:space="preserve"> </v>
      </c>
      <c r="G58" s="42"/>
      <c r="H58" s="42"/>
      <c r="I58" s="34" t="s">
        <v>30</v>
      </c>
      <c r="J58" s="38" t="str">
        <f>E23</f>
        <v xml:space="preserve"> </v>
      </c>
      <c r="K58" s="42"/>
      <c r="L58" s="147"/>
      <c r="S58" s="40"/>
      <c r="T58" s="40"/>
      <c r="U58" s="40"/>
      <c r="V58" s="40"/>
      <c r="W58" s="40"/>
      <c r="X58" s="40"/>
      <c r="Y58" s="40"/>
      <c r="Z58" s="40"/>
      <c r="AA58" s="40"/>
      <c r="AB58" s="40"/>
      <c r="AC58" s="40"/>
      <c r="AD58" s="40"/>
      <c r="AE58" s="40"/>
    </row>
    <row r="59" s="2" customFormat="1" ht="15.15" customHeight="1">
      <c r="A59" s="40"/>
      <c r="B59" s="41"/>
      <c r="C59" s="34" t="s">
        <v>28</v>
      </c>
      <c r="D59" s="42"/>
      <c r="E59" s="42"/>
      <c r="F59" s="29" t="str">
        <f>IF(E20="","",E20)</f>
        <v>Vyplň údaj</v>
      </c>
      <c r="G59" s="42"/>
      <c r="H59" s="42"/>
      <c r="I59" s="34" t="s">
        <v>32</v>
      </c>
      <c r="J59" s="38" t="str">
        <f>E26</f>
        <v>Jilich</v>
      </c>
      <c r="K59" s="42"/>
      <c r="L59" s="147"/>
      <c r="S59" s="40"/>
      <c r="T59" s="40"/>
      <c r="U59" s="40"/>
      <c r="V59" s="40"/>
      <c r="W59" s="40"/>
      <c r="X59" s="40"/>
      <c r="Y59" s="40"/>
      <c r="Z59" s="40"/>
      <c r="AA59" s="40"/>
      <c r="AB59" s="40"/>
      <c r="AC59" s="40"/>
      <c r="AD59" s="40"/>
      <c r="AE59" s="40"/>
    </row>
    <row r="60" s="2" customFormat="1" ht="10.32" customHeight="1">
      <c r="A60" s="40"/>
      <c r="B60" s="41"/>
      <c r="C60" s="42"/>
      <c r="D60" s="42"/>
      <c r="E60" s="42"/>
      <c r="F60" s="42"/>
      <c r="G60" s="42"/>
      <c r="H60" s="42"/>
      <c r="I60" s="42"/>
      <c r="J60" s="42"/>
      <c r="K60" s="42"/>
      <c r="L60" s="147"/>
      <c r="S60" s="40"/>
      <c r="T60" s="40"/>
      <c r="U60" s="40"/>
      <c r="V60" s="40"/>
      <c r="W60" s="40"/>
      <c r="X60" s="40"/>
      <c r="Y60" s="40"/>
      <c r="Z60" s="40"/>
      <c r="AA60" s="40"/>
      <c r="AB60" s="40"/>
      <c r="AC60" s="40"/>
      <c r="AD60" s="40"/>
      <c r="AE60" s="40"/>
    </row>
    <row r="61" s="2" customFormat="1" ht="29.28" customHeight="1">
      <c r="A61" s="40"/>
      <c r="B61" s="41"/>
      <c r="C61" s="173" t="s">
        <v>171</v>
      </c>
      <c r="D61" s="174"/>
      <c r="E61" s="174"/>
      <c r="F61" s="174"/>
      <c r="G61" s="174"/>
      <c r="H61" s="174"/>
      <c r="I61" s="174"/>
      <c r="J61" s="175" t="s">
        <v>172</v>
      </c>
      <c r="K61" s="174"/>
      <c r="L61" s="147"/>
      <c r="S61" s="40"/>
      <c r="T61" s="40"/>
      <c r="U61" s="40"/>
      <c r="V61" s="40"/>
      <c r="W61" s="40"/>
      <c r="X61" s="40"/>
      <c r="Y61" s="40"/>
      <c r="Z61" s="40"/>
      <c r="AA61" s="40"/>
      <c r="AB61" s="40"/>
      <c r="AC61" s="40"/>
      <c r="AD61" s="40"/>
      <c r="AE61" s="40"/>
    </row>
    <row r="62" s="2" customFormat="1" ht="10.32" customHeight="1">
      <c r="A62" s="40"/>
      <c r="B62" s="41"/>
      <c r="C62" s="42"/>
      <c r="D62" s="42"/>
      <c r="E62" s="42"/>
      <c r="F62" s="42"/>
      <c r="G62" s="42"/>
      <c r="H62" s="42"/>
      <c r="I62" s="42"/>
      <c r="J62" s="42"/>
      <c r="K62" s="42"/>
      <c r="L62" s="147"/>
      <c r="S62" s="40"/>
      <c r="T62" s="40"/>
      <c r="U62" s="40"/>
      <c r="V62" s="40"/>
      <c r="W62" s="40"/>
      <c r="X62" s="40"/>
      <c r="Y62" s="40"/>
      <c r="Z62" s="40"/>
      <c r="AA62" s="40"/>
      <c r="AB62" s="40"/>
      <c r="AC62" s="40"/>
      <c r="AD62" s="40"/>
      <c r="AE62" s="40"/>
    </row>
    <row r="63" s="2" customFormat="1" ht="22.8" customHeight="1">
      <c r="A63" s="40"/>
      <c r="B63" s="41"/>
      <c r="C63" s="176" t="s">
        <v>68</v>
      </c>
      <c r="D63" s="42"/>
      <c r="E63" s="42"/>
      <c r="F63" s="42"/>
      <c r="G63" s="42"/>
      <c r="H63" s="42"/>
      <c r="I63" s="42"/>
      <c r="J63" s="104">
        <f>J86</f>
        <v>0</v>
      </c>
      <c r="K63" s="42"/>
      <c r="L63" s="147"/>
      <c r="S63" s="40"/>
      <c r="T63" s="40"/>
      <c r="U63" s="40"/>
      <c r="V63" s="40"/>
      <c r="W63" s="40"/>
      <c r="X63" s="40"/>
      <c r="Y63" s="40"/>
      <c r="Z63" s="40"/>
      <c r="AA63" s="40"/>
      <c r="AB63" s="40"/>
      <c r="AC63" s="40"/>
      <c r="AD63" s="40"/>
      <c r="AE63" s="40"/>
      <c r="AU63" s="19" t="s">
        <v>173</v>
      </c>
    </row>
    <row r="64" s="9" customFormat="1" ht="24.96" customHeight="1">
      <c r="A64" s="9"/>
      <c r="B64" s="177"/>
      <c r="C64" s="178"/>
      <c r="D64" s="179" t="s">
        <v>882</v>
      </c>
      <c r="E64" s="180"/>
      <c r="F64" s="180"/>
      <c r="G64" s="180"/>
      <c r="H64" s="180"/>
      <c r="I64" s="180"/>
      <c r="J64" s="181">
        <f>J87</f>
        <v>0</v>
      </c>
      <c r="K64" s="178"/>
      <c r="L64" s="182"/>
      <c r="S64" s="9"/>
      <c r="T64" s="9"/>
      <c r="U64" s="9"/>
      <c r="V64" s="9"/>
      <c r="W64" s="9"/>
      <c r="X64" s="9"/>
      <c r="Y64" s="9"/>
      <c r="Z64" s="9"/>
      <c r="AA64" s="9"/>
      <c r="AB64" s="9"/>
      <c r="AC64" s="9"/>
      <c r="AD64" s="9"/>
      <c r="AE64" s="9"/>
    </row>
    <row r="65" s="2" customFormat="1" ht="21.84" customHeight="1">
      <c r="A65" s="40"/>
      <c r="B65" s="41"/>
      <c r="C65" s="42"/>
      <c r="D65" s="42"/>
      <c r="E65" s="42"/>
      <c r="F65" s="42"/>
      <c r="G65" s="42"/>
      <c r="H65" s="42"/>
      <c r="I65" s="42"/>
      <c r="J65" s="42"/>
      <c r="K65" s="42"/>
      <c r="L65" s="147"/>
      <c r="S65" s="40"/>
      <c r="T65" s="40"/>
      <c r="U65" s="40"/>
      <c r="V65" s="40"/>
      <c r="W65" s="40"/>
      <c r="X65" s="40"/>
      <c r="Y65" s="40"/>
      <c r="Z65" s="40"/>
      <c r="AA65" s="40"/>
      <c r="AB65" s="40"/>
      <c r="AC65" s="40"/>
      <c r="AD65" s="40"/>
      <c r="AE65" s="40"/>
    </row>
    <row r="66" s="2" customFormat="1" ht="6.96" customHeight="1">
      <c r="A66" s="40"/>
      <c r="B66" s="61"/>
      <c r="C66" s="62"/>
      <c r="D66" s="62"/>
      <c r="E66" s="62"/>
      <c r="F66" s="62"/>
      <c r="G66" s="62"/>
      <c r="H66" s="62"/>
      <c r="I66" s="62"/>
      <c r="J66" s="62"/>
      <c r="K66" s="62"/>
      <c r="L66" s="147"/>
      <c r="S66" s="40"/>
      <c r="T66" s="40"/>
      <c r="U66" s="40"/>
      <c r="V66" s="40"/>
      <c r="W66" s="40"/>
      <c r="X66" s="40"/>
      <c r="Y66" s="40"/>
      <c r="Z66" s="40"/>
      <c r="AA66" s="40"/>
      <c r="AB66" s="40"/>
      <c r="AC66" s="40"/>
      <c r="AD66" s="40"/>
      <c r="AE66" s="40"/>
    </row>
    <row r="70" s="2" customFormat="1" ht="6.96" customHeight="1">
      <c r="A70" s="40"/>
      <c r="B70" s="63"/>
      <c r="C70" s="64"/>
      <c r="D70" s="64"/>
      <c r="E70" s="64"/>
      <c r="F70" s="64"/>
      <c r="G70" s="64"/>
      <c r="H70" s="64"/>
      <c r="I70" s="64"/>
      <c r="J70" s="64"/>
      <c r="K70" s="64"/>
      <c r="L70" s="147"/>
      <c r="S70" s="40"/>
      <c r="T70" s="40"/>
      <c r="U70" s="40"/>
      <c r="V70" s="40"/>
      <c r="W70" s="40"/>
      <c r="X70" s="40"/>
      <c r="Y70" s="40"/>
      <c r="Z70" s="40"/>
      <c r="AA70" s="40"/>
      <c r="AB70" s="40"/>
      <c r="AC70" s="40"/>
      <c r="AD70" s="40"/>
      <c r="AE70" s="40"/>
    </row>
    <row r="71" s="2" customFormat="1" ht="24.96" customHeight="1">
      <c r="A71" s="40"/>
      <c r="B71" s="41"/>
      <c r="C71" s="25" t="s">
        <v>176</v>
      </c>
      <c r="D71" s="42"/>
      <c r="E71" s="42"/>
      <c r="F71" s="42"/>
      <c r="G71" s="42"/>
      <c r="H71" s="42"/>
      <c r="I71" s="42"/>
      <c r="J71" s="42"/>
      <c r="K71" s="42"/>
      <c r="L71" s="147"/>
      <c r="S71" s="40"/>
      <c r="T71" s="40"/>
      <c r="U71" s="40"/>
      <c r="V71" s="40"/>
      <c r="W71" s="40"/>
      <c r="X71" s="40"/>
      <c r="Y71" s="40"/>
      <c r="Z71" s="40"/>
      <c r="AA71" s="40"/>
      <c r="AB71" s="40"/>
      <c r="AC71" s="40"/>
      <c r="AD71" s="40"/>
      <c r="AE71" s="40"/>
    </row>
    <row r="72" s="2" customFormat="1" ht="6.96" customHeight="1">
      <c r="A72" s="40"/>
      <c r="B72" s="41"/>
      <c r="C72" s="42"/>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12" customHeight="1">
      <c r="A73" s="40"/>
      <c r="B73" s="41"/>
      <c r="C73" s="34" t="s">
        <v>16</v>
      </c>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16.5" customHeight="1">
      <c r="A74" s="40"/>
      <c r="B74" s="41"/>
      <c r="C74" s="42"/>
      <c r="D74" s="42"/>
      <c r="E74" s="172" t="str">
        <f>E7</f>
        <v>Oprava trati v úseku 1. TK Velké Březno - Boletice n.L. a 1. SK v žst. Boletice_OPRAVA č.1</v>
      </c>
      <c r="F74" s="34"/>
      <c r="G74" s="34"/>
      <c r="H74" s="34"/>
      <c r="I74" s="42"/>
      <c r="J74" s="42"/>
      <c r="K74" s="42"/>
      <c r="L74" s="147"/>
      <c r="S74" s="40"/>
      <c r="T74" s="40"/>
      <c r="U74" s="40"/>
      <c r="V74" s="40"/>
      <c r="W74" s="40"/>
      <c r="X74" s="40"/>
      <c r="Y74" s="40"/>
      <c r="Z74" s="40"/>
      <c r="AA74" s="40"/>
      <c r="AB74" s="40"/>
      <c r="AC74" s="40"/>
      <c r="AD74" s="40"/>
      <c r="AE74" s="40"/>
    </row>
    <row r="75" s="1" customFormat="1" ht="12" customHeight="1">
      <c r="B75" s="23"/>
      <c r="C75" s="34" t="s">
        <v>162</v>
      </c>
      <c r="D75" s="24"/>
      <c r="E75" s="24"/>
      <c r="F75" s="24"/>
      <c r="G75" s="24"/>
      <c r="H75" s="24"/>
      <c r="I75" s="24"/>
      <c r="J75" s="24"/>
      <c r="K75" s="24"/>
      <c r="L75" s="22"/>
    </row>
    <row r="76" s="2" customFormat="1" ht="16.5" customHeight="1">
      <c r="A76" s="40"/>
      <c r="B76" s="41"/>
      <c r="C76" s="42"/>
      <c r="D76" s="42"/>
      <c r="E76" s="172" t="s">
        <v>1778</v>
      </c>
      <c r="F76" s="42"/>
      <c r="G76" s="42"/>
      <c r="H76" s="42"/>
      <c r="I76" s="42"/>
      <c r="J76" s="42"/>
      <c r="K76" s="42"/>
      <c r="L76" s="147"/>
      <c r="S76" s="40"/>
      <c r="T76" s="40"/>
      <c r="U76" s="40"/>
      <c r="V76" s="40"/>
      <c r="W76" s="40"/>
      <c r="X76" s="40"/>
      <c r="Y76" s="40"/>
      <c r="Z76" s="40"/>
      <c r="AA76" s="40"/>
      <c r="AB76" s="40"/>
      <c r="AC76" s="40"/>
      <c r="AD76" s="40"/>
      <c r="AE76" s="40"/>
    </row>
    <row r="77" s="2" customFormat="1" ht="12" customHeight="1">
      <c r="A77" s="40"/>
      <c r="B77" s="41"/>
      <c r="C77" s="34" t="s">
        <v>164</v>
      </c>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16.5" customHeight="1">
      <c r="A78" s="40"/>
      <c r="B78" s="41"/>
      <c r="C78" s="42"/>
      <c r="D78" s="42"/>
      <c r="E78" s="71" t="str">
        <f>E11</f>
        <v>SO1.3 - VON</v>
      </c>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2" customHeight="1">
      <c r="A80" s="40"/>
      <c r="B80" s="41"/>
      <c r="C80" s="34" t="s">
        <v>21</v>
      </c>
      <c r="D80" s="42"/>
      <c r="E80" s="42"/>
      <c r="F80" s="29" t="str">
        <f>F14</f>
        <v xml:space="preserve"> </v>
      </c>
      <c r="G80" s="42"/>
      <c r="H80" s="42"/>
      <c r="I80" s="34" t="s">
        <v>23</v>
      </c>
      <c r="J80" s="74" t="str">
        <f>IF(J14="","",J14)</f>
        <v>15. 3. 2021</v>
      </c>
      <c r="K80" s="42"/>
      <c r="L80" s="147"/>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42"/>
      <c r="J81" s="42"/>
      <c r="K81" s="42"/>
      <c r="L81" s="147"/>
      <c r="S81" s="40"/>
      <c r="T81" s="40"/>
      <c r="U81" s="40"/>
      <c r="V81" s="40"/>
      <c r="W81" s="40"/>
      <c r="X81" s="40"/>
      <c r="Y81" s="40"/>
      <c r="Z81" s="40"/>
      <c r="AA81" s="40"/>
      <c r="AB81" s="40"/>
      <c r="AC81" s="40"/>
      <c r="AD81" s="40"/>
      <c r="AE81" s="40"/>
    </row>
    <row r="82" s="2" customFormat="1" ht="15.15" customHeight="1">
      <c r="A82" s="40"/>
      <c r="B82" s="41"/>
      <c r="C82" s="34" t="s">
        <v>25</v>
      </c>
      <c r="D82" s="42"/>
      <c r="E82" s="42"/>
      <c r="F82" s="29" t="str">
        <f>E17</f>
        <v xml:space="preserve"> </v>
      </c>
      <c r="G82" s="42"/>
      <c r="H82" s="42"/>
      <c r="I82" s="34" t="s">
        <v>30</v>
      </c>
      <c r="J82" s="38" t="str">
        <f>E23</f>
        <v xml:space="preserve"> </v>
      </c>
      <c r="K82" s="42"/>
      <c r="L82" s="147"/>
      <c r="S82" s="40"/>
      <c r="T82" s="40"/>
      <c r="U82" s="40"/>
      <c r="V82" s="40"/>
      <c r="W82" s="40"/>
      <c r="X82" s="40"/>
      <c r="Y82" s="40"/>
      <c r="Z82" s="40"/>
      <c r="AA82" s="40"/>
      <c r="AB82" s="40"/>
      <c r="AC82" s="40"/>
      <c r="AD82" s="40"/>
      <c r="AE82" s="40"/>
    </row>
    <row r="83" s="2" customFormat="1" ht="15.15" customHeight="1">
      <c r="A83" s="40"/>
      <c r="B83" s="41"/>
      <c r="C83" s="34" t="s">
        <v>28</v>
      </c>
      <c r="D83" s="42"/>
      <c r="E83" s="42"/>
      <c r="F83" s="29" t="str">
        <f>IF(E20="","",E20)</f>
        <v>Vyplň údaj</v>
      </c>
      <c r="G83" s="42"/>
      <c r="H83" s="42"/>
      <c r="I83" s="34" t="s">
        <v>32</v>
      </c>
      <c r="J83" s="38" t="str">
        <f>E26</f>
        <v>Jilich</v>
      </c>
      <c r="K83" s="42"/>
      <c r="L83" s="147"/>
      <c r="S83" s="40"/>
      <c r="T83" s="40"/>
      <c r="U83" s="40"/>
      <c r="V83" s="40"/>
      <c r="W83" s="40"/>
      <c r="X83" s="40"/>
      <c r="Y83" s="40"/>
      <c r="Z83" s="40"/>
      <c r="AA83" s="40"/>
      <c r="AB83" s="40"/>
      <c r="AC83" s="40"/>
      <c r="AD83" s="40"/>
      <c r="AE83" s="40"/>
    </row>
    <row r="84" s="2" customFormat="1" ht="10.32" customHeight="1">
      <c r="A84" s="40"/>
      <c r="B84" s="41"/>
      <c r="C84" s="42"/>
      <c r="D84" s="42"/>
      <c r="E84" s="42"/>
      <c r="F84" s="42"/>
      <c r="G84" s="42"/>
      <c r="H84" s="42"/>
      <c r="I84" s="42"/>
      <c r="J84" s="42"/>
      <c r="K84" s="42"/>
      <c r="L84" s="147"/>
      <c r="S84" s="40"/>
      <c r="T84" s="40"/>
      <c r="U84" s="40"/>
      <c r="V84" s="40"/>
      <c r="W84" s="40"/>
      <c r="X84" s="40"/>
      <c r="Y84" s="40"/>
      <c r="Z84" s="40"/>
      <c r="AA84" s="40"/>
      <c r="AB84" s="40"/>
      <c r="AC84" s="40"/>
      <c r="AD84" s="40"/>
      <c r="AE84" s="40"/>
    </row>
    <row r="85" s="11" customFormat="1" ht="29.28" customHeight="1">
      <c r="A85" s="188"/>
      <c r="B85" s="189"/>
      <c r="C85" s="190" t="s">
        <v>177</v>
      </c>
      <c r="D85" s="191" t="s">
        <v>55</v>
      </c>
      <c r="E85" s="191" t="s">
        <v>51</v>
      </c>
      <c r="F85" s="191" t="s">
        <v>52</v>
      </c>
      <c r="G85" s="191" t="s">
        <v>178</v>
      </c>
      <c r="H85" s="191" t="s">
        <v>179</v>
      </c>
      <c r="I85" s="191" t="s">
        <v>180</v>
      </c>
      <c r="J85" s="191" t="s">
        <v>172</v>
      </c>
      <c r="K85" s="192" t="s">
        <v>181</v>
      </c>
      <c r="L85" s="193"/>
      <c r="M85" s="94" t="s">
        <v>19</v>
      </c>
      <c r="N85" s="95" t="s">
        <v>40</v>
      </c>
      <c r="O85" s="95" t="s">
        <v>182</v>
      </c>
      <c r="P85" s="95" t="s">
        <v>183</v>
      </c>
      <c r="Q85" s="95" t="s">
        <v>184</v>
      </c>
      <c r="R85" s="95" t="s">
        <v>185</v>
      </c>
      <c r="S85" s="95" t="s">
        <v>186</v>
      </c>
      <c r="T85" s="96" t="s">
        <v>187</v>
      </c>
      <c r="U85" s="188"/>
      <c r="V85" s="188"/>
      <c r="W85" s="188"/>
      <c r="X85" s="188"/>
      <c r="Y85" s="188"/>
      <c r="Z85" s="188"/>
      <c r="AA85" s="188"/>
      <c r="AB85" s="188"/>
      <c r="AC85" s="188"/>
      <c r="AD85" s="188"/>
      <c r="AE85" s="188"/>
    </row>
    <row r="86" s="2" customFormat="1" ht="22.8" customHeight="1">
      <c r="A86" s="40"/>
      <c r="B86" s="41"/>
      <c r="C86" s="101" t="s">
        <v>188</v>
      </c>
      <c r="D86" s="42"/>
      <c r="E86" s="42"/>
      <c r="F86" s="42"/>
      <c r="G86" s="42"/>
      <c r="H86" s="42"/>
      <c r="I86" s="42"/>
      <c r="J86" s="194">
        <f>BK86</f>
        <v>0</v>
      </c>
      <c r="K86" s="42"/>
      <c r="L86" s="46"/>
      <c r="M86" s="97"/>
      <c r="N86" s="195"/>
      <c r="O86" s="98"/>
      <c r="P86" s="196">
        <f>P87</f>
        <v>0</v>
      </c>
      <c r="Q86" s="98"/>
      <c r="R86" s="196">
        <f>R87</f>
        <v>0</v>
      </c>
      <c r="S86" s="98"/>
      <c r="T86" s="197">
        <f>T87</f>
        <v>0</v>
      </c>
      <c r="U86" s="40"/>
      <c r="V86" s="40"/>
      <c r="W86" s="40"/>
      <c r="X86" s="40"/>
      <c r="Y86" s="40"/>
      <c r="Z86" s="40"/>
      <c r="AA86" s="40"/>
      <c r="AB86" s="40"/>
      <c r="AC86" s="40"/>
      <c r="AD86" s="40"/>
      <c r="AE86" s="40"/>
      <c r="AT86" s="19" t="s">
        <v>69</v>
      </c>
      <c r="AU86" s="19" t="s">
        <v>173</v>
      </c>
      <c r="BK86" s="198">
        <f>BK87</f>
        <v>0</v>
      </c>
    </row>
    <row r="87" s="12" customFormat="1" ht="25.92" customHeight="1">
      <c r="A87" s="12"/>
      <c r="B87" s="199"/>
      <c r="C87" s="200"/>
      <c r="D87" s="201" t="s">
        <v>69</v>
      </c>
      <c r="E87" s="202" t="s">
        <v>108</v>
      </c>
      <c r="F87" s="202" t="s">
        <v>883</v>
      </c>
      <c r="G87" s="200"/>
      <c r="H87" s="200"/>
      <c r="I87" s="203"/>
      <c r="J87" s="204">
        <f>BK87</f>
        <v>0</v>
      </c>
      <c r="K87" s="200"/>
      <c r="L87" s="205"/>
      <c r="M87" s="206"/>
      <c r="N87" s="207"/>
      <c r="O87" s="207"/>
      <c r="P87" s="208">
        <f>SUM(P88:P89)</f>
        <v>0</v>
      </c>
      <c r="Q87" s="207"/>
      <c r="R87" s="208">
        <f>SUM(R88:R89)</f>
        <v>0</v>
      </c>
      <c r="S87" s="207"/>
      <c r="T87" s="209">
        <f>SUM(T88:T89)</f>
        <v>0</v>
      </c>
      <c r="U87" s="12"/>
      <c r="V87" s="12"/>
      <c r="W87" s="12"/>
      <c r="X87" s="12"/>
      <c r="Y87" s="12"/>
      <c r="Z87" s="12"/>
      <c r="AA87" s="12"/>
      <c r="AB87" s="12"/>
      <c r="AC87" s="12"/>
      <c r="AD87" s="12"/>
      <c r="AE87" s="12"/>
      <c r="AR87" s="210" t="s">
        <v>192</v>
      </c>
      <c r="AT87" s="211" t="s">
        <v>69</v>
      </c>
      <c r="AU87" s="211" t="s">
        <v>70</v>
      </c>
      <c r="AY87" s="210" t="s">
        <v>191</v>
      </c>
      <c r="BK87" s="212">
        <f>SUM(BK88:BK89)</f>
        <v>0</v>
      </c>
    </row>
    <row r="88" s="2" customFormat="1" ht="16.5" customHeight="1">
      <c r="A88" s="40"/>
      <c r="B88" s="41"/>
      <c r="C88" s="215" t="s">
        <v>77</v>
      </c>
      <c r="D88" s="215" t="s">
        <v>194</v>
      </c>
      <c r="E88" s="216" t="s">
        <v>1879</v>
      </c>
      <c r="F88" s="217" t="s">
        <v>1880</v>
      </c>
      <c r="G88" s="218" t="s">
        <v>1358</v>
      </c>
      <c r="H88" s="301"/>
      <c r="I88" s="220"/>
      <c r="J88" s="221">
        <f>ROUND(I88*H88,2)</f>
        <v>0</v>
      </c>
      <c r="K88" s="217" t="s">
        <v>345</v>
      </c>
      <c r="L88" s="46"/>
      <c r="M88" s="222" t="s">
        <v>19</v>
      </c>
      <c r="N88" s="223" t="s">
        <v>41</v>
      </c>
      <c r="O88" s="86"/>
      <c r="P88" s="224">
        <f>O88*H88</f>
        <v>0</v>
      </c>
      <c r="Q88" s="224">
        <v>0</v>
      </c>
      <c r="R88" s="224">
        <f>Q88*H88</f>
        <v>0</v>
      </c>
      <c r="S88" s="224">
        <v>0</v>
      </c>
      <c r="T88" s="225">
        <f>S88*H88</f>
        <v>0</v>
      </c>
      <c r="U88" s="40"/>
      <c r="V88" s="40"/>
      <c r="W88" s="40"/>
      <c r="X88" s="40"/>
      <c r="Y88" s="40"/>
      <c r="Z88" s="40"/>
      <c r="AA88" s="40"/>
      <c r="AB88" s="40"/>
      <c r="AC88" s="40"/>
      <c r="AD88" s="40"/>
      <c r="AE88" s="40"/>
      <c r="AR88" s="226" t="s">
        <v>119</v>
      </c>
      <c r="AT88" s="226" t="s">
        <v>194</v>
      </c>
      <c r="AU88" s="226" t="s">
        <v>77</v>
      </c>
      <c r="AY88" s="19" t="s">
        <v>191</v>
      </c>
      <c r="BE88" s="227">
        <f>IF(N88="základní",J88,0)</f>
        <v>0</v>
      </c>
      <c r="BF88" s="227">
        <f>IF(N88="snížená",J88,0)</f>
        <v>0</v>
      </c>
      <c r="BG88" s="227">
        <f>IF(N88="zákl. přenesená",J88,0)</f>
        <v>0</v>
      </c>
      <c r="BH88" s="227">
        <f>IF(N88="sníž. přenesená",J88,0)</f>
        <v>0</v>
      </c>
      <c r="BI88" s="227">
        <f>IF(N88="nulová",J88,0)</f>
        <v>0</v>
      </c>
      <c r="BJ88" s="19" t="s">
        <v>77</v>
      </c>
      <c r="BK88" s="227">
        <f>ROUND(I88*H88,2)</f>
        <v>0</v>
      </c>
      <c r="BL88" s="19" t="s">
        <v>119</v>
      </c>
      <c r="BM88" s="226" t="s">
        <v>1881</v>
      </c>
    </row>
    <row r="89" s="2" customFormat="1" ht="16.5" customHeight="1">
      <c r="A89" s="40"/>
      <c r="B89" s="41"/>
      <c r="C89" s="215" t="s">
        <v>79</v>
      </c>
      <c r="D89" s="215" t="s">
        <v>194</v>
      </c>
      <c r="E89" s="216" t="s">
        <v>1882</v>
      </c>
      <c r="F89" s="217" t="s">
        <v>1883</v>
      </c>
      <c r="G89" s="218" t="s">
        <v>1358</v>
      </c>
      <c r="H89" s="301"/>
      <c r="I89" s="220"/>
      <c r="J89" s="221">
        <f>ROUND(I89*H89,2)</f>
        <v>0</v>
      </c>
      <c r="K89" s="217" t="s">
        <v>345</v>
      </c>
      <c r="L89" s="46"/>
      <c r="M89" s="279" t="s">
        <v>19</v>
      </c>
      <c r="N89" s="280" t="s">
        <v>41</v>
      </c>
      <c r="O89" s="281"/>
      <c r="P89" s="282">
        <f>O89*H89</f>
        <v>0</v>
      </c>
      <c r="Q89" s="282">
        <v>0</v>
      </c>
      <c r="R89" s="282">
        <f>Q89*H89</f>
        <v>0</v>
      </c>
      <c r="S89" s="282">
        <v>0</v>
      </c>
      <c r="T89" s="283">
        <f>S89*H89</f>
        <v>0</v>
      </c>
      <c r="U89" s="40"/>
      <c r="V89" s="40"/>
      <c r="W89" s="40"/>
      <c r="X89" s="40"/>
      <c r="Y89" s="40"/>
      <c r="Z89" s="40"/>
      <c r="AA89" s="40"/>
      <c r="AB89" s="40"/>
      <c r="AC89" s="40"/>
      <c r="AD89" s="40"/>
      <c r="AE89" s="40"/>
      <c r="AR89" s="226" t="s">
        <v>119</v>
      </c>
      <c r="AT89" s="226" t="s">
        <v>194</v>
      </c>
      <c r="AU89" s="226" t="s">
        <v>77</v>
      </c>
      <c r="AY89" s="19" t="s">
        <v>191</v>
      </c>
      <c r="BE89" s="227">
        <f>IF(N89="základní",J89,0)</f>
        <v>0</v>
      </c>
      <c r="BF89" s="227">
        <f>IF(N89="snížená",J89,0)</f>
        <v>0</v>
      </c>
      <c r="BG89" s="227">
        <f>IF(N89="zákl. přenesená",J89,0)</f>
        <v>0</v>
      </c>
      <c r="BH89" s="227">
        <f>IF(N89="sníž. přenesená",J89,0)</f>
        <v>0</v>
      </c>
      <c r="BI89" s="227">
        <f>IF(N89="nulová",J89,0)</f>
        <v>0</v>
      </c>
      <c r="BJ89" s="19" t="s">
        <v>77</v>
      </c>
      <c r="BK89" s="227">
        <f>ROUND(I89*H89,2)</f>
        <v>0</v>
      </c>
      <c r="BL89" s="19" t="s">
        <v>119</v>
      </c>
      <c r="BM89" s="226" t="s">
        <v>1884</v>
      </c>
    </row>
    <row r="90" s="2" customFormat="1" ht="6.96" customHeight="1">
      <c r="A90" s="40"/>
      <c r="B90" s="61"/>
      <c r="C90" s="62"/>
      <c r="D90" s="62"/>
      <c r="E90" s="62"/>
      <c r="F90" s="62"/>
      <c r="G90" s="62"/>
      <c r="H90" s="62"/>
      <c r="I90" s="62"/>
      <c r="J90" s="62"/>
      <c r="K90" s="62"/>
      <c r="L90" s="46"/>
      <c r="M90" s="40"/>
      <c r="O90" s="40"/>
      <c r="P90" s="40"/>
      <c r="Q90" s="40"/>
      <c r="R90" s="40"/>
      <c r="S90" s="40"/>
      <c r="T90" s="40"/>
      <c r="U90" s="40"/>
      <c r="V90" s="40"/>
      <c r="W90" s="40"/>
      <c r="X90" s="40"/>
      <c r="Y90" s="40"/>
      <c r="Z90" s="40"/>
      <c r="AA90" s="40"/>
      <c r="AB90" s="40"/>
      <c r="AC90" s="40"/>
      <c r="AD90" s="40"/>
      <c r="AE90" s="40"/>
    </row>
  </sheetData>
  <sheetProtection sheet="1" autoFilter="0" formatColumns="0" formatRows="0" objects="1" scenarios="1" spinCount="100000" saltValue="YG/Cyi1qpokgX+o2GVA9cExNOOnxfoEnKJc9/7YiZZeErzbKziK8Tbh2Rjn23VSUk4sIVQIHVh2ImG09jOG6Cg==" hashValue="YxMfdCCGeZOi3EQfDZ9Z+wyfsu0UnkAD4zduX+t+A+DxneihNkngamlURBGJ21U8Zuzvd9ycbjKKrrx62SqTcg==" algorithmName="SHA-512" password="CC35"/>
  <autoFilter ref="C85:K89"/>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2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25" style="1" customWidth="1"/>
    <col min="4" max="4" width="130.832" style="1" customWidth="1"/>
    <col min="5" max="5" width="13.33203" style="1" customWidth="1"/>
    <col min="6" max="6" width="20" style="1" customWidth="1"/>
    <col min="7" max="7" width="1.667969" style="1" customWidth="1"/>
    <col min="8" max="8" width="8.332031" style="1" customWidth="1"/>
  </cols>
  <sheetData>
    <row r="1" s="1" customFormat="1" ht="11.28" customHeight="1"/>
    <row r="2" s="1" customFormat="1" ht="36.96" customHeight="1"/>
    <row r="3" s="1" customFormat="1" ht="6.96" customHeight="1">
      <c r="B3" s="141"/>
      <c r="C3" s="142"/>
      <c r="D3" s="142"/>
      <c r="E3" s="142"/>
      <c r="F3" s="142"/>
      <c r="G3" s="142"/>
      <c r="H3" s="22"/>
    </row>
    <row r="4" s="1" customFormat="1" ht="24.96" customHeight="1">
      <c r="B4" s="22"/>
      <c r="C4" s="143" t="s">
        <v>1885</v>
      </c>
      <c r="H4" s="22"/>
    </row>
    <row r="5" s="1" customFormat="1" ht="12" customHeight="1">
      <c r="B5" s="22"/>
      <c r="C5" s="302" t="s">
        <v>13</v>
      </c>
      <c r="D5" s="152" t="s">
        <v>14</v>
      </c>
      <c r="E5" s="1"/>
      <c r="F5" s="1"/>
      <c r="H5" s="22"/>
    </row>
    <row r="6" s="1" customFormat="1" ht="36.96" customHeight="1">
      <c r="B6" s="22"/>
      <c r="C6" s="303" t="s">
        <v>16</v>
      </c>
      <c r="D6" s="304" t="s">
        <v>17</v>
      </c>
      <c r="E6" s="1"/>
      <c r="F6" s="1"/>
      <c r="H6" s="22"/>
    </row>
    <row r="7" s="1" customFormat="1" ht="16.5" customHeight="1">
      <c r="B7" s="22"/>
      <c r="C7" s="145" t="s">
        <v>23</v>
      </c>
      <c r="D7" s="149" t="str">
        <f>'Rekapitulace stavby'!AN8</f>
        <v>15. 3. 2021</v>
      </c>
      <c r="H7" s="22"/>
    </row>
    <row r="8" s="2" customFormat="1" ht="10.8" customHeight="1">
      <c r="A8" s="40"/>
      <c r="B8" s="46"/>
      <c r="C8" s="40"/>
      <c r="D8" s="40"/>
      <c r="E8" s="40"/>
      <c r="F8" s="40"/>
      <c r="G8" s="40"/>
      <c r="H8" s="46"/>
    </row>
    <row r="9" s="11" customFormat="1" ht="29.28" customHeight="1">
      <c r="A9" s="188"/>
      <c r="B9" s="305"/>
      <c r="C9" s="306" t="s">
        <v>51</v>
      </c>
      <c r="D9" s="307" t="s">
        <v>52</v>
      </c>
      <c r="E9" s="307" t="s">
        <v>178</v>
      </c>
      <c r="F9" s="308" t="s">
        <v>1886</v>
      </c>
      <c r="G9" s="188"/>
      <c r="H9" s="305"/>
    </row>
    <row r="10" s="2" customFormat="1" ht="26.4" customHeight="1">
      <c r="A10" s="40"/>
      <c r="B10" s="46"/>
      <c r="C10" s="309" t="s">
        <v>1887</v>
      </c>
      <c r="D10" s="309" t="s">
        <v>96</v>
      </c>
      <c r="E10" s="40"/>
      <c r="F10" s="40"/>
      <c r="G10" s="40"/>
      <c r="H10" s="46"/>
    </row>
    <row r="11" s="2" customFormat="1" ht="16.8" customHeight="1">
      <c r="A11" s="40"/>
      <c r="B11" s="46"/>
      <c r="C11" s="310" t="s">
        <v>757</v>
      </c>
      <c r="D11" s="311" t="s">
        <v>1888</v>
      </c>
      <c r="E11" s="312" t="s">
        <v>19</v>
      </c>
      <c r="F11" s="313">
        <v>126.544</v>
      </c>
      <c r="G11" s="40"/>
      <c r="H11" s="46"/>
    </row>
    <row r="12" s="2" customFormat="1" ht="16.8" customHeight="1">
      <c r="A12" s="40"/>
      <c r="B12" s="46"/>
      <c r="C12" s="314" t="s">
        <v>757</v>
      </c>
      <c r="D12" s="314" t="s">
        <v>758</v>
      </c>
      <c r="E12" s="19" t="s">
        <v>19</v>
      </c>
      <c r="F12" s="315">
        <v>126.544</v>
      </c>
      <c r="G12" s="40"/>
      <c r="H12" s="46"/>
    </row>
    <row r="13" s="2" customFormat="1" ht="16.8" customHeight="1">
      <c r="A13" s="40"/>
      <c r="B13" s="46"/>
      <c r="C13" s="316" t="s">
        <v>1889</v>
      </c>
      <c r="D13" s="40"/>
      <c r="E13" s="40"/>
      <c r="F13" s="40"/>
      <c r="G13" s="40"/>
      <c r="H13" s="46"/>
    </row>
    <row r="14" s="2" customFormat="1" ht="16.8" customHeight="1">
      <c r="A14" s="40"/>
      <c r="B14" s="46"/>
      <c r="C14" s="314" t="s">
        <v>753</v>
      </c>
      <c r="D14" s="314" t="s">
        <v>754</v>
      </c>
      <c r="E14" s="19" t="s">
        <v>244</v>
      </c>
      <c r="F14" s="315">
        <v>126.544</v>
      </c>
      <c r="G14" s="40"/>
      <c r="H14" s="46"/>
    </row>
    <row r="15" s="2" customFormat="1">
      <c r="A15" s="40"/>
      <c r="B15" s="46"/>
      <c r="C15" s="314" t="s">
        <v>436</v>
      </c>
      <c r="D15" s="314" t="s">
        <v>1890</v>
      </c>
      <c r="E15" s="19" t="s">
        <v>244</v>
      </c>
      <c r="F15" s="315">
        <v>395.10700000000003</v>
      </c>
      <c r="G15" s="40"/>
      <c r="H15" s="46"/>
    </row>
    <row r="16" s="2" customFormat="1" ht="16.8" customHeight="1">
      <c r="A16" s="40"/>
      <c r="B16" s="46"/>
      <c r="C16" s="310" t="s">
        <v>622</v>
      </c>
      <c r="D16" s="311" t="s">
        <v>623</v>
      </c>
      <c r="E16" s="312" t="s">
        <v>19</v>
      </c>
      <c r="F16" s="313">
        <v>287.60000000000002</v>
      </c>
      <c r="G16" s="40"/>
      <c r="H16" s="46"/>
    </row>
    <row r="17" s="2" customFormat="1" ht="16.8" customHeight="1">
      <c r="A17" s="40"/>
      <c r="B17" s="46"/>
      <c r="C17" s="314" t="s">
        <v>19</v>
      </c>
      <c r="D17" s="314" t="s">
        <v>734</v>
      </c>
      <c r="E17" s="19" t="s">
        <v>19</v>
      </c>
      <c r="F17" s="315">
        <v>86</v>
      </c>
      <c r="G17" s="40"/>
      <c r="H17" s="46"/>
    </row>
    <row r="18" s="2" customFormat="1" ht="16.8" customHeight="1">
      <c r="A18" s="40"/>
      <c r="B18" s="46"/>
      <c r="C18" s="314" t="s">
        <v>19</v>
      </c>
      <c r="D18" s="314" t="s">
        <v>745</v>
      </c>
      <c r="E18" s="19" t="s">
        <v>19</v>
      </c>
      <c r="F18" s="315">
        <v>25</v>
      </c>
      <c r="G18" s="40"/>
      <c r="H18" s="46"/>
    </row>
    <row r="19" s="2" customFormat="1" ht="16.8" customHeight="1">
      <c r="A19" s="40"/>
      <c r="B19" s="46"/>
      <c r="C19" s="314" t="s">
        <v>19</v>
      </c>
      <c r="D19" s="314" t="s">
        <v>736</v>
      </c>
      <c r="E19" s="19" t="s">
        <v>19</v>
      </c>
      <c r="F19" s="315">
        <v>54</v>
      </c>
      <c r="G19" s="40"/>
      <c r="H19" s="46"/>
    </row>
    <row r="20" s="2" customFormat="1" ht="16.8" customHeight="1">
      <c r="A20" s="40"/>
      <c r="B20" s="46"/>
      <c r="C20" s="314" t="s">
        <v>19</v>
      </c>
      <c r="D20" s="314" t="s">
        <v>746</v>
      </c>
      <c r="E20" s="19" t="s">
        <v>19</v>
      </c>
      <c r="F20" s="315">
        <v>7.2000000000000002</v>
      </c>
      <c r="G20" s="40"/>
      <c r="H20" s="46"/>
    </row>
    <row r="21" s="2" customFormat="1" ht="16.8" customHeight="1">
      <c r="A21" s="40"/>
      <c r="B21" s="46"/>
      <c r="C21" s="314" t="s">
        <v>19</v>
      </c>
      <c r="D21" s="314" t="s">
        <v>747</v>
      </c>
      <c r="E21" s="19" t="s">
        <v>19</v>
      </c>
      <c r="F21" s="315">
        <v>25.199999999999999</v>
      </c>
      <c r="G21" s="40"/>
      <c r="H21" s="46"/>
    </row>
    <row r="22" s="2" customFormat="1" ht="16.8" customHeight="1">
      <c r="A22" s="40"/>
      <c r="B22" s="46"/>
      <c r="C22" s="314" t="s">
        <v>19</v>
      </c>
      <c r="D22" s="314" t="s">
        <v>748</v>
      </c>
      <c r="E22" s="19" t="s">
        <v>19</v>
      </c>
      <c r="F22" s="315">
        <v>25.199999999999999</v>
      </c>
      <c r="G22" s="40"/>
      <c r="H22" s="46"/>
    </row>
    <row r="23" s="2" customFormat="1" ht="16.8" customHeight="1">
      <c r="A23" s="40"/>
      <c r="B23" s="46"/>
      <c r="C23" s="314" t="s">
        <v>19</v>
      </c>
      <c r="D23" s="314" t="s">
        <v>740</v>
      </c>
      <c r="E23" s="19" t="s">
        <v>19</v>
      </c>
      <c r="F23" s="315">
        <v>38</v>
      </c>
      <c r="G23" s="40"/>
      <c r="H23" s="46"/>
    </row>
    <row r="24" s="2" customFormat="1" ht="16.8" customHeight="1">
      <c r="A24" s="40"/>
      <c r="B24" s="46"/>
      <c r="C24" s="314" t="s">
        <v>19</v>
      </c>
      <c r="D24" s="314" t="s">
        <v>749</v>
      </c>
      <c r="E24" s="19" t="s">
        <v>19</v>
      </c>
      <c r="F24" s="315">
        <v>27</v>
      </c>
      <c r="G24" s="40"/>
      <c r="H24" s="46"/>
    </row>
    <row r="25" s="2" customFormat="1" ht="16.8" customHeight="1">
      <c r="A25" s="40"/>
      <c r="B25" s="46"/>
      <c r="C25" s="314" t="s">
        <v>622</v>
      </c>
      <c r="D25" s="314" t="s">
        <v>209</v>
      </c>
      <c r="E25" s="19" t="s">
        <v>19</v>
      </c>
      <c r="F25" s="315">
        <v>287.60000000000002</v>
      </c>
      <c r="G25" s="40"/>
      <c r="H25" s="46"/>
    </row>
    <row r="26" s="2" customFormat="1" ht="16.8" customHeight="1">
      <c r="A26" s="40"/>
      <c r="B26" s="46"/>
      <c r="C26" s="316" t="s">
        <v>1889</v>
      </c>
      <c r="D26" s="40"/>
      <c r="E26" s="40"/>
      <c r="F26" s="40"/>
      <c r="G26" s="40"/>
      <c r="H26" s="46"/>
    </row>
    <row r="27" s="2" customFormat="1" ht="16.8" customHeight="1">
      <c r="A27" s="40"/>
      <c r="B27" s="46"/>
      <c r="C27" s="314" t="s">
        <v>742</v>
      </c>
      <c r="D27" s="314" t="s">
        <v>1891</v>
      </c>
      <c r="E27" s="19" t="s">
        <v>367</v>
      </c>
      <c r="F27" s="315">
        <v>287.60000000000002</v>
      </c>
      <c r="G27" s="40"/>
      <c r="H27" s="46"/>
    </row>
    <row r="28" s="2" customFormat="1" ht="16.8" customHeight="1">
      <c r="A28" s="40"/>
      <c r="B28" s="46"/>
      <c r="C28" s="314" t="s">
        <v>750</v>
      </c>
      <c r="D28" s="314" t="s">
        <v>1892</v>
      </c>
      <c r="E28" s="19" t="s">
        <v>367</v>
      </c>
      <c r="F28" s="315">
        <v>287.60000000000002</v>
      </c>
      <c r="G28" s="40"/>
      <c r="H28" s="46"/>
    </row>
    <row r="29" s="2" customFormat="1" ht="16.8" customHeight="1">
      <c r="A29" s="40"/>
      <c r="B29" s="46"/>
      <c r="C29" s="314" t="s">
        <v>753</v>
      </c>
      <c r="D29" s="314" t="s">
        <v>754</v>
      </c>
      <c r="E29" s="19" t="s">
        <v>244</v>
      </c>
      <c r="F29" s="315">
        <v>126.544</v>
      </c>
      <c r="G29" s="40"/>
      <c r="H29" s="46"/>
    </row>
    <row r="30" s="2" customFormat="1" ht="16.8" customHeight="1">
      <c r="A30" s="40"/>
      <c r="B30" s="46"/>
      <c r="C30" s="314" t="s">
        <v>759</v>
      </c>
      <c r="D30" s="314" t="s">
        <v>760</v>
      </c>
      <c r="E30" s="19" t="s">
        <v>367</v>
      </c>
      <c r="F30" s="315">
        <v>287.60000000000002</v>
      </c>
      <c r="G30" s="40"/>
      <c r="H30" s="46"/>
    </row>
    <row r="31" s="2" customFormat="1" ht="16.8" customHeight="1">
      <c r="A31" s="40"/>
      <c r="B31" s="46"/>
      <c r="C31" s="310" t="s">
        <v>625</v>
      </c>
      <c r="D31" s="311" t="s">
        <v>626</v>
      </c>
      <c r="E31" s="312" t="s">
        <v>19</v>
      </c>
      <c r="F31" s="313">
        <v>7.0739999999999998</v>
      </c>
      <c r="G31" s="40"/>
      <c r="H31" s="46"/>
    </row>
    <row r="32" s="2" customFormat="1" ht="16.8" customHeight="1">
      <c r="A32" s="40"/>
      <c r="B32" s="46"/>
      <c r="C32" s="314" t="s">
        <v>19</v>
      </c>
      <c r="D32" s="314" t="s">
        <v>708</v>
      </c>
      <c r="E32" s="19" t="s">
        <v>19</v>
      </c>
      <c r="F32" s="315">
        <v>0</v>
      </c>
      <c r="G32" s="40"/>
      <c r="H32" s="46"/>
    </row>
    <row r="33" s="2" customFormat="1" ht="16.8" customHeight="1">
      <c r="A33" s="40"/>
      <c r="B33" s="46"/>
      <c r="C33" s="314" t="s">
        <v>19</v>
      </c>
      <c r="D33" s="314" t="s">
        <v>709</v>
      </c>
      <c r="E33" s="19" t="s">
        <v>19</v>
      </c>
      <c r="F33" s="315">
        <v>0.432</v>
      </c>
      <c r="G33" s="40"/>
      <c r="H33" s="46"/>
    </row>
    <row r="34" s="2" customFormat="1" ht="16.8" customHeight="1">
      <c r="A34" s="40"/>
      <c r="B34" s="46"/>
      <c r="C34" s="314" t="s">
        <v>19</v>
      </c>
      <c r="D34" s="314" t="s">
        <v>710</v>
      </c>
      <c r="E34" s="19" t="s">
        <v>19</v>
      </c>
      <c r="F34" s="315">
        <v>0.86399999999999999</v>
      </c>
      <c r="G34" s="40"/>
      <c r="H34" s="46"/>
    </row>
    <row r="35" s="2" customFormat="1" ht="16.8" customHeight="1">
      <c r="A35" s="40"/>
      <c r="B35" s="46"/>
      <c r="C35" s="314" t="s">
        <v>19</v>
      </c>
      <c r="D35" s="314" t="s">
        <v>711</v>
      </c>
      <c r="E35" s="19" t="s">
        <v>19</v>
      </c>
      <c r="F35" s="315">
        <v>0.432</v>
      </c>
      <c r="G35" s="40"/>
      <c r="H35" s="46"/>
    </row>
    <row r="36" s="2" customFormat="1" ht="16.8" customHeight="1">
      <c r="A36" s="40"/>
      <c r="B36" s="46"/>
      <c r="C36" s="314" t="s">
        <v>19</v>
      </c>
      <c r="D36" s="314" t="s">
        <v>712</v>
      </c>
      <c r="E36" s="19" t="s">
        <v>19</v>
      </c>
      <c r="F36" s="315">
        <v>0.86399999999999999</v>
      </c>
      <c r="G36" s="40"/>
      <c r="H36" s="46"/>
    </row>
    <row r="37" s="2" customFormat="1" ht="16.8" customHeight="1">
      <c r="A37" s="40"/>
      <c r="B37" s="46"/>
      <c r="C37" s="314" t="s">
        <v>19</v>
      </c>
      <c r="D37" s="314" t="s">
        <v>713</v>
      </c>
      <c r="E37" s="19" t="s">
        <v>19</v>
      </c>
      <c r="F37" s="315">
        <v>1.008</v>
      </c>
      <c r="G37" s="40"/>
      <c r="H37" s="46"/>
    </row>
    <row r="38" s="2" customFormat="1" ht="16.8" customHeight="1">
      <c r="A38" s="40"/>
      <c r="B38" s="46"/>
      <c r="C38" s="314" t="s">
        <v>714</v>
      </c>
      <c r="D38" s="314" t="s">
        <v>715</v>
      </c>
      <c r="E38" s="19" t="s">
        <v>19</v>
      </c>
      <c r="F38" s="315">
        <v>1.1519999999999999</v>
      </c>
      <c r="G38" s="40"/>
      <c r="H38" s="46"/>
    </row>
    <row r="39" s="2" customFormat="1" ht="16.8" customHeight="1">
      <c r="A39" s="40"/>
      <c r="B39" s="46"/>
      <c r="C39" s="314" t="s">
        <v>19</v>
      </c>
      <c r="D39" s="314" t="s">
        <v>716</v>
      </c>
      <c r="E39" s="19" t="s">
        <v>19</v>
      </c>
      <c r="F39" s="315">
        <v>0.86399999999999999</v>
      </c>
      <c r="G39" s="40"/>
      <c r="H39" s="46"/>
    </row>
    <row r="40" s="2" customFormat="1" ht="16.8" customHeight="1">
      <c r="A40" s="40"/>
      <c r="B40" s="46"/>
      <c r="C40" s="314" t="s">
        <v>19</v>
      </c>
      <c r="D40" s="314" t="s">
        <v>718</v>
      </c>
      <c r="E40" s="19" t="s">
        <v>19</v>
      </c>
      <c r="F40" s="315">
        <v>0</v>
      </c>
      <c r="G40" s="40"/>
      <c r="H40" s="46"/>
    </row>
    <row r="41" s="2" customFormat="1" ht="16.8" customHeight="1">
      <c r="A41" s="40"/>
      <c r="B41" s="46"/>
      <c r="C41" s="314" t="s">
        <v>19</v>
      </c>
      <c r="D41" s="314" t="s">
        <v>719</v>
      </c>
      <c r="E41" s="19" t="s">
        <v>19</v>
      </c>
      <c r="F41" s="315">
        <v>1.458</v>
      </c>
      <c r="G41" s="40"/>
      <c r="H41" s="46"/>
    </row>
    <row r="42" s="2" customFormat="1" ht="16.8" customHeight="1">
      <c r="A42" s="40"/>
      <c r="B42" s="46"/>
      <c r="C42" s="314" t="s">
        <v>625</v>
      </c>
      <c r="D42" s="314" t="s">
        <v>209</v>
      </c>
      <c r="E42" s="19" t="s">
        <v>19</v>
      </c>
      <c r="F42" s="315">
        <v>7.0739999999999998</v>
      </c>
      <c r="G42" s="40"/>
      <c r="H42" s="46"/>
    </row>
    <row r="43" s="2" customFormat="1" ht="16.8" customHeight="1">
      <c r="A43" s="40"/>
      <c r="B43" s="46"/>
      <c r="C43" s="316" t="s">
        <v>1889</v>
      </c>
      <c r="D43" s="40"/>
      <c r="E43" s="40"/>
      <c r="F43" s="40"/>
      <c r="G43" s="40"/>
      <c r="H43" s="46"/>
    </row>
    <row r="44" s="2" customFormat="1" ht="16.8" customHeight="1">
      <c r="A44" s="40"/>
      <c r="B44" s="46"/>
      <c r="C44" s="314" t="s">
        <v>486</v>
      </c>
      <c r="D44" s="314" t="s">
        <v>487</v>
      </c>
      <c r="E44" s="19" t="s">
        <v>236</v>
      </c>
      <c r="F44" s="315">
        <v>7.0739999999999998</v>
      </c>
      <c r="G44" s="40"/>
      <c r="H44" s="46"/>
    </row>
    <row r="45" s="2" customFormat="1">
      <c r="A45" s="40"/>
      <c r="B45" s="46"/>
      <c r="C45" s="314" t="s">
        <v>436</v>
      </c>
      <c r="D45" s="314" t="s">
        <v>1890</v>
      </c>
      <c r="E45" s="19" t="s">
        <v>244</v>
      </c>
      <c r="F45" s="315">
        <v>395.10700000000003</v>
      </c>
      <c r="G45" s="40"/>
      <c r="H45" s="46"/>
    </row>
    <row r="46" s="2" customFormat="1" ht="16.8" customHeight="1">
      <c r="A46" s="40"/>
      <c r="B46" s="46"/>
      <c r="C46" s="310" t="s">
        <v>628</v>
      </c>
      <c r="D46" s="311" t="s">
        <v>629</v>
      </c>
      <c r="E46" s="312" t="s">
        <v>19</v>
      </c>
      <c r="F46" s="313">
        <v>40.799999999999997</v>
      </c>
      <c r="G46" s="40"/>
      <c r="H46" s="46"/>
    </row>
    <row r="47" s="2" customFormat="1" ht="16.8" customHeight="1">
      <c r="A47" s="40"/>
      <c r="B47" s="46"/>
      <c r="C47" s="314" t="s">
        <v>19</v>
      </c>
      <c r="D47" s="314" t="s">
        <v>792</v>
      </c>
      <c r="E47" s="19" t="s">
        <v>19</v>
      </c>
      <c r="F47" s="315">
        <v>0</v>
      </c>
      <c r="G47" s="40"/>
      <c r="H47" s="46"/>
    </row>
    <row r="48" s="2" customFormat="1" ht="16.8" customHeight="1">
      <c r="A48" s="40"/>
      <c r="B48" s="46"/>
      <c r="C48" s="314" t="s">
        <v>19</v>
      </c>
      <c r="D48" s="314" t="s">
        <v>793</v>
      </c>
      <c r="E48" s="19" t="s">
        <v>19</v>
      </c>
      <c r="F48" s="315">
        <v>10.800000000000001</v>
      </c>
      <c r="G48" s="40"/>
      <c r="H48" s="46"/>
    </row>
    <row r="49" s="2" customFormat="1" ht="16.8" customHeight="1">
      <c r="A49" s="40"/>
      <c r="B49" s="46"/>
      <c r="C49" s="314" t="s">
        <v>19</v>
      </c>
      <c r="D49" s="314" t="s">
        <v>794</v>
      </c>
      <c r="E49" s="19" t="s">
        <v>19</v>
      </c>
      <c r="F49" s="315">
        <v>5.4000000000000004</v>
      </c>
      <c r="G49" s="40"/>
      <c r="H49" s="46"/>
    </row>
    <row r="50" s="2" customFormat="1" ht="16.8" customHeight="1">
      <c r="A50" s="40"/>
      <c r="B50" s="46"/>
      <c r="C50" s="314" t="s">
        <v>19</v>
      </c>
      <c r="D50" s="314" t="s">
        <v>795</v>
      </c>
      <c r="E50" s="19" t="s">
        <v>19</v>
      </c>
      <c r="F50" s="315">
        <v>2.7000000000000002</v>
      </c>
      <c r="G50" s="40"/>
      <c r="H50" s="46"/>
    </row>
    <row r="51" s="2" customFormat="1" ht="16.8" customHeight="1">
      <c r="A51" s="40"/>
      <c r="B51" s="46"/>
      <c r="C51" s="314" t="s">
        <v>19</v>
      </c>
      <c r="D51" s="314" t="s">
        <v>796</v>
      </c>
      <c r="E51" s="19" t="s">
        <v>19</v>
      </c>
      <c r="F51" s="315">
        <v>5.4000000000000004</v>
      </c>
      <c r="G51" s="40"/>
      <c r="H51" s="46"/>
    </row>
    <row r="52" s="2" customFormat="1" ht="16.8" customHeight="1">
      <c r="A52" s="40"/>
      <c r="B52" s="46"/>
      <c r="C52" s="314" t="s">
        <v>19</v>
      </c>
      <c r="D52" s="314" t="s">
        <v>797</v>
      </c>
      <c r="E52" s="19" t="s">
        <v>19</v>
      </c>
      <c r="F52" s="315">
        <v>6.2999999999999998</v>
      </c>
      <c r="G52" s="40"/>
      <c r="H52" s="46"/>
    </row>
    <row r="53" s="2" customFormat="1" ht="16.8" customHeight="1">
      <c r="A53" s="40"/>
      <c r="B53" s="46"/>
      <c r="C53" s="314" t="s">
        <v>19</v>
      </c>
      <c r="D53" s="314" t="s">
        <v>798</v>
      </c>
      <c r="E53" s="19" t="s">
        <v>19</v>
      </c>
      <c r="F53" s="315">
        <v>4.7999999999999998</v>
      </c>
      <c r="G53" s="40"/>
      <c r="H53" s="46"/>
    </row>
    <row r="54" s="2" customFormat="1" ht="16.8" customHeight="1">
      <c r="A54" s="40"/>
      <c r="B54" s="46"/>
      <c r="C54" s="314" t="s">
        <v>19</v>
      </c>
      <c r="D54" s="314" t="s">
        <v>799</v>
      </c>
      <c r="E54" s="19" t="s">
        <v>19</v>
      </c>
      <c r="F54" s="315">
        <v>5.4000000000000004</v>
      </c>
      <c r="G54" s="40"/>
      <c r="H54" s="46"/>
    </row>
    <row r="55" s="2" customFormat="1" ht="16.8" customHeight="1">
      <c r="A55" s="40"/>
      <c r="B55" s="46"/>
      <c r="C55" s="314" t="s">
        <v>628</v>
      </c>
      <c r="D55" s="314" t="s">
        <v>209</v>
      </c>
      <c r="E55" s="19" t="s">
        <v>19</v>
      </c>
      <c r="F55" s="315">
        <v>40.799999999999997</v>
      </c>
      <c r="G55" s="40"/>
      <c r="H55" s="46"/>
    </row>
    <row r="56" s="2" customFormat="1" ht="16.8" customHeight="1">
      <c r="A56" s="40"/>
      <c r="B56" s="46"/>
      <c r="C56" s="316" t="s">
        <v>1889</v>
      </c>
      <c r="D56" s="40"/>
      <c r="E56" s="40"/>
      <c r="F56" s="40"/>
      <c r="G56" s="40"/>
      <c r="H56" s="46"/>
    </row>
    <row r="57" s="2" customFormat="1" ht="16.8" customHeight="1">
      <c r="A57" s="40"/>
      <c r="B57" s="46"/>
      <c r="C57" s="314" t="s">
        <v>474</v>
      </c>
      <c r="D57" s="314" t="s">
        <v>1893</v>
      </c>
      <c r="E57" s="19" t="s">
        <v>236</v>
      </c>
      <c r="F57" s="315">
        <v>40.799999999999997</v>
      </c>
      <c r="G57" s="40"/>
      <c r="H57" s="46"/>
    </row>
    <row r="58" s="2" customFormat="1">
      <c r="A58" s="40"/>
      <c r="B58" s="46"/>
      <c r="C58" s="314" t="s">
        <v>436</v>
      </c>
      <c r="D58" s="314" t="s">
        <v>1890</v>
      </c>
      <c r="E58" s="19" t="s">
        <v>244</v>
      </c>
      <c r="F58" s="315">
        <v>395.10700000000003</v>
      </c>
      <c r="G58" s="40"/>
      <c r="H58" s="46"/>
    </row>
    <row r="59" s="2" customFormat="1" ht="16.8" customHeight="1">
      <c r="A59" s="40"/>
      <c r="B59" s="46"/>
      <c r="C59" s="314" t="s">
        <v>453</v>
      </c>
      <c r="D59" s="314" t="s">
        <v>1894</v>
      </c>
      <c r="E59" s="19" t="s">
        <v>244</v>
      </c>
      <c r="F59" s="315">
        <v>232</v>
      </c>
      <c r="G59" s="40"/>
      <c r="H59" s="46"/>
    </row>
    <row r="60" s="2" customFormat="1" ht="16.8" customHeight="1">
      <c r="A60" s="40"/>
      <c r="B60" s="46"/>
      <c r="C60" s="310" t="s">
        <v>714</v>
      </c>
      <c r="D60" s="311" t="s">
        <v>1895</v>
      </c>
      <c r="E60" s="312" t="s">
        <v>19</v>
      </c>
      <c r="F60" s="313">
        <v>1.1519999999999999</v>
      </c>
      <c r="G60" s="40"/>
      <c r="H60" s="46"/>
    </row>
    <row r="61" s="2" customFormat="1" ht="16.8" customHeight="1">
      <c r="A61" s="40"/>
      <c r="B61" s="46"/>
      <c r="C61" s="314" t="s">
        <v>714</v>
      </c>
      <c r="D61" s="314" t="s">
        <v>715</v>
      </c>
      <c r="E61" s="19" t="s">
        <v>19</v>
      </c>
      <c r="F61" s="315">
        <v>1.1519999999999999</v>
      </c>
      <c r="G61" s="40"/>
      <c r="H61" s="46"/>
    </row>
    <row r="62" s="2" customFormat="1" ht="16.8" customHeight="1">
      <c r="A62" s="40"/>
      <c r="B62" s="46"/>
      <c r="C62" s="316" t="s">
        <v>1889</v>
      </c>
      <c r="D62" s="40"/>
      <c r="E62" s="40"/>
      <c r="F62" s="40"/>
      <c r="G62" s="40"/>
      <c r="H62" s="46"/>
    </row>
    <row r="63" s="2" customFormat="1" ht="16.8" customHeight="1">
      <c r="A63" s="40"/>
      <c r="B63" s="46"/>
      <c r="C63" s="314" t="s">
        <v>486</v>
      </c>
      <c r="D63" s="314" t="s">
        <v>487</v>
      </c>
      <c r="E63" s="19" t="s">
        <v>236</v>
      </c>
      <c r="F63" s="315">
        <v>7.0739999999999998</v>
      </c>
      <c r="G63" s="40"/>
      <c r="H63" s="46"/>
    </row>
    <row r="64" s="2" customFormat="1">
      <c r="A64" s="40"/>
      <c r="B64" s="46"/>
      <c r="C64" s="314" t="s">
        <v>436</v>
      </c>
      <c r="D64" s="314" t="s">
        <v>1890</v>
      </c>
      <c r="E64" s="19" t="s">
        <v>244</v>
      </c>
      <c r="F64" s="315">
        <v>395.10700000000003</v>
      </c>
      <c r="G64" s="40"/>
      <c r="H64" s="46"/>
    </row>
    <row r="65" s="2" customFormat="1" ht="16.8" customHeight="1">
      <c r="A65" s="40"/>
      <c r="B65" s="46"/>
      <c r="C65" s="314" t="s">
        <v>453</v>
      </c>
      <c r="D65" s="314" t="s">
        <v>1894</v>
      </c>
      <c r="E65" s="19" t="s">
        <v>244</v>
      </c>
      <c r="F65" s="315">
        <v>232</v>
      </c>
      <c r="G65" s="40"/>
      <c r="H65" s="46"/>
    </row>
    <row r="66" s="2" customFormat="1" ht="16.8" customHeight="1">
      <c r="A66" s="40"/>
      <c r="B66" s="46"/>
      <c r="C66" s="310" t="s">
        <v>631</v>
      </c>
      <c r="D66" s="311" t="s">
        <v>632</v>
      </c>
      <c r="E66" s="312" t="s">
        <v>19</v>
      </c>
      <c r="F66" s="313">
        <v>428</v>
      </c>
      <c r="G66" s="40"/>
      <c r="H66" s="46"/>
    </row>
    <row r="67" s="2" customFormat="1" ht="16.8" customHeight="1">
      <c r="A67" s="40"/>
      <c r="B67" s="46"/>
      <c r="C67" s="314" t="s">
        <v>19</v>
      </c>
      <c r="D67" s="314" t="s">
        <v>685</v>
      </c>
      <c r="E67" s="19" t="s">
        <v>19</v>
      </c>
      <c r="F67" s="315">
        <v>50</v>
      </c>
      <c r="G67" s="40"/>
      <c r="H67" s="46"/>
    </row>
    <row r="68" s="2" customFormat="1" ht="16.8" customHeight="1">
      <c r="A68" s="40"/>
      <c r="B68" s="46"/>
      <c r="C68" s="314" t="s">
        <v>19</v>
      </c>
      <c r="D68" s="314" t="s">
        <v>686</v>
      </c>
      <c r="E68" s="19" t="s">
        <v>19</v>
      </c>
      <c r="F68" s="315">
        <v>30</v>
      </c>
      <c r="G68" s="40"/>
      <c r="H68" s="46"/>
    </row>
    <row r="69" s="2" customFormat="1" ht="16.8" customHeight="1">
      <c r="A69" s="40"/>
      <c r="B69" s="46"/>
      <c r="C69" s="314" t="s">
        <v>19</v>
      </c>
      <c r="D69" s="314" t="s">
        <v>687</v>
      </c>
      <c r="E69" s="19" t="s">
        <v>19</v>
      </c>
      <c r="F69" s="315">
        <v>62</v>
      </c>
      <c r="G69" s="40"/>
      <c r="H69" s="46"/>
    </row>
    <row r="70" s="2" customFormat="1" ht="16.8" customHeight="1">
      <c r="A70" s="40"/>
      <c r="B70" s="46"/>
      <c r="C70" s="314" t="s">
        <v>19</v>
      </c>
      <c r="D70" s="314" t="s">
        <v>688</v>
      </c>
      <c r="E70" s="19" t="s">
        <v>19</v>
      </c>
      <c r="F70" s="315">
        <v>18</v>
      </c>
      <c r="G70" s="40"/>
      <c r="H70" s="46"/>
    </row>
    <row r="71" s="2" customFormat="1" ht="16.8" customHeight="1">
      <c r="A71" s="40"/>
      <c r="B71" s="46"/>
      <c r="C71" s="314" t="s">
        <v>19</v>
      </c>
      <c r="D71" s="314" t="s">
        <v>689</v>
      </c>
      <c r="E71" s="19" t="s">
        <v>19</v>
      </c>
      <c r="F71" s="315">
        <v>30</v>
      </c>
      <c r="G71" s="40"/>
      <c r="H71" s="46"/>
    </row>
    <row r="72" s="2" customFormat="1" ht="16.8" customHeight="1">
      <c r="A72" s="40"/>
      <c r="B72" s="46"/>
      <c r="C72" s="314" t="s">
        <v>19</v>
      </c>
      <c r="D72" s="314" t="s">
        <v>690</v>
      </c>
      <c r="E72" s="19" t="s">
        <v>19</v>
      </c>
      <c r="F72" s="315">
        <v>34</v>
      </c>
      <c r="G72" s="40"/>
      <c r="H72" s="46"/>
    </row>
    <row r="73" s="2" customFormat="1" ht="16.8" customHeight="1">
      <c r="A73" s="40"/>
      <c r="B73" s="46"/>
      <c r="C73" s="314" t="s">
        <v>19</v>
      </c>
      <c r="D73" s="314" t="s">
        <v>691</v>
      </c>
      <c r="E73" s="19" t="s">
        <v>19</v>
      </c>
      <c r="F73" s="315">
        <v>38</v>
      </c>
      <c r="G73" s="40"/>
      <c r="H73" s="46"/>
    </row>
    <row r="74" s="2" customFormat="1" ht="16.8" customHeight="1">
      <c r="A74" s="40"/>
      <c r="B74" s="46"/>
      <c r="C74" s="314" t="s">
        <v>19</v>
      </c>
      <c r="D74" s="314" t="s">
        <v>692</v>
      </c>
      <c r="E74" s="19" t="s">
        <v>19</v>
      </c>
      <c r="F74" s="315">
        <v>30</v>
      </c>
      <c r="G74" s="40"/>
      <c r="H74" s="46"/>
    </row>
    <row r="75" s="2" customFormat="1" ht="16.8" customHeight="1">
      <c r="A75" s="40"/>
      <c r="B75" s="46"/>
      <c r="C75" s="314" t="s">
        <v>19</v>
      </c>
      <c r="D75" s="314" t="s">
        <v>693</v>
      </c>
      <c r="E75" s="19" t="s">
        <v>19</v>
      </c>
      <c r="F75" s="315">
        <v>42</v>
      </c>
      <c r="G75" s="40"/>
      <c r="H75" s="46"/>
    </row>
    <row r="76" s="2" customFormat="1" ht="16.8" customHeight="1">
      <c r="A76" s="40"/>
      <c r="B76" s="46"/>
      <c r="C76" s="314" t="s">
        <v>19</v>
      </c>
      <c r="D76" s="314" t="s">
        <v>694</v>
      </c>
      <c r="E76" s="19" t="s">
        <v>19</v>
      </c>
      <c r="F76" s="315">
        <v>60</v>
      </c>
      <c r="G76" s="40"/>
      <c r="H76" s="46"/>
    </row>
    <row r="77" s="2" customFormat="1" ht="16.8" customHeight="1">
      <c r="A77" s="40"/>
      <c r="B77" s="46"/>
      <c r="C77" s="314" t="s">
        <v>19</v>
      </c>
      <c r="D77" s="314" t="s">
        <v>695</v>
      </c>
      <c r="E77" s="19" t="s">
        <v>19</v>
      </c>
      <c r="F77" s="315">
        <v>34</v>
      </c>
      <c r="G77" s="40"/>
      <c r="H77" s="46"/>
    </row>
    <row r="78" s="2" customFormat="1" ht="16.8" customHeight="1">
      <c r="A78" s="40"/>
      <c r="B78" s="46"/>
      <c r="C78" s="314" t="s">
        <v>631</v>
      </c>
      <c r="D78" s="314" t="s">
        <v>209</v>
      </c>
      <c r="E78" s="19" t="s">
        <v>19</v>
      </c>
      <c r="F78" s="315">
        <v>428</v>
      </c>
      <c r="G78" s="40"/>
      <c r="H78" s="46"/>
    </row>
    <row r="79" s="2" customFormat="1" ht="16.8" customHeight="1">
      <c r="A79" s="40"/>
      <c r="B79" s="46"/>
      <c r="C79" s="316" t="s">
        <v>1889</v>
      </c>
      <c r="D79" s="40"/>
      <c r="E79" s="40"/>
      <c r="F79" s="40"/>
      <c r="G79" s="40"/>
      <c r="H79" s="46"/>
    </row>
    <row r="80" s="2" customFormat="1" ht="16.8" customHeight="1">
      <c r="A80" s="40"/>
      <c r="B80" s="46"/>
      <c r="C80" s="314" t="s">
        <v>681</v>
      </c>
      <c r="D80" s="314" t="s">
        <v>1896</v>
      </c>
      <c r="E80" s="19" t="s">
        <v>683</v>
      </c>
      <c r="F80" s="315">
        <v>428</v>
      </c>
      <c r="G80" s="40"/>
      <c r="H80" s="46"/>
    </row>
    <row r="81" s="2" customFormat="1">
      <c r="A81" s="40"/>
      <c r="B81" s="46"/>
      <c r="C81" s="314" t="s">
        <v>809</v>
      </c>
      <c r="D81" s="314" t="s">
        <v>1897</v>
      </c>
      <c r="E81" s="19" t="s">
        <v>244</v>
      </c>
      <c r="F81" s="315">
        <v>0.89900000000000002</v>
      </c>
      <c r="G81" s="40"/>
      <c r="H81" s="46"/>
    </row>
    <row r="82" s="2" customFormat="1" ht="16.8" customHeight="1">
      <c r="A82" s="40"/>
      <c r="B82" s="46"/>
      <c r="C82" s="314" t="s">
        <v>696</v>
      </c>
      <c r="D82" s="314" t="s">
        <v>697</v>
      </c>
      <c r="E82" s="19" t="s">
        <v>205</v>
      </c>
      <c r="F82" s="315">
        <v>856</v>
      </c>
      <c r="G82" s="40"/>
      <c r="H82" s="46"/>
    </row>
    <row r="83" s="2" customFormat="1" ht="16.8" customHeight="1">
      <c r="A83" s="40"/>
      <c r="B83" s="46"/>
      <c r="C83" s="310" t="s">
        <v>634</v>
      </c>
      <c r="D83" s="311" t="s">
        <v>635</v>
      </c>
      <c r="E83" s="312" t="s">
        <v>19</v>
      </c>
      <c r="F83" s="313">
        <v>339.19999999999999</v>
      </c>
      <c r="G83" s="40"/>
      <c r="H83" s="46"/>
    </row>
    <row r="84" s="2" customFormat="1" ht="16.8" customHeight="1">
      <c r="A84" s="40"/>
      <c r="B84" s="46"/>
      <c r="C84" s="314" t="s">
        <v>19</v>
      </c>
      <c r="D84" s="314" t="s">
        <v>734</v>
      </c>
      <c r="E84" s="19" t="s">
        <v>19</v>
      </c>
      <c r="F84" s="315">
        <v>86</v>
      </c>
      <c r="G84" s="40"/>
      <c r="H84" s="46"/>
    </row>
    <row r="85" s="2" customFormat="1" ht="16.8" customHeight="1">
      <c r="A85" s="40"/>
      <c r="B85" s="46"/>
      <c r="C85" s="314" t="s">
        <v>19</v>
      </c>
      <c r="D85" s="314" t="s">
        <v>735</v>
      </c>
      <c r="E85" s="19" t="s">
        <v>19</v>
      </c>
      <c r="F85" s="315">
        <v>31</v>
      </c>
      <c r="G85" s="40"/>
      <c r="H85" s="46"/>
    </row>
    <row r="86" s="2" customFormat="1" ht="16.8" customHeight="1">
      <c r="A86" s="40"/>
      <c r="B86" s="46"/>
      <c r="C86" s="314" t="s">
        <v>19</v>
      </c>
      <c r="D86" s="314" t="s">
        <v>736</v>
      </c>
      <c r="E86" s="19" t="s">
        <v>19</v>
      </c>
      <c r="F86" s="315">
        <v>54</v>
      </c>
      <c r="G86" s="40"/>
      <c r="H86" s="46"/>
    </row>
    <row r="87" s="2" customFormat="1" ht="16.8" customHeight="1">
      <c r="A87" s="40"/>
      <c r="B87" s="46"/>
      <c r="C87" s="314" t="s">
        <v>19</v>
      </c>
      <c r="D87" s="314" t="s">
        <v>737</v>
      </c>
      <c r="E87" s="19" t="s">
        <v>19</v>
      </c>
      <c r="F87" s="315">
        <v>12</v>
      </c>
      <c r="G87" s="40"/>
      <c r="H87" s="46"/>
    </row>
    <row r="88" s="2" customFormat="1" ht="16.8" customHeight="1">
      <c r="A88" s="40"/>
      <c r="B88" s="46"/>
      <c r="C88" s="314" t="s">
        <v>19</v>
      </c>
      <c r="D88" s="314" t="s">
        <v>738</v>
      </c>
      <c r="E88" s="19" t="s">
        <v>19</v>
      </c>
      <c r="F88" s="315">
        <v>39.600000000000001</v>
      </c>
      <c r="G88" s="40"/>
      <c r="H88" s="46"/>
    </row>
    <row r="89" s="2" customFormat="1" ht="16.8" customHeight="1">
      <c r="A89" s="40"/>
      <c r="B89" s="46"/>
      <c r="C89" s="314" t="s">
        <v>19</v>
      </c>
      <c r="D89" s="314" t="s">
        <v>739</v>
      </c>
      <c r="E89" s="19" t="s">
        <v>19</v>
      </c>
      <c r="F89" s="315">
        <v>39.600000000000001</v>
      </c>
      <c r="G89" s="40"/>
      <c r="H89" s="46"/>
    </row>
    <row r="90" s="2" customFormat="1" ht="16.8" customHeight="1">
      <c r="A90" s="40"/>
      <c r="B90" s="46"/>
      <c r="C90" s="314" t="s">
        <v>19</v>
      </c>
      <c r="D90" s="314" t="s">
        <v>740</v>
      </c>
      <c r="E90" s="19" t="s">
        <v>19</v>
      </c>
      <c r="F90" s="315">
        <v>38</v>
      </c>
      <c r="G90" s="40"/>
      <c r="H90" s="46"/>
    </row>
    <row r="91" s="2" customFormat="1" ht="16.8" customHeight="1">
      <c r="A91" s="40"/>
      <c r="B91" s="46"/>
      <c r="C91" s="314" t="s">
        <v>19</v>
      </c>
      <c r="D91" s="314" t="s">
        <v>741</v>
      </c>
      <c r="E91" s="19" t="s">
        <v>19</v>
      </c>
      <c r="F91" s="315">
        <v>39</v>
      </c>
      <c r="G91" s="40"/>
      <c r="H91" s="46"/>
    </row>
    <row r="92" s="2" customFormat="1" ht="16.8" customHeight="1">
      <c r="A92" s="40"/>
      <c r="B92" s="46"/>
      <c r="C92" s="314" t="s">
        <v>634</v>
      </c>
      <c r="D92" s="314" t="s">
        <v>209</v>
      </c>
      <c r="E92" s="19" t="s">
        <v>19</v>
      </c>
      <c r="F92" s="315">
        <v>339.19999999999999</v>
      </c>
      <c r="G92" s="40"/>
      <c r="H92" s="46"/>
    </row>
    <row r="93" s="2" customFormat="1" ht="16.8" customHeight="1">
      <c r="A93" s="40"/>
      <c r="B93" s="46"/>
      <c r="C93" s="316" t="s">
        <v>1889</v>
      </c>
      <c r="D93" s="40"/>
      <c r="E93" s="40"/>
      <c r="F93" s="40"/>
      <c r="G93" s="40"/>
      <c r="H93" s="46"/>
    </row>
    <row r="94" s="2" customFormat="1" ht="16.8" customHeight="1">
      <c r="A94" s="40"/>
      <c r="B94" s="46"/>
      <c r="C94" s="314" t="s">
        <v>731</v>
      </c>
      <c r="D94" s="314" t="s">
        <v>1898</v>
      </c>
      <c r="E94" s="19" t="s">
        <v>367</v>
      </c>
      <c r="F94" s="315">
        <v>339.19999999999999</v>
      </c>
      <c r="G94" s="40"/>
      <c r="H94" s="46"/>
    </row>
    <row r="95" s="2" customFormat="1">
      <c r="A95" s="40"/>
      <c r="B95" s="46"/>
      <c r="C95" s="314" t="s">
        <v>436</v>
      </c>
      <c r="D95" s="314" t="s">
        <v>1890</v>
      </c>
      <c r="E95" s="19" t="s">
        <v>244</v>
      </c>
      <c r="F95" s="315">
        <v>395.10700000000003</v>
      </c>
      <c r="G95" s="40"/>
      <c r="H95" s="46"/>
    </row>
    <row r="96" s="2" customFormat="1" ht="16.8" customHeight="1">
      <c r="A96" s="40"/>
      <c r="B96" s="46"/>
      <c r="C96" s="314" t="s">
        <v>453</v>
      </c>
      <c r="D96" s="314" t="s">
        <v>1894</v>
      </c>
      <c r="E96" s="19" t="s">
        <v>244</v>
      </c>
      <c r="F96" s="315">
        <v>232</v>
      </c>
      <c r="G96" s="40"/>
      <c r="H96" s="46"/>
    </row>
    <row r="97" s="2" customFormat="1" ht="7.44" customHeight="1">
      <c r="A97" s="40"/>
      <c r="B97" s="168"/>
      <c r="C97" s="169"/>
      <c r="D97" s="169"/>
      <c r="E97" s="169"/>
      <c r="F97" s="169"/>
      <c r="G97" s="169"/>
      <c r="H97" s="46"/>
    </row>
    <row r="98" s="2" customFormat="1">
      <c r="A98" s="40"/>
      <c r="B98" s="40"/>
      <c r="C98" s="40"/>
      <c r="D98" s="40"/>
      <c r="E98" s="40"/>
      <c r="F98" s="40"/>
      <c r="G98" s="40"/>
      <c r="H98" s="40"/>
    </row>
  </sheetData>
  <sheetProtection sheet="1" formatColumns="0" formatRows="0" objects="1" scenarios="1" spinCount="100000" saltValue="sjoK1p23OvFhbOI0rRtp23U5v3Zt6SI81xFbFp2lC1abGnkfVZuh1H8uNy9vyqAFfeXCyHzoaOrENewipvBEqg==" hashValue="1hEcqvtuzpDt3JukjsGDGvTIq+ddwC/uMt0rQo6nllHjaF+Zhs9tj5VwYpQHcwlRt/Bjw+uTC9b/Cr6ayqDwyQ==" algorithmName="SHA-512" password="CC35"/>
  <mergeCells count="2">
    <mergeCell ref="D5:F5"/>
    <mergeCell ref="D6:F6"/>
  </mergeCells>
  <pageSetup paperSize="9" orientation="landscape" blackAndWhite="1" fitToHeight="100"/>
  <headerFooter>
    <oddFooter>&amp;CStrana &amp;P z &amp;N</oddFooter>
  </headerFooter>
  <drawing r:id="rId1"/>
</worksheet>
</file>

<file path=xl/worksheets/sheet24.xml><?xml version="1.0" encoding="utf-8"?>
<worksheet xmlns:r="http://schemas.openxmlformats.org/officeDocument/2006/relationships" xmlns="http://schemas.openxmlformats.org/spreadsheetml/2006/main">
  <sheetPr>
    <pageSetUpPr fitToPage="1"/>
  </sheetPr>
  <sheetViews>
    <sheetView showGridLines="0" zoomScale="110" zoomScaleNormal="110" zoomScaleSheetLayoutView="60" zoomScalePageLayoutView="100" workbookViewId="0"/>
  </sheetViews>
  <cols>
    <col min="1" max="1" width="8.332031" style="317" customWidth="1"/>
    <col min="2" max="2" width="1.667969" style="317" customWidth="1"/>
    <col min="3" max="4" width="5" style="317" customWidth="1"/>
    <col min="5" max="5" width="11.66016" style="317" customWidth="1"/>
    <col min="6" max="6" width="9.160156" style="317" customWidth="1"/>
    <col min="7" max="7" width="5" style="317" customWidth="1"/>
    <col min="8" max="8" width="77.83203" style="317" customWidth="1"/>
    <col min="9" max="10" width="20" style="317" customWidth="1"/>
    <col min="11" max="11" width="1.667969" style="317" customWidth="1"/>
  </cols>
  <sheetData>
    <row r="1" s="1" customFormat="1" ht="37.5" customHeight="1"/>
    <row r="2" s="1" customFormat="1" ht="7.5" customHeight="1">
      <c r="B2" s="318"/>
      <c r="C2" s="319"/>
      <c r="D2" s="319"/>
      <c r="E2" s="319"/>
      <c r="F2" s="319"/>
      <c r="G2" s="319"/>
      <c r="H2" s="319"/>
      <c r="I2" s="319"/>
      <c r="J2" s="319"/>
      <c r="K2" s="320"/>
    </row>
    <row r="3" s="17" customFormat="1" ht="45" customHeight="1">
      <c r="B3" s="321"/>
      <c r="C3" s="322" t="s">
        <v>1899</v>
      </c>
      <c r="D3" s="322"/>
      <c r="E3" s="322"/>
      <c r="F3" s="322"/>
      <c r="G3" s="322"/>
      <c r="H3" s="322"/>
      <c r="I3" s="322"/>
      <c r="J3" s="322"/>
      <c r="K3" s="323"/>
    </row>
    <row r="4" s="1" customFormat="1" ht="25.5" customHeight="1">
      <c r="B4" s="324"/>
      <c r="C4" s="325" t="s">
        <v>1900</v>
      </c>
      <c r="D4" s="325"/>
      <c r="E4" s="325"/>
      <c r="F4" s="325"/>
      <c r="G4" s="325"/>
      <c r="H4" s="325"/>
      <c r="I4" s="325"/>
      <c r="J4" s="325"/>
      <c r="K4" s="326"/>
    </row>
    <row r="5" s="1" customFormat="1" ht="5.25" customHeight="1">
      <c r="B5" s="324"/>
      <c r="C5" s="327"/>
      <c r="D5" s="327"/>
      <c r="E5" s="327"/>
      <c r="F5" s="327"/>
      <c r="G5" s="327"/>
      <c r="H5" s="327"/>
      <c r="I5" s="327"/>
      <c r="J5" s="327"/>
      <c r="K5" s="326"/>
    </row>
    <row r="6" s="1" customFormat="1" ht="15" customHeight="1">
      <c r="B6" s="324"/>
      <c r="C6" s="328" t="s">
        <v>1901</v>
      </c>
      <c r="D6" s="328"/>
      <c r="E6" s="328"/>
      <c r="F6" s="328"/>
      <c r="G6" s="328"/>
      <c r="H6" s="328"/>
      <c r="I6" s="328"/>
      <c r="J6" s="328"/>
      <c r="K6" s="326"/>
    </row>
    <row r="7" s="1" customFormat="1" ht="15" customHeight="1">
      <c r="B7" s="329"/>
      <c r="C7" s="328" t="s">
        <v>1902</v>
      </c>
      <c r="D7" s="328"/>
      <c r="E7" s="328"/>
      <c r="F7" s="328"/>
      <c r="G7" s="328"/>
      <c r="H7" s="328"/>
      <c r="I7" s="328"/>
      <c r="J7" s="328"/>
      <c r="K7" s="326"/>
    </row>
    <row r="8" s="1" customFormat="1" ht="12.75" customHeight="1">
      <c r="B8" s="329"/>
      <c r="C8" s="328"/>
      <c r="D8" s="328"/>
      <c r="E8" s="328"/>
      <c r="F8" s="328"/>
      <c r="G8" s="328"/>
      <c r="H8" s="328"/>
      <c r="I8" s="328"/>
      <c r="J8" s="328"/>
      <c r="K8" s="326"/>
    </row>
    <row r="9" s="1" customFormat="1" ht="15" customHeight="1">
      <c r="B9" s="329"/>
      <c r="C9" s="328" t="s">
        <v>1903</v>
      </c>
      <c r="D9" s="328"/>
      <c r="E9" s="328"/>
      <c r="F9" s="328"/>
      <c r="G9" s="328"/>
      <c r="H9" s="328"/>
      <c r="I9" s="328"/>
      <c r="J9" s="328"/>
      <c r="K9" s="326"/>
    </row>
    <row r="10" s="1" customFormat="1" ht="15" customHeight="1">
      <c r="B10" s="329"/>
      <c r="C10" s="328"/>
      <c r="D10" s="328" t="s">
        <v>1904</v>
      </c>
      <c r="E10" s="328"/>
      <c r="F10" s="328"/>
      <c r="G10" s="328"/>
      <c r="H10" s="328"/>
      <c r="I10" s="328"/>
      <c r="J10" s="328"/>
      <c r="K10" s="326"/>
    </row>
    <row r="11" s="1" customFormat="1" ht="15" customHeight="1">
      <c r="B11" s="329"/>
      <c r="C11" s="330"/>
      <c r="D11" s="328" t="s">
        <v>1905</v>
      </c>
      <c r="E11" s="328"/>
      <c r="F11" s="328"/>
      <c r="G11" s="328"/>
      <c r="H11" s="328"/>
      <c r="I11" s="328"/>
      <c r="J11" s="328"/>
      <c r="K11" s="326"/>
    </row>
    <row r="12" s="1" customFormat="1" ht="15" customHeight="1">
      <c r="B12" s="329"/>
      <c r="C12" s="330"/>
      <c r="D12" s="328"/>
      <c r="E12" s="328"/>
      <c r="F12" s="328"/>
      <c r="G12" s="328"/>
      <c r="H12" s="328"/>
      <c r="I12" s="328"/>
      <c r="J12" s="328"/>
      <c r="K12" s="326"/>
    </row>
    <row r="13" s="1" customFormat="1" ht="15" customHeight="1">
      <c r="B13" s="329"/>
      <c r="C13" s="330"/>
      <c r="D13" s="331" t="s">
        <v>1906</v>
      </c>
      <c r="E13" s="328"/>
      <c r="F13" s="328"/>
      <c r="G13" s="328"/>
      <c r="H13" s="328"/>
      <c r="I13" s="328"/>
      <c r="J13" s="328"/>
      <c r="K13" s="326"/>
    </row>
    <row r="14" s="1" customFormat="1" ht="12.75" customHeight="1">
      <c r="B14" s="329"/>
      <c r="C14" s="330"/>
      <c r="D14" s="330"/>
      <c r="E14" s="330"/>
      <c r="F14" s="330"/>
      <c r="G14" s="330"/>
      <c r="H14" s="330"/>
      <c r="I14" s="330"/>
      <c r="J14" s="330"/>
      <c r="K14" s="326"/>
    </row>
    <row r="15" s="1" customFormat="1" ht="15" customHeight="1">
      <c r="B15" s="329"/>
      <c r="C15" s="330"/>
      <c r="D15" s="328" t="s">
        <v>1907</v>
      </c>
      <c r="E15" s="328"/>
      <c r="F15" s="328"/>
      <c r="G15" s="328"/>
      <c r="H15" s="328"/>
      <c r="I15" s="328"/>
      <c r="J15" s="328"/>
      <c r="K15" s="326"/>
    </row>
    <row r="16" s="1" customFormat="1" ht="15" customHeight="1">
      <c r="B16" s="329"/>
      <c r="C16" s="330"/>
      <c r="D16" s="328" t="s">
        <v>1908</v>
      </c>
      <c r="E16" s="328"/>
      <c r="F16" s="328"/>
      <c r="G16" s="328"/>
      <c r="H16" s="328"/>
      <c r="I16" s="328"/>
      <c r="J16" s="328"/>
      <c r="K16" s="326"/>
    </row>
    <row r="17" s="1" customFormat="1" ht="15" customHeight="1">
      <c r="B17" s="329"/>
      <c r="C17" s="330"/>
      <c r="D17" s="328" t="s">
        <v>1909</v>
      </c>
      <c r="E17" s="328"/>
      <c r="F17" s="328"/>
      <c r="G17" s="328"/>
      <c r="H17" s="328"/>
      <c r="I17" s="328"/>
      <c r="J17" s="328"/>
      <c r="K17" s="326"/>
    </row>
    <row r="18" s="1" customFormat="1" ht="15" customHeight="1">
      <c r="B18" s="329"/>
      <c r="C18" s="330"/>
      <c r="D18" s="330"/>
      <c r="E18" s="332" t="s">
        <v>76</v>
      </c>
      <c r="F18" s="328" t="s">
        <v>1910</v>
      </c>
      <c r="G18" s="328"/>
      <c r="H18" s="328"/>
      <c r="I18" s="328"/>
      <c r="J18" s="328"/>
      <c r="K18" s="326"/>
    </row>
    <row r="19" s="1" customFormat="1" ht="15" customHeight="1">
      <c r="B19" s="329"/>
      <c r="C19" s="330"/>
      <c r="D19" s="330"/>
      <c r="E19" s="332" t="s">
        <v>1911</v>
      </c>
      <c r="F19" s="328" t="s">
        <v>1912</v>
      </c>
      <c r="G19" s="328"/>
      <c r="H19" s="328"/>
      <c r="I19" s="328"/>
      <c r="J19" s="328"/>
      <c r="K19" s="326"/>
    </row>
    <row r="20" s="1" customFormat="1" ht="15" customHeight="1">
      <c r="B20" s="329"/>
      <c r="C20" s="330"/>
      <c r="D20" s="330"/>
      <c r="E20" s="332" t="s">
        <v>1913</v>
      </c>
      <c r="F20" s="328" t="s">
        <v>1914</v>
      </c>
      <c r="G20" s="328"/>
      <c r="H20" s="328"/>
      <c r="I20" s="328"/>
      <c r="J20" s="328"/>
      <c r="K20" s="326"/>
    </row>
    <row r="21" s="1" customFormat="1" ht="15" customHeight="1">
      <c r="B21" s="329"/>
      <c r="C21" s="330"/>
      <c r="D21" s="330"/>
      <c r="E21" s="332" t="s">
        <v>159</v>
      </c>
      <c r="F21" s="328" t="s">
        <v>1915</v>
      </c>
      <c r="G21" s="328"/>
      <c r="H21" s="328"/>
      <c r="I21" s="328"/>
      <c r="J21" s="328"/>
      <c r="K21" s="326"/>
    </row>
    <row r="22" s="1" customFormat="1" ht="15" customHeight="1">
      <c r="B22" s="329"/>
      <c r="C22" s="330"/>
      <c r="D22" s="330"/>
      <c r="E22" s="332" t="s">
        <v>1399</v>
      </c>
      <c r="F22" s="328" t="s">
        <v>1400</v>
      </c>
      <c r="G22" s="328"/>
      <c r="H22" s="328"/>
      <c r="I22" s="328"/>
      <c r="J22" s="328"/>
      <c r="K22" s="326"/>
    </row>
    <row r="23" s="1" customFormat="1" ht="15" customHeight="1">
      <c r="B23" s="329"/>
      <c r="C23" s="330"/>
      <c r="D23" s="330"/>
      <c r="E23" s="332" t="s">
        <v>83</v>
      </c>
      <c r="F23" s="328" t="s">
        <v>1916</v>
      </c>
      <c r="G23" s="328"/>
      <c r="H23" s="328"/>
      <c r="I23" s="328"/>
      <c r="J23" s="328"/>
      <c r="K23" s="326"/>
    </row>
    <row r="24" s="1" customFormat="1" ht="12.75" customHeight="1">
      <c r="B24" s="329"/>
      <c r="C24" s="330"/>
      <c r="D24" s="330"/>
      <c r="E24" s="330"/>
      <c r="F24" s="330"/>
      <c r="G24" s="330"/>
      <c r="H24" s="330"/>
      <c r="I24" s="330"/>
      <c r="J24" s="330"/>
      <c r="K24" s="326"/>
    </row>
    <row r="25" s="1" customFormat="1" ht="15" customHeight="1">
      <c r="B25" s="329"/>
      <c r="C25" s="328" t="s">
        <v>1917</v>
      </c>
      <c r="D25" s="328"/>
      <c r="E25" s="328"/>
      <c r="F25" s="328"/>
      <c r="G25" s="328"/>
      <c r="H25" s="328"/>
      <c r="I25" s="328"/>
      <c r="J25" s="328"/>
      <c r="K25" s="326"/>
    </row>
    <row r="26" s="1" customFormat="1" ht="15" customHeight="1">
      <c r="B26" s="329"/>
      <c r="C26" s="328" t="s">
        <v>1918</v>
      </c>
      <c r="D26" s="328"/>
      <c r="E26" s="328"/>
      <c r="F26" s="328"/>
      <c r="G26" s="328"/>
      <c r="H26" s="328"/>
      <c r="I26" s="328"/>
      <c r="J26" s="328"/>
      <c r="K26" s="326"/>
    </row>
    <row r="27" s="1" customFormat="1" ht="15" customHeight="1">
      <c r="B27" s="329"/>
      <c r="C27" s="328"/>
      <c r="D27" s="328" t="s">
        <v>1919</v>
      </c>
      <c r="E27" s="328"/>
      <c r="F27" s="328"/>
      <c r="G27" s="328"/>
      <c r="H27" s="328"/>
      <c r="I27" s="328"/>
      <c r="J27" s="328"/>
      <c r="K27" s="326"/>
    </row>
    <row r="28" s="1" customFormat="1" ht="15" customHeight="1">
      <c r="B28" s="329"/>
      <c r="C28" s="330"/>
      <c r="D28" s="328" t="s">
        <v>1920</v>
      </c>
      <c r="E28" s="328"/>
      <c r="F28" s="328"/>
      <c r="G28" s="328"/>
      <c r="H28" s="328"/>
      <c r="I28" s="328"/>
      <c r="J28" s="328"/>
      <c r="K28" s="326"/>
    </row>
    <row r="29" s="1" customFormat="1" ht="12.75" customHeight="1">
      <c r="B29" s="329"/>
      <c r="C29" s="330"/>
      <c r="D29" s="330"/>
      <c r="E29" s="330"/>
      <c r="F29" s="330"/>
      <c r="G29" s="330"/>
      <c r="H29" s="330"/>
      <c r="I29" s="330"/>
      <c r="J29" s="330"/>
      <c r="K29" s="326"/>
    </row>
    <row r="30" s="1" customFormat="1" ht="15" customHeight="1">
      <c r="B30" s="329"/>
      <c r="C30" s="330"/>
      <c r="D30" s="328" t="s">
        <v>1921</v>
      </c>
      <c r="E30" s="328"/>
      <c r="F30" s="328"/>
      <c r="G30" s="328"/>
      <c r="H30" s="328"/>
      <c r="I30" s="328"/>
      <c r="J30" s="328"/>
      <c r="K30" s="326"/>
    </row>
    <row r="31" s="1" customFormat="1" ht="15" customHeight="1">
      <c r="B31" s="329"/>
      <c r="C31" s="330"/>
      <c r="D31" s="328" t="s">
        <v>1922</v>
      </c>
      <c r="E31" s="328"/>
      <c r="F31" s="328"/>
      <c r="G31" s="328"/>
      <c r="H31" s="328"/>
      <c r="I31" s="328"/>
      <c r="J31" s="328"/>
      <c r="K31" s="326"/>
    </row>
    <row r="32" s="1" customFormat="1" ht="12.75" customHeight="1">
      <c r="B32" s="329"/>
      <c r="C32" s="330"/>
      <c r="D32" s="330"/>
      <c r="E32" s="330"/>
      <c r="F32" s="330"/>
      <c r="G32" s="330"/>
      <c r="H32" s="330"/>
      <c r="I32" s="330"/>
      <c r="J32" s="330"/>
      <c r="K32" s="326"/>
    </row>
    <row r="33" s="1" customFormat="1" ht="15" customHeight="1">
      <c r="B33" s="329"/>
      <c r="C33" s="330"/>
      <c r="D33" s="328" t="s">
        <v>1923</v>
      </c>
      <c r="E33" s="328"/>
      <c r="F33" s="328"/>
      <c r="G33" s="328"/>
      <c r="H33" s="328"/>
      <c r="I33" s="328"/>
      <c r="J33" s="328"/>
      <c r="K33" s="326"/>
    </row>
    <row r="34" s="1" customFormat="1" ht="15" customHeight="1">
      <c r="B34" s="329"/>
      <c r="C34" s="330"/>
      <c r="D34" s="328" t="s">
        <v>1924</v>
      </c>
      <c r="E34" s="328"/>
      <c r="F34" s="328"/>
      <c r="G34" s="328"/>
      <c r="H34" s="328"/>
      <c r="I34" s="328"/>
      <c r="J34" s="328"/>
      <c r="K34" s="326"/>
    </row>
    <row r="35" s="1" customFormat="1" ht="15" customHeight="1">
      <c r="B35" s="329"/>
      <c r="C35" s="330"/>
      <c r="D35" s="328" t="s">
        <v>1925</v>
      </c>
      <c r="E35" s="328"/>
      <c r="F35" s="328"/>
      <c r="G35" s="328"/>
      <c r="H35" s="328"/>
      <c r="I35" s="328"/>
      <c r="J35" s="328"/>
      <c r="K35" s="326"/>
    </row>
    <row r="36" s="1" customFormat="1" ht="15" customHeight="1">
      <c r="B36" s="329"/>
      <c r="C36" s="330"/>
      <c r="D36" s="328"/>
      <c r="E36" s="331" t="s">
        <v>177</v>
      </c>
      <c r="F36" s="328"/>
      <c r="G36" s="328" t="s">
        <v>1926</v>
      </c>
      <c r="H36" s="328"/>
      <c r="I36" s="328"/>
      <c r="J36" s="328"/>
      <c r="K36" s="326"/>
    </row>
    <row r="37" s="1" customFormat="1" ht="30.75" customHeight="1">
      <c r="B37" s="329"/>
      <c r="C37" s="330"/>
      <c r="D37" s="328"/>
      <c r="E37" s="331" t="s">
        <v>1927</v>
      </c>
      <c r="F37" s="328"/>
      <c r="G37" s="328" t="s">
        <v>1928</v>
      </c>
      <c r="H37" s="328"/>
      <c r="I37" s="328"/>
      <c r="J37" s="328"/>
      <c r="K37" s="326"/>
    </row>
    <row r="38" s="1" customFormat="1" ht="15" customHeight="1">
      <c r="B38" s="329"/>
      <c r="C38" s="330"/>
      <c r="D38" s="328"/>
      <c r="E38" s="331" t="s">
        <v>51</v>
      </c>
      <c r="F38" s="328"/>
      <c r="G38" s="328" t="s">
        <v>1929</v>
      </c>
      <c r="H38" s="328"/>
      <c r="I38" s="328"/>
      <c r="J38" s="328"/>
      <c r="K38" s="326"/>
    </row>
    <row r="39" s="1" customFormat="1" ht="15" customHeight="1">
      <c r="B39" s="329"/>
      <c r="C39" s="330"/>
      <c r="D39" s="328"/>
      <c r="E39" s="331" t="s">
        <v>52</v>
      </c>
      <c r="F39" s="328"/>
      <c r="G39" s="328" t="s">
        <v>1930</v>
      </c>
      <c r="H39" s="328"/>
      <c r="I39" s="328"/>
      <c r="J39" s="328"/>
      <c r="K39" s="326"/>
    </row>
    <row r="40" s="1" customFormat="1" ht="15" customHeight="1">
      <c r="B40" s="329"/>
      <c r="C40" s="330"/>
      <c r="D40" s="328"/>
      <c r="E40" s="331" t="s">
        <v>178</v>
      </c>
      <c r="F40" s="328"/>
      <c r="G40" s="328" t="s">
        <v>1931</v>
      </c>
      <c r="H40" s="328"/>
      <c r="I40" s="328"/>
      <c r="J40" s="328"/>
      <c r="K40" s="326"/>
    </row>
    <row r="41" s="1" customFormat="1" ht="15" customHeight="1">
      <c r="B41" s="329"/>
      <c r="C41" s="330"/>
      <c r="D41" s="328"/>
      <c r="E41" s="331" t="s">
        <v>179</v>
      </c>
      <c r="F41" s="328"/>
      <c r="G41" s="328" t="s">
        <v>1932</v>
      </c>
      <c r="H41" s="328"/>
      <c r="I41" s="328"/>
      <c r="J41" s="328"/>
      <c r="K41" s="326"/>
    </row>
    <row r="42" s="1" customFormat="1" ht="15" customHeight="1">
      <c r="B42" s="329"/>
      <c r="C42" s="330"/>
      <c r="D42" s="328"/>
      <c r="E42" s="331" t="s">
        <v>1933</v>
      </c>
      <c r="F42" s="328"/>
      <c r="G42" s="328" t="s">
        <v>1934</v>
      </c>
      <c r="H42" s="328"/>
      <c r="I42" s="328"/>
      <c r="J42" s="328"/>
      <c r="K42" s="326"/>
    </row>
    <row r="43" s="1" customFormat="1" ht="15" customHeight="1">
      <c r="B43" s="329"/>
      <c r="C43" s="330"/>
      <c r="D43" s="328"/>
      <c r="E43" s="331"/>
      <c r="F43" s="328"/>
      <c r="G43" s="328" t="s">
        <v>1935</v>
      </c>
      <c r="H43" s="328"/>
      <c r="I43" s="328"/>
      <c r="J43" s="328"/>
      <c r="K43" s="326"/>
    </row>
    <row r="44" s="1" customFormat="1" ht="15" customHeight="1">
      <c r="B44" s="329"/>
      <c r="C44" s="330"/>
      <c r="D44" s="328"/>
      <c r="E44" s="331" t="s">
        <v>1936</v>
      </c>
      <c r="F44" s="328"/>
      <c r="G44" s="328" t="s">
        <v>1937</v>
      </c>
      <c r="H44" s="328"/>
      <c r="I44" s="328"/>
      <c r="J44" s="328"/>
      <c r="K44" s="326"/>
    </row>
    <row r="45" s="1" customFormat="1" ht="15" customHeight="1">
      <c r="B45" s="329"/>
      <c r="C45" s="330"/>
      <c r="D45" s="328"/>
      <c r="E45" s="331" t="s">
        <v>181</v>
      </c>
      <c r="F45" s="328"/>
      <c r="G45" s="328" t="s">
        <v>1938</v>
      </c>
      <c r="H45" s="328"/>
      <c r="I45" s="328"/>
      <c r="J45" s="328"/>
      <c r="K45" s="326"/>
    </row>
    <row r="46" s="1" customFormat="1" ht="12.75" customHeight="1">
      <c r="B46" s="329"/>
      <c r="C46" s="330"/>
      <c r="D46" s="328"/>
      <c r="E46" s="328"/>
      <c r="F46" s="328"/>
      <c r="G46" s="328"/>
      <c r="H46" s="328"/>
      <c r="I46" s="328"/>
      <c r="J46" s="328"/>
      <c r="K46" s="326"/>
    </row>
    <row r="47" s="1" customFormat="1" ht="15" customHeight="1">
      <c r="B47" s="329"/>
      <c r="C47" s="330"/>
      <c r="D47" s="328" t="s">
        <v>1939</v>
      </c>
      <c r="E47" s="328"/>
      <c r="F47" s="328"/>
      <c r="G47" s="328"/>
      <c r="H47" s="328"/>
      <c r="I47" s="328"/>
      <c r="J47" s="328"/>
      <c r="K47" s="326"/>
    </row>
    <row r="48" s="1" customFormat="1" ht="15" customHeight="1">
      <c r="B48" s="329"/>
      <c r="C48" s="330"/>
      <c r="D48" s="330"/>
      <c r="E48" s="328" t="s">
        <v>1940</v>
      </c>
      <c r="F48" s="328"/>
      <c r="G48" s="328"/>
      <c r="H48" s="328"/>
      <c r="I48" s="328"/>
      <c r="J48" s="328"/>
      <c r="K48" s="326"/>
    </row>
    <row r="49" s="1" customFormat="1" ht="15" customHeight="1">
      <c r="B49" s="329"/>
      <c r="C49" s="330"/>
      <c r="D49" s="330"/>
      <c r="E49" s="328" t="s">
        <v>1941</v>
      </c>
      <c r="F49" s="328"/>
      <c r="G49" s="328"/>
      <c r="H49" s="328"/>
      <c r="I49" s="328"/>
      <c r="J49" s="328"/>
      <c r="K49" s="326"/>
    </row>
    <row r="50" s="1" customFormat="1" ht="15" customHeight="1">
      <c r="B50" s="329"/>
      <c r="C50" s="330"/>
      <c r="D50" s="330"/>
      <c r="E50" s="328" t="s">
        <v>1942</v>
      </c>
      <c r="F50" s="328"/>
      <c r="G50" s="328"/>
      <c r="H50" s="328"/>
      <c r="I50" s="328"/>
      <c r="J50" s="328"/>
      <c r="K50" s="326"/>
    </row>
    <row r="51" s="1" customFormat="1" ht="15" customHeight="1">
      <c r="B51" s="329"/>
      <c r="C51" s="330"/>
      <c r="D51" s="328" t="s">
        <v>1943</v>
      </c>
      <c r="E51" s="328"/>
      <c r="F51" s="328"/>
      <c r="G51" s="328"/>
      <c r="H51" s="328"/>
      <c r="I51" s="328"/>
      <c r="J51" s="328"/>
      <c r="K51" s="326"/>
    </row>
    <row r="52" s="1" customFormat="1" ht="25.5" customHeight="1">
      <c r="B52" s="324"/>
      <c r="C52" s="325" t="s">
        <v>1944</v>
      </c>
      <c r="D52" s="325"/>
      <c r="E52" s="325"/>
      <c r="F52" s="325"/>
      <c r="G52" s="325"/>
      <c r="H52" s="325"/>
      <c r="I52" s="325"/>
      <c r="J52" s="325"/>
      <c r="K52" s="326"/>
    </row>
    <row r="53" s="1" customFormat="1" ht="5.25" customHeight="1">
      <c r="B53" s="324"/>
      <c r="C53" s="327"/>
      <c r="D53" s="327"/>
      <c r="E53" s="327"/>
      <c r="F53" s="327"/>
      <c r="G53" s="327"/>
      <c r="H53" s="327"/>
      <c r="I53" s="327"/>
      <c r="J53" s="327"/>
      <c r="K53" s="326"/>
    </row>
    <row r="54" s="1" customFormat="1" ht="15" customHeight="1">
      <c r="B54" s="324"/>
      <c r="C54" s="328" t="s">
        <v>1945</v>
      </c>
      <c r="D54" s="328"/>
      <c r="E54" s="328"/>
      <c r="F54" s="328"/>
      <c r="G54" s="328"/>
      <c r="H54" s="328"/>
      <c r="I54" s="328"/>
      <c r="J54" s="328"/>
      <c r="K54" s="326"/>
    </row>
    <row r="55" s="1" customFormat="1" ht="15" customHeight="1">
      <c r="B55" s="324"/>
      <c r="C55" s="328" t="s">
        <v>1946</v>
      </c>
      <c r="D55" s="328"/>
      <c r="E55" s="328"/>
      <c r="F55" s="328"/>
      <c r="G55" s="328"/>
      <c r="H55" s="328"/>
      <c r="I55" s="328"/>
      <c r="J55" s="328"/>
      <c r="K55" s="326"/>
    </row>
    <row r="56" s="1" customFormat="1" ht="12.75" customHeight="1">
      <c r="B56" s="324"/>
      <c r="C56" s="328"/>
      <c r="D56" s="328"/>
      <c r="E56" s="328"/>
      <c r="F56" s="328"/>
      <c r="G56" s="328"/>
      <c r="H56" s="328"/>
      <c r="I56" s="328"/>
      <c r="J56" s="328"/>
      <c r="K56" s="326"/>
    </row>
    <row r="57" s="1" customFormat="1" ht="15" customHeight="1">
      <c r="B57" s="324"/>
      <c r="C57" s="328" t="s">
        <v>1947</v>
      </c>
      <c r="D57" s="328"/>
      <c r="E57" s="328"/>
      <c r="F57" s="328"/>
      <c r="G57" s="328"/>
      <c r="H57" s="328"/>
      <c r="I57" s="328"/>
      <c r="J57" s="328"/>
      <c r="K57" s="326"/>
    </row>
    <row r="58" s="1" customFormat="1" ht="15" customHeight="1">
      <c r="B58" s="324"/>
      <c r="C58" s="330"/>
      <c r="D58" s="328" t="s">
        <v>1948</v>
      </c>
      <c r="E58" s="328"/>
      <c r="F58" s="328"/>
      <c r="G58" s="328"/>
      <c r="H58" s="328"/>
      <c r="I58" s="328"/>
      <c r="J58" s="328"/>
      <c r="K58" s="326"/>
    </row>
    <row r="59" s="1" customFormat="1" ht="15" customHeight="1">
      <c r="B59" s="324"/>
      <c r="C59" s="330"/>
      <c r="D59" s="328" t="s">
        <v>1949</v>
      </c>
      <c r="E59" s="328"/>
      <c r="F59" s="328"/>
      <c r="G59" s="328"/>
      <c r="H59" s="328"/>
      <c r="I59" s="328"/>
      <c r="J59" s="328"/>
      <c r="K59" s="326"/>
    </row>
    <row r="60" s="1" customFormat="1" ht="15" customHeight="1">
      <c r="B60" s="324"/>
      <c r="C60" s="330"/>
      <c r="D60" s="328" t="s">
        <v>1950</v>
      </c>
      <c r="E60" s="328"/>
      <c r="F60" s="328"/>
      <c r="G60" s="328"/>
      <c r="H60" s="328"/>
      <c r="I60" s="328"/>
      <c r="J60" s="328"/>
      <c r="K60" s="326"/>
    </row>
    <row r="61" s="1" customFormat="1" ht="15" customHeight="1">
      <c r="B61" s="324"/>
      <c r="C61" s="330"/>
      <c r="D61" s="328" t="s">
        <v>1951</v>
      </c>
      <c r="E61" s="328"/>
      <c r="F61" s="328"/>
      <c r="G61" s="328"/>
      <c r="H61" s="328"/>
      <c r="I61" s="328"/>
      <c r="J61" s="328"/>
      <c r="K61" s="326"/>
    </row>
    <row r="62" s="1" customFormat="1" ht="15" customHeight="1">
      <c r="B62" s="324"/>
      <c r="C62" s="330"/>
      <c r="D62" s="333" t="s">
        <v>1952</v>
      </c>
      <c r="E62" s="333"/>
      <c r="F62" s="333"/>
      <c r="G62" s="333"/>
      <c r="H62" s="333"/>
      <c r="I62" s="333"/>
      <c r="J62" s="333"/>
      <c r="K62" s="326"/>
    </row>
    <row r="63" s="1" customFormat="1" ht="15" customHeight="1">
      <c r="B63" s="324"/>
      <c r="C63" s="330"/>
      <c r="D63" s="328" t="s">
        <v>1953</v>
      </c>
      <c r="E63" s="328"/>
      <c r="F63" s="328"/>
      <c r="G63" s="328"/>
      <c r="H63" s="328"/>
      <c r="I63" s="328"/>
      <c r="J63" s="328"/>
      <c r="K63" s="326"/>
    </row>
    <row r="64" s="1" customFormat="1" ht="12.75" customHeight="1">
      <c r="B64" s="324"/>
      <c r="C64" s="330"/>
      <c r="D64" s="330"/>
      <c r="E64" s="334"/>
      <c r="F64" s="330"/>
      <c r="G64" s="330"/>
      <c r="H64" s="330"/>
      <c r="I64" s="330"/>
      <c r="J64" s="330"/>
      <c r="K64" s="326"/>
    </row>
    <row r="65" s="1" customFormat="1" ht="15" customHeight="1">
      <c r="B65" s="324"/>
      <c r="C65" s="330"/>
      <c r="D65" s="328" t="s">
        <v>1954</v>
      </c>
      <c r="E65" s="328"/>
      <c r="F65" s="328"/>
      <c r="G65" s="328"/>
      <c r="H65" s="328"/>
      <c r="I65" s="328"/>
      <c r="J65" s="328"/>
      <c r="K65" s="326"/>
    </row>
    <row r="66" s="1" customFormat="1" ht="15" customHeight="1">
      <c r="B66" s="324"/>
      <c r="C66" s="330"/>
      <c r="D66" s="333" t="s">
        <v>1955</v>
      </c>
      <c r="E66" s="333"/>
      <c r="F66" s="333"/>
      <c r="G66" s="333"/>
      <c r="H66" s="333"/>
      <c r="I66" s="333"/>
      <c r="J66" s="333"/>
      <c r="K66" s="326"/>
    </row>
    <row r="67" s="1" customFormat="1" ht="15" customHeight="1">
      <c r="B67" s="324"/>
      <c r="C67" s="330"/>
      <c r="D67" s="328" t="s">
        <v>1956</v>
      </c>
      <c r="E67" s="328"/>
      <c r="F67" s="328"/>
      <c r="G67" s="328"/>
      <c r="H67" s="328"/>
      <c r="I67" s="328"/>
      <c r="J67" s="328"/>
      <c r="K67" s="326"/>
    </row>
    <row r="68" s="1" customFormat="1" ht="15" customHeight="1">
      <c r="B68" s="324"/>
      <c r="C68" s="330"/>
      <c r="D68" s="328" t="s">
        <v>1957</v>
      </c>
      <c r="E68" s="328"/>
      <c r="F68" s="328"/>
      <c r="G68" s="328"/>
      <c r="H68" s="328"/>
      <c r="I68" s="328"/>
      <c r="J68" s="328"/>
      <c r="K68" s="326"/>
    </row>
    <row r="69" s="1" customFormat="1" ht="15" customHeight="1">
      <c r="B69" s="324"/>
      <c r="C69" s="330"/>
      <c r="D69" s="328" t="s">
        <v>1958</v>
      </c>
      <c r="E69" s="328"/>
      <c r="F69" s="328"/>
      <c r="G69" s="328"/>
      <c r="H69" s="328"/>
      <c r="I69" s="328"/>
      <c r="J69" s="328"/>
      <c r="K69" s="326"/>
    </row>
    <row r="70" s="1" customFormat="1" ht="15" customHeight="1">
      <c r="B70" s="324"/>
      <c r="C70" s="330"/>
      <c r="D70" s="328" t="s">
        <v>1959</v>
      </c>
      <c r="E70" s="328"/>
      <c r="F70" s="328"/>
      <c r="G70" s="328"/>
      <c r="H70" s="328"/>
      <c r="I70" s="328"/>
      <c r="J70" s="328"/>
      <c r="K70" s="326"/>
    </row>
    <row r="71" s="1" customFormat="1" ht="12.75" customHeight="1">
      <c r="B71" s="335"/>
      <c r="C71" s="336"/>
      <c r="D71" s="336"/>
      <c r="E71" s="336"/>
      <c r="F71" s="336"/>
      <c r="G71" s="336"/>
      <c r="H71" s="336"/>
      <c r="I71" s="336"/>
      <c r="J71" s="336"/>
      <c r="K71" s="337"/>
    </row>
    <row r="72" s="1" customFormat="1" ht="18.75" customHeight="1">
      <c r="B72" s="338"/>
      <c r="C72" s="338"/>
      <c r="D72" s="338"/>
      <c r="E72" s="338"/>
      <c r="F72" s="338"/>
      <c r="G72" s="338"/>
      <c r="H72" s="338"/>
      <c r="I72" s="338"/>
      <c r="J72" s="338"/>
      <c r="K72" s="339"/>
    </row>
    <row r="73" s="1" customFormat="1" ht="18.75" customHeight="1">
      <c r="B73" s="339"/>
      <c r="C73" s="339"/>
      <c r="D73" s="339"/>
      <c r="E73" s="339"/>
      <c r="F73" s="339"/>
      <c r="G73" s="339"/>
      <c r="H73" s="339"/>
      <c r="I73" s="339"/>
      <c r="J73" s="339"/>
      <c r="K73" s="339"/>
    </row>
    <row r="74" s="1" customFormat="1" ht="7.5" customHeight="1">
      <c r="B74" s="340"/>
      <c r="C74" s="341"/>
      <c r="D74" s="341"/>
      <c r="E74" s="341"/>
      <c r="F74" s="341"/>
      <c r="G74" s="341"/>
      <c r="H74" s="341"/>
      <c r="I74" s="341"/>
      <c r="J74" s="341"/>
      <c r="K74" s="342"/>
    </row>
    <row r="75" s="1" customFormat="1" ht="45" customHeight="1">
      <c r="B75" s="343"/>
      <c r="C75" s="344" t="s">
        <v>1960</v>
      </c>
      <c r="D75" s="344"/>
      <c r="E75" s="344"/>
      <c r="F75" s="344"/>
      <c r="G75" s="344"/>
      <c r="H75" s="344"/>
      <c r="I75" s="344"/>
      <c r="J75" s="344"/>
      <c r="K75" s="345"/>
    </row>
    <row r="76" s="1" customFormat="1" ht="17.25" customHeight="1">
      <c r="B76" s="343"/>
      <c r="C76" s="346" t="s">
        <v>1961</v>
      </c>
      <c r="D76" s="346"/>
      <c r="E76" s="346"/>
      <c r="F76" s="346" t="s">
        <v>1962</v>
      </c>
      <c r="G76" s="347"/>
      <c r="H76" s="346" t="s">
        <v>52</v>
      </c>
      <c r="I76" s="346" t="s">
        <v>55</v>
      </c>
      <c r="J76" s="346" t="s">
        <v>1963</v>
      </c>
      <c r="K76" s="345"/>
    </row>
    <row r="77" s="1" customFormat="1" ht="17.25" customHeight="1">
      <c r="B77" s="343"/>
      <c r="C77" s="348" t="s">
        <v>1964</v>
      </c>
      <c r="D77" s="348"/>
      <c r="E77" s="348"/>
      <c r="F77" s="349" t="s">
        <v>1965</v>
      </c>
      <c r="G77" s="350"/>
      <c r="H77" s="348"/>
      <c r="I77" s="348"/>
      <c r="J77" s="348" t="s">
        <v>1966</v>
      </c>
      <c r="K77" s="345"/>
    </row>
    <row r="78" s="1" customFormat="1" ht="5.25" customHeight="1">
      <c r="B78" s="343"/>
      <c r="C78" s="351"/>
      <c r="D78" s="351"/>
      <c r="E78" s="351"/>
      <c r="F78" s="351"/>
      <c r="G78" s="352"/>
      <c r="H78" s="351"/>
      <c r="I78" s="351"/>
      <c r="J78" s="351"/>
      <c r="K78" s="345"/>
    </row>
    <row r="79" s="1" customFormat="1" ht="15" customHeight="1">
      <c r="B79" s="343"/>
      <c r="C79" s="331" t="s">
        <v>51</v>
      </c>
      <c r="D79" s="353"/>
      <c r="E79" s="353"/>
      <c r="F79" s="354" t="s">
        <v>74</v>
      </c>
      <c r="G79" s="355"/>
      <c r="H79" s="331" t="s">
        <v>1967</v>
      </c>
      <c r="I79" s="331" t="s">
        <v>1968</v>
      </c>
      <c r="J79" s="331">
        <v>20</v>
      </c>
      <c r="K79" s="345"/>
    </row>
    <row r="80" s="1" customFormat="1" ht="15" customHeight="1">
      <c r="B80" s="343"/>
      <c r="C80" s="331" t="s">
        <v>1969</v>
      </c>
      <c r="D80" s="331"/>
      <c r="E80" s="331"/>
      <c r="F80" s="354" t="s">
        <v>74</v>
      </c>
      <c r="G80" s="355"/>
      <c r="H80" s="331" t="s">
        <v>1970</v>
      </c>
      <c r="I80" s="331" t="s">
        <v>1968</v>
      </c>
      <c r="J80" s="331">
        <v>120</v>
      </c>
      <c r="K80" s="345"/>
    </row>
    <row r="81" s="1" customFormat="1" ht="15" customHeight="1">
      <c r="B81" s="356"/>
      <c r="C81" s="331" t="s">
        <v>1971</v>
      </c>
      <c r="D81" s="331"/>
      <c r="E81" s="331"/>
      <c r="F81" s="354" t="s">
        <v>1972</v>
      </c>
      <c r="G81" s="355"/>
      <c r="H81" s="331" t="s">
        <v>1973</v>
      </c>
      <c r="I81" s="331" t="s">
        <v>1968</v>
      </c>
      <c r="J81" s="331">
        <v>50</v>
      </c>
      <c r="K81" s="345"/>
    </row>
    <row r="82" s="1" customFormat="1" ht="15" customHeight="1">
      <c r="B82" s="356"/>
      <c r="C82" s="331" t="s">
        <v>1974</v>
      </c>
      <c r="D82" s="331"/>
      <c r="E82" s="331"/>
      <c r="F82" s="354" t="s">
        <v>74</v>
      </c>
      <c r="G82" s="355"/>
      <c r="H82" s="331" t="s">
        <v>1975</v>
      </c>
      <c r="I82" s="331" t="s">
        <v>1976</v>
      </c>
      <c r="J82" s="331"/>
      <c r="K82" s="345"/>
    </row>
    <row r="83" s="1" customFormat="1" ht="15" customHeight="1">
      <c r="B83" s="356"/>
      <c r="C83" s="357" t="s">
        <v>1977</v>
      </c>
      <c r="D83" s="357"/>
      <c r="E83" s="357"/>
      <c r="F83" s="358" t="s">
        <v>1972</v>
      </c>
      <c r="G83" s="357"/>
      <c r="H83" s="357" t="s">
        <v>1978</v>
      </c>
      <c r="I83" s="357" t="s">
        <v>1968</v>
      </c>
      <c r="J83" s="357">
        <v>15</v>
      </c>
      <c r="K83" s="345"/>
    </row>
    <row r="84" s="1" customFormat="1" ht="15" customHeight="1">
      <c r="B84" s="356"/>
      <c r="C84" s="357" t="s">
        <v>1979</v>
      </c>
      <c r="D84" s="357"/>
      <c r="E84" s="357"/>
      <c r="F84" s="358" t="s">
        <v>1972</v>
      </c>
      <c r="G84" s="357"/>
      <c r="H84" s="357" t="s">
        <v>1980</v>
      </c>
      <c r="I84" s="357" t="s">
        <v>1968</v>
      </c>
      <c r="J84" s="357">
        <v>15</v>
      </c>
      <c r="K84" s="345"/>
    </row>
    <row r="85" s="1" customFormat="1" ht="15" customHeight="1">
      <c r="B85" s="356"/>
      <c r="C85" s="357" t="s">
        <v>1981</v>
      </c>
      <c r="D85" s="357"/>
      <c r="E85" s="357"/>
      <c r="F85" s="358" t="s">
        <v>1972</v>
      </c>
      <c r="G85" s="357"/>
      <c r="H85" s="357" t="s">
        <v>1982</v>
      </c>
      <c r="I85" s="357" t="s">
        <v>1968</v>
      </c>
      <c r="J85" s="357">
        <v>20</v>
      </c>
      <c r="K85" s="345"/>
    </row>
    <row r="86" s="1" customFormat="1" ht="15" customHeight="1">
      <c r="B86" s="356"/>
      <c r="C86" s="357" t="s">
        <v>1983</v>
      </c>
      <c r="D86" s="357"/>
      <c r="E86" s="357"/>
      <c r="F86" s="358" t="s">
        <v>1972</v>
      </c>
      <c r="G86" s="357"/>
      <c r="H86" s="357" t="s">
        <v>1984</v>
      </c>
      <c r="I86" s="357" t="s">
        <v>1968</v>
      </c>
      <c r="J86" s="357">
        <v>20</v>
      </c>
      <c r="K86" s="345"/>
    </row>
    <row r="87" s="1" customFormat="1" ht="15" customHeight="1">
      <c r="B87" s="356"/>
      <c r="C87" s="331" t="s">
        <v>1985</v>
      </c>
      <c r="D87" s="331"/>
      <c r="E87" s="331"/>
      <c r="F87" s="354" t="s">
        <v>1972</v>
      </c>
      <c r="G87" s="355"/>
      <c r="H87" s="331" t="s">
        <v>1986</v>
      </c>
      <c r="I87" s="331" t="s">
        <v>1968</v>
      </c>
      <c r="J87" s="331">
        <v>50</v>
      </c>
      <c r="K87" s="345"/>
    </row>
    <row r="88" s="1" customFormat="1" ht="15" customHeight="1">
      <c r="B88" s="356"/>
      <c r="C88" s="331" t="s">
        <v>1987</v>
      </c>
      <c r="D88" s="331"/>
      <c r="E88" s="331"/>
      <c r="F88" s="354" t="s">
        <v>1972</v>
      </c>
      <c r="G88" s="355"/>
      <c r="H88" s="331" t="s">
        <v>1988</v>
      </c>
      <c r="I88" s="331" t="s">
        <v>1968</v>
      </c>
      <c r="J88" s="331">
        <v>20</v>
      </c>
      <c r="K88" s="345"/>
    </row>
    <row r="89" s="1" customFormat="1" ht="15" customHeight="1">
      <c r="B89" s="356"/>
      <c r="C89" s="331" t="s">
        <v>1989</v>
      </c>
      <c r="D89" s="331"/>
      <c r="E89" s="331"/>
      <c r="F89" s="354" t="s">
        <v>1972</v>
      </c>
      <c r="G89" s="355"/>
      <c r="H89" s="331" t="s">
        <v>1990</v>
      </c>
      <c r="I89" s="331" t="s">
        <v>1968</v>
      </c>
      <c r="J89" s="331">
        <v>20</v>
      </c>
      <c r="K89" s="345"/>
    </row>
    <row r="90" s="1" customFormat="1" ht="15" customHeight="1">
      <c r="B90" s="356"/>
      <c r="C90" s="331" t="s">
        <v>1991</v>
      </c>
      <c r="D90" s="331"/>
      <c r="E90" s="331"/>
      <c r="F90" s="354" t="s">
        <v>1972</v>
      </c>
      <c r="G90" s="355"/>
      <c r="H90" s="331" t="s">
        <v>1992</v>
      </c>
      <c r="I90" s="331" t="s">
        <v>1968</v>
      </c>
      <c r="J90" s="331">
        <v>50</v>
      </c>
      <c r="K90" s="345"/>
    </row>
    <row r="91" s="1" customFormat="1" ht="15" customHeight="1">
      <c r="B91" s="356"/>
      <c r="C91" s="331" t="s">
        <v>1993</v>
      </c>
      <c r="D91" s="331"/>
      <c r="E91" s="331"/>
      <c r="F91" s="354" t="s">
        <v>1972</v>
      </c>
      <c r="G91" s="355"/>
      <c r="H91" s="331" t="s">
        <v>1993</v>
      </c>
      <c r="I91" s="331" t="s">
        <v>1968</v>
      </c>
      <c r="J91" s="331">
        <v>50</v>
      </c>
      <c r="K91" s="345"/>
    </row>
    <row r="92" s="1" customFormat="1" ht="15" customHeight="1">
      <c r="B92" s="356"/>
      <c r="C92" s="331" t="s">
        <v>1994</v>
      </c>
      <c r="D92" s="331"/>
      <c r="E92" s="331"/>
      <c r="F92" s="354" t="s">
        <v>1972</v>
      </c>
      <c r="G92" s="355"/>
      <c r="H92" s="331" t="s">
        <v>1995</v>
      </c>
      <c r="I92" s="331" t="s">
        <v>1968</v>
      </c>
      <c r="J92" s="331">
        <v>255</v>
      </c>
      <c r="K92" s="345"/>
    </row>
    <row r="93" s="1" customFormat="1" ht="15" customHeight="1">
      <c r="B93" s="356"/>
      <c r="C93" s="331" t="s">
        <v>1996</v>
      </c>
      <c r="D93" s="331"/>
      <c r="E93" s="331"/>
      <c r="F93" s="354" t="s">
        <v>74</v>
      </c>
      <c r="G93" s="355"/>
      <c r="H93" s="331" t="s">
        <v>1997</v>
      </c>
      <c r="I93" s="331" t="s">
        <v>1998</v>
      </c>
      <c r="J93" s="331"/>
      <c r="K93" s="345"/>
    </row>
    <row r="94" s="1" customFormat="1" ht="15" customHeight="1">
      <c r="B94" s="356"/>
      <c r="C94" s="331" t="s">
        <v>1999</v>
      </c>
      <c r="D94" s="331"/>
      <c r="E94" s="331"/>
      <c r="F94" s="354" t="s">
        <v>74</v>
      </c>
      <c r="G94" s="355"/>
      <c r="H94" s="331" t="s">
        <v>2000</v>
      </c>
      <c r="I94" s="331" t="s">
        <v>2001</v>
      </c>
      <c r="J94" s="331"/>
      <c r="K94" s="345"/>
    </row>
    <row r="95" s="1" customFormat="1" ht="15" customHeight="1">
      <c r="B95" s="356"/>
      <c r="C95" s="331" t="s">
        <v>2002</v>
      </c>
      <c r="D95" s="331"/>
      <c r="E95" s="331"/>
      <c r="F95" s="354" t="s">
        <v>74</v>
      </c>
      <c r="G95" s="355"/>
      <c r="H95" s="331" t="s">
        <v>2002</v>
      </c>
      <c r="I95" s="331" t="s">
        <v>2001</v>
      </c>
      <c r="J95" s="331"/>
      <c r="K95" s="345"/>
    </row>
    <row r="96" s="1" customFormat="1" ht="15" customHeight="1">
      <c r="B96" s="356"/>
      <c r="C96" s="331" t="s">
        <v>36</v>
      </c>
      <c r="D96" s="331"/>
      <c r="E96" s="331"/>
      <c r="F96" s="354" t="s">
        <v>74</v>
      </c>
      <c r="G96" s="355"/>
      <c r="H96" s="331" t="s">
        <v>2003</v>
      </c>
      <c r="I96" s="331" t="s">
        <v>2001</v>
      </c>
      <c r="J96" s="331"/>
      <c r="K96" s="345"/>
    </row>
    <row r="97" s="1" customFormat="1" ht="15" customHeight="1">
      <c r="B97" s="356"/>
      <c r="C97" s="331" t="s">
        <v>46</v>
      </c>
      <c r="D97" s="331"/>
      <c r="E97" s="331"/>
      <c r="F97" s="354" t="s">
        <v>74</v>
      </c>
      <c r="G97" s="355"/>
      <c r="H97" s="331" t="s">
        <v>2004</v>
      </c>
      <c r="I97" s="331" t="s">
        <v>2001</v>
      </c>
      <c r="J97" s="331"/>
      <c r="K97" s="345"/>
    </row>
    <row r="98" s="1" customFormat="1" ht="15" customHeight="1">
      <c r="B98" s="359"/>
      <c r="C98" s="360"/>
      <c r="D98" s="360"/>
      <c r="E98" s="360"/>
      <c r="F98" s="360"/>
      <c r="G98" s="360"/>
      <c r="H98" s="360"/>
      <c r="I98" s="360"/>
      <c r="J98" s="360"/>
      <c r="K98" s="361"/>
    </row>
    <row r="99" s="1" customFormat="1" ht="18.75" customHeight="1">
      <c r="B99" s="362"/>
      <c r="C99" s="363"/>
      <c r="D99" s="363"/>
      <c r="E99" s="363"/>
      <c r="F99" s="363"/>
      <c r="G99" s="363"/>
      <c r="H99" s="363"/>
      <c r="I99" s="363"/>
      <c r="J99" s="363"/>
      <c r="K99" s="362"/>
    </row>
    <row r="100" s="1" customFormat="1" ht="18.75" customHeight="1">
      <c r="B100" s="339"/>
      <c r="C100" s="339"/>
      <c r="D100" s="339"/>
      <c r="E100" s="339"/>
      <c r="F100" s="339"/>
      <c r="G100" s="339"/>
      <c r="H100" s="339"/>
      <c r="I100" s="339"/>
      <c r="J100" s="339"/>
      <c r="K100" s="339"/>
    </row>
    <row r="101" s="1" customFormat="1" ht="7.5" customHeight="1">
      <c r="B101" s="340"/>
      <c r="C101" s="341"/>
      <c r="D101" s="341"/>
      <c r="E101" s="341"/>
      <c r="F101" s="341"/>
      <c r="G101" s="341"/>
      <c r="H101" s="341"/>
      <c r="I101" s="341"/>
      <c r="J101" s="341"/>
      <c r="K101" s="342"/>
    </row>
    <row r="102" s="1" customFormat="1" ht="45" customHeight="1">
      <c r="B102" s="343"/>
      <c r="C102" s="344" t="s">
        <v>2005</v>
      </c>
      <c r="D102" s="344"/>
      <c r="E102" s="344"/>
      <c r="F102" s="344"/>
      <c r="G102" s="344"/>
      <c r="H102" s="344"/>
      <c r="I102" s="344"/>
      <c r="J102" s="344"/>
      <c r="K102" s="345"/>
    </row>
    <row r="103" s="1" customFormat="1" ht="17.25" customHeight="1">
      <c r="B103" s="343"/>
      <c r="C103" s="346" t="s">
        <v>1961</v>
      </c>
      <c r="D103" s="346"/>
      <c r="E103" s="346"/>
      <c r="F103" s="346" t="s">
        <v>1962</v>
      </c>
      <c r="G103" s="347"/>
      <c r="H103" s="346" t="s">
        <v>52</v>
      </c>
      <c r="I103" s="346" t="s">
        <v>55</v>
      </c>
      <c r="J103" s="346" t="s">
        <v>1963</v>
      </c>
      <c r="K103" s="345"/>
    </row>
    <row r="104" s="1" customFormat="1" ht="17.25" customHeight="1">
      <c r="B104" s="343"/>
      <c r="C104" s="348" t="s">
        <v>1964</v>
      </c>
      <c r="D104" s="348"/>
      <c r="E104" s="348"/>
      <c r="F104" s="349" t="s">
        <v>1965</v>
      </c>
      <c r="G104" s="350"/>
      <c r="H104" s="348"/>
      <c r="I104" s="348"/>
      <c r="J104" s="348" t="s">
        <v>1966</v>
      </c>
      <c r="K104" s="345"/>
    </row>
    <row r="105" s="1" customFormat="1" ht="5.25" customHeight="1">
      <c r="B105" s="343"/>
      <c r="C105" s="346"/>
      <c r="D105" s="346"/>
      <c r="E105" s="346"/>
      <c r="F105" s="346"/>
      <c r="G105" s="364"/>
      <c r="H105" s="346"/>
      <c r="I105" s="346"/>
      <c r="J105" s="346"/>
      <c r="K105" s="345"/>
    </row>
    <row r="106" s="1" customFormat="1" ht="15" customHeight="1">
      <c r="B106" s="343"/>
      <c r="C106" s="331" t="s">
        <v>51</v>
      </c>
      <c r="D106" s="353"/>
      <c r="E106" s="353"/>
      <c r="F106" s="354" t="s">
        <v>74</v>
      </c>
      <c r="G106" s="331"/>
      <c r="H106" s="331" t="s">
        <v>2006</v>
      </c>
      <c r="I106" s="331" t="s">
        <v>1968</v>
      </c>
      <c r="J106" s="331">
        <v>20</v>
      </c>
      <c r="K106" s="345"/>
    </row>
    <row r="107" s="1" customFormat="1" ht="15" customHeight="1">
      <c r="B107" s="343"/>
      <c r="C107" s="331" t="s">
        <v>1969</v>
      </c>
      <c r="D107" s="331"/>
      <c r="E107" s="331"/>
      <c r="F107" s="354" t="s">
        <v>74</v>
      </c>
      <c r="G107" s="331"/>
      <c r="H107" s="331" t="s">
        <v>2006</v>
      </c>
      <c r="I107" s="331" t="s">
        <v>1968</v>
      </c>
      <c r="J107" s="331">
        <v>120</v>
      </c>
      <c r="K107" s="345"/>
    </row>
    <row r="108" s="1" customFormat="1" ht="15" customHeight="1">
      <c r="B108" s="356"/>
      <c r="C108" s="331" t="s">
        <v>1971</v>
      </c>
      <c r="D108" s="331"/>
      <c r="E108" s="331"/>
      <c r="F108" s="354" t="s">
        <v>1972</v>
      </c>
      <c r="G108" s="331"/>
      <c r="H108" s="331" t="s">
        <v>2006</v>
      </c>
      <c r="I108" s="331" t="s">
        <v>1968</v>
      </c>
      <c r="J108" s="331">
        <v>50</v>
      </c>
      <c r="K108" s="345"/>
    </row>
    <row r="109" s="1" customFormat="1" ht="15" customHeight="1">
      <c r="B109" s="356"/>
      <c r="C109" s="331" t="s">
        <v>1974</v>
      </c>
      <c r="D109" s="331"/>
      <c r="E109" s="331"/>
      <c r="F109" s="354" t="s">
        <v>74</v>
      </c>
      <c r="G109" s="331"/>
      <c r="H109" s="331" t="s">
        <v>2006</v>
      </c>
      <c r="I109" s="331" t="s">
        <v>1976</v>
      </c>
      <c r="J109" s="331"/>
      <c r="K109" s="345"/>
    </row>
    <row r="110" s="1" customFormat="1" ht="15" customHeight="1">
      <c r="B110" s="356"/>
      <c r="C110" s="331" t="s">
        <v>1985</v>
      </c>
      <c r="D110" s="331"/>
      <c r="E110" s="331"/>
      <c r="F110" s="354" t="s">
        <v>1972</v>
      </c>
      <c r="G110" s="331"/>
      <c r="H110" s="331" t="s">
        <v>2006</v>
      </c>
      <c r="I110" s="331" t="s">
        <v>1968</v>
      </c>
      <c r="J110" s="331">
        <v>50</v>
      </c>
      <c r="K110" s="345"/>
    </row>
    <row r="111" s="1" customFormat="1" ht="15" customHeight="1">
      <c r="B111" s="356"/>
      <c r="C111" s="331" t="s">
        <v>1993</v>
      </c>
      <c r="D111" s="331"/>
      <c r="E111" s="331"/>
      <c r="F111" s="354" t="s">
        <v>1972</v>
      </c>
      <c r="G111" s="331"/>
      <c r="H111" s="331" t="s">
        <v>2006</v>
      </c>
      <c r="I111" s="331" t="s">
        <v>1968</v>
      </c>
      <c r="J111" s="331">
        <v>50</v>
      </c>
      <c r="K111" s="345"/>
    </row>
    <row r="112" s="1" customFormat="1" ht="15" customHeight="1">
      <c r="B112" s="356"/>
      <c r="C112" s="331" t="s">
        <v>1991</v>
      </c>
      <c r="D112" s="331"/>
      <c r="E112" s="331"/>
      <c r="F112" s="354" t="s">
        <v>1972</v>
      </c>
      <c r="G112" s="331"/>
      <c r="H112" s="331" t="s">
        <v>2006</v>
      </c>
      <c r="I112" s="331" t="s">
        <v>1968</v>
      </c>
      <c r="J112" s="331">
        <v>50</v>
      </c>
      <c r="K112" s="345"/>
    </row>
    <row r="113" s="1" customFormat="1" ht="15" customHeight="1">
      <c r="B113" s="356"/>
      <c r="C113" s="331" t="s">
        <v>51</v>
      </c>
      <c r="D113" s="331"/>
      <c r="E113" s="331"/>
      <c r="F113" s="354" t="s">
        <v>74</v>
      </c>
      <c r="G113" s="331"/>
      <c r="H113" s="331" t="s">
        <v>2007</v>
      </c>
      <c r="I113" s="331" t="s">
        <v>1968</v>
      </c>
      <c r="J113" s="331">
        <v>20</v>
      </c>
      <c r="K113" s="345"/>
    </row>
    <row r="114" s="1" customFormat="1" ht="15" customHeight="1">
      <c r="B114" s="356"/>
      <c r="C114" s="331" t="s">
        <v>2008</v>
      </c>
      <c r="D114" s="331"/>
      <c r="E114" s="331"/>
      <c r="F114" s="354" t="s">
        <v>74</v>
      </c>
      <c r="G114" s="331"/>
      <c r="H114" s="331" t="s">
        <v>2009</v>
      </c>
      <c r="I114" s="331" t="s">
        <v>1968</v>
      </c>
      <c r="J114" s="331">
        <v>120</v>
      </c>
      <c r="K114" s="345"/>
    </row>
    <row r="115" s="1" customFormat="1" ht="15" customHeight="1">
      <c r="B115" s="356"/>
      <c r="C115" s="331" t="s">
        <v>36</v>
      </c>
      <c r="D115" s="331"/>
      <c r="E115" s="331"/>
      <c r="F115" s="354" t="s">
        <v>74</v>
      </c>
      <c r="G115" s="331"/>
      <c r="H115" s="331" t="s">
        <v>2010</v>
      </c>
      <c r="I115" s="331" t="s">
        <v>2001</v>
      </c>
      <c r="J115" s="331"/>
      <c r="K115" s="345"/>
    </row>
    <row r="116" s="1" customFormat="1" ht="15" customHeight="1">
      <c r="B116" s="356"/>
      <c r="C116" s="331" t="s">
        <v>46</v>
      </c>
      <c r="D116" s="331"/>
      <c r="E116" s="331"/>
      <c r="F116" s="354" t="s">
        <v>74</v>
      </c>
      <c r="G116" s="331"/>
      <c r="H116" s="331" t="s">
        <v>2011</v>
      </c>
      <c r="I116" s="331" t="s">
        <v>2001</v>
      </c>
      <c r="J116" s="331"/>
      <c r="K116" s="345"/>
    </row>
    <row r="117" s="1" customFormat="1" ht="15" customHeight="1">
      <c r="B117" s="356"/>
      <c r="C117" s="331" t="s">
        <v>55</v>
      </c>
      <c r="D117" s="331"/>
      <c r="E117" s="331"/>
      <c r="F117" s="354" t="s">
        <v>74</v>
      </c>
      <c r="G117" s="331"/>
      <c r="H117" s="331" t="s">
        <v>2012</v>
      </c>
      <c r="I117" s="331" t="s">
        <v>2013</v>
      </c>
      <c r="J117" s="331"/>
      <c r="K117" s="345"/>
    </row>
    <row r="118" s="1" customFormat="1" ht="15" customHeight="1">
      <c r="B118" s="359"/>
      <c r="C118" s="365"/>
      <c r="D118" s="365"/>
      <c r="E118" s="365"/>
      <c r="F118" s="365"/>
      <c r="G118" s="365"/>
      <c r="H118" s="365"/>
      <c r="I118" s="365"/>
      <c r="J118" s="365"/>
      <c r="K118" s="361"/>
    </row>
    <row r="119" s="1" customFormat="1" ht="18.75" customHeight="1">
      <c r="B119" s="366"/>
      <c r="C119" s="367"/>
      <c r="D119" s="367"/>
      <c r="E119" s="367"/>
      <c r="F119" s="368"/>
      <c r="G119" s="367"/>
      <c r="H119" s="367"/>
      <c r="I119" s="367"/>
      <c r="J119" s="367"/>
      <c r="K119" s="366"/>
    </row>
    <row r="120" s="1" customFormat="1" ht="18.75" customHeight="1">
      <c r="B120" s="339"/>
      <c r="C120" s="339"/>
      <c r="D120" s="339"/>
      <c r="E120" s="339"/>
      <c r="F120" s="339"/>
      <c r="G120" s="339"/>
      <c r="H120" s="339"/>
      <c r="I120" s="339"/>
      <c r="J120" s="339"/>
      <c r="K120" s="339"/>
    </row>
    <row r="121" s="1" customFormat="1" ht="7.5" customHeight="1">
      <c r="B121" s="369"/>
      <c r="C121" s="370"/>
      <c r="D121" s="370"/>
      <c r="E121" s="370"/>
      <c r="F121" s="370"/>
      <c r="G121" s="370"/>
      <c r="H121" s="370"/>
      <c r="I121" s="370"/>
      <c r="J121" s="370"/>
      <c r="K121" s="371"/>
    </row>
    <row r="122" s="1" customFormat="1" ht="45" customHeight="1">
      <c r="B122" s="372"/>
      <c r="C122" s="322" t="s">
        <v>2014</v>
      </c>
      <c r="D122" s="322"/>
      <c r="E122" s="322"/>
      <c r="F122" s="322"/>
      <c r="G122" s="322"/>
      <c r="H122" s="322"/>
      <c r="I122" s="322"/>
      <c r="J122" s="322"/>
      <c r="K122" s="373"/>
    </row>
    <row r="123" s="1" customFormat="1" ht="17.25" customHeight="1">
      <c r="B123" s="374"/>
      <c r="C123" s="346" t="s">
        <v>1961</v>
      </c>
      <c r="D123" s="346"/>
      <c r="E123" s="346"/>
      <c r="F123" s="346" t="s">
        <v>1962</v>
      </c>
      <c r="G123" s="347"/>
      <c r="H123" s="346" t="s">
        <v>52</v>
      </c>
      <c r="I123" s="346" t="s">
        <v>55</v>
      </c>
      <c r="J123" s="346" t="s">
        <v>1963</v>
      </c>
      <c r="K123" s="375"/>
    </row>
    <row r="124" s="1" customFormat="1" ht="17.25" customHeight="1">
      <c r="B124" s="374"/>
      <c r="C124" s="348" t="s">
        <v>1964</v>
      </c>
      <c r="D124" s="348"/>
      <c r="E124" s="348"/>
      <c r="F124" s="349" t="s">
        <v>1965</v>
      </c>
      <c r="G124" s="350"/>
      <c r="H124" s="348"/>
      <c r="I124" s="348"/>
      <c r="J124" s="348" t="s">
        <v>1966</v>
      </c>
      <c r="K124" s="375"/>
    </row>
    <row r="125" s="1" customFormat="1" ht="5.25" customHeight="1">
      <c r="B125" s="376"/>
      <c r="C125" s="351"/>
      <c r="D125" s="351"/>
      <c r="E125" s="351"/>
      <c r="F125" s="351"/>
      <c r="G125" s="377"/>
      <c r="H125" s="351"/>
      <c r="I125" s="351"/>
      <c r="J125" s="351"/>
      <c r="K125" s="378"/>
    </row>
    <row r="126" s="1" customFormat="1" ht="15" customHeight="1">
      <c r="B126" s="376"/>
      <c r="C126" s="331" t="s">
        <v>1969</v>
      </c>
      <c r="D126" s="353"/>
      <c r="E126" s="353"/>
      <c r="F126" s="354" t="s">
        <v>74</v>
      </c>
      <c r="G126" s="331"/>
      <c r="H126" s="331" t="s">
        <v>2006</v>
      </c>
      <c r="I126" s="331" t="s">
        <v>1968</v>
      </c>
      <c r="J126" s="331">
        <v>120</v>
      </c>
      <c r="K126" s="379"/>
    </row>
    <row r="127" s="1" customFormat="1" ht="15" customHeight="1">
      <c r="B127" s="376"/>
      <c r="C127" s="331" t="s">
        <v>2015</v>
      </c>
      <c r="D127" s="331"/>
      <c r="E127" s="331"/>
      <c r="F127" s="354" t="s">
        <v>74</v>
      </c>
      <c r="G127" s="331"/>
      <c r="H127" s="331" t="s">
        <v>2016</v>
      </c>
      <c r="I127" s="331" t="s">
        <v>1968</v>
      </c>
      <c r="J127" s="331" t="s">
        <v>2017</v>
      </c>
      <c r="K127" s="379"/>
    </row>
    <row r="128" s="1" customFormat="1" ht="15" customHeight="1">
      <c r="B128" s="376"/>
      <c r="C128" s="331" t="s">
        <v>83</v>
      </c>
      <c r="D128" s="331"/>
      <c r="E128" s="331"/>
      <c r="F128" s="354" t="s">
        <v>74</v>
      </c>
      <c r="G128" s="331"/>
      <c r="H128" s="331" t="s">
        <v>2018</v>
      </c>
      <c r="I128" s="331" t="s">
        <v>1968</v>
      </c>
      <c r="J128" s="331" t="s">
        <v>2017</v>
      </c>
      <c r="K128" s="379"/>
    </row>
    <row r="129" s="1" customFormat="1" ht="15" customHeight="1">
      <c r="B129" s="376"/>
      <c r="C129" s="331" t="s">
        <v>1977</v>
      </c>
      <c r="D129" s="331"/>
      <c r="E129" s="331"/>
      <c r="F129" s="354" t="s">
        <v>1972</v>
      </c>
      <c r="G129" s="331"/>
      <c r="H129" s="331" t="s">
        <v>1978</v>
      </c>
      <c r="I129" s="331" t="s">
        <v>1968</v>
      </c>
      <c r="J129" s="331">
        <v>15</v>
      </c>
      <c r="K129" s="379"/>
    </row>
    <row r="130" s="1" customFormat="1" ht="15" customHeight="1">
      <c r="B130" s="376"/>
      <c r="C130" s="357" t="s">
        <v>1979</v>
      </c>
      <c r="D130" s="357"/>
      <c r="E130" s="357"/>
      <c r="F130" s="358" t="s">
        <v>1972</v>
      </c>
      <c r="G130" s="357"/>
      <c r="H130" s="357" t="s">
        <v>1980</v>
      </c>
      <c r="I130" s="357" t="s">
        <v>1968</v>
      </c>
      <c r="J130" s="357">
        <v>15</v>
      </c>
      <c r="K130" s="379"/>
    </row>
    <row r="131" s="1" customFormat="1" ht="15" customHeight="1">
      <c r="B131" s="376"/>
      <c r="C131" s="357" t="s">
        <v>1981</v>
      </c>
      <c r="D131" s="357"/>
      <c r="E131" s="357"/>
      <c r="F131" s="358" t="s">
        <v>1972</v>
      </c>
      <c r="G131" s="357"/>
      <c r="H131" s="357" t="s">
        <v>1982</v>
      </c>
      <c r="I131" s="357" t="s">
        <v>1968</v>
      </c>
      <c r="J131" s="357">
        <v>20</v>
      </c>
      <c r="K131" s="379"/>
    </row>
    <row r="132" s="1" customFormat="1" ht="15" customHeight="1">
      <c r="B132" s="376"/>
      <c r="C132" s="357" t="s">
        <v>1983</v>
      </c>
      <c r="D132" s="357"/>
      <c r="E132" s="357"/>
      <c r="F132" s="358" t="s">
        <v>1972</v>
      </c>
      <c r="G132" s="357"/>
      <c r="H132" s="357" t="s">
        <v>1984</v>
      </c>
      <c r="I132" s="357" t="s">
        <v>1968</v>
      </c>
      <c r="J132" s="357">
        <v>20</v>
      </c>
      <c r="K132" s="379"/>
    </row>
    <row r="133" s="1" customFormat="1" ht="15" customHeight="1">
      <c r="B133" s="376"/>
      <c r="C133" s="331" t="s">
        <v>1971</v>
      </c>
      <c r="D133" s="331"/>
      <c r="E133" s="331"/>
      <c r="F133" s="354" t="s">
        <v>1972</v>
      </c>
      <c r="G133" s="331"/>
      <c r="H133" s="331" t="s">
        <v>2006</v>
      </c>
      <c r="I133" s="331" t="s">
        <v>1968</v>
      </c>
      <c r="J133" s="331">
        <v>50</v>
      </c>
      <c r="K133" s="379"/>
    </row>
    <row r="134" s="1" customFormat="1" ht="15" customHeight="1">
      <c r="B134" s="376"/>
      <c r="C134" s="331" t="s">
        <v>1985</v>
      </c>
      <c r="D134" s="331"/>
      <c r="E134" s="331"/>
      <c r="F134" s="354" t="s">
        <v>1972</v>
      </c>
      <c r="G134" s="331"/>
      <c r="H134" s="331" t="s">
        <v>2006</v>
      </c>
      <c r="I134" s="331" t="s">
        <v>1968</v>
      </c>
      <c r="J134" s="331">
        <v>50</v>
      </c>
      <c r="K134" s="379"/>
    </row>
    <row r="135" s="1" customFormat="1" ht="15" customHeight="1">
      <c r="B135" s="376"/>
      <c r="C135" s="331" t="s">
        <v>1991</v>
      </c>
      <c r="D135" s="331"/>
      <c r="E135" s="331"/>
      <c r="F135" s="354" t="s">
        <v>1972</v>
      </c>
      <c r="G135" s="331"/>
      <c r="H135" s="331" t="s">
        <v>2006</v>
      </c>
      <c r="I135" s="331" t="s">
        <v>1968</v>
      </c>
      <c r="J135" s="331">
        <v>50</v>
      </c>
      <c r="K135" s="379"/>
    </row>
    <row r="136" s="1" customFormat="1" ht="15" customHeight="1">
      <c r="B136" s="376"/>
      <c r="C136" s="331" t="s">
        <v>1993</v>
      </c>
      <c r="D136" s="331"/>
      <c r="E136" s="331"/>
      <c r="F136" s="354" t="s">
        <v>1972</v>
      </c>
      <c r="G136" s="331"/>
      <c r="H136" s="331" t="s">
        <v>2006</v>
      </c>
      <c r="I136" s="331" t="s">
        <v>1968</v>
      </c>
      <c r="J136" s="331">
        <v>50</v>
      </c>
      <c r="K136" s="379"/>
    </row>
    <row r="137" s="1" customFormat="1" ht="15" customHeight="1">
      <c r="B137" s="376"/>
      <c r="C137" s="331" t="s">
        <v>1994</v>
      </c>
      <c r="D137" s="331"/>
      <c r="E137" s="331"/>
      <c r="F137" s="354" t="s">
        <v>1972</v>
      </c>
      <c r="G137" s="331"/>
      <c r="H137" s="331" t="s">
        <v>2019</v>
      </c>
      <c r="I137" s="331" t="s">
        <v>1968</v>
      </c>
      <c r="J137" s="331">
        <v>255</v>
      </c>
      <c r="K137" s="379"/>
    </row>
    <row r="138" s="1" customFormat="1" ht="15" customHeight="1">
      <c r="B138" s="376"/>
      <c r="C138" s="331" t="s">
        <v>1996</v>
      </c>
      <c r="D138" s="331"/>
      <c r="E138" s="331"/>
      <c r="F138" s="354" t="s">
        <v>74</v>
      </c>
      <c r="G138" s="331"/>
      <c r="H138" s="331" t="s">
        <v>2020</v>
      </c>
      <c r="I138" s="331" t="s">
        <v>1998</v>
      </c>
      <c r="J138" s="331"/>
      <c r="K138" s="379"/>
    </row>
    <row r="139" s="1" customFormat="1" ht="15" customHeight="1">
      <c r="B139" s="376"/>
      <c r="C139" s="331" t="s">
        <v>1999</v>
      </c>
      <c r="D139" s="331"/>
      <c r="E139" s="331"/>
      <c r="F139" s="354" t="s">
        <v>74</v>
      </c>
      <c r="G139" s="331"/>
      <c r="H139" s="331" t="s">
        <v>2021</v>
      </c>
      <c r="I139" s="331" t="s">
        <v>2001</v>
      </c>
      <c r="J139" s="331"/>
      <c r="K139" s="379"/>
    </row>
    <row r="140" s="1" customFormat="1" ht="15" customHeight="1">
      <c r="B140" s="376"/>
      <c r="C140" s="331" t="s">
        <v>2002</v>
      </c>
      <c r="D140" s="331"/>
      <c r="E140" s="331"/>
      <c r="F140" s="354" t="s">
        <v>74</v>
      </c>
      <c r="G140" s="331"/>
      <c r="H140" s="331" t="s">
        <v>2002</v>
      </c>
      <c r="I140" s="331" t="s">
        <v>2001</v>
      </c>
      <c r="J140" s="331"/>
      <c r="K140" s="379"/>
    </row>
    <row r="141" s="1" customFormat="1" ht="15" customHeight="1">
      <c r="B141" s="376"/>
      <c r="C141" s="331" t="s">
        <v>36</v>
      </c>
      <c r="D141" s="331"/>
      <c r="E141" s="331"/>
      <c r="F141" s="354" t="s">
        <v>74</v>
      </c>
      <c r="G141" s="331"/>
      <c r="H141" s="331" t="s">
        <v>2022</v>
      </c>
      <c r="I141" s="331" t="s">
        <v>2001</v>
      </c>
      <c r="J141" s="331"/>
      <c r="K141" s="379"/>
    </row>
    <row r="142" s="1" customFormat="1" ht="15" customHeight="1">
      <c r="B142" s="376"/>
      <c r="C142" s="331" t="s">
        <v>2023</v>
      </c>
      <c r="D142" s="331"/>
      <c r="E142" s="331"/>
      <c r="F142" s="354" t="s">
        <v>74</v>
      </c>
      <c r="G142" s="331"/>
      <c r="H142" s="331" t="s">
        <v>2024</v>
      </c>
      <c r="I142" s="331" t="s">
        <v>2001</v>
      </c>
      <c r="J142" s="331"/>
      <c r="K142" s="379"/>
    </row>
    <row r="143" s="1" customFormat="1" ht="15" customHeight="1">
      <c r="B143" s="380"/>
      <c r="C143" s="381"/>
      <c r="D143" s="381"/>
      <c r="E143" s="381"/>
      <c r="F143" s="381"/>
      <c r="G143" s="381"/>
      <c r="H143" s="381"/>
      <c r="I143" s="381"/>
      <c r="J143" s="381"/>
      <c r="K143" s="382"/>
    </row>
    <row r="144" s="1" customFormat="1" ht="18.75" customHeight="1">
      <c r="B144" s="367"/>
      <c r="C144" s="367"/>
      <c r="D144" s="367"/>
      <c r="E144" s="367"/>
      <c r="F144" s="368"/>
      <c r="G144" s="367"/>
      <c r="H144" s="367"/>
      <c r="I144" s="367"/>
      <c r="J144" s="367"/>
      <c r="K144" s="367"/>
    </row>
    <row r="145" s="1" customFormat="1" ht="18.75" customHeight="1">
      <c r="B145" s="339"/>
      <c r="C145" s="339"/>
      <c r="D145" s="339"/>
      <c r="E145" s="339"/>
      <c r="F145" s="339"/>
      <c r="G145" s="339"/>
      <c r="H145" s="339"/>
      <c r="I145" s="339"/>
      <c r="J145" s="339"/>
      <c r="K145" s="339"/>
    </row>
    <row r="146" s="1" customFormat="1" ht="7.5" customHeight="1">
      <c r="B146" s="340"/>
      <c r="C146" s="341"/>
      <c r="D146" s="341"/>
      <c r="E146" s="341"/>
      <c r="F146" s="341"/>
      <c r="G146" s="341"/>
      <c r="H146" s="341"/>
      <c r="I146" s="341"/>
      <c r="J146" s="341"/>
      <c r="K146" s="342"/>
    </row>
    <row r="147" s="1" customFormat="1" ht="45" customHeight="1">
      <c r="B147" s="343"/>
      <c r="C147" s="344" t="s">
        <v>2025</v>
      </c>
      <c r="D147" s="344"/>
      <c r="E147" s="344"/>
      <c r="F147" s="344"/>
      <c r="G147" s="344"/>
      <c r="H147" s="344"/>
      <c r="I147" s="344"/>
      <c r="J147" s="344"/>
      <c r="K147" s="345"/>
    </row>
    <row r="148" s="1" customFormat="1" ht="17.25" customHeight="1">
      <c r="B148" s="343"/>
      <c r="C148" s="346" t="s">
        <v>1961</v>
      </c>
      <c r="D148" s="346"/>
      <c r="E148" s="346"/>
      <c r="F148" s="346" t="s">
        <v>1962</v>
      </c>
      <c r="G148" s="347"/>
      <c r="H148" s="346" t="s">
        <v>52</v>
      </c>
      <c r="I148" s="346" t="s">
        <v>55</v>
      </c>
      <c r="J148" s="346" t="s">
        <v>1963</v>
      </c>
      <c r="K148" s="345"/>
    </row>
    <row r="149" s="1" customFormat="1" ht="17.25" customHeight="1">
      <c r="B149" s="343"/>
      <c r="C149" s="348" t="s">
        <v>1964</v>
      </c>
      <c r="D149" s="348"/>
      <c r="E149" s="348"/>
      <c r="F149" s="349" t="s">
        <v>1965</v>
      </c>
      <c r="G149" s="350"/>
      <c r="H149" s="348"/>
      <c r="I149" s="348"/>
      <c r="J149" s="348" t="s">
        <v>1966</v>
      </c>
      <c r="K149" s="345"/>
    </row>
    <row r="150" s="1" customFormat="1" ht="5.25" customHeight="1">
      <c r="B150" s="356"/>
      <c r="C150" s="351"/>
      <c r="D150" s="351"/>
      <c r="E150" s="351"/>
      <c r="F150" s="351"/>
      <c r="G150" s="352"/>
      <c r="H150" s="351"/>
      <c r="I150" s="351"/>
      <c r="J150" s="351"/>
      <c r="K150" s="379"/>
    </row>
    <row r="151" s="1" customFormat="1" ht="15" customHeight="1">
      <c r="B151" s="356"/>
      <c r="C151" s="383" t="s">
        <v>1969</v>
      </c>
      <c r="D151" s="331"/>
      <c r="E151" s="331"/>
      <c r="F151" s="384" t="s">
        <v>74</v>
      </c>
      <c r="G151" s="331"/>
      <c r="H151" s="383" t="s">
        <v>2006</v>
      </c>
      <c r="I151" s="383" t="s">
        <v>1968</v>
      </c>
      <c r="J151" s="383">
        <v>120</v>
      </c>
      <c r="K151" s="379"/>
    </row>
    <row r="152" s="1" customFormat="1" ht="15" customHeight="1">
      <c r="B152" s="356"/>
      <c r="C152" s="383" t="s">
        <v>2015</v>
      </c>
      <c r="D152" s="331"/>
      <c r="E152" s="331"/>
      <c r="F152" s="384" t="s">
        <v>74</v>
      </c>
      <c r="G152" s="331"/>
      <c r="H152" s="383" t="s">
        <v>2026</v>
      </c>
      <c r="I152" s="383" t="s">
        <v>1968</v>
      </c>
      <c r="J152" s="383" t="s">
        <v>2017</v>
      </c>
      <c r="K152" s="379"/>
    </row>
    <row r="153" s="1" customFormat="1" ht="15" customHeight="1">
      <c r="B153" s="356"/>
      <c r="C153" s="383" t="s">
        <v>83</v>
      </c>
      <c r="D153" s="331"/>
      <c r="E153" s="331"/>
      <c r="F153" s="384" t="s">
        <v>74</v>
      </c>
      <c r="G153" s="331"/>
      <c r="H153" s="383" t="s">
        <v>2027</v>
      </c>
      <c r="I153" s="383" t="s">
        <v>1968</v>
      </c>
      <c r="J153" s="383" t="s">
        <v>2017</v>
      </c>
      <c r="K153" s="379"/>
    </row>
    <row r="154" s="1" customFormat="1" ht="15" customHeight="1">
      <c r="B154" s="356"/>
      <c r="C154" s="383" t="s">
        <v>1971</v>
      </c>
      <c r="D154" s="331"/>
      <c r="E154" s="331"/>
      <c r="F154" s="384" t="s">
        <v>1972</v>
      </c>
      <c r="G154" s="331"/>
      <c r="H154" s="383" t="s">
        <v>2006</v>
      </c>
      <c r="I154" s="383" t="s">
        <v>1968</v>
      </c>
      <c r="J154" s="383">
        <v>50</v>
      </c>
      <c r="K154" s="379"/>
    </row>
    <row r="155" s="1" customFormat="1" ht="15" customHeight="1">
      <c r="B155" s="356"/>
      <c r="C155" s="383" t="s">
        <v>1974</v>
      </c>
      <c r="D155" s="331"/>
      <c r="E155" s="331"/>
      <c r="F155" s="384" t="s">
        <v>74</v>
      </c>
      <c r="G155" s="331"/>
      <c r="H155" s="383" t="s">
        <v>2006</v>
      </c>
      <c r="I155" s="383" t="s">
        <v>1976</v>
      </c>
      <c r="J155" s="383"/>
      <c r="K155" s="379"/>
    </row>
    <row r="156" s="1" customFormat="1" ht="15" customHeight="1">
      <c r="B156" s="356"/>
      <c r="C156" s="383" t="s">
        <v>1985</v>
      </c>
      <c r="D156" s="331"/>
      <c r="E156" s="331"/>
      <c r="F156" s="384" t="s">
        <v>1972</v>
      </c>
      <c r="G156" s="331"/>
      <c r="H156" s="383" t="s">
        <v>2006</v>
      </c>
      <c r="I156" s="383" t="s">
        <v>1968</v>
      </c>
      <c r="J156" s="383">
        <v>50</v>
      </c>
      <c r="K156" s="379"/>
    </row>
    <row r="157" s="1" customFormat="1" ht="15" customHeight="1">
      <c r="B157" s="356"/>
      <c r="C157" s="383" t="s">
        <v>1993</v>
      </c>
      <c r="D157" s="331"/>
      <c r="E157" s="331"/>
      <c r="F157" s="384" t="s">
        <v>1972</v>
      </c>
      <c r="G157" s="331"/>
      <c r="H157" s="383" t="s">
        <v>2006</v>
      </c>
      <c r="I157" s="383" t="s">
        <v>1968</v>
      </c>
      <c r="J157" s="383">
        <v>50</v>
      </c>
      <c r="K157" s="379"/>
    </row>
    <row r="158" s="1" customFormat="1" ht="15" customHeight="1">
      <c r="B158" s="356"/>
      <c r="C158" s="383" t="s">
        <v>1991</v>
      </c>
      <c r="D158" s="331"/>
      <c r="E158" s="331"/>
      <c r="F158" s="384" t="s">
        <v>1972</v>
      </c>
      <c r="G158" s="331"/>
      <c r="H158" s="383" t="s">
        <v>2006</v>
      </c>
      <c r="I158" s="383" t="s">
        <v>1968</v>
      </c>
      <c r="J158" s="383">
        <v>50</v>
      </c>
      <c r="K158" s="379"/>
    </row>
    <row r="159" s="1" customFormat="1" ht="15" customHeight="1">
      <c r="B159" s="356"/>
      <c r="C159" s="383" t="s">
        <v>171</v>
      </c>
      <c r="D159" s="331"/>
      <c r="E159" s="331"/>
      <c r="F159" s="384" t="s">
        <v>74</v>
      </c>
      <c r="G159" s="331"/>
      <c r="H159" s="383" t="s">
        <v>2028</v>
      </c>
      <c r="I159" s="383" t="s">
        <v>1968</v>
      </c>
      <c r="J159" s="383" t="s">
        <v>2029</v>
      </c>
      <c r="K159" s="379"/>
    </row>
    <row r="160" s="1" customFormat="1" ht="15" customHeight="1">
      <c r="B160" s="356"/>
      <c r="C160" s="383" t="s">
        <v>2030</v>
      </c>
      <c r="D160" s="331"/>
      <c r="E160" s="331"/>
      <c r="F160" s="384" t="s">
        <v>74</v>
      </c>
      <c r="G160" s="331"/>
      <c r="H160" s="383" t="s">
        <v>2031</v>
      </c>
      <c r="I160" s="383" t="s">
        <v>2001</v>
      </c>
      <c r="J160" s="383"/>
      <c r="K160" s="379"/>
    </row>
    <row r="161" s="1" customFormat="1" ht="15" customHeight="1">
      <c r="B161" s="385"/>
      <c r="C161" s="365"/>
      <c r="D161" s="365"/>
      <c r="E161" s="365"/>
      <c r="F161" s="365"/>
      <c r="G161" s="365"/>
      <c r="H161" s="365"/>
      <c r="I161" s="365"/>
      <c r="J161" s="365"/>
      <c r="K161" s="386"/>
    </row>
    <row r="162" s="1" customFormat="1" ht="18.75" customHeight="1">
      <c r="B162" s="367"/>
      <c r="C162" s="377"/>
      <c r="D162" s="377"/>
      <c r="E162" s="377"/>
      <c r="F162" s="387"/>
      <c r="G162" s="377"/>
      <c r="H162" s="377"/>
      <c r="I162" s="377"/>
      <c r="J162" s="377"/>
      <c r="K162" s="367"/>
    </row>
    <row r="163" s="1" customFormat="1" ht="18.75" customHeight="1">
      <c r="B163" s="339"/>
      <c r="C163" s="339"/>
      <c r="D163" s="339"/>
      <c r="E163" s="339"/>
      <c r="F163" s="339"/>
      <c r="G163" s="339"/>
      <c r="H163" s="339"/>
      <c r="I163" s="339"/>
      <c r="J163" s="339"/>
      <c r="K163" s="339"/>
    </row>
    <row r="164" s="1" customFormat="1" ht="7.5" customHeight="1">
      <c r="B164" s="318"/>
      <c r="C164" s="319"/>
      <c r="D164" s="319"/>
      <c r="E164" s="319"/>
      <c r="F164" s="319"/>
      <c r="G164" s="319"/>
      <c r="H164" s="319"/>
      <c r="I164" s="319"/>
      <c r="J164" s="319"/>
      <c r="K164" s="320"/>
    </row>
    <row r="165" s="1" customFormat="1" ht="45" customHeight="1">
      <c r="B165" s="321"/>
      <c r="C165" s="322" t="s">
        <v>2032</v>
      </c>
      <c r="D165" s="322"/>
      <c r="E165" s="322"/>
      <c r="F165" s="322"/>
      <c r="G165" s="322"/>
      <c r="H165" s="322"/>
      <c r="I165" s="322"/>
      <c r="J165" s="322"/>
      <c r="K165" s="323"/>
    </row>
    <row r="166" s="1" customFormat="1" ht="17.25" customHeight="1">
      <c r="B166" s="321"/>
      <c r="C166" s="346" t="s">
        <v>1961</v>
      </c>
      <c r="D166" s="346"/>
      <c r="E166" s="346"/>
      <c r="F166" s="346" t="s">
        <v>1962</v>
      </c>
      <c r="G166" s="388"/>
      <c r="H166" s="389" t="s">
        <v>52</v>
      </c>
      <c r="I166" s="389" t="s">
        <v>55</v>
      </c>
      <c r="J166" s="346" t="s">
        <v>1963</v>
      </c>
      <c r="K166" s="323"/>
    </row>
    <row r="167" s="1" customFormat="1" ht="17.25" customHeight="1">
      <c r="B167" s="324"/>
      <c r="C167" s="348" t="s">
        <v>1964</v>
      </c>
      <c r="D167" s="348"/>
      <c r="E167" s="348"/>
      <c r="F167" s="349" t="s">
        <v>1965</v>
      </c>
      <c r="G167" s="390"/>
      <c r="H167" s="391"/>
      <c r="I167" s="391"/>
      <c r="J167" s="348" t="s">
        <v>1966</v>
      </c>
      <c r="K167" s="326"/>
    </row>
    <row r="168" s="1" customFormat="1" ht="5.25" customHeight="1">
      <c r="B168" s="356"/>
      <c r="C168" s="351"/>
      <c r="D168" s="351"/>
      <c r="E168" s="351"/>
      <c r="F168" s="351"/>
      <c r="G168" s="352"/>
      <c r="H168" s="351"/>
      <c r="I168" s="351"/>
      <c r="J168" s="351"/>
      <c r="K168" s="379"/>
    </row>
    <row r="169" s="1" customFormat="1" ht="15" customHeight="1">
      <c r="B169" s="356"/>
      <c r="C169" s="331" t="s">
        <v>1969</v>
      </c>
      <c r="D169" s="331"/>
      <c r="E169" s="331"/>
      <c r="F169" s="354" t="s">
        <v>74</v>
      </c>
      <c r="G169" s="331"/>
      <c r="H169" s="331" t="s">
        <v>2006</v>
      </c>
      <c r="I169" s="331" t="s">
        <v>1968</v>
      </c>
      <c r="J169" s="331">
        <v>120</v>
      </c>
      <c r="K169" s="379"/>
    </row>
    <row r="170" s="1" customFormat="1" ht="15" customHeight="1">
      <c r="B170" s="356"/>
      <c r="C170" s="331" t="s">
        <v>2015</v>
      </c>
      <c r="D170" s="331"/>
      <c r="E170" s="331"/>
      <c r="F170" s="354" t="s">
        <v>74</v>
      </c>
      <c r="G170" s="331"/>
      <c r="H170" s="331" t="s">
        <v>2016</v>
      </c>
      <c r="I170" s="331" t="s">
        <v>1968</v>
      </c>
      <c r="J170" s="331" t="s">
        <v>2017</v>
      </c>
      <c r="K170" s="379"/>
    </row>
    <row r="171" s="1" customFormat="1" ht="15" customHeight="1">
      <c r="B171" s="356"/>
      <c r="C171" s="331" t="s">
        <v>83</v>
      </c>
      <c r="D171" s="331"/>
      <c r="E171" s="331"/>
      <c r="F171" s="354" t="s">
        <v>74</v>
      </c>
      <c r="G171" s="331"/>
      <c r="H171" s="331" t="s">
        <v>2033</v>
      </c>
      <c r="I171" s="331" t="s">
        <v>1968</v>
      </c>
      <c r="J171" s="331" t="s">
        <v>2017</v>
      </c>
      <c r="K171" s="379"/>
    </row>
    <row r="172" s="1" customFormat="1" ht="15" customHeight="1">
      <c r="B172" s="356"/>
      <c r="C172" s="331" t="s">
        <v>1971</v>
      </c>
      <c r="D172" s="331"/>
      <c r="E172" s="331"/>
      <c r="F172" s="354" t="s">
        <v>1972</v>
      </c>
      <c r="G172" s="331"/>
      <c r="H172" s="331" t="s">
        <v>2033</v>
      </c>
      <c r="I172" s="331" t="s">
        <v>1968</v>
      </c>
      <c r="J172" s="331">
        <v>50</v>
      </c>
      <c r="K172" s="379"/>
    </row>
    <row r="173" s="1" customFormat="1" ht="15" customHeight="1">
      <c r="B173" s="356"/>
      <c r="C173" s="331" t="s">
        <v>1974</v>
      </c>
      <c r="D173" s="331"/>
      <c r="E173" s="331"/>
      <c r="F173" s="354" t="s">
        <v>74</v>
      </c>
      <c r="G173" s="331"/>
      <c r="H173" s="331" t="s">
        <v>2033</v>
      </c>
      <c r="I173" s="331" t="s">
        <v>1976</v>
      </c>
      <c r="J173" s="331"/>
      <c r="K173" s="379"/>
    </row>
    <row r="174" s="1" customFormat="1" ht="15" customHeight="1">
      <c r="B174" s="356"/>
      <c r="C174" s="331" t="s">
        <v>1985</v>
      </c>
      <c r="D174" s="331"/>
      <c r="E174" s="331"/>
      <c r="F174" s="354" t="s">
        <v>1972</v>
      </c>
      <c r="G174" s="331"/>
      <c r="H174" s="331" t="s">
        <v>2033</v>
      </c>
      <c r="I174" s="331" t="s">
        <v>1968</v>
      </c>
      <c r="J174" s="331">
        <v>50</v>
      </c>
      <c r="K174" s="379"/>
    </row>
    <row r="175" s="1" customFormat="1" ht="15" customHeight="1">
      <c r="B175" s="356"/>
      <c r="C175" s="331" t="s">
        <v>1993</v>
      </c>
      <c r="D175" s="331"/>
      <c r="E175" s="331"/>
      <c r="F175" s="354" t="s">
        <v>1972</v>
      </c>
      <c r="G175" s="331"/>
      <c r="H175" s="331" t="s">
        <v>2033</v>
      </c>
      <c r="I175" s="331" t="s">
        <v>1968</v>
      </c>
      <c r="J175" s="331">
        <v>50</v>
      </c>
      <c r="K175" s="379"/>
    </row>
    <row r="176" s="1" customFormat="1" ht="15" customHeight="1">
      <c r="B176" s="356"/>
      <c r="C176" s="331" t="s">
        <v>1991</v>
      </c>
      <c r="D176" s="331"/>
      <c r="E176" s="331"/>
      <c r="F176" s="354" t="s">
        <v>1972</v>
      </c>
      <c r="G176" s="331"/>
      <c r="H176" s="331" t="s">
        <v>2033</v>
      </c>
      <c r="I176" s="331" t="s">
        <v>1968</v>
      </c>
      <c r="J176" s="331">
        <v>50</v>
      </c>
      <c r="K176" s="379"/>
    </row>
    <row r="177" s="1" customFormat="1" ht="15" customHeight="1">
      <c r="B177" s="356"/>
      <c r="C177" s="331" t="s">
        <v>177</v>
      </c>
      <c r="D177" s="331"/>
      <c r="E177" s="331"/>
      <c r="F177" s="354" t="s">
        <v>74</v>
      </c>
      <c r="G177" s="331"/>
      <c r="H177" s="331" t="s">
        <v>2034</v>
      </c>
      <c r="I177" s="331" t="s">
        <v>2035</v>
      </c>
      <c r="J177" s="331"/>
      <c r="K177" s="379"/>
    </row>
    <row r="178" s="1" customFormat="1" ht="15" customHeight="1">
      <c r="B178" s="356"/>
      <c r="C178" s="331" t="s">
        <v>55</v>
      </c>
      <c r="D178" s="331"/>
      <c r="E178" s="331"/>
      <c r="F178" s="354" t="s">
        <v>74</v>
      </c>
      <c r="G178" s="331"/>
      <c r="H178" s="331" t="s">
        <v>2036</v>
      </c>
      <c r="I178" s="331" t="s">
        <v>2037</v>
      </c>
      <c r="J178" s="331">
        <v>1</v>
      </c>
      <c r="K178" s="379"/>
    </row>
    <row r="179" s="1" customFormat="1" ht="15" customHeight="1">
      <c r="B179" s="356"/>
      <c r="C179" s="331" t="s">
        <v>51</v>
      </c>
      <c r="D179" s="331"/>
      <c r="E179" s="331"/>
      <c r="F179" s="354" t="s">
        <v>74</v>
      </c>
      <c r="G179" s="331"/>
      <c r="H179" s="331" t="s">
        <v>2038</v>
      </c>
      <c r="I179" s="331" t="s">
        <v>1968</v>
      </c>
      <c r="J179" s="331">
        <v>20</v>
      </c>
      <c r="K179" s="379"/>
    </row>
    <row r="180" s="1" customFormat="1" ht="15" customHeight="1">
      <c r="B180" s="356"/>
      <c r="C180" s="331" t="s">
        <v>52</v>
      </c>
      <c r="D180" s="331"/>
      <c r="E180" s="331"/>
      <c r="F180" s="354" t="s">
        <v>74</v>
      </c>
      <c r="G180" s="331"/>
      <c r="H180" s="331" t="s">
        <v>2039</v>
      </c>
      <c r="I180" s="331" t="s">
        <v>1968</v>
      </c>
      <c r="J180" s="331">
        <v>255</v>
      </c>
      <c r="K180" s="379"/>
    </row>
    <row r="181" s="1" customFormat="1" ht="15" customHeight="1">
      <c r="B181" s="356"/>
      <c r="C181" s="331" t="s">
        <v>178</v>
      </c>
      <c r="D181" s="331"/>
      <c r="E181" s="331"/>
      <c r="F181" s="354" t="s">
        <v>74</v>
      </c>
      <c r="G181" s="331"/>
      <c r="H181" s="331" t="s">
        <v>1931</v>
      </c>
      <c r="I181" s="331" t="s">
        <v>1968</v>
      </c>
      <c r="J181" s="331">
        <v>10</v>
      </c>
      <c r="K181" s="379"/>
    </row>
    <row r="182" s="1" customFormat="1" ht="15" customHeight="1">
      <c r="B182" s="356"/>
      <c r="C182" s="331" t="s">
        <v>179</v>
      </c>
      <c r="D182" s="331"/>
      <c r="E182" s="331"/>
      <c r="F182" s="354" t="s">
        <v>74</v>
      </c>
      <c r="G182" s="331"/>
      <c r="H182" s="331" t="s">
        <v>2040</v>
      </c>
      <c r="I182" s="331" t="s">
        <v>2001</v>
      </c>
      <c r="J182" s="331"/>
      <c r="K182" s="379"/>
    </row>
    <row r="183" s="1" customFormat="1" ht="15" customHeight="1">
      <c r="B183" s="356"/>
      <c r="C183" s="331" t="s">
        <v>2041</v>
      </c>
      <c r="D183" s="331"/>
      <c r="E183" s="331"/>
      <c r="F183" s="354" t="s">
        <v>74</v>
      </c>
      <c r="G183" s="331"/>
      <c r="H183" s="331" t="s">
        <v>2042</v>
      </c>
      <c r="I183" s="331" t="s">
        <v>2001</v>
      </c>
      <c r="J183" s="331"/>
      <c r="K183" s="379"/>
    </row>
    <row r="184" s="1" customFormat="1" ht="15" customHeight="1">
      <c r="B184" s="356"/>
      <c r="C184" s="331" t="s">
        <v>2030</v>
      </c>
      <c r="D184" s="331"/>
      <c r="E184" s="331"/>
      <c r="F184" s="354" t="s">
        <v>74</v>
      </c>
      <c r="G184" s="331"/>
      <c r="H184" s="331" t="s">
        <v>2043</v>
      </c>
      <c r="I184" s="331" t="s">
        <v>2001</v>
      </c>
      <c r="J184" s="331"/>
      <c r="K184" s="379"/>
    </row>
    <row r="185" s="1" customFormat="1" ht="15" customHeight="1">
      <c r="B185" s="356"/>
      <c r="C185" s="331" t="s">
        <v>181</v>
      </c>
      <c r="D185" s="331"/>
      <c r="E185" s="331"/>
      <c r="F185" s="354" t="s">
        <v>1972</v>
      </c>
      <c r="G185" s="331"/>
      <c r="H185" s="331" t="s">
        <v>2044</v>
      </c>
      <c r="I185" s="331" t="s">
        <v>1968</v>
      </c>
      <c r="J185" s="331">
        <v>50</v>
      </c>
      <c r="K185" s="379"/>
    </row>
    <row r="186" s="1" customFormat="1" ht="15" customHeight="1">
      <c r="B186" s="356"/>
      <c r="C186" s="331" t="s">
        <v>2045</v>
      </c>
      <c r="D186" s="331"/>
      <c r="E186" s="331"/>
      <c r="F186" s="354" t="s">
        <v>1972</v>
      </c>
      <c r="G186" s="331"/>
      <c r="H186" s="331" t="s">
        <v>2046</v>
      </c>
      <c r="I186" s="331" t="s">
        <v>2047</v>
      </c>
      <c r="J186" s="331"/>
      <c r="K186" s="379"/>
    </row>
    <row r="187" s="1" customFormat="1" ht="15" customHeight="1">
      <c r="B187" s="356"/>
      <c r="C187" s="331" t="s">
        <v>2048</v>
      </c>
      <c r="D187" s="331"/>
      <c r="E187" s="331"/>
      <c r="F187" s="354" t="s">
        <v>1972</v>
      </c>
      <c r="G187" s="331"/>
      <c r="H187" s="331" t="s">
        <v>2049</v>
      </c>
      <c r="I187" s="331" t="s">
        <v>2047</v>
      </c>
      <c r="J187" s="331"/>
      <c r="K187" s="379"/>
    </row>
    <row r="188" s="1" customFormat="1" ht="15" customHeight="1">
      <c r="B188" s="356"/>
      <c r="C188" s="331" t="s">
        <v>2050</v>
      </c>
      <c r="D188" s="331"/>
      <c r="E188" s="331"/>
      <c r="F188" s="354" t="s">
        <v>1972</v>
      </c>
      <c r="G188" s="331"/>
      <c r="H188" s="331" t="s">
        <v>2051</v>
      </c>
      <c r="I188" s="331" t="s">
        <v>2047</v>
      </c>
      <c r="J188" s="331"/>
      <c r="K188" s="379"/>
    </row>
    <row r="189" s="1" customFormat="1" ht="15" customHeight="1">
      <c r="B189" s="356"/>
      <c r="C189" s="392" t="s">
        <v>2052</v>
      </c>
      <c r="D189" s="331"/>
      <c r="E189" s="331"/>
      <c r="F189" s="354" t="s">
        <v>1972</v>
      </c>
      <c r="G189" s="331"/>
      <c r="H189" s="331" t="s">
        <v>2053</v>
      </c>
      <c r="I189" s="331" t="s">
        <v>2054</v>
      </c>
      <c r="J189" s="393" t="s">
        <v>2055</v>
      </c>
      <c r="K189" s="379"/>
    </row>
    <row r="190" s="1" customFormat="1" ht="15" customHeight="1">
      <c r="B190" s="356"/>
      <c r="C190" s="392" t="s">
        <v>40</v>
      </c>
      <c r="D190" s="331"/>
      <c r="E190" s="331"/>
      <c r="F190" s="354" t="s">
        <v>74</v>
      </c>
      <c r="G190" s="331"/>
      <c r="H190" s="328" t="s">
        <v>2056</v>
      </c>
      <c r="I190" s="331" t="s">
        <v>2057</v>
      </c>
      <c r="J190" s="331"/>
      <c r="K190" s="379"/>
    </row>
    <row r="191" s="1" customFormat="1" ht="15" customHeight="1">
      <c r="B191" s="356"/>
      <c r="C191" s="392" t="s">
        <v>2058</v>
      </c>
      <c r="D191" s="331"/>
      <c r="E191" s="331"/>
      <c r="F191" s="354" t="s">
        <v>74</v>
      </c>
      <c r="G191" s="331"/>
      <c r="H191" s="331" t="s">
        <v>2059</v>
      </c>
      <c r="I191" s="331" t="s">
        <v>2001</v>
      </c>
      <c r="J191" s="331"/>
      <c r="K191" s="379"/>
    </row>
    <row r="192" s="1" customFormat="1" ht="15" customHeight="1">
      <c r="B192" s="356"/>
      <c r="C192" s="392" t="s">
        <v>2060</v>
      </c>
      <c r="D192" s="331"/>
      <c r="E192" s="331"/>
      <c r="F192" s="354" t="s">
        <v>74</v>
      </c>
      <c r="G192" s="331"/>
      <c r="H192" s="331" t="s">
        <v>2061</v>
      </c>
      <c r="I192" s="331" t="s">
        <v>2001</v>
      </c>
      <c r="J192" s="331"/>
      <c r="K192" s="379"/>
    </row>
    <row r="193" s="1" customFormat="1" ht="15" customHeight="1">
      <c r="B193" s="356"/>
      <c r="C193" s="392" t="s">
        <v>2062</v>
      </c>
      <c r="D193" s="331"/>
      <c r="E193" s="331"/>
      <c r="F193" s="354" t="s">
        <v>1972</v>
      </c>
      <c r="G193" s="331"/>
      <c r="H193" s="331" t="s">
        <v>2063</v>
      </c>
      <c r="I193" s="331" t="s">
        <v>2001</v>
      </c>
      <c r="J193" s="331"/>
      <c r="K193" s="379"/>
    </row>
    <row r="194" s="1" customFormat="1" ht="15" customHeight="1">
      <c r="B194" s="385"/>
      <c r="C194" s="394"/>
      <c r="D194" s="365"/>
      <c r="E194" s="365"/>
      <c r="F194" s="365"/>
      <c r="G194" s="365"/>
      <c r="H194" s="365"/>
      <c r="I194" s="365"/>
      <c r="J194" s="365"/>
      <c r="K194" s="386"/>
    </row>
    <row r="195" s="1" customFormat="1" ht="18.75" customHeight="1">
      <c r="B195" s="367"/>
      <c r="C195" s="377"/>
      <c r="D195" s="377"/>
      <c r="E195" s="377"/>
      <c r="F195" s="387"/>
      <c r="G195" s="377"/>
      <c r="H195" s="377"/>
      <c r="I195" s="377"/>
      <c r="J195" s="377"/>
      <c r="K195" s="367"/>
    </row>
    <row r="196" s="1" customFormat="1" ht="18.75" customHeight="1">
      <c r="B196" s="367"/>
      <c r="C196" s="377"/>
      <c r="D196" s="377"/>
      <c r="E196" s="377"/>
      <c r="F196" s="387"/>
      <c r="G196" s="377"/>
      <c r="H196" s="377"/>
      <c r="I196" s="377"/>
      <c r="J196" s="377"/>
      <c r="K196" s="367"/>
    </row>
    <row r="197" s="1" customFormat="1" ht="18.75" customHeight="1">
      <c r="B197" s="339"/>
      <c r="C197" s="339"/>
      <c r="D197" s="339"/>
      <c r="E197" s="339"/>
      <c r="F197" s="339"/>
      <c r="G197" s="339"/>
      <c r="H197" s="339"/>
      <c r="I197" s="339"/>
      <c r="J197" s="339"/>
      <c r="K197" s="339"/>
    </row>
    <row r="198" s="1" customFormat="1" ht="13.5">
      <c r="B198" s="318"/>
      <c r="C198" s="319"/>
      <c r="D198" s="319"/>
      <c r="E198" s="319"/>
      <c r="F198" s="319"/>
      <c r="G198" s="319"/>
      <c r="H198" s="319"/>
      <c r="I198" s="319"/>
      <c r="J198" s="319"/>
      <c r="K198" s="320"/>
    </row>
    <row r="199" s="1" customFormat="1" ht="21">
      <c r="B199" s="321"/>
      <c r="C199" s="322" t="s">
        <v>2064</v>
      </c>
      <c r="D199" s="322"/>
      <c r="E199" s="322"/>
      <c r="F199" s="322"/>
      <c r="G199" s="322"/>
      <c r="H199" s="322"/>
      <c r="I199" s="322"/>
      <c r="J199" s="322"/>
      <c r="K199" s="323"/>
    </row>
    <row r="200" s="1" customFormat="1" ht="25.5" customHeight="1">
      <c r="B200" s="321"/>
      <c r="C200" s="395" t="s">
        <v>2065</v>
      </c>
      <c r="D200" s="395"/>
      <c r="E200" s="395"/>
      <c r="F200" s="395" t="s">
        <v>2066</v>
      </c>
      <c r="G200" s="396"/>
      <c r="H200" s="395" t="s">
        <v>2067</v>
      </c>
      <c r="I200" s="395"/>
      <c r="J200" s="395"/>
      <c r="K200" s="323"/>
    </row>
    <row r="201" s="1" customFormat="1" ht="5.25" customHeight="1">
      <c r="B201" s="356"/>
      <c r="C201" s="351"/>
      <c r="D201" s="351"/>
      <c r="E201" s="351"/>
      <c r="F201" s="351"/>
      <c r="G201" s="377"/>
      <c r="H201" s="351"/>
      <c r="I201" s="351"/>
      <c r="J201" s="351"/>
      <c r="K201" s="379"/>
    </row>
    <row r="202" s="1" customFormat="1" ht="15" customHeight="1">
      <c r="B202" s="356"/>
      <c r="C202" s="331" t="s">
        <v>2057</v>
      </c>
      <c r="D202" s="331"/>
      <c r="E202" s="331"/>
      <c r="F202" s="354" t="s">
        <v>41</v>
      </c>
      <c r="G202" s="331"/>
      <c r="H202" s="331" t="s">
        <v>2068</v>
      </c>
      <c r="I202" s="331"/>
      <c r="J202" s="331"/>
      <c r="K202" s="379"/>
    </row>
    <row r="203" s="1" customFormat="1" ht="15" customHeight="1">
      <c r="B203" s="356"/>
      <c r="C203" s="331"/>
      <c r="D203" s="331"/>
      <c r="E203" s="331"/>
      <c r="F203" s="354" t="s">
        <v>42</v>
      </c>
      <c r="G203" s="331"/>
      <c r="H203" s="331" t="s">
        <v>2069</v>
      </c>
      <c r="I203" s="331"/>
      <c r="J203" s="331"/>
      <c r="K203" s="379"/>
    </row>
    <row r="204" s="1" customFormat="1" ht="15" customHeight="1">
      <c r="B204" s="356"/>
      <c r="C204" s="331"/>
      <c r="D204" s="331"/>
      <c r="E204" s="331"/>
      <c r="F204" s="354" t="s">
        <v>45</v>
      </c>
      <c r="G204" s="331"/>
      <c r="H204" s="331" t="s">
        <v>2070</v>
      </c>
      <c r="I204" s="331"/>
      <c r="J204" s="331"/>
      <c r="K204" s="379"/>
    </row>
    <row r="205" s="1" customFormat="1" ht="15" customHeight="1">
      <c r="B205" s="356"/>
      <c r="C205" s="331"/>
      <c r="D205" s="331"/>
      <c r="E205" s="331"/>
      <c r="F205" s="354" t="s">
        <v>43</v>
      </c>
      <c r="G205" s="331"/>
      <c r="H205" s="331" t="s">
        <v>2071</v>
      </c>
      <c r="I205" s="331"/>
      <c r="J205" s="331"/>
      <c r="K205" s="379"/>
    </row>
    <row r="206" s="1" customFormat="1" ht="15" customHeight="1">
      <c r="B206" s="356"/>
      <c r="C206" s="331"/>
      <c r="D206" s="331"/>
      <c r="E206" s="331"/>
      <c r="F206" s="354" t="s">
        <v>44</v>
      </c>
      <c r="G206" s="331"/>
      <c r="H206" s="331" t="s">
        <v>2072</v>
      </c>
      <c r="I206" s="331"/>
      <c r="J206" s="331"/>
      <c r="K206" s="379"/>
    </row>
    <row r="207" s="1" customFormat="1" ht="15" customHeight="1">
      <c r="B207" s="356"/>
      <c r="C207" s="331"/>
      <c r="D207" s="331"/>
      <c r="E207" s="331"/>
      <c r="F207" s="354"/>
      <c r="G207" s="331"/>
      <c r="H207" s="331"/>
      <c r="I207" s="331"/>
      <c r="J207" s="331"/>
      <c r="K207" s="379"/>
    </row>
    <row r="208" s="1" customFormat="1" ht="15" customHeight="1">
      <c r="B208" s="356"/>
      <c r="C208" s="331" t="s">
        <v>2013</v>
      </c>
      <c r="D208" s="331"/>
      <c r="E208" s="331"/>
      <c r="F208" s="354" t="s">
        <v>76</v>
      </c>
      <c r="G208" s="331"/>
      <c r="H208" s="331" t="s">
        <v>2073</v>
      </c>
      <c r="I208" s="331"/>
      <c r="J208" s="331"/>
      <c r="K208" s="379"/>
    </row>
    <row r="209" s="1" customFormat="1" ht="15" customHeight="1">
      <c r="B209" s="356"/>
      <c r="C209" s="331"/>
      <c r="D209" s="331"/>
      <c r="E209" s="331"/>
      <c r="F209" s="354" t="s">
        <v>1913</v>
      </c>
      <c r="G209" s="331"/>
      <c r="H209" s="331" t="s">
        <v>1914</v>
      </c>
      <c r="I209" s="331"/>
      <c r="J209" s="331"/>
      <c r="K209" s="379"/>
    </row>
    <row r="210" s="1" customFormat="1" ht="15" customHeight="1">
      <c r="B210" s="356"/>
      <c r="C210" s="331"/>
      <c r="D210" s="331"/>
      <c r="E210" s="331"/>
      <c r="F210" s="354" t="s">
        <v>1911</v>
      </c>
      <c r="G210" s="331"/>
      <c r="H210" s="331" t="s">
        <v>2074</v>
      </c>
      <c r="I210" s="331"/>
      <c r="J210" s="331"/>
      <c r="K210" s="379"/>
    </row>
    <row r="211" s="1" customFormat="1" ht="15" customHeight="1">
      <c r="B211" s="397"/>
      <c r="C211" s="331"/>
      <c r="D211" s="331"/>
      <c r="E211" s="331"/>
      <c r="F211" s="354" t="s">
        <v>159</v>
      </c>
      <c r="G211" s="392"/>
      <c r="H211" s="383" t="s">
        <v>1915</v>
      </c>
      <c r="I211" s="383"/>
      <c r="J211" s="383"/>
      <c r="K211" s="398"/>
    </row>
    <row r="212" s="1" customFormat="1" ht="15" customHeight="1">
      <c r="B212" s="397"/>
      <c r="C212" s="331"/>
      <c r="D212" s="331"/>
      <c r="E212" s="331"/>
      <c r="F212" s="354" t="s">
        <v>1399</v>
      </c>
      <c r="G212" s="392"/>
      <c r="H212" s="383" t="s">
        <v>2075</v>
      </c>
      <c r="I212" s="383"/>
      <c r="J212" s="383"/>
      <c r="K212" s="398"/>
    </row>
    <row r="213" s="1" customFormat="1" ht="15" customHeight="1">
      <c r="B213" s="397"/>
      <c r="C213" s="331"/>
      <c r="D213" s="331"/>
      <c r="E213" s="331"/>
      <c r="F213" s="354"/>
      <c r="G213" s="392"/>
      <c r="H213" s="383"/>
      <c r="I213" s="383"/>
      <c r="J213" s="383"/>
      <c r="K213" s="398"/>
    </row>
    <row r="214" s="1" customFormat="1" ht="15" customHeight="1">
      <c r="B214" s="397"/>
      <c r="C214" s="331" t="s">
        <v>2037</v>
      </c>
      <c r="D214" s="331"/>
      <c r="E214" s="331"/>
      <c r="F214" s="354">
        <v>1</v>
      </c>
      <c r="G214" s="392"/>
      <c r="H214" s="383" t="s">
        <v>2076</v>
      </c>
      <c r="I214" s="383"/>
      <c r="J214" s="383"/>
      <c r="K214" s="398"/>
    </row>
    <row r="215" s="1" customFormat="1" ht="15" customHeight="1">
      <c r="B215" s="397"/>
      <c r="C215" s="331"/>
      <c r="D215" s="331"/>
      <c r="E215" s="331"/>
      <c r="F215" s="354">
        <v>2</v>
      </c>
      <c r="G215" s="392"/>
      <c r="H215" s="383" t="s">
        <v>2077</v>
      </c>
      <c r="I215" s="383"/>
      <c r="J215" s="383"/>
      <c r="K215" s="398"/>
    </row>
    <row r="216" s="1" customFormat="1" ht="15" customHeight="1">
      <c r="B216" s="397"/>
      <c r="C216" s="331"/>
      <c r="D216" s="331"/>
      <c r="E216" s="331"/>
      <c r="F216" s="354">
        <v>3</v>
      </c>
      <c r="G216" s="392"/>
      <c r="H216" s="383" t="s">
        <v>2078</v>
      </c>
      <c r="I216" s="383"/>
      <c r="J216" s="383"/>
      <c r="K216" s="398"/>
    </row>
    <row r="217" s="1" customFormat="1" ht="15" customHeight="1">
      <c r="B217" s="397"/>
      <c r="C217" s="331"/>
      <c r="D217" s="331"/>
      <c r="E217" s="331"/>
      <c r="F217" s="354">
        <v>4</v>
      </c>
      <c r="G217" s="392"/>
      <c r="H217" s="383" t="s">
        <v>2079</v>
      </c>
      <c r="I217" s="383"/>
      <c r="J217" s="383"/>
      <c r="K217" s="398"/>
    </row>
    <row r="218" s="1" customFormat="1" ht="12.75" customHeight="1">
      <c r="B218" s="399"/>
      <c r="C218" s="400"/>
      <c r="D218" s="400"/>
      <c r="E218" s="400"/>
      <c r="F218" s="400"/>
      <c r="G218" s="400"/>
      <c r="H218" s="400"/>
      <c r="I218" s="400"/>
      <c r="J218" s="400"/>
      <c r="K218" s="401"/>
    </row>
  </sheetData>
  <sheetProtection autoFilter="0" deleteColumns="0" deleteRows="0" formatCells="0" formatColumns="0" formatRows="0" insertColumns="0" insertHyperlinks="0" insertRows="0" pivotTables="0" sort="0"/>
  <mergeCells count="77">
    <mergeCell ref="C102:J102"/>
    <mergeCell ref="C122:J122"/>
    <mergeCell ref="C147:J147"/>
    <mergeCell ref="C165:J165"/>
    <mergeCell ref="C199:J199"/>
    <mergeCell ref="H200:J200"/>
    <mergeCell ref="H202:J202"/>
    <mergeCell ref="H203:J203"/>
    <mergeCell ref="H204:J204"/>
    <mergeCell ref="H205:J205"/>
    <mergeCell ref="H206:J206"/>
    <mergeCell ref="H208:J208"/>
    <mergeCell ref="H209:J209"/>
    <mergeCell ref="H210:J210"/>
    <mergeCell ref="H211:J211"/>
    <mergeCell ref="H212:J212"/>
    <mergeCell ref="H214:J214"/>
    <mergeCell ref="H215:J215"/>
    <mergeCell ref="H216:J216"/>
    <mergeCell ref="H217:J217"/>
    <mergeCell ref="D47:J47"/>
    <mergeCell ref="E48:J48"/>
    <mergeCell ref="E49:J49"/>
    <mergeCell ref="E50:J50"/>
    <mergeCell ref="D51:J51"/>
    <mergeCell ref="C52:J52"/>
    <mergeCell ref="C54:J54"/>
    <mergeCell ref="C55:J55"/>
    <mergeCell ref="C57:J57"/>
    <mergeCell ref="D58:J58"/>
    <mergeCell ref="D59:J59"/>
    <mergeCell ref="D60:J60"/>
    <mergeCell ref="D61:J61"/>
    <mergeCell ref="D62:J62"/>
    <mergeCell ref="D63:J63"/>
    <mergeCell ref="D65:J65"/>
    <mergeCell ref="D66:J66"/>
    <mergeCell ref="D67:J67"/>
    <mergeCell ref="D68:J68"/>
    <mergeCell ref="D69:J69"/>
    <mergeCell ref="D70:J70"/>
    <mergeCell ref="C75:J75"/>
    <mergeCell ref="C9:J9"/>
    <mergeCell ref="D10:J10"/>
    <mergeCell ref="D11:J11"/>
    <mergeCell ref="D15:J15"/>
    <mergeCell ref="D16:J16"/>
    <mergeCell ref="D17:J17"/>
    <mergeCell ref="F18:J18"/>
    <mergeCell ref="F19:J19"/>
    <mergeCell ref="F20:J20"/>
    <mergeCell ref="F21:J21"/>
    <mergeCell ref="F22:J22"/>
    <mergeCell ref="F23:J23"/>
    <mergeCell ref="C25:J25"/>
    <mergeCell ref="C26:J26"/>
    <mergeCell ref="D27:J27"/>
    <mergeCell ref="D28:J28"/>
    <mergeCell ref="D30:J30"/>
    <mergeCell ref="D31:J31"/>
    <mergeCell ref="D33:J33"/>
    <mergeCell ref="D34:J34"/>
    <mergeCell ref="D35:J35"/>
    <mergeCell ref="G36:J36"/>
    <mergeCell ref="G37:J37"/>
    <mergeCell ref="G38:J38"/>
    <mergeCell ref="G39:J39"/>
    <mergeCell ref="G40:J40"/>
    <mergeCell ref="G41:J41"/>
    <mergeCell ref="G42:J42"/>
    <mergeCell ref="G43:J43"/>
    <mergeCell ref="G44:J44"/>
    <mergeCell ref="G45:J45"/>
    <mergeCell ref="C3:J3"/>
    <mergeCell ref="C4:J4"/>
    <mergeCell ref="C6:J6"/>
    <mergeCell ref="C7:J7"/>
  </mergeCells>
  <pageMargins left="0.5902778" right="0.5902778" top="0.5902778" bottom="0.5902778" header="0" footer="0"/>
  <pageSetup r:id="rId1" paperSize="9" orientation="portrait" scale="77" fitToHeight="0"/>
</worksheet>
</file>

<file path=docProps/core.xml><?xml version="1.0" encoding="utf-8"?>
<cp:coreProperties xmlns:dc="http://purl.org/dc/elements/1.1/" xmlns:dcterms="http://purl.org/dc/terms/" xmlns:xsi="http://www.w3.org/2001/XMLSchema-instance" xmlns:cp="http://schemas.openxmlformats.org/package/2006/metadata/core-properties">
  <dc:creator>Trnková Věra</dc:creator>
  <cp:lastModifiedBy>Trnková Věra</cp:lastModifiedBy>
  <dcterms:created xsi:type="dcterms:W3CDTF">2021-03-15T11:43:31Z</dcterms:created>
  <dcterms:modified xsi:type="dcterms:W3CDTF">2021-03-15T11:43:55Z</dcterms:modified>
</cp:coreProperties>
</file>