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040" windowHeight="921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fukci'!$A$2:$E$8</definedName>
    <definedName name="_xlnm.Print_Area" localSheetId="1">'SO 98-98'!$B$1:$L$36</definedName>
  </definedNames>
  <calcPr calcId="145621"/>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<sst xmlns="http://schemas.openxmlformats.org/spreadsheetml/2006/main" count="130" uniqueCount="90">
  <si>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</si>
  <si>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</si>
  <si>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</si>
  <si>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</si>
  <si>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</si>
  <si>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</si>
  <si>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</si>
  <si>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</si>
  <si>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</si>
  <si>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</si>
  <si>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</si>
  <si>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</si>
  <si>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</si>
  <si>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</si>
  <si>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</si>
  <si>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</si>
  <si>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</si>
  <si>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</si>
  <si>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</si>
  <si>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</si>
  <si>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</si>
  <si>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</si>
  <si>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</si>
  <si>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</si>
  <si>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</si>
  <si>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</si>
  <si>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</si>
  <si>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</si>
  <si>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</si>
  <si>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</si>
  <si>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</si>
  <si>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</si>
  <si>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</si>
  <si>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</si>
  <si>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</si>
  <si>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</si>
  <si>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</si>
  <si>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</si>
  <si>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</si>
  <si>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</si>
  <si>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</si>
  <si>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</si>
  <si>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</si>
  <si>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</si>
  <si>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</si>
  <si>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</si>
  <si>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</si>
  <si>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</si>
  <si>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</si>
  <si>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</si>
  <si>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</si>
  <si>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</si>
  <si>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</si>
  <si>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</si>
  <si>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</si>
  <si>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</si>
  <si>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</si>
  <si>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</si>
  <si>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</si>
  <si>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</si>
  <si>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</si>
  <si>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</si>
  <si>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</si>
  <si>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</si>
  <si>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</si>
  <si>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</si>
  <si>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</si>
  <si>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</si>
  <si>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</si>
  <si>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</si>
  <si>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</si>
  <si>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</si>
  <si>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</si>
  <si>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</si>
  <si>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</si>
  <si>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Doplnění závor na PZS (P4393) v km 0,645 trati Mikulovice – Zlaté Hory</t>
  </si>
  <si>
    <t>PS 01-01-31</t>
  </si>
  <si>
    <t>Zabezpečovací zařízení (PZS) železniční přejezd v km 0,645 (P4393)</t>
  </si>
  <si>
    <t xml:space="preserve">Dodávka a montáž kompletního vnitřního a venkovního zařízení PZS přejezdu P4393 včetně potřebného pomocného materiálu, softwarového vybavení a jeho dopravy.  Položka obsahuje všechny náklady naopravu stávajícího nebo pořízení nového technologického objektu PZS - reléový domek (RD), pořízení a montáž výstražníků a závor a související nutné kabelizace včetně pomocného materiálu a jeho dopravu. Vstupní dveře do RD budou v takovém provedení, aby při chůzi z RD ke skříni s venkovním telefonním objektem (VTO) a (skříňka místního ovládání (SMO) nebylo nutné obcházet křídlo dveří. VTO a SMO budou umístěny na RD nebo v jeho blízkosti. Na RD bude doplněn dveřní kontakt, který bude připraven pro budoucí zapojení do dálkové diagnostiky technologických systémů železniční dopravní cesty (DDTS ŽDC).  Položka obsahuje všechny náklady na úpravy vazeb na navazující ZZ, úpravy kolejové desky (KD) v dopravní kanceláři (DK). V rámci tohoto PS bude zpracována a schválena nová tabulka přejezdu a všech přejezdů ve vazbě, zpracovaná a schvalená nová závěrová tabulka a situační schéma navazujícího SZZ, provedeno úplné přezkoušení nového PZS včetně vazeb a jeho uvedení do provozu. Součástí tohoto PS budou rovněž demontáže veškerých zbytných vnitřních i venkovních prvků. PS bude realizován dle závazných norem a směrnic a to včetně podmínek TSI.                                                                                                                                                                                                                           Bude provedena náhrada stávajícího PZS bez závor novým PZS doplněným o závory. Nové PZS bude situované ve stávajícím nebo v případě nutnosti v novém RD umístěném na pozemku ve správě Správy železnic. Pro zjišťování volnosti kolejových úseků budou využity a upraveny stávající PN a ve směru z ŽST Mikulovice nahrazeny stávající nevyhovující kolejové obvody počítači náprav (2 ks). Kabelizace v místě přejezdu bude nahrazena novou položenou ve stávajících trasách (cca 410 m částečně pod komunikací). Budou použity výstražníky s LED technologií. Před výstražníky a za pohony závor bude rovná plocha pro bezpečné provádění údržby. PZS bude vybaveno informačním zařízením pro nevidomé, závory nad chodníky zarážkami slepecké hole, stavovou a měřící diagnostikou s online přenosem informací do diagnostického serveru a na pracovišti údržby SSZT Jeseník. Bude dodaná kompletní úprava staničního zabezpečovacího zařízení ŽST Mikulovice pro zavázání nového PZS a úprava značení pro nevidomé.                                                                                                                                </t>
  </si>
  <si>
    <t>V rozsahu Zjednodušené dokumentace ve stádiu 2</t>
  </si>
  <si>
    <t>SO 01-10-01</t>
  </si>
  <si>
    <t>Železniční svršek železniční přejezd v km 0,645 (P4393)</t>
  </si>
  <si>
    <t>Výměna stávajících dřevěných pražců v přejezdu za nové betonové pražce včetně upevňovadel. Úprava směrové a výškové polohy koleje automatickou strojní podbíječkou (ASP) včetně přilehlých oblouků, případně dojde k výměně opotřebovaných částí konstrukce železničního svršku na přejezdu.</t>
  </si>
  <si>
    <t>SO 01-13-01</t>
  </si>
  <si>
    <t>Konstrukce přejezdu železniční přejezd v km 0,645 (P4393)</t>
  </si>
  <si>
    <t>V rámci stavby dojde k demontáži stávající přejezdové pryžové konstrukce STRAIL a odfrézování přilehlé živičné konstrukce vozovky. Bude provedena montáž nové vnitřní  a stávající vnější přejezdové konstrukce STRAIL a položení nových vrstev konstrukce živičné vozovky na přejezdu v takovém rozsahu, aby niveleta komunikace plynule navazovala na přilehlé úseky. Součástí stavebních prací bude provedení bezbariérových úprav na chodníku pro osoby s omezenou schopností pohybu a orientace. Všechny stavební úpravy budou provedeny v souladu s ČSN 736380 „Železniční přejezdy a přechody“.</t>
  </si>
  <si>
    <t>SO 01-86-01</t>
  </si>
  <si>
    <t>Přípojka napájení NN železniční přejezd v km 0,645 (P4393)</t>
  </si>
  <si>
    <t>V rámci řešení projektu a realizace doplnění technologie závor je nutné vyměnit stávající hlavní jistič odběrného místa za 3x20A charakteristiky B. V rámci přípravy bude požádáno o navýšení rezervovaného příkonu prostřednictvím OES OŘ Olomouc. S ohledem na stav stávajících rozváděčů RE a PR-1 SZD bude provedena jejich náhrada za nové zařízení, připojené na stávající přívodní kabel typu CYKY přivedený z HDS ČEZ Distribuce, a.s.. Nový rozváděč RE bude splňovat připojovací podmínky distributora ČEZ Distribuce, a.s. Stávající PR-1 SZD bude nahrazen novým typovým napájecím pilířem R-PZS. Záložní napájení PZS bude provedeno z akumulátorových baterií s řízeným dobíječem. Pilíř R-PZS bude nově napájet doplněnou technologii PZS a elektroinstalaci domku. Kromě jištění, svodiče přepětí, přepínače sítí a ostatní výstroje bude pilíř opatřen externí přívodkou pro možnost napájení z mobilního zdroje (dieselagregátu). Součástí řešení je z pohledu nákladů také uvedení do provozu dle vyhl.č.100/95 Sb. a vyhotovení dokumentace skutečného provedení a geodetického zaměření. 
Součástí tohoto SO je kromě demontážních prací, dodávka a montáž nového zařízení včetně uvedení do provozu dle Zákona o dráhách v platném znění a doprovodných vyhlášek v platném znění. Řešení zahrnuje také provizorní a výlukové stavy, likvidaci odpadů. SO bude realizován dle závazných norem a směrnic a to včetně podmínek TSI a EN.</t>
  </si>
  <si>
    <t>Stavba C:</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</si>
</sst>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7" xfId="1" applyFont="1" applyFill="1" applyBorder="1" applyAlignment="1">
      <alignment horizontal="left" vertical="center" wrapText="1"/>
    </xf>
    <xf numFmtId="0" fontId="7" fillId="0" borderId="68" xfId="1" applyNumberFormat="1" applyFont="1" applyFill="1" applyBorder="1" applyAlignment="1">
      <alignment horizontal="left" vertical="center" wrapText="1"/>
    </xf>
    <xf numFmtId="0" fontId="1" fillId="0" borderId="68" xfId="1" applyFont="1" applyFill="1" applyBorder="1" applyAlignment="1">
      <alignment horizontal="left" vertical="center" wrapText="1"/>
    </xf>
    <xf numFmtId="0" fontId="1" fillId="0" borderId="69" xfId="1" applyFill="1" applyBorder="1" applyAlignment="1">
      <alignment horizontal="left"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3"/>
  <sheetViews>
    <sheetView tabSelected="1" zoomScale="70" zoomScaleNormal="70" zoomScalePageLayoutView="70" workbookViewId="0">
      <selection activeCell="B5" sqref="B5"/>
    </sheetView>
  </sheetViews>
  <sheetFormatPr defaultColWidth="8.796875" defaultRowHeight="15" x14ac:dyDescent="0.25"/>
  <cols>
    <col min="1" max="1" width="11.09765625" style="15" customWidth="1"/>
    <col min="2" max="2" width="23.19921875" style="16" customWidth="1"/>
    <col min="3" max="3" width="82.796875" style="16" customWidth="1"/>
    <col min="4" max="4" width="19.19921875" style="16" customWidth="1"/>
    <col min="5" max="5" width="21.19921875" style="15" customWidth="1"/>
    <col min="6" max="6" width="8.796875" style="2"/>
    <col min="7" max="22" width="4" style="2" customWidth="1"/>
    <col min="23" max="16384" width="8.796875" style="2"/>
  </cols>
  <sheetData>
    <row r="1" spans="1:5" ht="39" customHeight="1" thickBot="1" x14ac:dyDescent="0.3">
      <c r="A1" s="68" t="s">
        <v>89</v>
      </c>
      <c r="B1" s="109" t="s">
        <v>75</v>
      </c>
      <c r="C1" s="109"/>
      <c r="D1" s="109"/>
      <c r="E1" s="110"/>
    </row>
    <row r="2" spans="1:5" ht="39" customHeight="1" thickBot="1" x14ac:dyDescent="0.3">
      <c r="A2" s="111" t="s">
        <v>1</v>
      </c>
      <c r="B2" s="112"/>
      <c r="C2" s="112"/>
      <c r="D2" s="1" t="s">
        <v>2</v>
      </c>
      <c r="E2" s="99">
        <f>SUM(E5:E43)</f>
        <v>0</v>
      </c>
    </row>
    <row r="3" spans="1:5" s="5" customFormat="1" ht="21.75" customHeight="1" x14ac:dyDescent="0.2">
      <c r="A3" s="3"/>
      <c r="B3" s="4"/>
      <c r="C3" s="113" t="s">
        <v>3</v>
      </c>
      <c r="D3" s="114"/>
      <c r="E3" s="100"/>
    </row>
    <row r="4" spans="1:5" s="5" customFormat="1" ht="36" customHeight="1" thickBot="1" x14ac:dyDescent="0.25">
      <c r="A4" s="6" t="s">
        <v>4</v>
      </c>
      <c r="B4" s="7" t="s">
        <v>5</v>
      </c>
      <c r="C4" s="8" t="s">
        <v>6</v>
      </c>
      <c r="D4" s="9" t="s">
        <v>72</v>
      </c>
      <c r="E4" s="101" t="s">
        <v>7</v>
      </c>
    </row>
    <row r="5" spans="1:5" s="10" customFormat="1" ht="335.45" customHeight="1" thickTop="1" thickBot="1" x14ac:dyDescent="0.25">
      <c r="A5" s="12" t="s">
        <v>76</v>
      </c>
      <c r="B5" s="11" t="s">
        <v>77</v>
      </c>
      <c r="C5" s="13" t="s">
        <v>78</v>
      </c>
      <c r="D5" s="14" t="s">
        <v>79</v>
      </c>
      <c r="E5" s="102"/>
    </row>
    <row r="6" spans="1:5" s="10" customFormat="1" ht="150" customHeight="1" thickTop="1" thickBot="1" x14ac:dyDescent="0.25">
      <c r="A6" s="12" t="s">
        <v>80</v>
      </c>
      <c r="B6" s="11" t="s">
        <v>81</v>
      </c>
      <c r="C6" s="13" t="s">
        <v>82</v>
      </c>
      <c r="D6" s="14" t="s">
        <v>79</v>
      </c>
      <c r="E6" s="102"/>
    </row>
    <row r="7" spans="1:5" s="10" customFormat="1" ht="150" customHeight="1" thickTop="1" thickBot="1" x14ac:dyDescent="0.25">
      <c r="A7" s="12" t="s">
        <v>83</v>
      </c>
      <c r="B7" s="11" t="s">
        <v>84</v>
      </c>
      <c r="C7" s="13" t="s">
        <v>85</v>
      </c>
      <c r="D7" s="14" t="s">
        <v>79</v>
      </c>
      <c r="E7" s="102"/>
    </row>
    <row r="8" spans="1:5" s="10" customFormat="1" ht="198.6" customHeight="1" thickTop="1" thickBot="1" x14ac:dyDescent="0.25">
      <c r="A8" s="104" t="s">
        <v>86</v>
      </c>
      <c r="B8" s="105" t="s">
        <v>87</v>
      </c>
      <c r="C8" s="106" t="s">
        <v>88</v>
      </c>
      <c r="D8" s="107" t="s">
        <v>79</v>
      </c>
      <c r="E8" s="108"/>
    </row>
    <row r="9" spans="1:5" x14ac:dyDescent="0.25">
      <c r="E9" s="103"/>
    </row>
    <row r="10" spans="1:5" x14ac:dyDescent="0.25">
      <c r="E10" s="103"/>
    </row>
    <row r="11" spans="1:5" x14ac:dyDescent="0.25">
      <c r="E11" s="103"/>
    </row>
    <row r="12" spans="1:5" x14ac:dyDescent="0.25">
      <c r="E12" s="103"/>
    </row>
    <row r="13" spans="1:5" x14ac:dyDescent="0.25">
      <c r="E13" s="103"/>
    </row>
    <row r="14" spans="1:5" x14ac:dyDescent="0.25">
      <c r="E14" s="103"/>
    </row>
    <row r="15" spans="1:5" x14ac:dyDescent="0.25">
      <c r="E15" s="103"/>
    </row>
    <row r="16" spans="1:5" x14ac:dyDescent="0.25">
      <c r="E16" s="103"/>
    </row>
    <row r="17" spans="5:5" x14ac:dyDescent="0.25">
      <c r="E17" s="103"/>
    </row>
    <row r="18" spans="5:5" x14ac:dyDescent="0.25">
      <c r="E18" s="103"/>
    </row>
    <row r="19" spans="5:5" x14ac:dyDescent="0.25">
      <c r="E19" s="103"/>
    </row>
    <row r="20" spans="5:5" x14ac:dyDescent="0.25">
      <c r="E20" s="103"/>
    </row>
    <row r="21" spans="5:5" x14ac:dyDescent="0.25">
      <c r="E21" s="103"/>
    </row>
    <row r="22" spans="5:5" x14ac:dyDescent="0.25">
      <c r="E22" s="103"/>
    </row>
    <row r="23" spans="5:5" x14ac:dyDescent="0.25">
      <c r="E23" s="103"/>
    </row>
    <row r="24" spans="5:5" x14ac:dyDescent="0.25">
      <c r="E24" s="103"/>
    </row>
    <row r="25" spans="5:5" x14ac:dyDescent="0.25">
      <c r="E25" s="103"/>
    </row>
    <row r="26" spans="5:5" x14ac:dyDescent="0.25">
      <c r="E26" s="103"/>
    </row>
    <row r="27" spans="5:5" x14ac:dyDescent="0.25">
      <c r="E27" s="103"/>
    </row>
    <row r="28" spans="5:5" x14ac:dyDescent="0.25">
      <c r="E28" s="103"/>
    </row>
    <row r="29" spans="5:5" x14ac:dyDescent="0.25">
      <c r="E29" s="103"/>
    </row>
    <row r="30" spans="5:5" x14ac:dyDescent="0.25">
      <c r="E30" s="103"/>
    </row>
    <row r="31" spans="5:5" x14ac:dyDescent="0.25">
      <c r="E31" s="103"/>
    </row>
    <row r="32" spans="5:5" x14ac:dyDescent="0.25">
      <c r="E32" s="103"/>
    </row>
    <row r="33" spans="5:5" x14ac:dyDescent="0.25">
      <c r="E33" s="103"/>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F21" sqref="F21"/>
    </sheetView>
  </sheetViews>
  <sheetFormatPr defaultColWidth="6.3984375" defaultRowHeight="11.25" x14ac:dyDescent="0.2"/>
  <cols>
    <col min="1" max="1" width="2.19921875" style="65" hidden="1" customWidth="1"/>
    <col min="2" max="2" width="6" style="65" customWidth="1"/>
    <col min="3" max="3" width="7.3984375" style="65" customWidth="1"/>
    <col min="4" max="4" width="7" style="65" customWidth="1"/>
    <col min="5" max="5" width="8" style="65" customWidth="1"/>
    <col min="6" max="6" width="57.296875" style="65" customWidth="1"/>
    <col min="7" max="7" width="6.296875" style="67" customWidth="1"/>
    <col min="8" max="8" width="9.09765625" style="67" customWidth="1"/>
    <col min="9" max="9" width="7.59765625" style="67" customWidth="1"/>
    <col min="10" max="10" width="7.09765625" style="67" customWidth="1"/>
    <col min="11" max="11" width="9" style="67" customWidth="1"/>
    <col min="12" max="12" width="13.296875" style="67" customWidth="1"/>
    <col min="13" max="14" width="19.796875" style="65" customWidth="1"/>
    <col min="15" max="15" width="6.3984375" style="65" customWidth="1"/>
    <col min="16" max="16384" width="6.3984375" style="65"/>
  </cols>
  <sheetData>
    <row r="1" spans="1:15" s="69" customFormat="1" ht="30.75" customHeight="1" thickTop="1" thickBot="1" x14ac:dyDescent="0.25">
      <c r="B1" s="115" t="s">
        <v>74</v>
      </c>
      <c r="C1" s="116"/>
      <c r="D1" s="116"/>
      <c r="E1" s="70"/>
      <c r="F1" s="70" t="s">
        <v>8</v>
      </c>
      <c r="G1" s="70"/>
      <c r="H1" s="71"/>
      <c r="I1" s="72"/>
      <c r="J1" s="73"/>
      <c r="K1" s="73"/>
      <c r="L1" s="74" t="s">
        <v>9</v>
      </c>
      <c r="M1" s="75"/>
    </row>
    <row r="2" spans="1:15" s="69" customFormat="1" ht="57" customHeight="1" thickTop="1" thickBot="1" x14ac:dyDescent="0.25">
      <c r="B2" s="117" t="s">
        <v>10</v>
      </c>
      <c r="C2" s="118"/>
      <c r="D2" s="18"/>
      <c r="E2" s="19"/>
      <c r="F2" s="76" t="str">
        <f>'Požadavky na výkon a fukci'!B1</f>
        <v>Doplnění závor na PZS (P4393) v km 0,645 trati Mikulovice – Zlaté Hory</v>
      </c>
      <c r="G2" s="19"/>
      <c r="H2" s="77"/>
      <c r="I2" s="119" t="s">
        <v>11</v>
      </c>
      <c r="J2" s="120"/>
      <c r="K2" s="121">
        <f>SUM(L26+L36)</f>
        <v>1</v>
      </c>
      <c r="L2" s="122"/>
    </row>
    <row r="3" spans="1:15" s="69" customFormat="1" ht="42.75" customHeight="1" thickTop="1" thickBot="1" x14ac:dyDescent="0.25">
      <c r="B3" s="78" t="s">
        <v>12</v>
      </c>
      <c r="C3" s="79"/>
      <c r="D3" s="123" t="s">
        <v>9</v>
      </c>
      <c r="E3" s="123"/>
      <c r="F3" s="80" t="s">
        <v>13</v>
      </c>
      <c r="G3" s="81"/>
      <c r="H3" s="82"/>
      <c r="I3" s="83"/>
      <c r="J3" s="84"/>
      <c r="K3" s="124"/>
      <c r="L3" s="125"/>
    </row>
    <row r="4" spans="1:15" s="69" customFormat="1" ht="18" customHeight="1" thickTop="1" x14ac:dyDescent="0.2">
      <c r="B4" s="126" t="s">
        <v>14</v>
      </c>
      <c r="C4" s="127"/>
      <c r="D4" s="128"/>
      <c r="E4" s="85"/>
      <c r="F4" s="86" t="s">
        <v>15</v>
      </c>
      <c r="G4" s="87"/>
      <c r="H4" s="88"/>
      <c r="I4" s="129" t="s">
        <v>16</v>
      </c>
      <c r="J4" s="130"/>
      <c r="K4" s="89"/>
      <c r="L4" s="90"/>
    </row>
    <row r="5" spans="1:15" s="69" customFormat="1" ht="18" customHeight="1" x14ac:dyDescent="0.2">
      <c r="B5" s="91" t="s">
        <v>17</v>
      </c>
      <c r="C5" s="92"/>
      <c r="D5" s="92"/>
      <c r="E5" s="20" t="s">
        <v>18</v>
      </c>
      <c r="F5" s="131"/>
      <c r="G5" s="131"/>
      <c r="H5" s="132"/>
      <c r="I5" s="133" t="s">
        <v>19</v>
      </c>
      <c r="J5" s="128"/>
      <c r="K5" s="21"/>
      <c r="L5" s="93"/>
    </row>
    <row r="6" spans="1:15" s="69" customFormat="1" ht="18" customHeight="1" x14ac:dyDescent="0.2">
      <c r="B6" s="91" t="s">
        <v>20</v>
      </c>
      <c r="C6" s="92"/>
      <c r="D6" s="92"/>
      <c r="E6" s="21" t="s">
        <v>21</v>
      </c>
      <c r="F6" s="134"/>
      <c r="G6" s="134"/>
      <c r="H6" s="135"/>
      <c r="I6" s="133" t="s">
        <v>22</v>
      </c>
      <c r="J6" s="128"/>
      <c r="K6" s="21"/>
      <c r="L6" s="93"/>
      <c r="O6" s="94"/>
    </row>
    <row r="7" spans="1:15" s="69" customFormat="1" ht="18" customHeight="1" x14ac:dyDescent="0.2">
      <c r="B7" s="136" t="s">
        <v>23</v>
      </c>
      <c r="C7" s="137"/>
      <c r="D7" s="137"/>
      <c r="E7" s="22"/>
      <c r="F7" s="138" t="s">
        <v>24</v>
      </c>
      <c r="G7" s="139"/>
      <c r="H7" s="140"/>
      <c r="I7" s="141" t="s">
        <v>25</v>
      </c>
      <c r="J7" s="127"/>
      <c r="K7" s="23">
        <v>2020</v>
      </c>
      <c r="L7" s="95"/>
      <c r="O7" s="96"/>
    </row>
    <row r="8" spans="1:15" s="69" customFormat="1" ht="19.5" customHeight="1" thickBot="1" x14ac:dyDescent="0.25">
      <c r="B8" s="142" t="s">
        <v>26</v>
      </c>
      <c r="C8" s="143"/>
      <c r="D8" s="143"/>
      <c r="E8" s="24"/>
      <c r="F8" s="97" t="s">
        <v>73</v>
      </c>
      <c r="G8" s="144"/>
      <c r="H8" s="145"/>
      <c r="I8" s="146" t="s">
        <v>27</v>
      </c>
      <c r="J8" s="137"/>
      <c r="K8" s="25">
        <v>44166</v>
      </c>
      <c r="L8" s="98"/>
    </row>
    <row r="9" spans="1:15" s="17" customFormat="1" ht="9.75" customHeight="1" x14ac:dyDescent="0.2">
      <c r="B9" s="149" t="s">
        <v>0</v>
      </c>
      <c r="C9" s="150"/>
      <c r="D9" s="150"/>
      <c r="E9" s="150"/>
      <c r="F9" s="150"/>
      <c r="G9" s="150"/>
      <c r="H9" s="150"/>
      <c r="I9" s="150"/>
      <c r="J9" s="150"/>
      <c r="K9" s="26" t="s">
        <v>19</v>
      </c>
      <c r="L9" s="27">
        <v>0</v>
      </c>
    </row>
    <row r="10" spans="1:15" s="17" customFormat="1" ht="15" customHeight="1" x14ac:dyDescent="0.2">
      <c r="B10" s="151" t="s">
        <v>28</v>
      </c>
      <c r="C10" s="153" t="s">
        <v>29</v>
      </c>
      <c r="D10" s="153" t="s">
        <v>30</v>
      </c>
      <c r="E10" s="153" t="s">
        <v>31</v>
      </c>
      <c r="F10" s="155" t="s">
        <v>32</v>
      </c>
      <c r="G10" s="155" t="s">
        <v>33</v>
      </c>
      <c r="H10" s="155" t="s">
        <v>34</v>
      </c>
      <c r="I10" s="153" t="s">
        <v>35</v>
      </c>
      <c r="J10" s="153" t="s">
        <v>36</v>
      </c>
      <c r="K10" s="147" t="s">
        <v>37</v>
      </c>
      <c r="L10" s="148"/>
    </row>
    <row r="11" spans="1:15" s="17" customFormat="1" ht="15" customHeight="1" x14ac:dyDescent="0.2">
      <c r="B11" s="151"/>
      <c r="C11" s="153"/>
      <c r="D11" s="153"/>
      <c r="E11" s="153"/>
      <c r="F11" s="155"/>
      <c r="G11" s="155"/>
      <c r="H11" s="155"/>
      <c r="I11" s="153"/>
      <c r="J11" s="153"/>
      <c r="K11" s="147"/>
      <c r="L11" s="148"/>
    </row>
    <row r="12" spans="1:15" s="17" customFormat="1" ht="12.75" customHeight="1" thickBot="1" x14ac:dyDescent="0.25">
      <c r="B12" s="152"/>
      <c r="C12" s="154"/>
      <c r="D12" s="154"/>
      <c r="E12" s="154"/>
      <c r="F12" s="156"/>
      <c r="G12" s="156"/>
      <c r="H12" s="156"/>
      <c r="I12" s="154"/>
      <c r="J12" s="154"/>
      <c r="K12" s="28" t="s">
        <v>38</v>
      </c>
      <c r="L12" s="29" t="s">
        <v>39</v>
      </c>
    </row>
    <row r="13" spans="1:15" s="36" customFormat="1" ht="15" customHeight="1" thickBot="1" x14ac:dyDescent="0.25">
      <c r="A13" s="30" t="s">
        <v>40</v>
      </c>
      <c r="B13" s="31" t="s">
        <v>41</v>
      </c>
      <c r="C13" s="32">
        <v>1</v>
      </c>
      <c r="D13" s="33"/>
      <c r="E13" s="33"/>
      <c r="F13" s="34" t="s">
        <v>42</v>
      </c>
      <c r="G13" s="32"/>
      <c r="H13" s="32"/>
      <c r="I13" s="32"/>
      <c r="J13" s="32"/>
      <c r="K13" s="32"/>
      <c r="L13" s="35"/>
    </row>
    <row r="14" spans="1:15" s="36" customFormat="1" ht="13.5" customHeight="1" thickBot="1" x14ac:dyDescent="0.25">
      <c r="A14" s="37" t="s">
        <v>43</v>
      </c>
      <c r="B14" s="38">
        <f>1+MAX($B$13:B13)</f>
        <v>1</v>
      </c>
      <c r="C14" s="39" t="s">
        <v>44</v>
      </c>
      <c r="D14" s="40"/>
      <c r="E14" s="41" t="s">
        <v>45</v>
      </c>
      <c r="F14" s="42" t="s">
        <v>46</v>
      </c>
      <c r="G14" s="41" t="s">
        <v>47</v>
      </c>
      <c r="H14" s="43">
        <v>1</v>
      </c>
      <c r="I14" s="41"/>
      <c r="J14" s="44" t="str">
        <f>IF(I14=0,"",I14*H14)</f>
        <v/>
      </c>
      <c r="K14" s="45">
        <v>1</v>
      </c>
      <c r="L14" s="46">
        <f>ROUND((ROUND(H14,3))*(ROUND(K14,2)),2)</f>
        <v>1</v>
      </c>
    </row>
    <row r="15" spans="1:15" s="36" customFormat="1" ht="12.75" customHeight="1" x14ac:dyDescent="0.2">
      <c r="A15" s="37" t="s">
        <v>48</v>
      </c>
      <c r="B15" s="47"/>
      <c r="C15" s="48"/>
      <c r="D15" s="48"/>
      <c r="E15" s="48"/>
      <c r="F15" s="49" t="s">
        <v>49</v>
      </c>
      <c r="G15" s="50"/>
      <c r="H15" s="50"/>
      <c r="I15" s="50"/>
      <c r="J15" s="50"/>
      <c r="K15" s="50"/>
      <c r="L15" s="51"/>
    </row>
    <row r="16" spans="1:15" s="36" customFormat="1" ht="12.75" customHeight="1" x14ac:dyDescent="0.2">
      <c r="A16" s="37" t="s">
        <v>50</v>
      </c>
      <c r="B16" s="47"/>
      <c r="C16" s="48"/>
      <c r="D16" s="48"/>
      <c r="E16" s="48"/>
      <c r="F16" s="52" t="s">
        <v>51</v>
      </c>
      <c r="G16" s="50"/>
      <c r="H16" s="50"/>
      <c r="I16" s="50"/>
      <c r="J16" s="50"/>
      <c r="K16" s="50"/>
      <c r="L16" s="51"/>
    </row>
    <row r="17" spans="1:12" s="36" customFormat="1" ht="72" customHeight="1" thickBot="1" x14ac:dyDescent="0.25">
      <c r="A17" s="37" t="s">
        <v>52</v>
      </c>
      <c r="B17" s="53"/>
      <c r="C17" s="54"/>
      <c r="D17" s="54"/>
      <c r="E17" s="54"/>
      <c r="F17" s="55" t="s">
        <v>53</v>
      </c>
      <c r="G17" s="56"/>
      <c r="H17" s="56"/>
      <c r="I17" s="56"/>
      <c r="J17" s="56"/>
      <c r="K17" s="56"/>
      <c r="L17" s="57"/>
    </row>
    <row r="18" spans="1:12" s="36" customFormat="1" ht="13.5" customHeight="1" thickBot="1" x14ac:dyDescent="0.25">
      <c r="A18" s="37" t="s">
        <v>43</v>
      </c>
      <c r="B18" s="58">
        <f>1+MAX($B$13:B17)</f>
        <v>2</v>
      </c>
      <c r="C18" s="39" t="s">
        <v>54</v>
      </c>
      <c r="D18" s="40"/>
      <c r="E18" s="41" t="s">
        <v>45</v>
      </c>
      <c r="F18" s="42" t="s">
        <v>55</v>
      </c>
      <c r="G18" s="41" t="s">
        <v>47</v>
      </c>
      <c r="H18" s="43">
        <v>1</v>
      </c>
      <c r="I18" s="41"/>
      <c r="J18" s="44" t="str">
        <f>IF(I18=0,"",I18*H18)</f>
        <v/>
      </c>
      <c r="K18" s="45"/>
      <c r="L18" s="46">
        <f>ROUND((ROUND(H18,3))*(ROUND(K18,2)),2)</f>
        <v>0</v>
      </c>
    </row>
    <row r="19" spans="1:12" s="36" customFormat="1" ht="12.75" customHeight="1" x14ac:dyDescent="0.2">
      <c r="A19" s="37" t="s">
        <v>48</v>
      </c>
      <c r="B19" s="47"/>
      <c r="C19" s="48"/>
      <c r="D19" s="48"/>
      <c r="E19" s="48"/>
      <c r="F19" s="49" t="s">
        <v>56</v>
      </c>
      <c r="G19" s="50"/>
      <c r="H19" s="50"/>
      <c r="I19" s="50"/>
      <c r="J19" s="50"/>
      <c r="K19" s="50"/>
      <c r="L19" s="51"/>
    </row>
    <row r="20" spans="1:12" s="36" customFormat="1" ht="12.75" customHeight="1" x14ac:dyDescent="0.2">
      <c r="A20" s="37" t="s">
        <v>50</v>
      </c>
      <c r="B20" s="47"/>
      <c r="C20" s="48"/>
      <c r="D20" s="48"/>
      <c r="E20" s="48"/>
      <c r="F20" s="52" t="s">
        <v>51</v>
      </c>
      <c r="G20" s="50"/>
      <c r="H20" s="50"/>
      <c r="I20" s="50"/>
      <c r="J20" s="50"/>
      <c r="K20" s="50"/>
      <c r="L20" s="51"/>
    </row>
    <row r="21" spans="1:12" s="36" customFormat="1" ht="81" customHeight="1" thickBot="1" x14ac:dyDescent="0.25">
      <c r="A21" s="37" t="s">
        <v>52</v>
      </c>
      <c r="B21" s="53"/>
      <c r="C21" s="54"/>
      <c r="D21" s="54"/>
      <c r="E21" s="54"/>
      <c r="F21" s="55" t="s">
        <v>57</v>
      </c>
      <c r="G21" s="56"/>
      <c r="H21" s="56"/>
      <c r="I21" s="56"/>
      <c r="J21" s="56"/>
      <c r="K21" s="56"/>
      <c r="L21" s="57"/>
    </row>
    <row r="22" spans="1:12" s="36" customFormat="1" ht="13.5" customHeight="1" thickBot="1" x14ac:dyDescent="0.25">
      <c r="A22" s="37" t="s">
        <v>43</v>
      </c>
      <c r="B22" s="58">
        <f>1+MAX($B$13:B21)</f>
        <v>3</v>
      </c>
      <c r="C22" s="39" t="s">
        <v>58</v>
      </c>
      <c r="D22" s="40"/>
      <c r="E22" s="41" t="s">
        <v>45</v>
      </c>
      <c r="F22" s="42" t="s">
        <v>59</v>
      </c>
      <c r="G22" s="41" t="s">
        <v>47</v>
      </c>
      <c r="H22" s="43">
        <v>1</v>
      </c>
      <c r="I22" s="41"/>
      <c r="J22" s="44" t="str">
        <f>IF(I22=0,"",I22*H22)</f>
        <v/>
      </c>
      <c r="K22" s="45"/>
      <c r="L22" s="46">
        <f>ROUND((ROUND(H22,3))*(ROUND(K22,2)),2)</f>
        <v>0</v>
      </c>
    </row>
    <row r="23" spans="1:12" s="36" customFormat="1" ht="12.75" customHeight="1" x14ac:dyDescent="0.2">
      <c r="A23" s="37" t="s">
        <v>48</v>
      </c>
      <c r="B23" s="47"/>
      <c r="C23" s="48"/>
      <c r="D23" s="48"/>
      <c r="E23" s="48"/>
      <c r="F23" s="49" t="s">
        <v>60</v>
      </c>
      <c r="G23" s="50"/>
      <c r="H23" s="50"/>
      <c r="I23" s="50"/>
      <c r="J23" s="50"/>
      <c r="K23" s="50"/>
      <c r="L23" s="51"/>
    </row>
    <row r="24" spans="1:12" s="36" customFormat="1" ht="12.75" customHeight="1" x14ac:dyDescent="0.2">
      <c r="A24" s="37" t="s">
        <v>50</v>
      </c>
      <c r="B24" s="47"/>
      <c r="C24" s="48"/>
      <c r="D24" s="48"/>
      <c r="E24" s="48"/>
      <c r="F24" s="52" t="s">
        <v>51</v>
      </c>
      <c r="G24" s="50"/>
      <c r="H24" s="50"/>
      <c r="I24" s="50"/>
      <c r="J24" s="50"/>
      <c r="K24" s="50"/>
      <c r="L24" s="51"/>
    </row>
    <row r="25" spans="1:12" s="36" customFormat="1" ht="42.75" customHeight="1" thickBot="1" x14ac:dyDescent="0.25">
      <c r="A25" s="37" t="s">
        <v>52</v>
      </c>
      <c r="B25" s="53"/>
      <c r="C25" s="54"/>
      <c r="D25" s="54"/>
      <c r="E25" s="54"/>
      <c r="F25" s="55" t="s">
        <v>61</v>
      </c>
      <c r="G25" s="56"/>
      <c r="H25" s="56"/>
      <c r="I25" s="56"/>
      <c r="J25" s="56"/>
      <c r="K25" s="56"/>
      <c r="L25" s="57"/>
    </row>
    <row r="26" spans="1:12" ht="13.5" thickBot="1" x14ac:dyDescent="0.25">
      <c r="A26" s="59" t="s">
        <v>62</v>
      </c>
      <c r="B26" s="60" t="s">
        <v>63</v>
      </c>
      <c r="C26" s="61" t="s">
        <v>64</v>
      </c>
      <c r="D26" s="62"/>
      <c r="E26" s="62"/>
      <c r="F26" s="63" t="s">
        <v>42</v>
      </c>
      <c r="G26" s="61"/>
      <c r="H26" s="61"/>
      <c r="I26" s="61"/>
      <c r="J26" s="61"/>
      <c r="K26" s="61"/>
      <c r="L26" s="64">
        <f>SUM(L14:L25)</f>
        <v>1</v>
      </c>
    </row>
    <row r="27" spans="1:12" ht="13.5" thickBot="1" x14ac:dyDescent="0.25">
      <c r="A27" s="30" t="s">
        <v>40</v>
      </c>
      <c r="B27" s="31" t="s">
        <v>41</v>
      </c>
      <c r="C27" s="32">
        <v>2</v>
      </c>
      <c r="D27" s="33"/>
      <c r="E27" s="33"/>
      <c r="F27" s="34" t="s">
        <v>65</v>
      </c>
      <c r="G27" s="32"/>
      <c r="H27" s="32"/>
      <c r="I27" s="32"/>
      <c r="J27" s="32"/>
      <c r="K27" s="32"/>
      <c r="L27" s="35"/>
    </row>
    <row r="28" spans="1:12" s="36" customFormat="1" ht="13.5" customHeight="1" thickBot="1" x14ac:dyDescent="0.25">
      <c r="A28" s="37" t="s">
        <v>43</v>
      </c>
      <c r="B28" s="58">
        <f>1+MAX($B$13:B27)</f>
        <v>4</v>
      </c>
      <c r="C28" s="39"/>
      <c r="D28" s="40"/>
      <c r="E28" s="41" t="s">
        <v>45</v>
      </c>
      <c r="F28" s="42" t="s">
        <v>66</v>
      </c>
      <c r="G28" s="41" t="s">
        <v>47</v>
      </c>
      <c r="H28" s="43">
        <v>1</v>
      </c>
      <c r="I28" s="41"/>
      <c r="J28" s="44" t="str">
        <f>IF(I28=0,"",I28*H28)</f>
        <v/>
      </c>
      <c r="K28" s="45"/>
      <c r="L28" s="66">
        <f>ROUND((ROUND(H28,3))*(ROUND(K28,2)),2)</f>
        <v>0</v>
      </c>
    </row>
    <row r="29" spans="1:12" s="36" customFormat="1" ht="12.75" customHeight="1" x14ac:dyDescent="0.2">
      <c r="A29" s="37" t="s">
        <v>48</v>
      </c>
      <c r="B29" s="47"/>
      <c r="C29" s="48"/>
      <c r="D29" s="48"/>
      <c r="E29" s="48"/>
      <c r="F29" s="49" t="s">
        <v>67</v>
      </c>
      <c r="G29" s="50"/>
      <c r="H29" s="50"/>
      <c r="I29" s="50"/>
      <c r="J29" s="50"/>
      <c r="K29" s="50"/>
      <c r="L29" s="51"/>
    </row>
    <row r="30" spans="1:12" s="36" customFormat="1" ht="12.75" customHeight="1" x14ac:dyDescent="0.2">
      <c r="A30" s="37" t="s">
        <v>50</v>
      </c>
      <c r="B30" s="47"/>
      <c r="C30" s="48"/>
      <c r="D30" s="48"/>
      <c r="E30" s="48"/>
      <c r="F30" s="52" t="s">
        <v>51</v>
      </c>
      <c r="G30" s="50"/>
      <c r="H30" s="50"/>
      <c r="I30" s="50"/>
      <c r="J30" s="50"/>
      <c r="K30" s="50"/>
      <c r="L30" s="51"/>
    </row>
    <row r="31" spans="1:12" s="36" customFormat="1" ht="75" customHeight="1" thickBot="1" x14ac:dyDescent="0.25">
      <c r="A31" s="37" t="s">
        <v>52</v>
      </c>
      <c r="B31" s="53"/>
      <c r="C31" s="54"/>
      <c r="D31" s="54"/>
      <c r="E31" s="54"/>
      <c r="F31" s="55" t="s">
        <v>68</v>
      </c>
      <c r="G31" s="56"/>
      <c r="H31" s="56"/>
      <c r="I31" s="56"/>
      <c r="J31" s="56"/>
      <c r="K31" s="56"/>
      <c r="L31" s="57"/>
    </row>
    <row r="32" spans="1:12" s="36" customFormat="1" ht="13.5" customHeight="1" thickBot="1" x14ac:dyDescent="0.25">
      <c r="A32" s="37" t="s">
        <v>43</v>
      </c>
      <c r="B32" s="58">
        <f>1+MAX($B$13:B31)</f>
        <v>5</v>
      </c>
      <c r="C32" s="39"/>
      <c r="D32" s="40"/>
      <c r="E32" s="41" t="s">
        <v>45</v>
      </c>
      <c r="F32" s="42" t="s">
        <v>69</v>
      </c>
      <c r="G32" s="41" t="s">
        <v>47</v>
      </c>
      <c r="H32" s="43">
        <v>1</v>
      </c>
      <c r="I32" s="41"/>
      <c r="J32" s="44" t="str">
        <f>IF(I32=0,"",I32*H32)</f>
        <v/>
      </c>
      <c r="K32" s="45"/>
      <c r="L32" s="66">
        <f>ROUND((ROUND(H32,3))*(ROUND(K32,2)),2)</f>
        <v>0</v>
      </c>
    </row>
    <row r="33" spans="1:12" s="36" customFormat="1" ht="12.75" customHeight="1" x14ac:dyDescent="0.2">
      <c r="A33" s="37" t="s">
        <v>48</v>
      </c>
      <c r="B33" s="47"/>
      <c r="C33" s="48"/>
      <c r="D33" s="48"/>
      <c r="E33" s="48"/>
      <c r="F33" s="49" t="s">
        <v>70</v>
      </c>
      <c r="G33" s="50"/>
      <c r="H33" s="50"/>
      <c r="I33" s="50"/>
      <c r="J33" s="50"/>
      <c r="K33" s="50"/>
      <c r="L33" s="51"/>
    </row>
    <row r="34" spans="1:12" s="36" customFormat="1" ht="12.75" customHeight="1" x14ac:dyDescent="0.2">
      <c r="A34" s="37" t="s">
        <v>50</v>
      </c>
      <c r="B34" s="47"/>
      <c r="C34" s="48"/>
      <c r="D34" s="48"/>
      <c r="E34" s="48"/>
      <c r="F34" s="52" t="s">
        <v>51</v>
      </c>
      <c r="G34" s="50"/>
      <c r="H34" s="50"/>
      <c r="I34" s="50"/>
      <c r="J34" s="50"/>
      <c r="K34" s="50"/>
      <c r="L34" s="51"/>
    </row>
    <row r="35" spans="1:12" s="36" customFormat="1" ht="60" customHeight="1" thickBot="1" x14ac:dyDescent="0.25">
      <c r="A35" s="37" t="s">
        <v>52</v>
      </c>
      <c r="B35" s="53"/>
      <c r="C35" s="54"/>
      <c r="D35" s="54"/>
      <c r="E35" s="54"/>
      <c r="F35" s="55" t="s">
        <v>71</v>
      </c>
      <c r="G35" s="56"/>
      <c r="H35" s="56"/>
      <c r="I35" s="56"/>
      <c r="J35" s="56"/>
      <c r="K35" s="56"/>
      <c r="L35" s="57"/>
    </row>
    <row r="36" spans="1:12" ht="13.5" thickBot="1" x14ac:dyDescent="0.25">
      <c r="A36" s="59" t="s">
        <v>62</v>
      </c>
      <c r="B36" s="60" t="s">
        <v>63</v>
      </c>
      <c r="C36" s="61" t="s">
        <v>64</v>
      </c>
      <c r="D36" s="62"/>
      <c r="E36" s="62"/>
      <c r="F36" s="63" t="s">
        <v>65</v>
      </c>
      <c r="G36" s="61"/>
      <c r="H36" s="61"/>
      <c r="I36" s="61"/>
      <c r="J36" s="61"/>
      <c r="K36" s="61"/>
      <c r="L36" s="64">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2021-02-19T08:01:55Z</dcterms:modified>
</cp:coreProperties>
</file>