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MT\SMT OZ (-63321013-) Opr.mostů na tr.V.Bystřice-Domašov-v km 9,505a14,617\ZD pro uchazeče\"/>
    </mc:Choice>
  </mc:AlternateContent>
  <bookViews>
    <workbookView xWindow="0" yWindow="0" windowWidth="12996" windowHeight="8736"/>
  </bookViews>
  <sheets>
    <sheet name="Rekapitulace stavby" sheetId="1" r:id="rId1"/>
    <sheet name="01.1 - Oprava mostu" sheetId="2" r:id="rId2"/>
    <sheet name="01.2 - Úprava železničníh..." sheetId="3" r:id="rId3"/>
    <sheet name="01.VON - Vedlejší a ostat..." sheetId="4" r:id="rId4"/>
    <sheet name="02.1 - Oprava mostu" sheetId="5" r:id="rId5"/>
    <sheet name="02.2 - Úprava železničníh..." sheetId="6" r:id="rId6"/>
    <sheet name="02.VON - Vedlejší a ostat..." sheetId="7" r:id="rId7"/>
  </sheets>
  <definedNames>
    <definedName name="_xlnm._FilterDatabase" localSheetId="1" hidden="1">'01.1 - Oprava mostu'!$C$127:$K$167</definedName>
    <definedName name="_xlnm._FilterDatabase" localSheetId="2" hidden="1">'01.2 - Úprava železničníh...'!$C$121:$K$150</definedName>
    <definedName name="_xlnm._FilterDatabase" localSheetId="3" hidden="1">'01.VON - Vedlejší a ostat...'!$C$122:$K$129</definedName>
    <definedName name="_xlnm._FilterDatabase" localSheetId="4" hidden="1">'02.1 - Oprava mostu'!$C$127:$K$167</definedName>
    <definedName name="_xlnm._FilterDatabase" localSheetId="5" hidden="1">'02.2 - Úprava železničníh...'!$C$121:$K$150</definedName>
    <definedName name="_xlnm._FilterDatabase" localSheetId="6" hidden="1">'02.VON - Vedlejší a ostat...'!$C$122:$K$129</definedName>
    <definedName name="_xlnm.Print_Titles" localSheetId="1">'01.1 - Oprava mostu'!$127:$127</definedName>
    <definedName name="_xlnm.Print_Titles" localSheetId="2">'01.2 - Úprava železničníh...'!$121:$121</definedName>
    <definedName name="_xlnm.Print_Titles" localSheetId="3">'01.VON - Vedlejší a ostat...'!$122:$122</definedName>
    <definedName name="_xlnm.Print_Titles" localSheetId="4">'02.1 - Oprava mostu'!$127:$127</definedName>
    <definedName name="_xlnm.Print_Titles" localSheetId="5">'02.2 - Úprava železničníh...'!$121:$121</definedName>
    <definedName name="_xlnm.Print_Titles" localSheetId="6">'02.VON - Vedlejší a ostat...'!$122:$122</definedName>
    <definedName name="_xlnm.Print_Titles" localSheetId="0">'Rekapitulace stavby'!$92:$92</definedName>
    <definedName name="_xlnm.Print_Area" localSheetId="1">'01.1 - Oprava mostu'!$C$82:$J$107,'01.1 - Oprava mostu'!$C$113:$J$167</definedName>
    <definedName name="_xlnm.Print_Area" localSheetId="2">'01.2 - Úprava železničníh...'!$C$82:$J$101,'01.2 - Úprava železničníh...'!$C$107:$J$150</definedName>
    <definedName name="_xlnm.Print_Area" localSheetId="3">'01.VON - Vedlejší a ostat...'!$C$82:$J$102,'01.VON - Vedlejší a ostat...'!$C$108:$J$129</definedName>
    <definedName name="_xlnm.Print_Area" localSheetId="4">'02.1 - Oprava mostu'!$C$82:$J$107,'02.1 - Oprava mostu'!$C$113:$J$167</definedName>
    <definedName name="_xlnm.Print_Area" localSheetId="5">'02.2 - Úprava železničníh...'!$C$82:$J$101,'02.2 - Úprava železničníh...'!$C$107:$J$150</definedName>
    <definedName name="_xlnm.Print_Area" localSheetId="6">'02.VON - Vedlejší a ostat...'!$C$82:$J$102,'02.VON - Vedlejší a ostat...'!$C$108:$J$129</definedName>
    <definedName name="_xlnm.Print_Area" localSheetId="0">'Rekapitulace stavby'!$D$4:$AO$76,'Rekapitulace stavby'!$C$82:$AQ$103</definedName>
  </definedNames>
  <calcPr calcId="162913"/>
</workbook>
</file>

<file path=xl/calcChain.xml><?xml version="1.0" encoding="utf-8"?>
<calcChain xmlns="http://schemas.openxmlformats.org/spreadsheetml/2006/main">
  <c r="J39" i="7" l="1"/>
  <c r="J38" i="7"/>
  <c r="AY102" i="1"/>
  <c r="J37" i="7"/>
  <c r="AX102" i="1"/>
  <c r="BI129" i="7"/>
  <c r="BH129" i="7"/>
  <c r="BG129" i="7"/>
  <c r="BF129" i="7"/>
  <c r="T129" i="7"/>
  <c r="T128" i="7" s="1"/>
  <c r="R129" i="7"/>
  <c r="R128" i="7" s="1"/>
  <c r="P129" i="7"/>
  <c r="P128" i="7" s="1"/>
  <c r="BI126" i="7"/>
  <c r="BH126" i="7"/>
  <c r="BG126" i="7"/>
  <c r="BF126" i="7"/>
  <c r="T126" i="7"/>
  <c r="T125" i="7" s="1"/>
  <c r="R126" i="7"/>
  <c r="R125" i="7"/>
  <c r="R124" i="7" s="1"/>
  <c r="R123" i="7" s="1"/>
  <c r="P126" i="7"/>
  <c r="P125" i="7"/>
  <c r="J120" i="7"/>
  <c r="F119" i="7"/>
  <c r="F117" i="7"/>
  <c r="E115" i="7"/>
  <c r="J94" i="7"/>
  <c r="F93" i="7"/>
  <c r="F91" i="7"/>
  <c r="E89" i="7"/>
  <c r="J23" i="7"/>
  <c r="E23" i="7"/>
  <c r="J119" i="7" s="1"/>
  <c r="J22" i="7"/>
  <c r="J20" i="7"/>
  <c r="E20" i="7"/>
  <c r="F120" i="7" s="1"/>
  <c r="J19" i="7"/>
  <c r="J14" i="7"/>
  <c r="J117" i="7" s="1"/>
  <c r="E7" i="7"/>
  <c r="E111" i="7"/>
  <c r="J39" i="6"/>
  <c r="J38" i="6"/>
  <c r="AY101" i="1" s="1"/>
  <c r="J37" i="6"/>
  <c r="AX101" i="1" s="1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J119" i="6"/>
  <c r="F118" i="6"/>
  <c r="F116" i="6"/>
  <c r="E114" i="6"/>
  <c r="J94" i="6"/>
  <c r="F93" i="6"/>
  <c r="F91" i="6"/>
  <c r="E89" i="6"/>
  <c r="J23" i="6"/>
  <c r="E23" i="6"/>
  <c r="J118" i="6"/>
  <c r="J22" i="6"/>
  <c r="J20" i="6"/>
  <c r="E20" i="6"/>
  <c r="F119" i="6"/>
  <c r="J19" i="6"/>
  <c r="J14" i="6"/>
  <c r="J116" i="6" s="1"/>
  <c r="E7" i="6"/>
  <c r="E85" i="6" s="1"/>
  <c r="J39" i="5"/>
  <c r="J38" i="5"/>
  <c r="AY100" i="1"/>
  <c r="J37" i="5"/>
  <c r="AX100" i="1"/>
  <c r="BI163" i="5"/>
  <c r="BH163" i="5"/>
  <c r="BG163" i="5"/>
  <c r="BF163" i="5"/>
  <c r="T163" i="5"/>
  <c r="T162" i="5"/>
  <c r="R163" i="5"/>
  <c r="R162" i="5"/>
  <c r="P163" i="5"/>
  <c r="P162" i="5"/>
  <c r="BI160" i="5"/>
  <c r="BH160" i="5"/>
  <c r="BG160" i="5"/>
  <c r="BF160" i="5"/>
  <c r="T160" i="5"/>
  <c r="T159" i="5"/>
  <c r="R160" i="5"/>
  <c r="R159" i="5"/>
  <c r="P160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T150" i="5" s="1"/>
  <c r="R151" i="5"/>
  <c r="R150" i="5" s="1"/>
  <c r="P151" i="5"/>
  <c r="P150" i="5" s="1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T130" i="5"/>
  <c r="R131" i="5"/>
  <c r="R130" i="5"/>
  <c r="P131" i="5"/>
  <c r="P130" i="5"/>
  <c r="J125" i="5"/>
  <c r="F124" i="5"/>
  <c r="F122" i="5"/>
  <c r="E120" i="5"/>
  <c r="J94" i="5"/>
  <c r="F93" i="5"/>
  <c r="F91" i="5"/>
  <c r="E89" i="5"/>
  <c r="J23" i="5"/>
  <c r="E23" i="5"/>
  <c r="J124" i="5" s="1"/>
  <c r="J22" i="5"/>
  <c r="J20" i="5"/>
  <c r="E20" i="5"/>
  <c r="F125" i="5" s="1"/>
  <c r="J19" i="5"/>
  <c r="J14" i="5"/>
  <c r="J122" i="5" s="1"/>
  <c r="E7" i="5"/>
  <c r="E116" i="5"/>
  <c r="J39" i="4"/>
  <c r="J38" i="4"/>
  <c r="AY98" i="1" s="1"/>
  <c r="J37" i="4"/>
  <c r="AX98" i="1" s="1"/>
  <c r="BI129" i="4"/>
  <c r="BH129" i="4"/>
  <c r="BG129" i="4"/>
  <c r="BF129" i="4"/>
  <c r="T129" i="4"/>
  <c r="T128" i="4" s="1"/>
  <c r="R129" i="4"/>
  <c r="R128" i="4" s="1"/>
  <c r="P129" i="4"/>
  <c r="P128" i="4" s="1"/>
  <c r="BI126" i="4"/>
  <c r="BH126" i="4"/>
  <c r="BG126" i="4"/>
  <c r="BF126" i="4"/>
  <c r="T126" i="4"/>
  <c r="T125" i="4" s="1"/>
  <c r="R126" i="4"/>
  <c r="R125" i="4" s="1"/>
  <c r="R124" i="4" s="1"/>
  <c r="R123" i="4" s="1"/>
  <c r="P126" i="4"/>
  <c r="P125" i="4" s="1"/>
  <c r="J120" i="4"/>
  <c r="F119" i="4"/>
  <c r="F117" i="4"/>
  <c r="E115" i="4"/>
  <c r="J94" i="4"/>
  <c r="F93" i="4"/>
  <c r="F91" i="4"/>
  <c r="E89" i="4"/>
  <c r="J23" i="4"/>
  <c r="E23" i="4"/>
  <c r="J119" i="4" s="1"/>
  <c r="J22" i="4"/>
  <c r="J20" i="4"/>
  <c r="E20" i="4"/>
  <c r="F120" i="4" s="1"/>
  <c r="J19" i="4"/>
  <c r="J14" i="4"/>
  <c r="J117" i="4" s="1"/>
  <c r="E7" i="4"/>
  <c r="E85" i="4"/>
  <c r="J39" i="3"/>
  <c r="J38" i="3"/>
  <c r="AY97" i="1" s="1"/>
  <c r="J37" i="3"/>
  <c r="AX97" i="1" s="1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J119" i="3"/>
  <c r="F118" i="3"/>
  <c r="F116" i="3"/>
  <c r="E114" i="3"/>
  <c r="J94" i="3"/>
  <c r="F93" i="3"/>
  <c r="F91" i="3"/>
  <c r="E89" i="3"/>
  <c r="J23" i="3"/>
  <c r="E23" i="3"/>
  <c r="J118" i="3"/>
  <c r="J22" i="3"/>
  <c r="J20" i="3"/>
  <c r="E20" i="3"/>
  <c r="F94" i="3"/>
  <c r="J19" i="3"/>
  <c r="J14" i="3"/>
  <c r="J91" i="3" s="1"/>
  <c r="E7" i="3"/>
  <c r="E110" i="3" s="1"/>
  <c r="J39" i="2"/>
  <c r="J38" i="2"/>
  <c r="AY96" i="1"/>
  <c r="J37" i="2"/>
  <c r="AX96" i="1"/>
  <c r="BI163" i="2"/>
  <c r="BH163" i="2"/>
  <c r="BG163" i="2"/>
  <c r="BF163" i="2"/>
  <c r="T163" i="2"/>
  <c r="T162" i="2"/>
  <c r="R163" i="2"/>
  <c r="R162" i="2"/>
  <c r="P163" i="2"/>
  <c r="P162" i="2"/>
  <c r="BI160" i="2"/>
  <c r="BH160" i="2"/>
  <c r="BG160" i="2"/>
  <c r="BF160" i="2"/>
  <c r="T160" i="2"/>
  <c r="T159" i="2"/>
  <c r="R160" i="2"/>
  <c r="R159" i="2"/>
  <c r="P160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T150" i="2" s="1"/>
  <c r="R151" i="2"/>
  <c r="R150" i="2" s="1"/>
  <c r="P151" i="2"/>
  <c r="P150" i="2" s="1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T130" i="2" s="1"/>
  <c r="R131" i="2"/>
  <c r="R130" i="2" s="1"/>
  <c r="P131" i="2"/>
  <c r="P130" i="2" s="1"/>
  <c r="J125" i="2"/>
  <c r="F124" i="2"/>
  <c r="F122" i="2"/>
  <c r="E120" i="2"/>
  <c r="J94" i="2"/>
  <c r="F93" i="2"/>
  <c r="F91" i="2"/>
  <c r="E89" i="2"/>
  <c r="J23" i="2"/>
  <c r="E23" i="2"/>
  <c r="J93" i="2"/>
  <c r="J22" i="2"/>
  <c r="J20" i="2"/>
  <c r="E20" i="2"/>
  <c r="F125" i="2"/>
  <c r="J19" i="2"/>
  <c r="J14" i="2"/>
  <c r="J122" i="2" s="1"/>
  <c r="E7" i="2"/>
  <c r="E116" i="2" s="1"/>
  <c r="L90" i="1"/>
  <c r="AM90" i="1"/>
  <c r="AM89" i="1"/>
  <c r="L89" i="1"/>
  <c r="AM87" i="1"/>
  <c r="L87" i="1"/>
  <c r="L85" i="1"/>
  <c r="L84" i="1"/>
  <c r="J149" i="6"/>
  <c r="BK147" i="6"/>
  <c r="J145" i="6"/>
  <c r="BK143" i="6"/>
  <c r="J142" i="6"/>
  <c r="BK139" i="6"/>
  <c r="J137" i="6"/>
  <c r="J136" i="6"/>
  <c r="J134" i="6"/>
  <c r="J133" i="6"/>
  <c r="J131" i="6"/>
  <c r="BK129" i="6"/>
  <c r="J125" i="6"/>
  <c r="BK160" i="5"/>
  <c r="BK158" i="5"/>
  <c r="BK156" i="5"/>
  <c r="BK155" i="5"/>
  <c r="BK154" i="5"/>
  <c r="J148" i="5"/>
  <c r="BK144" i="5"/>
  <c r="BK142" i="5"/>
  <c r="J140" i="5"/>
  <c r="J139" i="5"/>
  <c r="BK137" i="5"/>
  <c r="BK131" i="5"/>
  <c r="BK129" i="4"/>
  <c r="J126" i="4"/>
  <c r="BK150" i="3"/>
  <c r="BK143" i="3"/>
  <c r="BK142" i="3"/>
  <c r="BK139" i="3"/>
  <c r="BK134" i="3"/>
  <c r="BK133" i="3"/>
  <c r="BK131" i="3"/>
  <c r="BK127" i="3"/>
  <c r="J125" i="3"/>
  <c r="BK163" i="2"/>
  <c r="BK157" i="2"/>
  <c r="BK156" i="2"/>
  <c r="J155" i="2"/>
  <c r="J154" i="2"/>
  <c r="BK151" i="2"/>
  <c r="J148" i="2"/>
  <c r="BK147" i="2"/>
  <c r="BK144" i="2"/>
  <c r="BK142" i="2"/>
  <c r="BK140" i="2"/>
  <c r="BK133" i="2"/>
  <c r="J131" i="2"/>
  <c r="J129" i="7"/>
  <c r="BK126" i="7"/>
  <c r="BK150" i="6"/>
  <c r="J150" i="6"/>
  <c r="BK149" i="6"/>
  <c r="J147" i="6"/>
  <c r="BK145" i="6"/>
  <c r="BK142" i="6"/>
  <c r="BK140" i="6"/>
  <c r="BK137" i="6"/>
  <c r="BK136" i="6"/>
  <c r="BK133" i="6"/>
  <c r="J129" i="6"/>
  <c r="BK127" i="6"/>
  <c r="BK125" i="6"/>
  <c r="J163" i="5"/>
  <c r="J158" i="5"/>
  <c r="BK157" i="5"/>
  <c r="J156" i="5"/>
  <c r="J154" i="5"/>
  <c r="J151" i="5"/>
  <c r="J149" i="5"/>
  <c r="J147" i="5"/>
  <c r="J145" i="5"/>
  <c r="J143" i="5"/>
  <c r="J142" i="5"/>
  <c r="J137" i="5"/>
  <c r="BK133" i="5"/>
  <c r="BK126" i="4"/>
  <c r="J150" i="3"/>
  <c r="J149" i="3"/>
  <c r="BK147" i="3"/>
  <c r="BK145" i="3"/>
  <c r="J143" i="3"/>
  <c r="J142" i="3"/>
  <c r="J140" i="3"/>
  <c r="J139" i="3"/>
  <c r="BK137" i="3"/>
  <c r="J136" i="3"/>
  <c r="J134" i="3"/>
  <c r="J131" i="3"/>
  <c r="J129" i="3"/>
  <c r="J163" i="2"/>
  <c r="J160" i="2"/>
  <c r="J158" i="2"/>
  <c r="J157" i="2"/>
  <c r="J156" i="2"/>
  <c r="BK155" i="2"/>
  <c r="BK149" i="2"/>
  <c r="BK145" i="2"/>
  <c r="BK143" i="2"/>
  <c r="J142" i="2"/>
  <c r="J140" i="2"/>
  <c r="BK139" i="2"/>
  <c r="J137" i="2"/>
  <c r="BK135" i="2"/>
  <c r="BK129" i="7"/>
  <c r="J126" i="7"/>
  <c r="J143" i="6"/>
  <c r="J140" i="6"/>
  <c r="J139" i="6"/>
  <c r="BK134" i="6"/>
  <c r="BK131" i="6"/>
  <c r="J127" i="6"/>
  <c r="BK163" i="5"/>
  <c r="J160" i="5"/>
  <c r="J157" i="5"/>
  <c r="J155" i="5"/>
  <c r="BK151" i="5"/>
  <c r="BK149" i="5"/>
  <c r="BK148" i="5"/>
  <c r="BK147" i="5"/>
  <c r="BK145" i="5"/>
  <c r="J144" i="5"/>
  <c r="BK143" i="5"/>
  <c r="BK140" i="5"/>
  <c r="BK139" i="5"/>
  <c r="J133" i="5"/>
  <c r="J131" i="5"/>
  <c r="J129" i="4"/>
  <c r="BK149" i="3"/>
  <c r="J147" i="3"/>
  <c r="J145" i="3"/>
  <c r="BK140" i="3"/>
  <c r="J137" i="3"/>
  <c r="BK136" i="3"/>
  <c r="J133" i="3"/>
  <c r="BK129" i="3"/>
  <c r="J127" i="3"/>
  <c r="BK125" i="3"/>
  <c r="BK160" i="2"/>
  <c r="BK158" i="2"/>
  <c r="BK154" i="2"/>
  <c r="J151" i="2"/>
  <c r="J149" i="2"/>
  <c r="BK148" i="2"/>
  <c r="J147" i="2"/>
  <c r="J145" i="2"/>
  <c r="J144" i="2"/>
  <c r="J143" i="2"/>
  <c r="J139" i="2"/>
  <c r="BK137" i="2"/>
  <c r="J135" i="2"/>
  <c r="J133" i="2"/>
  <c r="BK131" i="2"/>
  <c r="AS99" i="1"/>
  <c r="AS95" i="1"/>
  <c r="T124" i="4" l="1"/>
  <c r="T123" i="4" s="1"/>
  <c r="P124" i="4"/>
  <c r="P123" i="4" s="1"/>
  <c r="AU98" i="1" s="1"/>
  <c r="P124" i="7"/>
  <c r="P123" i="7" s="1"/>
  <c r="AU102" i="1" s="1"/>
  <c r="T124" i="7"/>
  <c r="T123" i="7" s="1"/>
  <c r="P132" i="2"/>
  <c r="T132" i="2"/>
  <c r="R141" i="2"/>
  <c r="R153" i="2"/>
  <c r="P124" i="3"/>
  <c r="P123" i="3"/>
  <c r="P122" i="3" s="1"/>
  <c r="AU97" i="1" s="1"/>
  <c r="BK132" i="5"/>
  <c r="J132" i="5"/>
  <c r="J101" i="5" s="1"/>
  <c r="T132" i="5"/>
  <c r="T141" i="5"/>
  <c r="BK153" i="5"/>
  <c r="J153" i="5"/>
  <c r="J104" i="5"/>
  <c r="R153" i="5"/>
  <c r="BK124" i="6"/>
  <c r="BK123" i="6"/>
  <c r="BK122" i="6"/>
  <c r="J122" i="6" s="1"/>
  <c r="J98" i="6" s="1"/>
  <c r="R124" i="6"/>
  <c r="R123" i="6"/>
  <c r="R122" i="6" s="1"/>
  <c r="BK132" i="2"/>
  <c r="J132" i="2"/>
  <c r="J101" i="2"/>
  <c r="R132" i="2"/>
  <c r="R129" i="2"/>
  <c r="R128" i="2"/>
  <c r="P141" i="2"/>
  <c r="P129" i="2" s="1"/>
  <c r="P128" i="2" s="1"/>
  <c r="AU96" i="1" s="1"/>
  <c r="P153" i="2"/>
  <c r="R124" i="3"/>
  <c r="R123" i="3"/>
  <c r="R122" i="3"/>
  <c r="P132" i="5"/>
  <c r="BK141" i="5"/>
  <c r="J141" i="5"/>
  <c r="J102" i="5"/>
  <c r="R141" i="5"/>
  <c r="P153" i="5"/>
  <c r="T124" i="6"/>
  <c r="T123" i="6"/>
  <c r="T122" i="6"/>
  <c r="BK141" i="2"/>
  <c r="J141" i="2"/>
  <c r="J102" i="2"/>
  <c r="T141" i="2"/>
  <c r="T129" i="2" s="1"/>
  <c r="T128" i="2" s="1"/>
  <c r="BK153" i="2"/>
  <c r="J153" i="2"/>
  <c r="J104" i="2"/>
  <c r="T153" i="2"/>
  <c r="BK124" i="3"/>
  <c r="BK123" i="3"/>
  <c r="J123" i="3"/>
  <c r="J99" i="3"/>
  <c r="T124" i="3"/>
  <c r="T123" i="3"/>
  <c r="T122" i="3"/>
  <c r="R132" i="5"/>
  <c r="R129" i="5" s="1"/>
  <c r="R128" i="5" s="1"/>
  <c r="P141" i="5"/>
  <c r="P129" i="5" s="1"/>
  <c r="P128" i="5" s="1"/>
  <c r="AU100" i="1" s="1"/>
  <c r="T153" i="5"/>
  <c r="T129" i="5" s="1"/>
  <c r="T128" i="5" s="1"/>
  <c r="P124" i="6"/>
  <c r="P123" i="6"/>
  <c r="P122" i="6"/>
  <c r="AU101" i="1"/>
  <c r="F94" i="2"/>
  <c r="BE131" i="2"/>
  <c r="BE135" i="2"/>
  <c r="BE140" i="2"/>
  <c r="BE142" i="2"/>
  <c r="BE144" i="2"/>
  <c r="BE147" i="2"/>
  <c r="BE157" i="2"/>
  <c r="BE158" i="2"/>
  <c r="BE160" i="2"/>
  <c r="BK130" i="2"/>
  <c r="J130" i="2"/>
  <c r="J100" i="2" s="1"/>
  <c r="E85" i="3"/>
  <c r="J93" i="3"/>
  <c r="J116" i="3"/>
  <c r="F119" i="3"/>
  <c r="BE129" i="3"/>
  <c r="BE133" i="3"/>
  <c r="BE134" i="3"/>
  <c r="BE136" i="3"/>
  <c r="BE143" i="3"/>
  <c r="BE147" i="3"/>
  <c r="BE150" i="3"/>
  <c r="J93" i="4"/>
  <c r="E111" i="4"/>
  <c r="BE126" i="4"/>
  <c r="BK125" i="4"/>
  <c r="J125" i="4" s="1"/>
  <c r="J100" i="4" s="1"/>
  <c r="E85" i="5"/>
  <c r="J93" i="5"/>
  <c r="BE137" i="5"/>
  <c r="BE142" i="5"/>
  <c r="BE144" i="5"/>
  <c r="BE147" i="5"/>
  <c r="BE148" i="5"/>
  <c r="BE149" i="5"/>
  <c r="BE154" i="5"/>
  <c r="BE156" i="5"/>
  <c r="BE160" i="5"/>
  <c r="J93" i="6"/>
  <c r="E110" i="6"/>
  <c r="BE127" i="6"/>
  <c r="BE129" i="6"/>
  <c r="BE133" i="6"/>
  <c r="BE137" i="6"/>
  <c r="BE140" i="6"/>
  <c r="BE145" i="6"/>
  <c r="E85" i="7"/>
  <c r="J91" i="7"/>
  <c r="F94" i="7"/>
  <c r="BE126" i="7"/>
  <c r="E85" i="2"/>
  <c r="J91" i="2"/>
  <c r="J124" i="2"/>
  <c r="BE133" i="2"/>
  <c r="BE137" i="2"/>
  <c r="BE148" i="2"/>
  <c r="BE151" i="2"/>
  <c r="BE154" i="2"/>
  <c r="BE156" i="2"/>
  <c r="BE163" i="2"/>
  <c r="BK150" i="2"/>
  <c r="J150" i="2" s="1"/>
  <c r="J103" i="2" s="1"/>
  <c r="BK159" i="2"/>
  <c r="J159" i="2"/>
  <c r="J105" i="2" s="1"/>
  <c r="BE125" i="3"/>
  <c r="BE127" i="3"/>
  <c r="F94" i="4"/>
  <c r="BE129" i="4"/>
  <c r="BK128" i="4"/>
  <c r="J128" i="4"/>
  <c r="J101" i="4"/>
  <c r="F94" i="5"/>
  <c r="BE131" i="5"/>
  <c r="BE140" i="5"/>
  <c r="BE145" i="5"/>
  <c r="BE151" i="5"/>
  <c r="BE155" i="5"/>
  <c r="BE158" i="5"/>
  <c r="BE163" i="5"/>
  <c r="BK159" i="5"/>
  <c r="J159" i="5"/>
  <c r="J105" i="5"/>
  <c r="J91" i="6"/>
  <c r="F94" i="6"/>
  <c r="BE125" i="6"/>
  <c r="BE131" i="6"/>
  <c r="BE134" i="6"/>
  <c r="BE139" i="6"/>
  <c r="BE143" i="6"/>
  <c r="J93" i="7"/>
  <c r="BE129" i="7"/>
  <c r="BK125" i="7"/>
  <c r="J125" i="7"/>
  <c r="J100" i="7"/>
  <c r="BE139" i="2"/>
  <c r="BE143" i="2"/>
  <c r="BE145" i="2"/>
  <c r="BE149" i="2"/>
  <c r="BE155" i="2"/>
  <c r="BK162" i="2"/>
  <c r="J162" i="2"/>
  <c r="J106" i="2"/>
  <c r="BE131" i="3"/>
  <c r="BE137" i="3"/>
  <c r="BE139" i="3"/>
  <c r="BE140" i="3"/>
  <c r="BE142" i="3"/>
  <c r="BE145" i="3"/>
  <c r="BE149" i="3"/>
  <c r="J91" i="4"/>
  <c r="J91" i="5"/>
  <c r="BE133" i="5"/>
  <c r="BE139" i="5"/>
  <c r="BE143" i="5"/>
  <c r="BE157" i="5"/>
  <c r="BK130" i="5"/>
  <c r="BK150" i="5"/>
  <c r="J150" i="5"/>
  <c r="J103" i="5"/>
  <c r="BK162" i="5"/>
  <c r="J162" i="5"/>
  <c r="J106" i="5"/>
  <c r="BE136" i="6"/>
  <c r="BE142" i="6"/>
  <c r="BE147" i="6"/>
  <c r="BE149" i="6"/>
  <c r="BE150" i="6"/>
  <c r="BK128" i="7"/>
  <c r="J128" i="7"/>
  <c r="J101" i="7"/>
  <c r="AS94" i="1"/>
  <c r="J36" i="2"/>
  <c r="AW96" i="1" s="1"/>
  <c r="F39" i="3"/>
  <c r="BD97" i="1"/>
  <c r="F37" i="4"/>
  <c r="BB98" i="1" s="1"/>
  <c r="F39" i="5"/>
  <c r="BD100" i="1"/>
  <c r="F36" i="2"/>
  <c r="BA96" i="1" s="1"/>
  <c r="F38" i="3"/>
  <c r="BC97" i="1"/>
  <c r="F36" i="6"/>
  <c r="BA101" i="1" s="1"/>
  <c r="F36" i="7"/>
  <c r="BA102" i="1"/>
  <c r="F39" i="7"/>
  <c r="BD102" i="1" s="1"/>
  <c r="F36" i="3"/>
  <c r="BA97" i="1"/>
  <c r="J36" i="6"/>
  <c r="AW101" i="1" s="1"/>
  <c r="F39" i="2"/>
  <c r="BD96" i="1"/>
  <c r="F37" i="6"/>
  <c r="BB101" i="1" s="1"/>
  <c r="J36" i="7"/>
  <c r="AW102" i="1"/>
  <c r="F37" i="2"/>
  <c r="BB96" i="1" s="1"/>
  <c r="F38" i="6"/>
  <c r="BC101" i="1"/>
  <c r="F37" i="7"/>
  <c r="BB102" i="1" s="1"/>
  <c r="F38" i="2"/>
  <c r="BC96" i="1"/>
  <c r="F37" i="3"/>
  <c r="BB97" i="1" s="1"/>
  <c r="J36" i="4"/>
  <c r="AW98" i="1"/>
  <c r="F36" i="5"/>
  <c r="BA100" i="1" s="1"/>
  <c r="F39" i="6"/>
  <c r="BD101" i="1"/>
  <c r="J36" i="3"/>
  <c r="AW97" i="1" s="1"/>
  <c r="J36" i="5"/>
  <c r="AW100" i="1"/>
  <c r="F38" i="7"/>
  <c r="BC102" i="1" s="1"/>
  <c r="F36" i="4"/>
  <c r="BA98" i="1"/>
  <c r="F39" i="4"/>
  <c r="BD98" i="1" s="1"/>
  <c r="F37" i="5"/>
  <c r="BB100" i="1"/>
  <c r="F38" i="4"/>
  <c r="BC98" i="1" s="1"/>
  <c r="F38" i="5"/>
  <c r="BC100" i="1"/>
  <c r="BK129" i="5" l="1"/>
  <c r="BK128" i="5" s="1"/>
  <c r="J128" i="5" s="1"/>
  <c r="J98" i="5" s="1"/>
  <c r="BK122" i="3"/>
  <c r="J122" i="3" s="1"/>
  <c r="J32" i="3" s="1"/>
  <c r="AG97" i="1" s="1"/>
  <c r="J124" i="3"/>
  <c r="J100" i="3"/>
  <c r="BK129" i="2"/>
  <c r="J129" i="2" s="1"/>
  <c r="J99" i="2" s="1"/>
  <c r="BK124" i="4"/>
  <c r="J124" i="4" s="1"/>
  <c r="J99" i="4" s="1"/>
  <c r="J130" i="5"/>
  <c r="J100" i="5"/>
  <c r="J123" i="6"/>
  <c r="J99" i="6" s="1"/>
  <c r="J124" i="6"/>
  <c r="J100" i="6"/>
  <c r="BK124" i="7"/>
  <c r="J124" i="7" s="1"/>
  <c r="J99" i="7" s="1"/>
  <c r="J32" i="6"/>
  <c r="AG101" i="1" s="1"/>
  <c r="BA95" i="1"/>
  <c r="AW95" i="1"/>
  <c r="F35" i="2"/>
  <c r="AZ96" i="1" s="1"/>
  <c r="J35" i="6"/>
  <c r="AV101" i="1"/>
  <c r="AT101" i="1"/>
  <c r="BB99" i="1"/>
  <c r="AX99" i="1" s="1"/>
  <c r="F35" i="7"/>
  <c r="AZ102" i="1"/>
  <c r="BD99" i="1"/>
  <c r="F35" i="6"/>
  <c r="AZ101" i="1"/>
  <c r="BD95" i="1"/>
  <c r="BD94" i="1"/>
  <c r="W33" i="1"/>
  <c r="BA99" i="1"/>
  <c r="AW99" i="1" s="1"/>
  <c r="F35" i="3"/>
  <c r="AZ97" i="1"/>
  <c r="J35" i="7"/>
  <c r="AV102" i="1" s="1"/>
  <c r="AT102" i="1" s="1"/>
  <c r="AU95" i="1"/>
  <c r="AU99" i="1"/>
  <c r="J35" i="5"/>
  <c r="AV100" i="1"/>
  <c r="AT100" i="1"/>
  <c r="J35" i="2"/>
  <c r="AV96" i="1" s="1"/>
  <c r="AT96" i="1" s="1"/>
  <c r="BC99" i="1"/>
  <c r="AY99" i="1" s="1"/>
  <c r="J35" i="4"/>
  <c r="AV98" i="1"/>
  <c r="AT98" i="1"/>
  <c r="F35" i="5"/>
  <c r="AZ100" i="1" s="1"/>
  <c r="BB95" i="1"/>
  <c r="BB94" i="1"/>
  <c r="AX94" i="1" s="1"/>
  <c r="J35" i="3"/>
  <c r="AV97" i="1"/>
  <c r="AT97" i="1"/>
  <c r="BC95" i="1"/>
  <c r="AY95" i="1" s="1"/>
  <c r="F35" i="4"/>
  <c r="AZ98" i="1"/>
  <c r="J41" i="6" l="1"/>
  <c r="J41" i="3"/>
  <c r="BK128" i="2"/>
  <c r="J128" i="2"/>
  <c r="J98" i="3"/>
  <c r="J129" i="5"/>
  <c r="J99" i="5"/>
  <c r="BK123" i="4"/>
  <c r="J123" i="4" s="1"/>
  <c r="J98" i="4" s="1"/>
  <c r="BK123" i="7"/>
  <c r="J123" i="7"/>
  <c r="J98" i="7" s="1"/>
  <c r="AN101" i="1"/>
  <c r="AN97" i="1"/>
  <c r="AU94" i="1"/>
  <c r="AZ95" i="1"/>
  <c r="AV95" i="1"/>
  <c r="AT95" i="1"/>
  <c r="BC94" i="1"/>
  <c r="W32" i="1" s="1"/>
  <c r="J32" i="5"/>
  <c r="AG100" i="1"/>
  <c r="AN100" i="1" s="1"/>
  <c r="W31" i="1"/>
  <c r="AZ99" i="1"/>
  <c r="AV99" i="1"/>
  <c r="AT99" i="1" s="1"/>
  <c r="BA94" i="1"/>
  <c r="W30" i="1"/>
  <c r="J32" i="2"/>
  <c r="AG96" i="1" s="1"/>
  <c r="AN96" i="1" s="1"/>
  <c r="AX95" i="1"/>
  <c r="J98" i="2" l="1"/>
  <c r="J41" i="5"/>
  <c r="J41" i="2"/>
  <c r="AW94" i="1"/>
  <c r="AK30" i="1" s="1"/>
  <c r="AY94" i="1"/>
  <c r="J32" i="4"/>
  <c r="AG98" i="1"/>
  <c r="AN98" i="1" s="1"/>
  <c r="J32" i="7"/>
  <c r="AG102" i="1"/>
  <c r="AN102" i="1"/>
  <c r="AZ94" i="1"/>
  <c r="AV94" i="1"/>
  <c r="AK29" i="1"/>
  <c r="J41" i="4" l="1"/>
  <c r="J41" i="7"/>
  <c r="AT94" i="1"/>
  <c r="AG95" i="1"/>
  <c r="AG99" i="1"/>
  <c r="AN99" i="1"/>
  <c r="W29" i="1"/>
  <c r="AN95" i="1" l="1"/>
  <c r="AG94" i="1"/>
  <c r="AN94" i="1"/>
  <c r="AK26" i="1" l="1"/>
  <c r="AK35" i="1"/>
</calcChain>
</file>

<file path=xl/sharedStrings.xml><?xml version="1.0" encoding="utf-8"?>
<sst xmlns="http://schemas.openxmlformats.org/spreadsheetml/2006/main" count="2525" uniqueCount="367">
  <si>
    <t>Export Komplet</t>
  </si>
  <si>
    <t/>
  </si>
  <si>
    <t>2.0</t>
  </si>
  <si>
    <t>ZAMOK</t>
  </si>
  <si>
    <t>False</t>
  </si>
  <si>
    <t>{c5cb65c7-89ff-40ea-aa3b-c0098824fcb9}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</si>
  <si>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</si>
  <si>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</si>
  <si>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</si>
  <si>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</si>
  <si>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</si>
  <si>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</si>
  <si>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</si>
  <si>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</si>
  <si>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2021_02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</si>
  <si>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</si>
  <si>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</si>
  <si>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mostů v km 9,505 a 14,617 na trati Velká Bystřice - Domašov</t>
  </si>
  <si>
    <t>KSO:</t>
  </si>
  <si>
    <t>CC-CZ:</t>
  </si>
  <si>
    <t>Místo:</t>
  </si>
  <si>
    <t>TÚ 2191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</si>
  <si>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</si>
  <si>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</si>
  <si>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</si>
  <si>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</si>
  <si>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</si>
  <si>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</si>
  <si>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</si>
  <si>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</si>
  <si>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</si>
  <si>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</si>
  <si>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</si>
  <si>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</si>
  <si>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</si>
  <si>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</si>
  <si>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</si>
  <si>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</si>
  <si>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</si>
  <si>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</si>
  <si>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</si>
  <si>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</si>
  <si>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</si>
  <si>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</si>
  <si>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</si>
  <si>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</si>
  <si>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</si>
  <si>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</si>
  <si>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</si>
  <si>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</si>
  <si>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</si>
  <si>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</si>
  <si>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</si>
  <si>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</si>
  <si>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</si>
  <si>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</si>
  <si>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</si>
  <si>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</si>
  <si>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</si>
  <si>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</si>
  <si>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</si>
  <si>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</si>
  <si>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</si>
  <si>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</si>
  <si>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</si>
  <si>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</si>
  <si>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</si>
  <si>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</si>
  <si>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</si>
  <si>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</si>
  <si>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</si>
  <si>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</si>
  <si>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</si>
  <si>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</si>
  <si>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</si>
  <si>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</si>
  <si>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</si>
  <si>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</si>
  <si>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</si>
  <si>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mostu v km 9,505 TÚ 2191</t>
  </si>
  <si>
    <t>ING</t>
  </si>
  <si>
    <t>1</t>
  </si>
  <si>
    <t>{47deee6d-6266-45c8-b878-1f742862d469}</t>
  </si>
  <si>
    <t>2</t>
  </si>
  <si>
    <t>/</t>
  </si>
  <si>
    <t>01.1</t>
  </si>
  <si>
    <t>Oprava mostu</t>
  </si>
  <si>
    <t>Soupis</t>
  </si>
  <si>
    <t>{2ca5d5b2-8dc5-4e59-90ce-2cb4c1aae05d}</t>
  </si>
  <si>
    <t>01.2</t>
  </si>
  <si>
    <t>Úprava železničního svršku</t>
  </si>
  <si>
    <t>{6616b44c-1f99-4ad7-9bf1-b5b317c12917}</t>
  </si>
  <si>
    <t>01.VON</t>
  </si>
  <si>
    <t>Vedlejší a ostatní náklady</t>
  </si>
  <si>
    <t>{3f871abb-b91c-41cb-afb4-dbaf44378f78}</t>
  </si>
  <si>
    <t>SO 02</t>
  </si>
  <si>
    <t>Oprava mostu v km 14,617 TÚ 2191</t>
  </si>
  <si>
    <t>STA</t>
  </si>
  <si>
    <t>{2501a05e-7bb3-4004-97f1-9131a3aa901a}</t>
  </si>
  <si>
    <t>02.1</t>
  </si>
  <si>
    <t>{ab6ae90c-2778-456b-8703-c53af84ca67f}</t>
  </si>
  <si>
    <t>02.2</t>
  </si>
  <si>
    <t>{1c85329f-6fe8-4836-8464-2cdbc24c75f2}</t>
  </si>
  <si>
    <t>02.VON</t>
  </si>
  <si>
    <t>{31c806bc-dad5-4cff-87f4-591ad8f89008}</t>
  </si>
  <si>
    <t>KRYCÍ LIST SOUPISU PRACÍ</t>
  </si>
  <si>
    <t>Objekt:</t>
  </si>
  <si>
    <t>SO 01 - Oprava mostu v km 9,505 TÚ 2191</t>
  </si>
  <si>
    <t>Soupis:</t>
  </si>
  <si>
    <t>01.1 - Oprava mostu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</si>
  <si>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</si>
  <si>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</si>
  <si>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</si>
  <si>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</si>
  <si>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</si>
  <si>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</si>
  <si>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</si>
  <si>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</si>
  <si>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</si>
  <si>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</si>
  <si>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</si>
  <si>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</si>
  <si>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</si>
  <si>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</si>
  <si>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</si>
  <si>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</si>
  <si>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</si>
  <si>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</si>
  <si>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</si>
  <si>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</si>
  <si>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</si>
  <si>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</si>
  <si>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</si>
  <si>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</si>
  <si>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</si>
  <si>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</si>
  <si>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</si>
  <si>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</si>
  <si>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</si>
  <si>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</si>
  <si>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</si>
  <si>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</si>
  <si>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</si>
  <si>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</si>
  <si>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</si>
  <si>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1207031328</t>
  </si>
  <si>
    <t>Vodorovné konstrukce</t>
  </si>
  <si>
    <t>421941411</t>
  </si>
  <si>
    <t>Demontáž a zpětná montáž podlah z plechu bez výztuh při revizi ocelových mostů</t>
  </si>
  <si>
    <t>-1677378826</t>
  </si>
  <si>
    <t>VV</t>
  </si>
  <si>
    <t>"Středové podlahy" 1,2*9,0</t>
  </si>
  <si>
    <t>3</t>
  </si>
  <si>
    <t>421953411</t>
  </si>
  <si>
    <t>Výměna jednotlivých fošen dřevěné podlahy na ocelových mostech</t>
  </si>
  <si>
    <t>-1742173072</t>
  </si>
  <si>
    <t>"Hlavové podlahy" 2*0,25*9,0</t>
  </si>
  <si>
    <t>429172111</t>
  </si>
  <si>
    <t>Výroba ocelových prvků pro opravu mostů šroubovaných nebo svařovaných do 100 kg</t>
  </si>
  <si>
    <t>kg</t>
  </si>
  <si>
    <t>1544905205</t>
  </si>
  <si>
    <t>"Rezerva pro výměnu nebo nahrazení podpůrných prvků pod podlahami" 50</t>
  </si>
  <si>
    <t>5</t>
  </si>
  <si>
    <t>1184575696</t>
  </si>
  <si>
    <t>6</t>
  </si>
  <si>
    <t>M</t>
  </si>
  <si>
    <t>13010406</t>
  </si>
  <si>
    <t>úhelník ocelový rovnostranný jakost 11 375 30x30x4mm</t>
  </si>
  <si>
    <t>t</t>
  </si>
  <si>
    <t>8</t>
  </si>
  <si>
    <t>-1576873758</t>
  </si>
  <si>
    <t>Komunikace pozemní</t>
  </si>
  <si>
    <t>7</t>
  </si>
  <si>
    <t>521272215</t>
  </si>
  <si>
    <t>Demontáž mostnic s odsunem hmot mimo objekt mostu</t>
  </si>
  <si>
    <t>kus</t>
  </si>
  <si>
    <t>711098208</t>
  </si>
  <si>
    <t>521273111</t>
  </si>
  <si>
    <t>Výroba dřevěných mostnic železničního mostu v přímé, v oblouku nebo přechodnici bez převýšení</t>
  </si>
  <si>
    <t>1614852970</t>
  </si>
  <si>
    <t>9</t>
  </si>
  <si>
    <t>521273211</t>
  </si>
  <si>
    <t>Montáž dřevěných mostnic železničního mostu v přímé, v oblouku nebo přechodnici bez převýšení</t>
  </si>
  <si>
    <t>-1527317636</t>
  </si>
  <si>
    <t>10</t>
  </si>
  <si>
    <t>60815365</t>
  </si>
  <si>
    <t>mostnice dřevěná impregnovaná olejem DB 240x260mm dl 2,4m</t>
  </si>
  <si>
    <t>m3</t>
  </si>
  <si>
    <t>1819019717</t>
  </si>
  <si>
    <t>15,1692708333333*0,13824 'Přepočtené koeficientem množství</t>
  </si>
  <si>
    <t>11</t>
  </si>
  <si>
    <t>521281111</t>
  </si>
  <si>
    <t>Výroba pozednic železničního mostu z tvrdého dřeva</t>
  </si>
  <si>
    <t>470386292</t>
  </si>
  <si>
    <t>12</t>
  </si>
  <si>
    <t>521281211</t>
  </si>
  <si>
    <t>Montáž pozednic železničního mostu z tvrdého dřeva</t>
  </si>
  <si>
    <t>-210167273</t>
  </si>
  <si>
    <t>13</t>
  </si>
  <si>
    <t>521283221</t>
  </si>
  <si>
    <t>Demontáž pozednic včetně odstranění štěrkového podsypu</t>
  </si>
  <si>
    <t>-1257360324</t>
  </si>
  <si>
    <t>Ostatní konstrukce a práce, bourání</t>
  </si>
  <si>
    <t>14</t>
  </si>
  <si>
    <t>938905311</t>
  </si>
  <si>
    <t>Údržba OK mostů - očistění, nátěr, namazání ložisek</t>
  </si>
  <si>
    <t>-1862389926</t>
  </si>
  <si>
    <t>"Sanace ložisek" 4</t>
  </si>
  <si>
    <t>997</t>
  </si>
  <si>
    <t>Přesun sutě</t>
  </si>
  <si>
    <t>997211511</t>
  </si>
  <si>
    <t>Vodorovná doprava suti po suchu na vzdálenost do 1 km</t>
  </si>
  <si>
    <t>-1173252696</t>
  </si>
  <si>
    <t>16</t>
  </si>
  <si>
    <t>997211519</t>
  </si>
  <si>
    <t>Příplatek ZKD 1 km u vodorovné dopravy suti</t>
  </si>
  <si>
    <t>1819191875</t>
  </si>
  <si>
    <t>17</t>
  </si>
  <si>
    <t>997211611</t>
  </si>
  <si>
    <t>Nakládání suti na dopravní prostředky pro vodorovnou dopravu</t>
  </si>
  <si>
    <t>40613417</t>
  </si>
  <si>
    <t>18</t>
  </si>
  <si>
    <t>997211621</t>
  </si>
  <si>
    <t>Ekologická likvidace mostnic - drcení a odvoz do 20 km</t>
  </si>
  <si>
    <t>-217262711</t>
  </si>
  <si>
    <t>19</t>
  </si>
  <si>
    <t>997221111</t>
  </si>
  <si>
    <t>Vodorovná doprava suti ze sypkých materiálů nošením do 50 m</t>
  </si>
  <si>
    <t>-770690163</t>
  </si>
  <si>
    <t>998</t>
  </si>
  <si>
    <t>Přesun hmot</t>
  </si>
  <si>
    <t>20</t>
  </si>
  <si>
    <t>998212111</t>
  </si>
  <si>
    <t>Přesun hmot pro mosty zděné, monolitické betonové nebo ocelové v do 20 m</t>
  </si>
  <si>
    <t>16867007</t>
  </si>
  <si>
    <t>"Položka zahrnuje zvýšené náklady na dovoz a odvoz mostnic od nejbližšího místa pro naložení" 15</t>
  </si>
  <si>
    <t>HZS</t>
  </si>
  <si>
    <t>Hodinové zúčtovací sazby</t>
  </si>
  <si>
    <t>HZS1452</t>
  </si>
  <si>
    <t>Hodinová zúčtovací sazba dělník údržby mostů kvalifikovaný</t>
  </si>
  <si>
    <t>hod</t>
  </si>
  <si>
    <t>512</t>
  </si>
  <si>
    <t>307369946</t>
  </si>
  <si>
    <t>"Lokální opravy Nosné konstrukce" 25</t>
  </si>
  <si>
    <t>"Očištění úložných prahů" 4</t>
  </si>
  <si>
    <t>"Natření horních pásnic vč. materiálu" 10</t>
  </si>
  <si>
    <t>Součet</t>
  </si>
  <si>
    <t>01.2 - Úprava železničního svršku</t>
  </si>
  <si>
    <t>5907015040</t>
  </si>
  <si>
    <t>Ojedinělá výměna kolejnic stávající upevnění tv. S49 rozdělení "d"</t>
  </si>
  <si>
    <t>m</t>
  </si>
  <si>
    <t>616159188</t>
  </si>
  <si>
    <t>"Manipulace s kolejnicí - ta zůstává původní" 20</t>
  </si>
  <si>
    <t>5907050020</t>
  </si>
  <si>
    <t>Dělení kolejnic řezáním nebo rozbroušením soustavy S49 nebo T</t>
  </si>
  <si>
    <t>1649024405</t>
  </si>
  <si>
    <t xml:space="preserve">"Tzv. gatě - řezaní/svar pouze na 1 straně mostu" 2 </t>
  </si>
  <si>
    <t>5908045025</t>
  </si>
  <si>
    <t>Výměna podkladnice čtyři vrtule pražce dřevěné</t>
  </si>
  <si>
    <t>1180915131</t>
  </si>
  <si>
    <t>"Demontáž a zpětná montáž podkladnic - podkladnice zůstávají původní" 2*12</t>
  </si>
  <si>
    <t>5908052010</t>
  </si>
  <si>
    <t>Výměna podložky pryžové pod patu kolejnice</t>
  </si>
  <si>
    <t>282152959</t>
  </si>
  <si>
    <t>2*12</t>
  </si>
  <si>
    <t>5958158005</t>
  </si>
  <si>
    <t>Podložka pryžová pod patu kolejnice S49  183/126/6</t>
  </si>
  <si>
    <t>1507275818</t>
  </si>
  <si>
    <t>5908052040</t>
  </si>
  <si>
    <t>Výměna podložky polyetylenové pod podkladnici</t>
  </si>
  <si>
    <t>251739271</t>
  </si>
  <si>
    <t>5958158070</t>
  </si>
  <si>
    <t>Podložka polyetylenová pod podkladnici 380/160/2 (S4, R4)</t>
  </si>
  <si>
    <t>480058433</t>
  </si>
  <si>
    <t>5908053210</t>
  </si>
  <si>
    <t>Výměna drobného kolejiva vrtule do pražce</t>
  </si>
  <si>
    <t>-498992767</t>
  </si>
  <si>
    <t>"Rezerva - 1/2 množství" 1/2*2*12*4</t>
  </si>
  <si>
    <t>5958131050</t>
  </si>
  <si>
    <t>Součásti upevňovací s antikorozní úpravou vrtule R1(145)</t>
  </si>
  <si>
    <t>706632698</t>
  </si>
  <si>
    <t>5908053250</t>
  </si>
  <si>
    <t>Výměna drobného kolejiva kroužek dvojitý pružný</t>
  </si>
  <si>
    <t>-1215734972</t>
  </si>
  <si>
    <t>5958131070</t>
  </si>
  <si>
    <t>Součásti upevňovací s antikorozní úpravou kroužek pružný dvojitý Fe 6</t>
  </si>
  <si>
    <t>-1061125654</t>
  </si>
  <si>
    <t>5909020030</t>
  </si>
  <si>
    <t>Oprava nivelety do 100 mm ručně koleje směrový posun a zdvih</t>
  </si>
  <si>
    <t>-944856652</t>
  </si>
  <si>
    <t>20+20</t>
  </si>
  <si>
    <t>5910020030</t>
  </si>
  <si>
    <t>Svařování kolejnic termitem plný předehřev standardní spára svar sériový tv. S49</t>
  </si>
  <si>
    <t>svar</t>
  </si>
  <si>
    <t>-1080854314</t>
  </si>
  <si>
    <t>5910035030</t>
  </si>
  <si>
    <t>Dosažení dovolené upínací teploty v BK prodloužením kolejnicového pásu v koleji tv. S49</t>
  </si>
  <si>
    <t>2037510831</t>
  </si>
  <si>
    <t>5910040020</t>
  </si>
  <si>
    <t>Umožnění volné dilatace kolejnice demontáž upevňovadel bez osazení kluzných podložek rozdělení pražců "d"</t>
  </si>
  <si>
    <t>1906095717</t>
  </si>
  <si>
    <t>5910040120</t>
  </si>
  <si>
    <t>Umožnění volné dilatace kolejnice montáž upevňovadel bez odstranění kluzných podložek rozdělení pražců "d"</t>
  </si>
  <si>
    <t>29115965</t>
  </si>
  <si>
    <t>01.VON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</si>
  <si>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</si>
  <si>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</si>
  <si>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</si>
  <si>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</si>
  <si>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</si>
  <si>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</si>
  <si>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</si>
  <si>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010001000</t>
  </si>
  <si>
    <t>…</t>
  </si>
  <si>
    <t>1024</t>
  </si>
  <si>
    <t>-7973559</t>
  </si>
  <si>
    <t>"Nutné geodetické práce, projekt pro výměnu mostnic, DSPS" 1</t>
  </si>
  <si>
    <t>VRN3</t>
  </si>
  <si>
    <t>Zařízení staveniště</t>
  </si>
  <si>
    <t>030001000</t>
  </si>
  <si>
    <t>440923058</t>
  </si>
  <si>
    <t>SO 02 - Oprava mostu v km 14,617 TÚ 2191</t>
  </si>
  <si>
    <t>02.1 - Oprava mostu</t>
  </si>
  <si>
    <t>1929592645</t>
  </si>
  <si>
    <t>-1307778532</t>
  </si>
  <si>
    <t>"Hlavové podlahy" 2*0,25*11,0</t>
  </si>
  <si>
    <t>"Středové podlahy" 1,2*11,0</t>
  </si>
  <si>
    <t>1564743950</t>
  </si>
  <si>
    <t>-810668008</t>
  </si>
  <si>
    <t>-453594792</t>
  </si>
  <si>
    <t>1280505042</t>
  </si>
  <si>
    <t>1269676917</t>
  </si>
  <si>
    <t>386037576</t>
  </si>
  <si>
    <t>1238120836</t>
  </si>
  <si>
    <t>21,0358796296296*0,13824 'Přepočtené koeficientem množství</t>
  </si>
  <si>
    <t>-175289679</t>
  </si>
  <si>
    <t>1012089013</t>
  </si>
  <si>
    <t>-1257338250</t>
  </si>
  <si>
    <t>1796231326</t>
  </si>
  <si>
    <t>-566567881</t>
  </si>
  <si>
    <t>819452097</t>
  </si>
  <si>
    <t>1201982428</t>
  </si>
  <si>
    <t>328276298</t>
  </si>
  <si>
    <t>-724749539</t>
  </si>
  <si>
    <t>-2127218820</t>
  </si>
  <si>
    <t>-547545541</t>
  </si>
  <si>
    <t>"Lokální opravy nosné konstrukce" 25</t>
  </si>
  <si>
    <t>02.2 - Úprava železničního svršku</t>
  </si>
  <si>
    <t>-607212261</t>
  </si>
  <si>
    <t>478504742</t>
  </si>
  <si>
    <t>632630741</t>
  </si>
  <si>
    <t>1168702770</t>
  </si>
  <si>
    <t>1292263043</t>
  </si>
  <si>
    <t>1977725309</t>
  </si>
  <si>
    <t>1644849858</t>
  </si>
  <si>
    <t>-42646402</t>
  </si>
  <si>
    <t>721466673</t>
  </si>
  <si>
    <t>959233786</t>
  </si>
  <si>
    <t>-1301742036</t>
  </si>
  <si>
    <t>600622999</t>
  </si>
  <si>
    <t>-1437435352</t>
  </si>
  <si>
    <t>-957457384</t>
  </si>
  <si>
    <t>1147945836</t>
  </si>
  <si>
    <t>1070098707</t>
  </si>
  <si>
    <t>02.VON - Vedlejší a ostatní náklady</t>
  </si>
  <si>
    <t>-434480641</t>
  </si>
  <si>
    <t>-1366759101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</si>
</sst>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topLeftCell="I1" workbookViewId="0">
      <selection activeCell="AN8" sqref="AN8"/>
    </sheetView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5" t="s">
        <v>14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1"/>
      <c r="AQ5" s="21"/>
      <c r="AR5" s="19"/>
      <c r="BE5" s="272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7" t="s">
        <v>17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1"/>
      <c r="AQ6" s="21"/>
      <c r="AR6" s="19"/>
      <c r="BE6" s="27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73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3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73"/>
      <c r="BS10" s="16" t="s">
        <v>6</v>
      </c>
    </row>
    <row r="11" spans="1:74" s="1" customFormat="1" ht="18.45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73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3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28</v>
      </c>
      <c r="AO13" s="21"/>
      <c r="AP13" s="21"/>
      <c r="AQ13" s="21"/>
      <c r="AR13" s="19"/>
      <c r="BE13" s="273"/>
      <c r="BS13" s="16" t="s">
        <v>6</v>
      </c>
    </row>
    <row r="14" spans="1:74" ht="13.2">
      <c r="B14" s="20"/>
      <c r="C14" s="21"/>
      <c r="D14" s="21"/>
      <c r="E14" s="278" t="s">
        <v>28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3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3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73"/>
      <c r="BS16" s="16" t="s">
        <v>4</v>
      </c>
    </row>
    <row r="17" spans="1:71" s="1" customFormat="1" ht="18.45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73"/>
      <c r="BS17" s="16" t="s">
        <v>31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3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73"/>
      <c r="BS19" s="16" t="s">
        <v>6</v>
      </c>
    </row>
    <row r="20" spans="1:71" s="1" customFormat="1" ht="18.45" customHeight="1">
      <c r="B20" s="20"/>
      <c r="C20" s="21"/>
      <c r="D20" s="21"/>
      <c r="E20" s="26" t="s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73"/>
      <c r="BS20" s="16" t="s">
        <v>31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3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3"/>
    </row>
    <row r="23" spans="1:71" s="1" customFormat="1" ht="16.5" customHeight="1">
      <c r="B23" s="20"/>
      <c r="C23" s="21"/>
      <c r="D23" s="21"/>
      <c r="E23" s="280" t="s">
        <v>1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O23" s="21"/>
      <c r="AP23" s="21"/>
      <c r="AQ23" s="21"/>
      <c r="AR23" s="19"/>
      <c r="BE23" s="273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3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3"/>
    </row>
    <row r="26" spans="1:71" s="2" customFormat="1" ht="25.95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1">
        <f>ROUND(AG94,2)</f>
        <v>0</v>
      </c>
      <c r="AL26" s="282"/>
      <c r="AM26" s="282"/>
      <c r="AN26" s="282"/>
      <c r="AO26" s="282"/>
      <c r="AP26" s="35"/>
      <c r="AQ26" s="35"/>
      <c r="AR26" s="38"/>
      <c r="BE26" s="273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3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3" t="s">
        <v>35</v>
      </c>
      <c r="M28" s="283"/>
      <c r="N28" s="283"/>
      <c r="O28" s="283"/>
      <c r="P28" s="283"/>
      <c r="Q28" s="35"/>
      <c r="R28" s="35"/>
      <c r="S28" s="35"/>
      <c r="T28" s="35"/>
      <c r="U28" s="35"/>
      <c r="V28" s="35"/>
      <c r="W28" s="283" t="s">
        <v>36</v>
      </c>
      <c r="X28" s="283"/>
      <c r="Y28" s="283"/>
      <c r="Z28" s="283"/>
      <c r="AA28" s="283"/>
      <c r="AB28" s="283"/>
      <c r="AC28" s="283"/>
      <c r="AD28" s="283"/>
      <c r="AE28" s="283"/>
      <c r="AF28" s="35"/>
      <c r="AG28" s="35"/>
      <c r="AH28" s="35"/>
      <c r="AI28" s="35"/>
      <c r="AJ28" s="35"/>
      <c r="AK28" s="283" t="s">
        <v>37</v>
      </c>
      <c r="AL28" s="283"/>
      <c r="AM28" s="283"/>
      <c r="AN28" s="283"/>
      <c r="AO28" s="283"/>
      <c r="AP28" s="35"/>
      <c r="AQ28" s="35"/>
      <c r="AR28" s="38"/>
      <c r="BE28" s="273"/>
    </row>
    <row r="29" spans="1:71" s="3" customFormat="1" ht="14.4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86">
        <v>0.21</v>
      </c>
      <c r="M29" s="285"/>
      <c r="N29" s="285"/>
      <c r="O29" s="285"/>
      <c r="P29" s="285"/>
      <c r="Q29" s="40"/>
      <c r="R29" s="40"/>
      <c r="S29" s="40"/>
      <c r="T29" s="40"/>
      <c r="U29" s="40"/>
      <c r="V29" s="40"/>
      <c r="W29" s="284">
        <f>ROUND(AZ94,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40"/>
      <c r="AG29" s="40"/>
      <c r="AH29" s="40"/>
      <c r="AI29" s="40"/>
      <c r="AJ29" s="40"/>
      <c r="AK29" s="284">
        <f>ROUND(AV94, 2)</f>
        <v>0</v>
      </c>
      <c r="AL29" s="285"/>
      <c r="AM29" s="285"/>
      <c r="AN29" s="285"/>
      <c r="AO29" s="285"/>
      <c r="AP29" s="40"/>
      <c r="AQ29" s="40"/>
      <c r="AR29" s="41"/>
      <c r="BE29" s="274"/>
    </row>
    <row r="30" spans="1:71" s="3" customFormat="1" ht="14.4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86">
        <v>0.15</v>
      </c>
      <c r="M30" s="285"/>
      <c r="N30" s="285"/>
      <c r="O30" s="285"/>
      <c r="P30" s="285"/>
      <c r="Q30" s="40"/>
      <c r="R30" s="40"/>
      <c r="S30" s="40"/>
      <c r="T30" s="40"/>
      <c r="U30" s="40"/>
      <c r="V30" s="40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0"/>
      <c r="AG30" s="40"/>
      <c r="AH30" s="40"/>
      <c r="AI30" s="40"/>
      <c r="AJ30" s="40"/>
      <c r="AK30" s="284">
        <f>ROUND(AW94, 2)</f>
        <v>0</v>
      </c>
      <c r="AL30" s="285"/>
      <c r="AM30" s="285"/>
      <c r="AN30" s="285"/>
      <c r="AO30" s="285"/>
      <c r="AP30" s="40"/>
      <c r="AQ30" s="40"/>
      <c r="AR30" s="41"/>
      <c r="BE30" s="274"/>
    </row>
    <row r="31" spans="1:71" s="3" customFormat="1" ht="14.4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86">
        <v>0.21</v>
      </c>
      <c r="M31" s="285"/>
      <c r="N31" s="285"/>
      <c r="O31" s="285"/>
      <c r="P31" s="285"/>
      <c r="Q31" s="40"/>
      <c r="R31" s="40"/>
      <c r="S31" s="40"/>
      <c r="T31" s="40"/>
      <c r="U31" s="40"/>
      <c r="V31" s="40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0"/>
      <c r="AG31" s="40"/>
      <c r="AH31" s="40"/>
      <c r="AI31" s="40"/>
      <c r="AJ31" s="40"/>
      <c r="AK31" s="284">
        <v>0</v>
      </c>
      <c r="AL31" s="285"/>
      <c r="AM31" s="285"/>
      <c r="AN31" s="285"/>
      <c r="AO31" s="285"/>
      <c r="AP31" s="40"/>
      <c r="AQ31" s="40"/>
      <c r="AR31" s="41"/>
      <c r="BE31" s="274"/>
    </row>
    <row r="32" spans="1:71" s="3" customFormat="1" ht="14.4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86">
        <v>0.15</v>
      </c>
      <c r="M32" s="285"/>
      <c r="N32" s="285"/>
      <c r="O32" s="285"/>
      <c r="P32" s="285"/>
      <c r="Q32" s="40"/>
      <c r="R32" s="40"/>
      <c r="S32" s="40"/>
      <c r="T32" s="40"/>
      <c r="U32" s="40"/>
      <c r="V32" s="40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0"/>
      <c r="AG32" s="40"/>
      <c r="AH32" s="40"/>
      <c r="AI32" s="40"/>
      <c r="AJ32" s="40"/>
      <c r="AK32" s="284">
        <v>0</v>
      </c>
      <c r="AL32" s="285"/>
      <c r="AM32" s="285"/>
      <c r="AN32" s="285"/>
      <c r="AO32" s="285"/>
      <c r="AP32" s="40"/>
      <c r="AQ32" s="40"/>
      <c r="AR32" s="41"/>
      <c r="BE32" s="274"/>
    </row>
    <row r="33" spans="1:57" s="3" customFormat="1" ht="14.4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86">
        <v>0</v>
      </c>
      <c r="M33" s="285"/>
      <c r="N33" s="285"/>
      <c r="O33" s="285"/>
      <c r="P33" s="285"/>
      <c r="Q33" s="40"/>
      <c r="R33" s="40"/>
      <c r="S33" s="40"/>
      <c r="T33" s="40"/>
      <c r="U33" s="40"/>
      <c r="V33" s="40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0"/>
      <c r="AG33" s="40"/>
      <c r="AH33" s="40"/>
      <c r="AI33" s="40"/>
      <c r="AJ33" s="40"/>
      <c r="AK33" s="284">
        <v>0</v>
      </c>
      <c r="AL33" s="285"/>
      <c r="AM33" s="285"/>
      <c r="AN33" s="285"/>
      <c r="AO33" s="285"/>
      <c r="AP33" s="40"/>
      <c r="AQ33" s="40"/>
      <c r="AR33" s="41"/>
      <c r="BE33" s="274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3"/>
    </row>
    <row r="35" spans="1:57" s="2" customFormat="1" ht="25.95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90" t="s">
        <v>46</v>
      </c>
      <c r="Y35" s="288"/>
      <c r="Z35" s="288"/>
      <c r="AA35" s="288"/>
      <c r="AB35" s="288"/>
      <c r="AC35" s="44"/>
      <c r="AD35" s="44"/>
      <c r="AE35" s="44"/>
      <c r="AF35" s="44"/>
      <c r="AG35" s="44"/>
      <c r="AH35" s="44"/>
      <c r="AI35" s="44"/>
      <c r="AJ35" s="44"/>
      <c r="AK35" s="287">
        <f>SUM(AK26:AK33)</f>
        <v>0</v>
      </c>
      <c r="AL35" s="288"/>
      <c r="AM35" s="288"/>
      <c r="AN35" s="288"/>
      <c r="AO35" s="289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2021_02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7" t="str">
        <f>K6</f>
        <v>Oprava mostů v km 9,505 a 14,617 na trati Velká Bystřice - Domašov</v>
      </c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TÚ 2191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9" t="str">
        <f>IF(AN8= "","",AN8)</f>
        <v/>
      </c>
      <c r="AN87" s="249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6" t="str">
        <f>IF(E17="","",E17)</f>
        <v xml:space="preserve"> </v>
      </c>
      <c r="AN89" s="257"/>
      <c r="AO89" s="257"/>
      <c r="AP89" s="257"/>
      <c r="AQ89" s="35"/>
      <c r="AR89" s="38"/>
      <c r="AS89" s="250" t="s">
        <v>54</v>
      </c>
      <c r="AT89" s="25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25.65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56" t="str">
        <f>IF(E20="","",E20)</f>
        <v>Správa železnic, státní organizace</v>
      </c>
      <c r="AN90" s="257"/>
      <c r="AO90" s="257"/>
      <c r="AP90" s="257"/>
      <c r="AQ90" s="35"/>
      <c r="AR90" s="38"/>
      <c r="AS90" s="252"/>
      <c r="AT90" s="25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4"/>
      <c r="AT91" s="25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8" t="s">
        <v>55</v>
      </c>
      <c r="D92" s="259"/>
      <c r="E92" s="259"/>
      <c r="F92" s="259"/>
      <c r="G92" s="259"/>
      <c r="H92" s="72"/>
      <c r="I92" s="261" t="s">
        <v>56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0" t="s">
        <v>57</v>
      </c>
      <c r="AH92" s="259"/>
      <c r="AI92" s="259"/>
      <c r="AJ92" s="259"/>
      <c r="AK92" s="259"/>
      <c r="AL92" s="259"/>
      <c r="AM92" s="259"/>
      <c r="AN92" s="261" t="s">
        <v>58</v>
      </c>
      <c r="AO92" s="259"/>
      <c r="AP92" s="262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0">
        <f>ROUND(AG95+AG99,2)</f>
        <v>0</v>
      </c>
      <c r="AH94" s="270"/>
      <c r="AI94" s="270"/>
      <c r="AJ94" s="270"/>
      <c r="AK94" s="270"/>
      <c r="AL94" s="270"/>
      <c r="AM94" s="270"/>
      <c r="AN94" s="271">
        <f t="shared" ref="AN94:AN102" si="0">SUM(AG94,AT94)</f>
        <v>0</v>
      </c>
      <c r="AO94" s="271"/>
      <c r="AP94" s="271"/>
      <c r="AQ94" s="84" t="s">
        <v>1</v>
      </c>
      <c r="AR94" s="85"/>
      <c r="AS94" s="86">
        <f>ROUND(AS95+AS99,2)</f>
        <v>0</v>
      </c>
      <c r="AT94" s="87">
        <f t="shared" ref="AT94:AT102" si="1">ROUND(SUM(AV94:AW94),2)</f>
        <v>0</v>
      </c>
      <c r="AU94" s="88">
        <f>ROUND(AU95+AU99,5)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ROUND(AZ95+AZ99,2)</f>
        <v>0</v>
      </c>
      <c r="BA94" s="87">
        <f>ROUND(BA95+BA99,2)</f>
        <v>0</v>
      </c>
      <c r="BB94" s="87">
        <f>ROUND(BB95+BB99,2)</f>
        <v>0</v>
      </c>
      <c r="BC94" s="87">
        <f>ROUND(BC95+BC99,2)</f>
        <v>0</v>
      </c>
      <c r="BD94" s="89">
        <f>ROUND(BD95+BD99,2)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16.5" customHeight="1">
      <c r="B95" s="92"/>
      <c r="C95" s="93"/>
      <c r="D95" s="266" t="s">
        <v>78</v>
      </c>
      <c r="E95" s="266"/>
      <c r="F95" s="266"/>
      <c r="G95" s="266"/>
      <c r="H95" s="266"/>
      <c r="I95" s="94"/>
      <c r="J95" s="266" t="s">
        <v>79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3">
        <f>ROUND(SUM(AG96:AG98),2)</f>
        <v>0</v>
      </c>
      <c r="AH95" s="264"/>
      <c r="AI95" s="264"/>
      <c r="AJ95" s="264"/>
      <c r="AK95" s="264"/>
      <c r="AL95" s="264"/>
      <c r="AM95" s="264"/>
      <c r="AN95" s="265">
        <f t="shared" si="0"/>
        <v>0</v>
      </c>
      <c r="AO95" s="264"/>
      <c r="AP95" s="264"/>
      <c r="AQ95" s="95" t="s">
        <v>80</v>
      </c>
      <c r="AR95" s="96"/>
      <c r="AS95" s="97">
        <f>ROUND(SUM(AS96:AS98),2)</f>
        <v>0</v>
      </c>
      <c r="AT95" s="98">
        <f t="shared" si="1"/>
        <v>0</v>
      </c>
      <c r="AU95" s="99">
        <f>ROUND(SUM(AU96:AU98),5)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ROUND(SUM(AZ96:AZ98),2)</f>
        <v>0</v>
      </c>
      <c r="BA95" s="98">
        <f>ROUND(SUM(BA96:BA98),2)</f>
        <v>0</v>
      </c>
      <c r="BB95" s="98">
        <f>ROUND(SUM(BB96:BB98),2)</f>
        <v>0</v>
      </c>
      <c r="BC95" s="98">
        <f>ROUND(SUM(BC96:BC98),2)</f>
        <v>0</v>
      </c>
      <c r="BD95" s="100">
        <f>ROUND(SUM(BD96:BD98),2)</f>
        <v>0</v>
      </c>
      <c r="BS95" s="101" t="s">
        <v>73</v>
      </c>
      <c r="BT95" s="101" t="s">
        <v>81</v>
      </c>
      <c r="BU95" s="101" t="s">
        <v>75</v>
      </c>
      <c r="BV95" s="101" t="s">
        <v>76</v>
      </c>
      <c r="BW95" s="101" t="s">
        <v>82</v>
      </c>
      <c r="BX95" s="101" t="s">
        <v>5</v>
      </c>
      <c r="CL95" s="101" t="s">
        <v>1</v>
      </c>
      <c r="CM95" s="101" t="s">
        <v>83</v>
      </c>
    </row>
    <row r="96" spans="1:91" s="4" customFormat="1" ht="16.5" customHeight="1">
      <c r="A96" s="102" t="s">
        <v>84</v>
      </c>
      <c r="B96" s="57"/>
      <c r="C96" s="103"/>
      <c r="D96" s="103"/>
      <c r="E96" s="269" t="s">
        <v>85</v>
      </c>
      <c r="F96" s="269"/>
      <c r="G96" s="269"/>
      <c r="H96" s="269"/>
      <c r="I96" s="269"/>
      <c r="J96" s="103"/>
      <c r="K96" s="269" t="s">
        <v>86</v>
      </c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7">
        <f>'01.1 - Oprava mostu'!J32</f>
        <v>0</v>
      </c>
      <c r="AH96" s="268"/>
      <c r="AI96" s="268"/>
      <c r="AJ96" s="268"/>
      <c r="AK96" s="268"/>
      <c r="AL96" s="268"/>
      <c r="AM96" s="268"/>
      <c r="AN96" s="267">
        <f t="shared" si="0"/>
        <v>0</v>
      </c>
      <c r="AO96" s="268"/>
      <c r="AP96" s="268"/>
      <c r="AQ96" s="104" t="s">
        <v>87</v>
      </c>
      <c r="AR96" s="59"/>
      <c r="AS96" s="105">
        <v>0</v>
      </c>
      <c r="AT96" s="106">
        <f t="shared" si="1"/>
        <v>0</v>
      </c>
      <c r="AU96" s="107">
        <f>'01.1 - Oprava mostu'!P128</f>
        <v>0</v>
      </c>
      <c r="AV96" s="106">
        <f>'01.1 - Oprava mostu'!J35</f>
        <v>0</v>
      </c>
      <c r="AW96" s="106">
        <f>'01.1 - Oprava mostu'!J36</f>
        <v>0</v>
      </c>
      <c r="AX96" s="106">
        <f>'01.1 - Oprava mostu'!J37</f>
        <v>0</v>
      </c>
      <c r="AY96" s="106">
        <f>'01.1 - Oprava mostu'!J38</f>
        <v>0</v>
      </c>
      <c r="AZ96" s="106">
        <f>'01.1 - Oprava mostu'!F35</f>
        <v>0</v>
      </c>
      <c r="BA96" s="106">
        <f>'01.1 - Oprava mostu'!F36</f>
        <v>0</v>
      </c>
      <c r="BB96" s="106">
        <f>'01.1 - Oprava mostu'!F37</f>
        <v>0</v>
      </c>
      <c r="BC96" s="106">
        <f>'01.1 - Oprava mostu'!F38</f>
        <v>0</v>
      </c>
      <c r="BD96" s="108">
        <f>'01.1 - Oprava mostu'!F39</f>
        <v>0</v>
      </c>
      <c r="BT96" s="109" t="s">
        <v>83</v>
      </c>
      <c r="BV96" s="109" t="s">
        <v>76</v>
      </c>
      <c r="BW96" s="109" t="s">
        <v>88</v>
      </c>
      <c r="BX96" s="109" t="s">
        <v>82</v>
      </c>
      <c r="CL96" s="109" t="s">
        <v>1</v>
      </c>
    </row>
    <row r="97" spans="1:91" s="4" customFormat="1" ht="16.5" customHeight="1">
      <c r="A97" s="102" t="s">
        <v>84</v>
      </c>
      <c r="B97" s="57"/>
      <c r="C97" s="103"/>
      <c r="D97" s="103"/>
      <c r="E97" s="269" t="s">
        <v>89</v>
      </c>
      <c r="F97" s="269"/>
      <c r="G97" s="269"/>
      <c r="H97" s="269"/>
      <c r="I97" s="269"/>
      <c r="J97" s="103"/>
      <c r="K97" s="269" t="s">
        <v>90</v>
      </c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67">
        <f>'01.2 - Úprava železničníh...'!J32</f>
        <v>0</v>
      </c>
      <c r="AH97" s="268"/>
      <c r="AI97" s="268"/>
      <c r="AJ97" s="268"/>
      <c r="AK97" s="268"/>
      <c r="AL97" s="268"/>
      <c r="AM97" s="268"/>
      <c r="AN97" s="267">
        <f t="shared" si="0"/>
        <v>0</v>
      </c>
      <c r="AO97" s="268"/>
      <c r="AP97" s="268"/>
      <c r="AQ97" s="104" t="s">
        <v>87</v>
      </c>
      <c r="AR97" s="59"/>
      <c r="AS97" s="105">
        <v>0</v>
      </c>
      <c r="AT97" s="106">
        <f t="shared" si="1"/>
        <v>0</v>
      </c>
      <c r="AU97" s="107">
        <f>'01.2 - Úprava železničníh...'!P122</f>
        <v>0</v>
      </c>
      <c r="AV97" s="106">
        <f>'01.2 - Úprava železničníh...'!J35</f>
        <v>0</v>
      </c>
      <c r="AW97" s="106">
        <f>'01.2 - Úprava železničníh...'!J36</f>
        <v>0</v>
      </c>
      <c r="AX97" s="106">
        <f>'01.2 - Úprava železničníh...'!J37</f>
        <v>0</v>
      </c>
      <c r="AY97" s="106">
        <f>'01.2 - Úprava železničníh...'!J38</f>
        <v>0</v>
      </c>
      <c r="AZ97" s="106">
        <f>'01.2 - Úprava železničníh...'!F35</f>
        <v>0</v>
      </c>
      <c r="BA97" s="106">
        <f>'01.2 - Úprava železničníh...'!F36</f>
        <v>0</v>
      </c>
      <c r="BB97" s="106">
        <f>'01.2 - Úprava železničníh...'!F37</f>
        <v>0</v>
      </c>
      <c r="BC97" s="106">
        <f>'01.2 - Úprava železničníh...'!F38</f>
        <v>0</v>
      </c>
      <c r="BD97" s="108">
        <f>'01.2 - Úprava železničníh...'!F39</f>
        <v>0</v>
      </c>
      <c r="BT97" s="109" t="s">
        <v>83</v>
      </c>
      <c r="BV97" s="109" t="s">
        <v>76</v>
      </c>
      <c r="BW97" s="109" t="s">
        <v>91</v>
      </c>
      <c r="BX97" s="109" t="s">
        <v>82</v>
      </c>
      <c r="CL97" s="109" t="s">
        <v>1</v>
      </c>
    </row>
    <row r="98" spans="1:91" s="4" customFormat="1" ht="16.5" customHeight="1">
      <c r="A98" s="102" t="s">
        <v>84</v>
      </c>
      <c r="B98" s="57"/>
      <c r="C98" s="103"/>
      <c r="D98" s="103"/>
      <c r="E98" s="269" t="s">
        <v>92</v>
      </c>
      <c r="F98" s="269"/>
      <c r="G98" s="269"/>
      <c r="H98" s="269"/>
      <c r="I98" s="269"/>
      <c r="J98" s="103"/>
      <c r="K98" s="269" t="s">
        <v>93</v>
      </c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67">
        <f>'01.VON - Vedlejší a ostat...'!J32</f>
        <v>0</v>
      </c>
      <c r="AH98" s="268"/>
      <c r="AI98" s="268"/>
      <c r="AJ98" s="268"/>
      <c r="AK98" s="268"/>
      <c r="AL98" s="268"/>
      <c r="AM98" s="268"/>
      <c r="AN98" s="267">
        <f t="shared" si="0"/>
        <v>0</v>
      </c>
      <c r="AO98" s="268"/>
      <c r="AP98" s="268"/>
      <c r="AQ98" s="104" t="s">
        <v>87</v>
      </c>
      <c r="AR98" s="59"/>
      <c r="AS98" s="105">
        <v>0</v>
      </c>
      <c r="AT98" s="106">
        <f t="shared" si="1"/>
        <v>0</v>
      </c>
      <c r="AU98" s="107">
        <f>'01.VON - Vedlejší a ostat...'!P123</f>
        <v>0</v>
      </c>
      <c r="AV98" s="106">
        <f>'01.VON - Vedlejší a ostat...'!J35</f>
        <v>0</v>
      </c>
      <c r="AW98" s="106">
        <f>'01.VON - Vedlejší a ostat...'!J36</f>
        <v>0</v>
      </c>
      <c r="AX98" s="106">
        <f>'01.VON - Vedlejší a ostat...'!J37</f>
        <v>0</v>
      </c>
      <c r="AY98" s="106">
        <f>'01.VON - Vedlejší a ostat...'!J38</f>
        <v>0</v>
      </c>
      <c r="AZ98" s="106">
        <f>'01.VON - Vedlejší a ostat...'!F35</f>
        <v>0</v>
      </c>
      <c r="BA98" s="106">
        <f>'01.VON - Vedlejší a ostat...'!F36</f>
        <v>0</v>
      </c>
      <c r="BB98" s="106">
        <f>'01.VON - Vedlejší a ostat...'!F37</f>
        <v>0</v>
      </c>
      <c r="BC98" s="106">
        <f>'01.VON - Vedlejší a ostat...'!F38</f>
        <v>0</v>
      </c>
      <c r="BD98" s="108">
        <f>'01.VON - Vedlejší a ostat...'!F39</f>
        <v>0</v>
      </c>
      <c r="BT98" s="109" t="s">
        <v>83</v>
      </c>
      <c r="BV98" s="109" t="s">
        <v>76</v>
      </c>
      <c r="BW98" s="109" t="s">
        <v>94</v>
      </c>
      <c r="BX98" s="109" t="s">
        <v>82</v>
      </c>
      <c r="CL98" s="109" t="s">
        <v>1</v>
      </c>
    </row>
    <row r="99" spans="1:91" s="7" customFormat="1" ht="16.5" customHeight="1">
      <c r="B99" s="92"/>
      <c r="C99" s="93"/>
      <c r="D99" s="266" t="s">
        <v>95</v>
      </c>
      <c r="E99" s="266"/>
      <c r="F99" s="266"/>
      <c r="G99" s="266"/>
      <c r="H99" s="266"/>
      <c r="I99" s="94"/>
      <c r="J99" s="266" t="s">
        <v>96</v>
      </c>
      <c r="K99" s="266"/>
      <c r="L99" s="266"/>
      <c r="M99" s="266"/>
      <c r="N99" s="266"/>
      <c r="O99" s="266"/>
      <c r="P99" s="266"/>
      <c r="Q99" s="266"/>
      <c r="R99" s="266"/>
      <c r="S99" s="266"/>
      <c r="T99" s="266"/>
      <c r="U99" s="266"/>
      <c r="V99" s="266"/>
      <c r="W99" s="266"/>
      <c r="X99" s="266"/>
      <c r="Y99" s="266"/>
      <c r="Z99" s="266"/>
      <c r="AA99" s="266"/>
      <c r="AB99" s="266"/>
      <c r="AC99" s="266"/>
      <c r="AD99" s="266"/>
      <c r="AE99" s="266"/>
      <c r="AF99" s="266"/>
      <c r="AG99" s="263">
        <f>ROUND(SUM(AG100:AG102),2)</f>
        <v>0</v>
      </c>
      <c r="AH99" s="264"/>
      <c r="AI99" s="264"/>
      <c r="AJ99" s="264"/>
      <c r="AK99" s="264"/>
      <c r="AL99" s="264"/>
      <c r="AM99" s="264"/>
      <c r="AN99" s="265">
        <f t="shared" si="0"/>
        <v>0</v>
      </c>
      <c r="AO99" s="264"/>
      <c r="AP99" s="264"/>
      <c r="AQ99" s="95" t="s">
        <v>97</v>
      </c>
      <c r="AR99" s="96"/>
      <c r="AS99" s="97">
        <f>ROUND(SUM(AS100:AS102),2)</f>
        <v>0</v>
      </c>
      <c r="AT99" s="98">
        <f t="shared" si="1"/>
        <v>0</v>
      </c>
      <c r="AU99" s="99">
        <f>ROUND(SUM(AU100:AU102),5)</f>
        <v>0</v>
      </c>
      <c r="AV99" s="98">
        <f>ROUND(AZ99*L29,2)</f>
        <v>0</v>
      </c>
      <c r="AW99" s="98">
        <f>ROUND(BA99*L30,2)</f>
        <v>0</v>
      </c>
      <c r="AX99" s="98">
        <f>ROUND(BB99*L29,2)</f>
        <v>0</v>
      </c>
      <c r="AY99" s="98">
        <f>ROUND(BC99*L30,2)</f>
        <v>0</v>
      </c>
      <c r="AZ99" s="98">
        <f>ROUND(SUM(AZ100:AZ102),2)</f>
        <v>0</v>
      </c>
      <c r="BA99" s="98">
        <f>ROUND(SUM(BA100:BA102),2)</f>
        <v>0</v>
      </c>
      <c r="BB99" s="98">
        <f>ROUND(SUM(BB100:BB102),2)</f>
        <v>0</v>
      </c>
      <c r="BC99" s="98">
        <f>ROUND(SUM(BC100:BC102),2)</f>
        <v>0</v>
      </c>
      <c r="BD99" s="100">
        <f>ROUND(SUM(BD100:BD102),2)</f>
        <v>0</v>
      </c>
      <c r="BS99" s="101" t="s">
        <v>73</v>
      </c>
      <c r="BT99" s="101" t="s">
        <v>81</v>
      </c>
      <c r="BU99" s="101" t="s">
        <v>75</v>
      </c>
      <c r="BV99" s="101" t="s">
        <v>76</v>
      </c>
      <c r="BW99" s="101" t="s">
        <v>98</v>
      </c>
      <c r="BX99" s="101" t="s">
        <v>5</v>
      </c>
      <c r="CL99" s="101" t="s">
        <v>1</v>
      </c>
      <c r="CM99" s="101" t="s">
        <v>83</v>
      </c>
    </row>
    <row r="100" spans="1:91" s="4" customFormat="1" ht="16.5" customHeight="1">
      <c r="A100" s="102" t="s">
        <v>84</v>
      </c>
      <c r="B100" s="57"/>
      <c r="C100" s="103"/>
      <c r="D100" s="103"/>
      <c r="E100" s="269" t="s">
        <v>99</v>
      </c>
      <c r="F100" s="269"/>
      <c r="G100" s="269"/>
      <c r="H100" s="269"/>
      <c r="I100" s="269"/>
      <c r="J100" s="103"/>
      <c r="K100" s="269" t="s">
        <v>86</v>
      </c>
      <c r="L100" s="269"/>
      <c r="M100" s="269"/>
      <c r="N100" s="269"/>
      <c r="O100" s="269"/>
      <c r="P100" s="269"/>
      <c r="Q100" s="269"/>
      <c r="R100" s="269"/>
      <c r="S100" s="269"/>
      <c r="T100" s="269"/>
      <c r="U100" s="269"/>
      <c r="V100" s="269"/>
      <c r="W100" s="269"/>
      <c r="X100" s="269"/>
      <c r="Y100" s="269"/>
      <c r="Z100" s="269"/>
      <c r="AA100" s="269"/>
      <c r="AB100" s="269"/>
      <c r="AC100" s="269"/>
      <c r="AD100" s="269"/>
      <c r="AE100" s="269"/>
      <c r="AF100" s="269"/>
      <c r="AG100" s="267">
        <f>'02.1 - Oprava mostu'!J32</f>
        <v>0</v>
      </c>
      <c r="AH100" s="268"/>
      <c r="AI100" s="268"/>
      <c r="AJ100" s="268"/>
      <c r="AK100" s="268"/>
      <c r="AL100" s="268"/>
      <c r="AM100" s="268"/>
      <c r="AN100" s="267">
        <f t="shared" si="0"/>
        <v>0</v>
      </c>
      <c r="AO100" s="268"/>
      <c r="AP100" s="268"/>
      <c r="AQ100" s="104" t="s">
        <v>87</v>
      </c>
      <c r="AR100" s="59"/>
      <c r="AS100" s="105">
        <v>0</v>
      </c>
      <c r="AT100" s="106">
        <f t="shared" si="1"/>
        <v>0</v>
      </c>
      <c r="AU100" s="107">
        <f>'02.1 - Oprava mostu'!P128</f>
        <v>0</v>
      </c>
      <c r="AV100" s="106">
        <f>'02.1 - Oprava mostu'!J35</f>
        <v>0</v>
      </c>
      <c r="AW100" s="106">
        <f>'02.1 - Oprava mostu'!J36</f>
        <v>0</v>
      </c>
      <c r="AX100" s="106">
        <f>'02.1 - Oprava mostu'!J37</f>
        <v>0</v>
      </c>
      <c r="AY100" s="106">
        <f>'02.1 - Oprava mostu'!J38</f>
        <v>0</v>
      </c>
      <c r="AZ100" s="106">
        <f>'02.1 - Oprava mostu'!F35</f>
        <v>0</v>
      </c>
      <c r="BA100" s="106">
        <f>'02.1 - Oprava mostu'!F36</f>
        <v>0</v>
      </c>
      <c r="BB100" s="106">
        <f>'02.1 - Oprava mostu'!F37</f>
        <v>0</v>
      </c>
      <c r="BC100" s="106">
        <f>'02.1 - Oprava mostu'!F38</f>
        <v>0</v>
      </c>
      <c r="BD100" s="108">
        <f>'02.1 - Oprava mostu'!F39</f>
        <v>0</v>
      </c>
      <c r="BT100" s="109" t="s">
        <v>83</v>
      </c>
      <c r="BV100" s="109" t="s">
        <v>76</v>
      </c>
      <c r="BW100" s="109" t="s">
        <v>100</v>
      </c>
      <c r="BX100" s="109" t="s">
        <v>98</v>
      </c>
      <c r="CL100" s="109" t="s">
        <v>1</v>
      </c>
    </row>
    <row r="101" spans="1:91" s="4" customFormat="1" ht="16.5" customHeight="1">
      <c r="A101" s="102" t="s">
        <v>84</v>
      </c>
      <c r="B101" s="57"/>
      <c r="C101" s="103"/>
      <c r="D101" s="103"/>
      <c r="E101" s="269" t="s">
        <v>101</v>
      </c>
      <c r="F101" s="269"/>
      <c r="G101" s="269"/>
      <c r="H101" s="269"/>
      <c r="I101" s="269"/>
      <c r="J101" s="103"/>
      <c r="K101" s="269" t="s">
        <v>90</v>
      </c>
      <c r="L101" s="269"/>
      <c r="M101" s="269"/>
      <c r="N101" s="269"/>
      <c r="O101" s="269"/>
      <c r="P101" s="269"/>
      <c r="Q101" s="269"/>
      <c r="R101" s="269"/>
      <c r="S101" s="269"/>
      <c r="T101" s="269"/>
      <c r="U101" s="269"/>
      <c r="V101" s="269"/>
      <c r="W101" s="269"/>
      <c r="X101" s="269"/>
      <c r="Y101" s="269"/>
      <c r="Z101" s="269"/>
      <c r="AA101" s="269"/>
      <c r="AB101" s="269"/>
      <c r="AC101" s="269"/>
      <c r="AD101" s="269"/>
      <c r="AE101" s="269"/>
      <c r="AF101" s="269"/>
      <c r="AG101" s="267">
        <f>'02.2 - Úprava železničníh...'!J32</f>
        <v>0</v>
      </c>
      <c r="AH101" s="268"/>
      <c r="AI101" s="268"/>
      <c r="AJ101" s="268"/>
      <c r="AK101" s="268"/>
      <c r="AL101" s="268"/>
      <c r="AM101" s="268"/>
      <c r="AN101" s="267">
        <f t="shared" si="0"/>
        <v>0</v>
      </c>
      <c r="AO101" s="268"/>
      <c r="AP101" s="268"/>
      <c r="AQ101" s="104" t="s">
        <v>87</v>
      </c>
      <c r="AR101" s="59"/>
      <c r="AS101" s="105">
        <v>0</v>
      </c>
      <c r="AT101" s="106">
        <f t="shared" si="1"/>
        <v>0</v>
      </c>
      <c r="AU101" s="107">
        <f>'02.2 - Úprava železničníh...'!P122</f>
        <v>0</v>
      </c>
      <c r="AV101" s="106">
        <f>'02.2 - Úprava železničníh...'!J35</f>
        <v>0</v>
      </c>
      <c r="AW101" s="106">
        <f>'02.2 - Úprava železničníh...'!J36</f>
        <v>0</v>
      </c>
      <c r="AX101" s="106">
        <f>'02.2 - Úprava železničníh...'!J37</f>
        <v>0</v>
      </c>
      <c r="AY101" s="106">
        <f>'02.2 - Úprava železničníh...'!J38</f>
        <v>0</v>
      </c>
      <c r="AZ101" s="106">
        <f>'02.2 - Úprava železničníh...'!F35</f>
        <v>0</v>
      </c>
      <c r="BA101" s="106">
        <f>'02.2 - Úprava železničníh...'!F36</f>
        <v>0</v>
      </c>
      <c r="BB101" s="106">
        <f>'02.2 - Úprava železničníh...'!F37</f>
        <v>0</v>
      </c>
      <c r="BC101" s="106">
        <f>'02.2 - Úprava železničníh...'!F38</f>
        <v>0</v>
      </c>
      <c r="BD101" s="108">
        <f>'02.2 - Úprava železničníh...'!F39</f>
        <v>0</v>
      </c>
      <c r="BT101" s="109" t="s">
        <v>83</v>
      </c>
      <c r="BV101" s="109" t="s">
        <v>76</v>
      </c>
      <c r="BW101" s="109" t="s">
        <v>102</v>
      </c>
      <c r="BX101" s="109" t="s">
        <v>98</v>
      </c>
      <c r="CL101" s="109" t="s">
        <v>1</v>
      </c>
    </row>
    <row r="102" spans="1:91" s="4" customFormat="1" ht="16.5" customHeight="1">
      <c r="A102" s="102" t="s">
        <v>84</v>
      </c>
      <c r="B102" s="57"/>
      <c r="C102" s="103"/>
      <c r="D102" s="103"/>
      <c r="E102" s="269" t="s">
        <v>103</v>
      </c>
      <c r="F102" s="269"/>
      <c r="G102" s="269"/>
      <c r="H102" s="269"/>
      <c r="I102" s="269"/>
      <c r="J102" s="103"/>
      <c r="K102" s="269" t="s">
        <v>93</v>
      </c>
      <c r="L102" s="269"/>
      <c r="M102" s="269"/>
      <c r="N102" s="269"/>
      <c r="O102" s="269"/>
      <c r="P102" s="269"/>
      <c r="Q102" s="269"/>
      <c r="R102" s="269"/>
      <c r="S102" s="269"/>
      <c r="T102" s="269"/>
      <c r="U102" s="269"/>
      <c r="V102" s="269"/>
      <c r="W102" s="269"/>
      <c r="X102" s="269"/>
      <c r="Y102" s="269"/>
      <c r="Z102" s="269"/>
      <c r="AA102" s="269"/>
      <c r="AB102" s="269"/>
      <c r="AC102" s="269"/>
      <c r="AD102" s="269"/>
      <c r="AE102" s="269"/>
      <c r="AF102" s="269"/>
      <c r="AG102" s="267">
        <f>'02.VON - Vedlejší a ostat...'!J32</f>
        <v>0</v>
      </c>
      <c r="AH102" s="268"/>
      <c r="AI102" s="268"/>
      <c r="AJ102" s="268"/>
      <c r="AK102" s="268"/>
      <c r="AL102" s="268"/>
      <c r="AM102" s="268"/>
      <c r="AN102" s="267">
        <f t="shared" si="0"/>
        <v>0</v>
      </c>
      <c r="AO102" s="268"/>
      <c r="AP102" s="268"/>
      <c r="AQ102" s="104" t="s">
        <v>87</v>
      </c>
      <c r="AR102" s="59"/>
      <c r="AS102" s="110">
        <v>0</v>
      </c>
      <c r="AT102" s="111">
        <f t="shared" si="1"/>
        <v>0</v>
      </c>
      <c r="AU102" s="112">
        <f>'02.VON - Vedlejší a ostat...'!P123</f>
        <v>0</v>
      </c>
      <c r="AV102" s="111">
        <f>'02.VON - Vedlejší a ostat...'!J35</f>
        <v>0</v>
      </c>
      <c r="AW102" s="111">
        <f>'02.VON - Vedlejší a ostat...'!J36</f>
        <v>0</v>
      </c>
      <c r="AX102" s="111">
        <f>'02.VON - Vedlejší a ostat...'!J37</f>
        <v>0</v>
      </c>
      <c r="AY102" s="111">
        <f>'02.VON - Vedlejší a ostat...'!J38</f>
        <v>0</v>
      </c>
      <c r="AZ102" s="111">
        <f>'02.VON - Vedlejší a ostat...'!F35</f>
        <v>0</v>
      </c>
      <c r="BA102" s="111">
        <f>'02.VON - Vedlejší a ostat...'!F36</f>
        <v>0</v>
      </c>
      <c r="BB102" s="111">
        <f>'02.VON - Vedlejší a ostat...'!F37</f>
        <v>0</v>
      </c>
      <c r="BC102" s="111">
        <f>'02.VON - Vedlejší a ostat...'!F38</f>
        <v>0</v>
      </c>
      <c r="BD102" s="113">
        <f>'02.VON - Vedlejší a ostat...'!F39</f>
        <v>0</v>
      </c>
      <c r="BT102" s="109" t="s">
        <v>83</v>
      </c>
      <c r="BV102" s="109" t="s">
        <v>76</v>
      </c>
      <c r="BW102" s="109" t="s">
        <v>104</v>
      </c>
      <c r="BX102" s="109" t="s">
        <v>98</v>
      </c>
      <c r="CL102" s="109" t="s">
        <v>1</v>
      </c>
    </row>
    <row r="103" spans="1:91" s="2" customFormat="1" ht="30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2" customFormat="1" ht="6.9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algorithmName="SHA-512" hashValue="NgeTRC/mI9MhhMjEIE33czH8c1kS0LgBDF6u7YCg+n8sZmUhPty7n57LdP2NJIVKXEzZt1rvibyxTQDKbkNDmQ==" saltValue="4QqPb/R3F7z38VDs7Slz64CAR0YnRLKUOx4sP2a94tyOokwJSpCVsRPz6GuTxw9Wucm/nkzvpC1EicGZTrW1sw==" spinCount="100000" sheet="1" objects="1" scenarios="1" formatColumns="0" formatRows="0"/>
  <mergeCells count="70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01.1 - Oprava mostu'!C2" display="/"/>
    <hyperlink ref="A97" location="'01.2 - Úprava železničníh...'!C2" display="/"/>
    <hyperlink ref="A98" location="'01.VON - Vedlejší a ostat...'!C2" display="/"/>
    <hyperlink ref="A100" location="'02.1 - Oprava mostu'!C2" display="/"/>
    <hyperlink ref="A101" location="'02.2 - Úprava železničníh...'!C2" display="/"/>
    <hyperlink ref="A102" location="'02.VON - Vedlejší a osta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88</v>
      </c>
    </row>
    <row r="3" spans="1:46" s="1" customFormat="1" ht="6.9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83</v>
      </c>
    </row>
    <row r="4" spans="1:46" s="1" customFormat="1" ht="24.9" hidden="1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" hidden="1" customHeight="1">
      <c r="B5" s="19"/>
      <c r="L5" s="19"/>
    </row>
    <row r="6" spans="1:46" s="1" customFormat="1" ht="12" hidden="1" customHeight="1">
      <c r="B6" s="19"/>
      <c r="D6" s="118" t="s">
        <v>16</v>
      </c>
      <c r="L6" s="19"/>
    </row>
    <row r="7" spans="1:46" s="1" customFormat="1" ht="26.25" hidden="1" customHeight="1">
      <c r="B7" s="19"/>
      <c r="E7" s="292" t="str">
        <f>'Rekapitulace stavby'!K6</f>
        <v>Oprava mostů v km 9,505 a 14,617 na trati Velká Bystřice - Domašov</v>
      </c>
      <c r="F7" s="293"/>
      <c r="G7" s="293"/>
      <c r="H7" s="293"/>
      <c r="L7" s="19"/>
    </row>
    <row r="8" spans="1:46" s="1" customFormat="1" ht="12" hidden="1" customHeight="1">
      <c r="B8" s="19"/>
      <c r="D8" s="118" t="s">
        <v>106</v>
      </c>
      <c r="L8" s="19"/>
    </row>
    <row r="9" spans="1:46" s="2" customFormat="1" ht="16.5" hidden="1" customHeight="1">
      <c r="A9" s="33"/>
      <c r="B9" s="38"/>
      <c r="C9" s="33"/>
      <c r="D9" s="33"/>
      <c r="E9" s="292" t="s">
        <v>107</v>
      </c>
      <c r="F9" s="294"/>
      <c r="G9" s="294"/>
      <c r="H9" s="29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295" t="s">
        <v>109</v>
      </c>
      <c r="F11" s="294"/>
      <c r="G11" s="294"/>
      <c r="H11" s="29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296" t="str">
        <f>'Rekapitulace stavby'!E14</f>
        <v>Vyplň údaj</v>
      </c>
      <c r="F20" s="297"/>
      <c r="G20" s="297"/>
      <c r="H20" s="29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">
        <v>25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33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20"/>
      <c r="B29" s="121"/>
      <c r="C29" s="120"/>
      <c r="D29" s="120"/>
      <c r="E29" s="298" t="s">
        <v>1</v>
      </c>
      <c r="F29" s="298"/>
      <c r="G29" s="298"/>
      <c r="H29" s="29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34</v>
      </c>
      <c r="E32" s="33"/>
      <c r="F32" s="33"/>
      <c r="G32" s="33"/>
      <c r="H32" s="33"/>
      <c r="I32" s="33"/>
      <c r="J32" s="125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33"/>
      <c r="F34" s="126" t="s">
        <v>36</v>
      </c>
      <c r="G34" s="33"/>
      <c r="H34" s="33"/>
      <c r="I34" s="126" t="s">
        <v>35</v>
      </c>
      <c r="J34" s="126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127" t="s">
        <v>38</v>
      </c>
      <c r="E35" s="118" t="s">
        <v>39</v>
      </c>
      <c r="F35" s="128">
        <f>ROUND((SUM(BE128:BE167)),  2)</f>
        <v>0</v>
      </c>
      <c r="G35" s="33"/>
      <c r="H35" s="33"/>
      <c r="I35" s="129">
        <v>0.21</v>
      </c>
      <c r="J35" s="128">
        <f>ROUND(((SUM(BE128:BE167))*I35),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40</v>
      </c>
      <c r="F36" s="128">
        <f>ROUND((SUM(BF128:BF167)),  2)</f>
        <v>0</v>
      </c>
      <c r="G36" s="33"/>
      <c r="H36" s="33"/>
      <c r="I36" s="129">
        <v>0.15</v>
      </c>
      <c r="J36" s="128">
        <f>ROUND(((SUM(BF128:BF167))*I36),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41</v>
      </c>
      <c r="F37" s="128">
        <f>ROUND((SUM(BG128:BG167)),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42</v>
      </c>
      <c r="F38" s="128">
        <f>ROUND((SUM(BH128:BH167)),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43</v>
      </c>
      <c r="F39" s="128">
        <f>ROUND((SUM(BI128:BI167)),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44</v>
      </c>
      <c r="E41" s="132"/>
      <c r="F41" s="132"/>
      <c r="G41" s="133" t="s">
        <v>45</v>
      </c>
      <c r="H41" s="134" t="s">
        <v>46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0.199999999999999" hidden="1">
      <c r="B51" s="19"/>
      <c r="L51" s="19"/>
    </row>
    <row r="52" spans="1:31" ht="10.199999999999999" hidden="1">
      <c r="B52" s="19"/>
      <c r="L52" s="19"/>
    </row>
    <row r="53" spans="1:31" ht="10.199999999999999" hidden="1">
      <c r="B53" s="19"/>
      <c r="L53" s="19"/>
    </row>
    <row r="54" spans="1:31" ht="10.199999999999999" hidden="1">
      <c r="B54" s="19"/>
      <c r="L54" s="19"/>
    </row>
    <row r="55" spans="1:31" ht="10.199999999999999" hidden="1">
      <c r="B55" s="19"/>
      <c r="L55" s="19"/>
    </row>
    <row r="56" spans="1:31" ht="10.199999999999999" hidden="1">
      <c r="B56" s="19"/>
      <c r="L56" s="19"/>
    </row>
    <row r="57" spans="1:31" ht="10.199999999999999" hidden="1">
      <c r="B57" s="19"/>
      <c r="L57" s="19"/>
    </row>
    <row r="58" spans="1:31" ht="10.199999999999999" hidden="1">
      <c r="B58" s="19"/>
      <c r="L58" s="19"/>
    </row>
    <row r="59" spans="1:31" ht="10.199999999999999" hidden="1">
      <c r="B59" s="19"/>
      <c r="L59" s="19"/>
    </row>
    <row r="60" spans="1:31" ht="10.199999999999999" hidden="1">
      <c r="B60" s="19"/>
      <c r="L60" s="19"/>
    </row>
    <row r="61" spans="1:31" s="2" customFormat="1" ht="13.2" hidden="1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 hidden="1">
      <c r="B62" s="19"/>
      <c r="L62" s="19"/>
    </row>
    <row r="63" spans="1:31" ht="10.199999999999999" hidden="1">
      <c r="B63" s="19"/>
      <c r="L63" s="19"/>
    </row>
    <row r="64" spans="1:31" ht="10.199999999999999" hidden="1">
      <c r="B64" s="19"/>
      <c r="L64" s="19"/>
    </row>
    <row r="65" spans="1:31" s="2" customFormat="1" ht="13.2" hidden="1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 hidden="1">
      <c r="B66" s="19"/>
      <c r="L66" s="19"/>
    </row>
    <row r="67" spans="1:31" ht="10.199999999999999" hidden="1">
      <c r="B67" s="19"/>
      <c r="L67" s="19"/>
    </row>
    <row r="68" spans="1:31" ht="10.199999999999999" hidden="1">
      <c r="B68" s="19"/>
      <c r="L68" s="19"/>
    </row>
    <row r="69" spans="1:31" ht="10.199999999999999" hidden="1">
      <c r="B69" s="19"/>
      <c r="L69" s="19"/>
    </row>
    <row r="70" spans="1:31" ht="10.199999999999999" hidden="1">
      <c r="B70" s="19"/>
      <c r="L70" s="19"/>
    </row>
    <row r="71" spans="1:31" ht="10.199999999999999" hidden="1">
      <c r="B71" s="19"/>
      <c r="L71" s="19"/>
    </row>
    <row r="72" spans="1:31" ht="10.199999999999999" hidden="1">
      <c r="B72" s="19"/>
      <c r="L72" s="19"/>
    </row>
    <row r="73" spans="1:31" ht="10.199999999999999" hidden="1">
      <c r="B73" s="19"/>
      <c r="L73" s="19"/>
    </row>
    <row r="74" spans="1:31" ht="10.199999999999999" hidden="1">
      <c r="B74" s="19"/>
      <c r="L74" s="19"/>
    </row>
    <row r="75" spans="1:31" ht="10.199999999999999" hidden="1">
      <c r="B75" s="19"/>
      <c r="L75" s="19"/>
    </row>
    <row r="76" spans="1:31" s="2" customFormat="1" ht="13.2" hidden="1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.199999999999999" hidden="1"/>
    <row r="79" spans="1:31" ht="10.199999999999999" hidden="1"/>
    <row r="80" spans="1:31" ht="10.199999999999999" hidden="1"/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5"/>
      <c r="D85" s="35"/>
      <c r="E85" s="299" t="str">
        <f>E7</f>
        <v>Oprava mostů v km 9,505 a 14,617 na trati Velká Bystřice - Domašov</v>
      </c>
      <c r="F85" s="300"/>
      <c r="G85" s="300"/>
      <c r="H85" s="30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9" t="s">
        <v>107</v>
      </c>
      <c r="F87" s="301"/>
      <c r="G87" s="301"/>
      <c r="H87" s="30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7" t="str">
        <f>E11</f>
        <v>01.1 - Oprava mostu</v>
      </c>
      <c r="F89" s="301"/>
      <c r="G89" s="301"/>
      <c r="H89" s="301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TÚ 2191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23</v>
      </c>
      <c r="D93" s="35"/>
      <c r="E93" s="35"/>
      <c r="F93" s="26" t="str">
        <f>E17</f>
        <v>Správa železnic, státní organizace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5.65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Správa železnic, státní organizace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95" customHeight="1">
      <c r="B100" s="158"/>
      <c r="C100" s="103"/>
      <c r="D100" s="159" t="s">
        <v>116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47" s="10" customFormat="1" ht="19.95" customHeight="1">
      <c r="B101" s="158"/>
      <c r="C101" s="103"/>
      <c r="D101" s="159" t="s">
        <v>117</v>
      </c>
      <c r="E101" s="160"/>
      <c r="F101" s="160"/>
      <c r="G101" s="160"/>
      <c r="H101" s="160"/>
      <c r="I101" s="160"/>
      <c r="J101" s="161">
        <f>J132</f>
        <v>0</v>
      </c>
      <c r="K101" s="103"/>
      <c r="L101" s="162"/>
    </row>
    <row r="102" spans="1:47" s="10" customFormat="1" ht="19.95" customHeight="1">
      <c r="B102" s="158"/>
      <c r="C102" s="103"/>
      <c r="D102" s="159" t="s">
        <v>118</v>
      </c>
      <c r="E102" s="160"/>
      <c r="F102" s="160"/>
      <c r="G102" s="160"/>
      <c r="H102" s="160"/>
      <c r="I102" s="160"/>
      <c r="J102" s="161">
        <f>J141</f>
        <v>0</v>
      </c>
      <c r="K102" s="103"/>
      <c r="L102" s="162"/>
    </row>
    <row r="103" spans="1:47" s="10" customFormat="1" ht="19.95" customHeight="1">
      <c r="B103" s="158"/>
      <c r="C103" s="103"/>
      <c r="D103" s="159" t="s">
        <v>119</v>
      </c>
      <c r="E103" s="160"/>
      <c r="F103" s="160"/>
      <c r="G103" s="160"/>
      <c r="H103" s="160"/>
      <c r="I103" s="160"/>
      <c r="J103" s="161">
        <f>J150</f>
        <v>0</v>
      </c>
      <c r="K103" s="103"/>
      <c r="L103" s="162"/>
    </row>
    <row r="104" spans="1:47" s="10" customFormat="1" ht="19.95" customHeight="1">
      <c r="B104" s="158"/>
      <c r="C104" s="103"/>
      <c r="D104" s="159" t="s">
        <v>120</v>
      </c>
      <c r="E104" s="160"/>
      <c r="F104" s="160"/>
      <c r="G104" s="160"/>
      <c r="H104" s="160"/>
      <c r="I104" s="160"/>
      <c r="J104" s="161">
        <f>J153</f>
        <v>0</v>
      </c>
      <c r="K104" s="103"/>
      <c r="L104" s="162"/>
    </row>
    <row r="105" spans="1:47" s="10" customFormat="1" ht="19.95" customHeight="1">
      <c r="B105" s="158"/>
      <c r="C105" s="103"/>
      <c r="D105" s="159" t="s">
        <v>121</v>
      </c>
      <c r="E105" s="160"/>
      <c r="F105" s="160"/>
      <c r="G105" s="160"/>
      <c r="H105" s="160"/>
      <c r="I105" s="160"/>
      <c r="J105" s="161">
        <f>J159</f>
        <v>0</v>
      </c>
      <c r="K105" s="103"/>
      <c r="L105" s="162"/>
    </row>
    <row r="106" spans="1:47" s="9" customFormat="1" ht="24.9" customHeight="1">
      <c r="B106" s="152"/>
      <c r="C106" s="153"/>
      <c r="D106" s="154" t="s">
        <v>122</v>
      </c>
      <c r="E106" s="155"/>
      <c r="F106" s="155"/>
      <c r="G106" s="155"/>
      <c r="H106" s="155"/>
      <c r="I106" s="155"/>
      <c r="J106" s="156">
        <f>J162</f>
        <v>0</v>
      </c>
      <c r="K106" s="153"/>
      <c r="L106" s="157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" customHeight="1">
      <c r="A113" s="33"/>
      <c r="B113" s="34"/>
      <c r="C113" s="22" t="s">
        <v>123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26.25" customHeight="1">
      <c r="A116" s="33"/>
      <c r="B116" s="34"/>
      <c r="C116" s="35"/>
      <c r="D116" s="35"/>
      <c r="E116" s="299" t="str">
        <f>E7</f>
        <v>Oprava mostů v km 9,505 a 14,617 na trati Velká Bystřice - Domašov</v>
      </c>
      <c r="F116" s="300"/>
      <c r="G116" s="300"/>
      <c r="H116" s="300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106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299" t="s">
        <v>107</v>
      </c>
      <c r="F118" s="301"/>
      <c r="G118" s="301"/>
      <c r="H118" s="301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108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47" t="str">
        <f>E11</f>
        <v>01.1 - Oprava mostu</v>
      </c>
      <c r="F120" s="301"/>
      <c r="G120" s="301"/>
      <c r="H120" s="301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5"/>
      <c r="E122" s="35"/>
      <c r="F122" s="26" t="str">
        <f>F14</f>
        <v>TÚ 2191</v>
      </c>
      <c r="G122" s="35"/>
      <c r="H122" s="35"/>
      <c r="I122" s="28" t="s">
        <v>22</v>
      </c>
      <c r="J122" s="65">
        <f>IF(J14="","",J14)</f>
        <v>0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15" customHeight="1">
      <c r="A124" s="33"/>
      <c r="B124" s="34"/>
      <c r="C124" s="28" t="s">
        <v>23</v>
      </c>
      <c r="D124" s="35"/>
      <c r="E124" s="35"/>
      <c r="F124" s="26" t="str">
        <f>E17</f>
        <v>Správa železnic, státní organizace</v>
      </c>
      <c r="G124" s="35"/>
      <c r="H124" s="35"/>
      <c r="I124" s="28" t="s">
        <v>29</v>
      </c>
      <c r="J124" s="31" t="str">
        <f>E23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25.65" customHeight="1">
      <c r="A125" s="33"/>
      <c r="B125" s="34"/>
      <c r="C125" s="28" t="s">
        <v>27</v>
      </c>
      <c r="D125" s="35"/>
      <c r="E125" s="35"/>
      <c r="F125" s="26" t="str">
        <f>IF(E20="","",E20)</f>
        <v>Vyplň údaj</v>
      </c>
      <c r="G125" s="35"/>
      <c r="H125" s="35"/>
      <c r="I125" s="28" t="s">
        <v>32</v>
      </c>
      <c r="J125" s="31" t="str">
        <f>E26</f>
        <v>Správa železnic, státní organizace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63"/>
      <c r="B127" s="164"/>
      <c r="C127" s="165" t="s">
        <v>124</v>
      </c>
      <c r="D127" s="166" t="s">
        <v>59</v>
      </c>
      <c r="E127" s="166" t="s">
        <v>55</v>
      </c>
      <c r="F127" s="166" t="s">
        <v>56</v>
      </c>
      <c r="G127" s="166" t="s">
        <v>125</v>
      </c>
      <c r="H127" s="166" t="s">
        <v>126</v>
      </c>
      <c r="I127" s="166" t="s">
        <v>127</v>
      </c>
      <c r="J127" s="167" t="s">
        <v>112</v>
      </c>
      <c r="K127" s="168" t="s">
        <v>128</v>
      </c>
      <c r="L127" s="169"/>
      <c r="M127" s="74" t="s">
        <v>1</v>
      </c>
      <c r="N127" s="75" t="s">
        <v>38</v>
      </c>
      <c r="O127" s="75" t="s">
        <v>129</v>
      </c>
      <c r="P127" s="75" t="s">
        <v>130</v>
      </c>
      <c r="Q127" s="75" t="s">
        <v>131</v>
      </c>
      <c r="R127" s="75" t="s">
        <v>132</v>
      </c>
      <c r="S127" s="75" t="s">
        <v>133</v>
      </c>
      <c r="T127" s="76" t="s">
        <v>134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8" customHeight="1">
      <c r="A128" s="33"/>
      <c r="B128" s="34"/>
      <c r="C128" s="81" t="s">
        <v>135</v>
      </c>
      <c r="D128" s="35"/>
      <c r="E128" s="35"/>
      <c r="F128" s="35"/>
      <c r="G128" s="35"/>
      <c r="H128" s="35"/>
      <c r="I128" s="35"/>
      <c r="J128" s="170">
        <f>BK128</f>
        <v>0</v>
      </c>
      <c r="K128" s="35"/>
      <c r="L128" s="38"/>
      <c r="M128" s="77"/>
      <c r="N128" s="171"/>
      <c r="O128" s="78"/>
      <c r="P128" s="172">
        <f>P129+P162</f>
        <v>0</v>
      </c>
      <c r="Q128" s="78"/>
      <c r="R128" s="172">
        <f>R129+R162</f>
        <v>1.9618850000000001</v>
      </c>
      <c r="S128" s="78"/>
      <c r="T128" s="173">
        <f>T129+T162</f>
        <v>2.1261900000000002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73</v>
      </c>
      <c r="AU128" s="16" t="s">
        <v>114</v>
      </c>
      <c r="BK128" s="174">
        <f>BK129+BK162</f>
        <v>0</v>
      </c>
    </row>
    <row r="129" spans="1:65" s="12" customFormat="1" ht="25.95" customHeight="1">
      <c r="B129" s="175"/>
      <c r="C129" s="176"/>
      <c r="D129" s="177" t="s">
        <v>73</v>
      </c>
      <c r="E129" s="178" t="s">
        <v>136</v>
      </c>
      <c r="F129" s="178" t="s">
        <v>137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P130+P132+P141+P150+P153+P159</f>
        <v>0</v>
      </c>
      <c r="Q129" s="183"/>
      <c r="R129" s="184">
        <f>R130+R132+R141+R150+R153+R159</f>
        <v>1.9618850000000001</v>
      </c>
      <c r="S129" s="183"/>
      <c r="T129" s="185">
        <f>T130+T132+T141+T150+T153+T159</f>
        <v>2.1261900000000002</v>
      </c>
      <c r="AR129" s="186" t="s">
        <v>81</v>
      </c>
      <c r="AT129" s="187" t="s">
        <v>73</v>
      </c>
      <c r="AU129" s="187" t="s">
        <v>74</v>
      </c>
      <c r="AY129" s="186" t="s">
        <v>138</v>
      </c>
      <c r="BK129" s="188">
        <f>BK130+BK132+BK141+BK150+BK153+BK159</f>
        <v>0</v>
      </c>
    </row>
    <row r="130" spans="1:65" s="12" customFormat="1" ht="22.8" customHeight="1">
      <c r="B130" s="175"/>
      <c r="C130" s="176"/>
      <c r="D130" s="177" t="s">
        <v>73</v>
      </c>
      <c r="E130" s="189" t="s">
        <v>81</v>
      </c>
      <c r="F130" s="189" t="s">
        <v>139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P131</f>
        <v>0</v>
      </c>
      <c r="Q130" s="183"/>
      <c r="R130" s="184">
        <f>R131</f>
        <v>0</v>
      </c>
      <c r="S130" s="183"/>
      <c r="T130" s="185">
        <f>T131</f>
        <v>0</v>
      </c>
      <c r="AR130" s="186" t="s">
        <v>81</v>
      </c>
      <c r="AT130" s="187" t="s">
        <v>73</v>
      </c>
      <c r="AU130" s="187" t="s">
        <v>81</v>
      </c>
      <c r="AY130" s="186" t="s">
        <v>138</v>
      </c>
      <c r="BK130" s="188">
        <f>BK131</f>
        <v>0</v>
      </c>
    </row>
    <row r="131" spans="1:65" s="2" customFormat="1" ht="33" customHeight="1">
      <c r="A131" s="33"/>
      <c r="B131" s="34"/>
      <c r="C131" s="191" t="s">
        <v>81</v>
      </c>
      <c r="D131" s="191" t="s">
        <v>140</v>
      </c>
      <c r="E131" s="192" t="s">
        <v>141</v>
      </c>
      <c r="F131" s="193" t="s">
        <v>142</v>
      </c>
      <c r="G131" s="194" t="s">
        <v>143</v>
      </c>
      <c r="H131" s="195">
        <v>10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39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144</v>
      </c>
      <c r="AT131" s="203" t="s">
        <v>140</v>
      </c>
      <c r="AU131" s="203" t="s">
        <v>83</v>
      </c>
      <c r="AY131" s="16" t="s">
        <v>138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81</v>
      </c>
      <c r="BK131" s="204">
        <f>ROUND(I131*H131,2)</f>
        <v>0</v>
      </c>
      <c r="BL131" s="16" t="s">
        <v>144</v>
      </c>
      <c r="BM131" s="203" t="s">
        <v>145</v>
      </c>
    </row>
    <row r="132" spans="1:65" s="12" customFormat="1" ht="22.8" customHeight="1">
      <c r="B132" s="175"/>
      <c r="C132" s="176"/>
      <c r="D132" s="177" t="s">
        <v>73</v>
      </c>
      <c r="E132" s="189" t="s">
        <v>144</v>
      </c>
      <c r="F132" s="189" t="s">
        <v>146</v>
      </c>
      <c r="G132" s="176"/>
      <c r="H132" s="176"/>
      <c r="I132" s="179"/>
      <c r="J132" s="190">
        <f>BK132</f>
        <v>0</v>
      </c>
      <c r="K132" s="176"/>
      <c r="L132" s="181"/>
      <c r="M132" s="182"/>
      <c r="N132" s="183"/>
      <c r="O132" s="183"/>
      <c r="P132" s="184">
        <f>SUM(P133:P140)</f>
        <v>0</v>
      </c>
      <c r="Q132" s="183"/>
      <c r="R132" s="184">
        <f>SUM(R133:R140)</f>
        <v>0.18419000000000002</v>
      </c>
      <c r="S132" s="183"/>
      <c r="T132" s="185">
        <f>SUM(T133:T140)</f>
        <v>0.13419</v>
      </c>
      <c r="AR132" s="186" t="s">
        <v>81</v>
      </c>
      <c r="AT132" s="187" t="s">
        <v>73</v>
      </c>
      <c r="AU132" s="187" t="s">
        <v>81</v>
      </c>
      <c r="AY132" s="186" t="s">
        <v>138</v>
      </c>
      <c r="BK132" s="188">
        <f>SUM(BK133:BK140)</f>
        <v>0</v>
      </c>
    </row>
    <row r="133" spans="1:65" s="2" customFormat="1" ht="21.75" customHeight="1">
      <c r="A133" s="33"/>
      <c r="B133" s="34"/>
      <c r="C133" s="191" t="s">
        <v>83</v>
      </c>
      <c r="D133" s="191" t="s">
        <v>140</v>
      </c>
      <c r="E133" s="192" t="s">
        <v>147</v>
      </c>
      <c r="F133" s="193" t="s">
        <v>148</v>
      </c>
      <c r="G133" s="194" t="s">
        <v>143</v>
      </c>
      <c r="H133" s="195">
        <v>10.8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39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144</v>
      </c>
      <c r="AT133" s="203" t="s">
        <v>140</v>
      </c>
      <c r="AU133" s="203" t="s">
        <v>83</v>
      </c>
      <c r="AY133" s="16" t="s">
        <v>138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81</v>
      </c>
      <c r="BK133" s="204">
        <f>ROUND(I133*H133,2)</f>
        <v>0</v>
      </c>
      <c r="BL133" s="16" t="s">
        <v>144</v>
      </c>
      <c r="BM133" s="203" t="s">
        <v>149</v>
      </c>
    </row>
    <row r="134" spans="1:65" s="13" customFormat="1" ht="10.199999999999999">
      <c r="B134" s="205"/>
      <c r="C134" s="206"/>
      <c r="D134" s="207" t="s">
        <v>150</v>
      </c>
      <c r="E134" s="208" t="s">
        <v>1</v>
      </c>
      <c r="F134" s="209" t="s">
        <v>151</v>
      </c>
      <c r="G134" s="206"/>
      <c r="H134" s="210">
        <v>10.8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150</v>
      </c>
      <c r="AU134" s="216" t="s">
        <v>83</v>
      </c>
      <c r="AV134" s="13" t="s">
        <v>83</v>
      </c>
      <c r="AW134" s="13" t="s">
        <v>31</v>
      </c>
      <c r="AX134" s="13" t="s">
        <v>81</v>
      </c>
      <c r="AY134" s="216" t="s">
        <v>138</v>
      </c>
    </row>
    <row r="135" spans="1:65" s="2" customFormat="1" ht="21.75" customHeight="1">
      <c r="A135" s="33"/>
      <c r="B135" s="34"/>
      <c r="C135" s="191" t="s">
        <v>152</v>
      </c>
      <c r="D135" s="191" t="s">
        <v>140</v>
      </c>
      <c r="E135" s="192" t="s">
        <v>153</v>
      </c>
      <c r="F135" s="193" t="s">
        <v>154</v>
      </c>
      <c r="G135" s="194" t="s">
        <v>143</v>
      </c>
      <c r="H135" s="195">
        <v>4.5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39</v>
      </c>
      <c r="O135" s="70"/>
      <c r="P135" s="201">
        <f>O135*H135</f>
        <v>0</v>
      </c>
      <c r="Q135" s="201">
        <v>2.9819999999999999E-2</v>
      </c>
      <c r="R135" s="201">
        <f>Q135*H135</f>
        <v>0.13419</v>
      </c>
      <c r="S135" s="201">
        <v>2.9819999999999999E-2</v>
      </c>
      <c r="T135" s="202">
        <f>S135*H135</f>
        <v>0.13419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144</v>
      </c>
      <c r="AT135" s="203" t="s">
        <v>140</v>
      </c>
      <c r="AU135" s="203" t="s">
        <v>83</v>
      </c>
      <c r="AY135" s="16" t="s">
        <v>138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81</v>
      </c>
      <c r="BK135" s="204">
        <f>ROUND(I135*H135,2)</f>
        <v>0</v>
      </c>
      <c r="BL135" s="16" t="s">
        <v>144</v>
      </c>
      <c r="BM135" s="203" t="s">
        <v>155</v>
      </c>
    </row>
    <row r="136" spans="1:65" s="13" customFormat="1" ht="10.199999999999999">
      <c r="B136" s="205"/>
      <c r="C136" s="206"/>
      <c r="D136" s="207" t="s">
        <v>150</v>
      </c>
      <c r="E136" s="208" t="s">
        <v>1</v>
      </c>
      <c r="F136" s="209" t="s">
        <v>156</v>
      </c>
      <c r="G136" s="206"/>
      <c r="H136" s="210">
        <v>4.5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150</v>
      </c>
      <c r="AU136" s="216" t="s">
        <v>83</v>
      </c>
      <c r="AV136" s="13" t="s">
        <v>83</v>
      </c>
      <c r="AW136" s="13" t="s">
        <v>31</v>
      </c>
      <c r="AX136" s="13" t="s">
        <v>81</v>
      </c>
      <c r="AY136" s="216" t="s">
        <v>138</v>
      </c>
    </row>
    <row r="137" spans="1:65" s="2" customFormat="1" ht="21.75" customHeight="1">
      <c r="A137" s="33"/>
      <c r="B137" s="34"/>
      <c r="C137" s="191" t="s">
        <v>144</v>
      </c>
      <c r="D137" s="191" t="s">
        <v>140</v>
      </c>
      <c r="E137" s="192" t="s">
        <v>157</v>
      </c>
      <c r="F137" s="193" t="s">
        <v>158</v>
      </c>
      <c r="G137" s="194" t="s">
        <v>159</v>
      </c>
      <c r="H137" s="195">
        <v>50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39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144</v>
      </c>
      <c r="AT137" s="203" t="s">
        <v>140</v>
      </c>
      <c r="AU137" s="203" t="s">
        <v>83</v>
      </c>
      <c r="AY137" s="16" t="s">
        <v>138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81</v>
      </c>
      <c r="BK137" s="204">
        <f>ROUND(I137*H137,2)</f>
        <v>0</v>
      </c>
      <c r="BL137" s="16" t="s">
        <v>144</v>
      </c>
      <c r="BM137" s="203" t="s">
        <v>160</v>
      </c>
    </row>
    <row r="138" spans="1:65" s="13" customFormat="1" ht="20.399999999999999">
      <c r="B138" s="205"/>
      <c r="C138" s="206"/>
      <c r="D138" s="207" t="s">
        <v>150</v>
      </c>
      <c r="E138" s="208" t="s">
        <v>1</v>
      </c>
      <c r="F138" s="209" t="s">
        <v>161</v>
      </c>
      <c r="G138" s="206"/>
      <c r="H138" s="210">
        <v>50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150</v>
      </c>
      <c r="AU138" s="216" t="s">
        <v>83</v>
      </c>
      <c r="AV138" s="13" t="s">
        <v>83</v>
      </c>
      <c r="AW138" s="13" t="s">
        <v>31</v>
      </c>
      <c r="AX138" s="13" t="s">
        <v>81</v>
      </c>
      <c r="AY138" s="216" t="s">
        <v>138</v>
      </c>
    </row>
    <row r="139" spans="1:65" s="2" customFormat="1" ht="21.75" customHeight="1">
      <c r="A139" s="33"/>
      <c r="B139" s="34"/>
      <c r="C139" s="191" t="s">
        <v>162</v>
      </c>
      <c r="D139" s="191" t="s">
        <v>140</v>
      </c>
      <c r="E139" s="192" t="s">
        <v>157</v>
      </c>
      <c r="F139" s="193" t="s">
        <v>158</v>
      </c>
      <c r="G139" s="194" t="s">
        <v>159</v>
      </c>
      <c r="H139" s="195">
        <v>50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39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144</v>
      </c>
      <c r="AT139" s="203" t="s">
        <v>140</v>
      </c>
      <c r="AU139" s="203" t="s">
        <v>83</v>
      </c>
      <c r="AY139" s="16" t="s">
        <v>138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81</v>
      </c>
      <c r="BK139" s="204">
        <f>ROUND(I139*H139,2)</f>
        <v>0</v>
      </c>
      <c r="BL139" s="16" t="s">
        <v>144</v>
      </c>
      <c r="BM139" s="203" t="s">
        <v>163</v>
      </c>
    </row>
    <row r="140" spans="1:65" s="2" customFormat="1" ht="21.75" customHeight="1">
      <c r="A140" s="33"/>
      <c r="B140" s="34"/>
      <c r="C140" s="217" t="s">
        <v>164</v>
      </c>
      <c r="D140" s="217" t="s">
        <v>165</v>
      </c>
      <c r="E140" s="218" t="s">
        <v>166</v>
      </c>
      <c r="F140" s="219" t="s">
        <v>167</v>
      </c>
      <c r="G140" s="220" t="s">
        <v>168</v>
      </c>
      <c r="H140" s="221">
        <v>0.05</v>
      </c>
      <c r="I140" s="222"/>
      <c r="J140" s="223">
        <f>ROUND(I140*H140,2)</f>
        <v>0</v>
      </c>
      <c r="K140" s="224"/>
      <c r="L140" s="225"/>
      <c r="M140" s="226" t="s">
        <v>1</v>
      </c>
      <c r="N140" s="227" t="s">
        <v>39</v>
      </c>
      <c r="O140" s="70"/>
      <c r="P140" s="201">
        <f>O140*H140</f>
        <v>0</v>
      </c>
      <c r="Q140" s="201">
        <v>1</v>
      </c>
      <c r="R140" s="201">
        <f>Q140*H140</f>
        <v>0.05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169</v>
      </c>
      <c r="AT140" s="203" t="s">
        <v>165</v>
      </c>
      <c r="AU140" s="203" t="s">
        <v>83</v>
      </c>
      <c r="AY140" s="16" t="s">
        <v>138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81</v>
      </c>
      <c r="BK140" s="204">
        <f>ROUND(I140*H140,2)</f>
        <v>0</v>
      </c>
      <c r="BL140" s="16" t="s">
        <v>144</v>
      </c>
      <c r="BM140" s="203" t="s">
        <v>170</v>
      </c>
    </row>
    <row r="141" spans="1:65" s="12" customFormat="1" ht="22.8" customHeight="1">
      <c r="B141" s="175"/>
      <c r="C141" s="176"/>
      <c r="D141" s="177" t="s">
        <v>73</v>
      </c>
      <c r="E141" s="189" t="s">
        <v>162</v>
      </c>
      <c r="F141" s="189" t="s">
        <v>171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SUM(P142:P149)</f>
        <v>0</v>
      </c>
      <c r="Q141" s="183"/>
      <c r="R141" s="184">
        <f>SUM(R142:R149)</f>
        <v>1.777455</v>
      </c>
      <c r="S141" s="183"/>
      <c r="T141" s="185">
        <f>SUM(T142:T149)</f>
        <v>1.9920000000000002</v>
      </c>
      <c r="AR141" s="186" t="s">
        <v>81</v>
      </c>
      <c r="AT141" s="187" t="s">
        <v>73</v>
      </c>
      <c r="AU141" s="187" t="s">
        <v>81</v>
      </c>
      <c r="AY141" s="186" t="s">
        <v>138</v>
      </c>
      <c r="BK141" s="188">
        <f>SUM(BK142:BK149)</f>
        <v>0</v>
      </c>
    </row>
    <row r="142" spans="1:65" s="2" customFormat="1" ht="21.75" customHeight="1">
      <c r="A142" s="33"/>
      <c r="B142" s="34"/>
      <c r="C142" s="191" t="s">
        <v>172</v>
      </c>
      <c r="D142" s="191" t="s">
        <v>140</v>
      </c>
      <c r="E142" s="192" t="s">
        <v>173</v>
      </c>
      <c r="F142" s="193" t="s">
        <v>174</v>
      </c>
      <c r="G142" s="194" t="s">
        <v>175</v>
      </c>
      <c r="H142" s="195">
        <v>10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39</v>
      </c>
      <c r="O142" s="70"/>
      <c r="P142" s="201">
        <f>O142*H142</f>
        <v>0</v>
      </c>
      <c r="Q142" s="201">
        <v>5.8E-4</v>
      </c>
      <c r="R142" s="201">
        <f>Q142*H142</f>
        <v>5.7999999999999996E-3</v>
      </c>
      <c r="S142" s="201">
        <v>0.16600000000000001</v>
      </c>
      <c r="T142" s="202">
        <f>S142*H142</f>
        <v>1.6600000000000001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144</v>
      </c>
      <c r="AT142" s="203" t="s">
        <v>140</v>
      </c>
      <c r="AU142" s="203" t="s">
        <v>83</v>
      </c>
      <c r="AY142" s="16" t="s">
        <v>138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81</v>
      </c>
      <c r="BK142" s="204">
        <f>ROUND(I142*H142,2)</f>
        <v>0</v>
      </c>
      <c r="BL142" s="16" t="s">
        <v>144</v>
      </c>
      <c r="BM142" s="203" t="s">
        <v>176</v>
      </c>
    </row>
    <row r="143" spans="1:65" s="2" customFormat="1" ht="33" customHeight="1">
      <c r="A143" s="33"/>
      <c r="B143" s="34"/>
      <c r="C143" s="191" t="s">
        <v>169</v>
      </c>
      <c r="D143" s="191" t="s">
        <v>140</v>
      </c>
      <c r="E143" s="192" t="s">
        <v>177</v>
      </c>
      <c r="F143" s="193" t="s">
        <v>178</v>
      </c>
      <c r="G143" s="194" t="s">
        <v>175</v>
      </c>
      <c r="H143" s="195">
        <v>10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39</v>
      </c>
      <c r="O143" s="70"/>
      <c r="P143" s="201">
        <f>O143*H143</f>
        <v>0</v>
      </c>
      <c r="Q143" s="201">
        <v>2.1099999999999999E-3</v>
      </c>
      <c r="R143" s="201">
        <f>Q143*H143</f>
        <v>2.1100000000000001E-2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144</v>
      </c>
      <c r="AT143" s="203" t="s">
        <v>140</v>
      </c>
      <c r="AU143" s="203" t="s">
        <v>83</v>
      </c>
      <c r="AY143" s="16" t="s">
        <v>138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81</v>
      </c>
      <c r="BK143" s="204">
        <f>ROUND(I143*H143,2)</f>
        <v>0</v>
      </c>
      <c r="BL143" s="16" t="s">
        <v>144</v>
      </c>
      <c r="BM143" s="203" t="s">
        <v>179</v>
      </c>
    </row>
    <row r="144" spans="1:65" s="2" customFormat="1" ht="33" customHeight="1">
      <c r="A144" s="33"/>
      <c r="B144" s="34"/>
      <c r="C144" s="191" t="s">
        <v>180</v>
      </c>
      <c r="D144" s="191" t="s">
        <v>140</v>
      </c>
      <c r="E144" s="192" t="s">
        <v>181</v>
      </c>
      <c r="F144" s="193" t="s">
        <v>182</v>
      </c>
      <c r="G144" s="194" t="s">
        <v>175</v>
      </c>
      <c r="H144" s="195">
        <v>10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39</v>
      </c>
      <c r="O144" s="70"/>
      <c r="P144" s="201">
        <f>O144*H144</f>
        <v>0</v>
      </c>
      <c r="Q144" s="201">
        <v>2.66E-3</v>
      </c>
      <c r="R144" s="201">
        <f>Q144*H144</f>
        <v>2.6599999999999999E-2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144</v>
      </c>
      <c r="AT144" s="203" t="s">
        <v>140</v>
      </c>
      <c r="AU144" s="203" t="s">
        <v>83</v>
      </c>
      <c r="AY144" s="16" t="s">
        <v>138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81</v>
      </c>
      <c r="BK144" s="204">
        <f>ROUND(I144*H144,2)</f>
        <v>0</v>
      </c>
      <c r="BL144" s="16" t="s">
        <v>144</v>
      </c>
      <c r="BM144" s="203" t="s">
        <v>183</v>
      </c>
    </row>
    <row r="145" spans="1:65" s="2" customFormat="1" ht="21.75" customHeight="1">
      <c r="A145" s="33"/>
      <c r="B145" s="34"/>
      <c r="C145" s="217" t="s">
        <v>184</v>
      </c>
      <c r="D145" s="217" t="s">
        <v>165</v>
      </c>
      <c r="E145" s="218" t="s">
        <v>185</v>
      </c>
      <c r="F145" s="219" t="s">
        <v>186</v>
      </c>
      <c r="G145" s="220" t="s">
        <v>187</v>
      </c>
      <c r="H145" s="221">
        <v>2.097</v>
      </c>
      <c r="I145" s="222"/>
      <c r="J145" s="223">
        <f>ROUND(I145*H145,2)</f>
        <v>0</v>
      </c>
      <c r="K145" s="224"/>
      <c r="L145" s="225"/>
      <c r="M145" s="226" t="s">
        <v>1</v>
      </c>
      <c r="N145" s="227" t="s">
        <v>39</v>
      </c>
      <c r="O145" s="70"/>
      <c r="P145" s="201">
        <f>O145*H145</f>
        <v>0</v>
      </c>
      <c r="Q145" s="201">
        <v>0.81499999999999995</v>
      </c>
      <c r="R145" s="201">
        <f>Q145*H145</f>
        <v>1.7090549999999998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169</v>
      </c>
      <c r="AT145" s="203" t="s">
        <v>165</v>
      </c>
      <c r="AU145" s="203" t="s">
        <v>83</v>
      </c>
      <c r="AY145" s="16" t="s">
        <v>138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81</v>
      </c>
      <c r="BK145" s="204">
        <f>ROUND(I145*H145,2)</f>
        <v>0</v>
      </c>
      <c r="BL145" s="16" t="s">
        <v>144</v>
      </c>
      <c r="BM145" s="203" t="s">
        <v>188</v>
      </c>
    </row>
    <row r="146" spans="1:65" s="13" customFormat="1" ht="20.399999999999999">
      <c r="B146" s="205"/>
      <c r="C146" s="206"/>
      <c r="D146" s="207" t="s">
        <v>150</v>
      </c>
      <c r="E146" s="206"/>
      <c r="F146" s="209" t="s">
        <v>189</v>
      </c>
      <c r="G146" s="206"/>
      <c r="H146" s="210">
        <v>2.097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150</v>
      </c>
      <c r="AU146" s="216" t="s">
        <v>83</v>
      </c>
      <c r="AV146" s="13" t="s">
        <v>83</v>
      </c>
      <c r="AW146" s="13" t="s">
        <v>4</v>
      </c>
      <c r="AX146" s="13" t="s">
        <v>81</v>
      </c>
      <c r="AY146" s="216" t="s">
        <v>138</v>
      </c>
    </row>
    <row r="147" spans="1:65" s="2" customFormat="1" ht="21.75" customHeight="1">
      <c r="A147" s="33"/>
      <c r="B147" s="34"/>
      <c r="C147" s="191" t="s">
        <v>190</v>
      </c>
      <c r="D147" s="191" t="s">
        <v>140</v>
      </c>
      <c r="E147" s="192" t="s">
        <v>191</v>
      </c>
      <c r="F147" s="193" t="s">
        <v>192</v>
      </c>
      <c r="G147" s="194" t="s">
        <v>175</v>
      </c>
      <c r="H147" s="195">
        <v>2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39</v>
      </c>
      <c r="O147" s="70"/>
      <c r="P147" s="201">
        <f>O147*H147</f>
        <v>0</v>
      </c>
      <c r="Q147" s="201">
        <v>2.1199999999999999E-3</v>
      </c>
      <c r="R147" s="201">
        <f>Q147*H147</f>
        <v>4.2399999999999998E-3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144</v>
      </c>
      <c r="AT147" s="203" t="s">
        <v>140</v>
      </c>
      <c r="AU147" s="203" t="s">
        <v>83</v>
      </c>
      <c r="AY147" s="16" t="s">
        <v>138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81</v>
      </c>
      <c r="BK147" s="204">
        <f>ROUND(I147*H147,2)</f>
        <v>0</v>
      </c>
      <c r="BL147" s="16" t="s">
        <v>144</v>
      </c>
      <c r="BM147" s="203" t="s">
        <v>193</v>
      </c>
    </row>
    <row r="148" spans="1:65" s="2" customFormat="1" ht="21.75" customHeight="1">
      <c r="A148" s="33"/>
      <c r="B148" s="34"/>
      <c r="C148" s="191" t="s">
        <v>194</v>
      </c>
      <c r="D148" s="191" t="s">
        <v>140</v>
      </c>
      <c r="E148" s="192" t="s">
        <v>195</v>
      </c>
      <c r="F148" s="193" t="s">
        <v>196</v>
      </c>
      <c r="G148" s="194" t="s">
        <v>175</v>
      </c>
      <c r="H148" s="195">
        <v>2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39</v>
      </c>
      <c r="O148" s="70"/>
      <c r="P148" s="201">
        <f>O148*H148</f>
        <v>0</v>
      </c>
      <c r="Q148" s="201">
        <v>4.7499999999999999E-3</v>
      </c>
      <c r="R148" s="201">
        <f>Q148*H148</f>
        <v>9.4999999999999998E-3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144</v>
      </c>
      <c r="AT148" s="203" t="s">
        <v>140</v>
      </c>
      <c r="AU148" s="203" t="s">
        <v>83</v>
      </c>
      <c r="AY148" s="16" t="s">
        <v>138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81</v>
      </c>
      <c r="BK148" s="204">
        <f>ROUND(I148*H148,2)</f>
        <v>0</v>
      </c>
      <c r="BL148" s="16" t="s">
        <v>144</v>
      </c>
      <c r="BM148" s="203" t="s">
        <v>197</v>
      </c>
    </row>
    <row r="149" spans="1:65" s="2" customFormat="1" ht="21.75" customHeight="1">
      <c r="A149" s="33"/>
      <c r="B149" s="34"/>
      <c r="C149" s="191" t="s">
        <v>198</v>
      </c>
      <c r="D149" s="191" t="s">
        <v>140</v>
      </c>
      <c r="E149" s="192" t="s">
        <v>199</v>
      </c>
      <c r="F149" s="193" t="s">
        <v>200</v>
      </c>
      <c r="G149" s="194" t="s">
        <v>175</v>
      </c>
      <c r="H149" s="195">
        <v>2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39</v>
      </c>
      <c r="O149" s="70"/>
      <c r="P149" s="201">
        <f>O149*H149</f>
        <v>0</v>
      </c>
      <c r="Q149" s="201">
        <v>5.8E-4</v>
      </c>
      <c r="R149" s="201">
        <f>Q149*H149</f>
        <v>1.16E-3</v>
      </c>
      <c r="S149" s="201">
        <v>0.16600000000000001</v>
      </c>
      <c r="T149" s="202">
        <f>S149*H149</f>
        <v>0.33200000000000002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144</v>
      </c>
      <c r="AT149" s="203" t="s">
        <v>140</v>
      </c>
      <c r="AU149" s="203" t="s">
        <v>83</v>
      </c>
      <c r="AY149" s="16" t="s">
        <v>138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81</v>
      </c>
      <c r="BK149" s="204">
        <f>ROUND(I149*H149,2)</f>
        <v>0</v>
      </c>
      <c r="BL149" s="16" t="s">
        <v>144</v>
      </c>
      <c r="BM149" s="203" t="s">
        <v>201</v>
      </c>
    </row>
    <row r="150" spans="1:65" s="12" customFormat="1" ht="22.8" customHeight="1">
      <c r="B150" s="175"/>
      <c r="C150" s="176"/>
      <c r="D150" s="177" t="s">
        <v>73</v>
      </c>
      <c r="E150" s="189" t="s">
        <v>180</v>
      </c>
      <c r="F150" s="189" t="s">
        <v>202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SUM(P151:P152)</f>
        <v>0</v>
      </c>
      <c r="Q150" s="183"/>
      <c r="R150" s="184">
        <f>SUM(R151:R152)</f>
        <v>2.4000000000000001E-4</v>
      </c>
      <c r="S150" s="183"/>
      <c r="T150" s="185">
        <f>SUM(T151:T152)</f>
        <v>0</v>
      </c>
      <c r="AR150" s="186" t="s">
        <v>81</v>
      </c>
      <c r="AT150" s="187" t="s">
        <v>73</v>
      </c>
      <c r="AU150" s="187" t="s">
        <v>81</v>
      </c>
      <c r="AY150" s="186" t="s">
        <v>138</v>
      </c>
      <c r="BK150" s="188">
        <f>SUM(BK151:BK152)</f>
        <v>0</v>
      </c>
    </row>
    <row r="151" spans="1:65" s="2" customFormat="1" ht="21.75" customHeight="1">
      <c r="A151" s="33"/>
      <c r="B151" s="34"/>
      <c r="C151" s="191" t="s">
        <v>203</v>
      </c>
      <c r="D151" s="191" t="s">
        <v>140</v>
      </c>
      <c r="E151" s="192" t="s">
        <v>204</v>
      </c>
      <c r="F151" s="193" t="s">
        <v>205</v>
      </c>
      <c r="G151" s="194" t="s">
        <v>175</v>
      </c>
      <c r="H151" s="195">
        <v>4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39</v>
      </c>
      <c r="O151" s="70"/>
      <c r="P151" s="201">
        <f>O151*H151</f>
        <v>0</v>
      </c>
      <c r="Q151" s="201">
        <v>6.0000000000000002E-5</v>
      </c>
      <c r="R151" s="201">
        <f>Q151*H151</f>
        <v>2.4000000000000001E-4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144</v>
      </c>
      <c r="AT151" s="203" t="s">
        <v>140</v>
      </c>
      <c r="AU151" s="203" t="s">
        <v>83</v>
      </c>
      <c r="AY151" s="16" t="s">
        <v>138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81</v>
      </c>
      <c r="BK151" s="204">
        <f>ROUND(I151*H151,2)</f>
        <v>0</v>
      </c>
      <c r="BL151" s="16" t="s">
        <v>144</v>
      </c>
      <c r="BM151" s="203" t="s">
        <v>206</v>
      </c>
    </row>
    <row r="152" spans="1:65" s="13" customFormat="1" ht="10.199999999999999">
      <c r="B152" s="205"/>
      <c r="C152" s="206"/>
      <c r="D152" s="207" t="s">
        <v>150</v>
      </c>
      <c r="E152" s="208" t="s">
        <v>1</v>
      </c>
      <c r="F152" s="209" t="s">
        <v>207</v>
      </c>
      <c r="G152" s="206"/>
      <c r="H152" s="210">
        <v>4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150</v>
      </c>
      <c r="AU152" s="216" t="s">
        <v>83</v>
      </c>
      <c r="AV152" s="13" t="s">
        <v>83</v>
      </c>
      <c r="AW152" s="13" t="s">
        <v>31</v>
      </c>
      <c r="AX152" s="13" t="s">
        <v>81</v>
      </c>
      <c r="AY152" s="216" t="s">
        <v>138</v>
      </c>
    </row>
    <row r="153" spans="1:65" s="12" customFormat="1" ht="22.8" customHeight="1">
      <c r="B153" s="175"/>
      <c r="C153" s="176"/>
      <c r="D153" s="177" t="s">
        <v>73</v>
      </c>
      <c r="E153" s="189" t="s">
        <v>208</v>
      </c>
      <c r="F153" s="189" t="s">
        <v>209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SUM(P154:P158)</f>
        <v>0</v>
      </c>
      <c r="Q153" s="183"/>
      <c r="R153" s="184">
        <f>SUM(R154:R158)</f>
        <v>0</v>
      </c>
      <c r="S153" s="183"/>
      <c r="T153" s="185">
        <f>SUM(T154:T158)</f>
        <v>0</v>
      </c>
      <c r="AR153" s="186" t="s">
        <v>81</v>
      </c>
      <c r="AT153" s="187" t="s">
        <v>73</v>
      </c>
      <c r="AU153" s="187" t="s">
        <v>81</v>
      </c>
      <c r="AY153" s="186" t="s">
        <v>138</v>
      </c>
      <c r="BK153" s="188">
        <f>SUM(BK154:BK158)</f>
        <v>0</v>
      </c>
    </row>
    <row r="154" spans="1:65" s="2" customFormat="1" ht="21.75" customHeight="1">
      <c r="A154" s="33"/>
      <c r="B154" s="34"/>
      <c r="C154" s="191" t="s">
        <v>8</v>
      </c>
      <c r="D154" s="191" t="s">
        <v>140</v>
      </c>
      <c r="E154" s="192" t="s">
        <v>210</v>
      </c>
      <c r="F154" s="193" t="s">
        <v>211</v>
      </c>
      <c r="G154" s="194" t="s">
        <v>168</v>
      </c>
      <c r="H154" s="195">
        <v>2.1259999999999999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39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144</v>
      </c>
      <c r="AT154" s="203" t="s">
        <v>140</v>
      </c>
      <c r="AU154" s="203" t="s">
        <v>83</v>
      </c>
      <c r="AY154" s="16" t="s">
        <v>138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81</v>
      </c>
      <c r="BK154" s="204">
        <f>ROUND(I154*H154,2)</f>
        <v>0</v>
      </c>
      <c r="BL154" s="16" t="s">
        <v>144</v>
      </c>
      <c r="BM154" s="203" t="s">
        <v>212</v>
      </c>
    </row>
    <row r="155" spans="1:65" s="2" customFormat="1" ht="16.5" customHeight="1">
      <c r="A155" s="33"/>
      <c r="B155" s="34"/>
      <c r="C155" s="191" t="s">
        <v>213</v>
      </c>
      <c r="D155" s="191" t="s">
        <v>140</v>
      </c>
      <c r="E155" s="192" t="s">
        <v>214</v>
      </c>
      <c r="F155" s="193" t="s">
        <v>215</v>
      </c>
      <c r="G155" s="194" t="s">
        <v>168</v>
      </c>
      <c r="H155" s="195">
        <v>2.1259999999999999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39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144</v>
      </c>
      <c r="AT155" s="203" t="s">
        <v>140</v>
      </c>
      <c r="AU155" s="203" t="s">
        <v>83</v>
      </c>
      <c r="AY155" s="16" t="s">
        <v>138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81</v>
      </c>
      <c r="BK155" s="204">
        <f>ROUND(I155*H155,2)</f>
        <v>0</v>
      </c>
      <c r="BL155" s="16" t="s">
        <v>144</v>
      </c>
      <c r="BM155" s="203" t="s">
        <v>216</v>
      </c>
    </row>
    <row r="156" spans="1:65" s="2" customFormat="1" ht="21.75" customHeight="1">
      <c r="A156" s="33"/>
      <c r="B156" s="34"/>
      <c r="C156" s="191" t="s">
        <v>217</v>
      </c>
      <c r="D156" s="191" t="s">
        <v>140</v>
      </c>
      <c r="E156" s="192" t="s">
        <v>218</v>
      </c>
      <c r="F156" s="193" t="s">
        <v>219</v>
      </c>
      <c r="G156" s="194" t="s">
        <v>168</v>
      </c>
      <c r="H156" s="195">
        <v>2.1259999999999999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39</v>
      </c>
      <c r="O156" s="70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144</v>
      </c>
      <c r="AT156" s="203" t="s">
        <v>140</v>
      </c>
      <c r="AU156" s="203" t="s">
        <v>83</v>
      </c>
      <c r="AY156" s="16" t="s">
        <v>138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81</v>
      </c>
      <c r="BK156" s="204">
        <f>ROUND(I156*H156,2)</f>
        <v>0</v>
      </c>
      <c r="BL156" s="16" t="s">
        <v>144</v>
      </c>
      <c r="BM156" s="203" t="s">
        <v>220</v>
      </c>
    </row>
    <row r="157" spans="1:65" s="2" customFormat="1" ht="21.75" customHeight="1">
      <c r="A157" s="33"/>
      <c r="B157" s="34"/>
      <c r="C157" s="191" t="s">
        <v>221</v>
      </c>
      <c r="D157" s="191" t="s">
        <v>140</v>
      </c>
      <c r="E157" s="192" t="s">
        <v>222</v>
      </c>
      <c r="F157" s="193" t="s">
        <v>223</v>
      </c>
      <c r="G157" s="194" t="s">
        <v>175</v>
      </c>
      <c r="H157" s="195">
        <v>12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39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144</v>
      </c>
      <c r="AT157" s="203" t="s">
        <v>140</v>
      </c>
      <c r="AU157" s="203" t="s">
        <v>83</v>
      </c>
      <c r="AY157" s="16" t="s">
        <v>138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81</v>
      </c>
      <c r="BK157" s="204">
        <f>ROUND(I157*H157,2)</f>
        <v>0</v>
      </c>
      <c r="BL157" s="16" t="s">
        <v>144</v>
      </c>
      <c r="BM157" s="203" t="s">
        <v>224</v>
      </c>
    </row>
    <row r="158" spans="1:65" s="2" customFormat="1" ht="21.75" customHeight="1">
      <c r="A158" s="33"/>
      <c r="B158" s="34"/>
      <c r="C158" s="191" t="s">
        <v>225</v>
      </c>
      <c r="D158" s="191" t="s">
        <v>140</v>
      </c>
      <c r="E158" s="192" t="s">
        <v>226</v>
      </c>
      <c r="F158" s="193" t="s">
        <v>227</v>
      </c>
      <c r="G158" s="194" t="s">
        <v>168</v>
      </c>
      <c r="H158" s="195">
        <v>2.1259999999999999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39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144</v>
      </c>
      <c r="AT158" s="203" t="s">
        <v>140</v>
      </c>
      <c r="AU158" s="203" t="s">
        <v>83</v>
      </c>
      <c r="AY158" s="16" t="s">
        <v>138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81</v>
      </c>
      <c r="BK158" s="204">
        <f>ROUND(I158*H158,2)</f>
        <v>0</v>
      </c>
      <c r="BL158" s="16" t="s">
        <v>144</v>
      </c>
      <c r="BM158" s="203" t="s">
        <v>228</v>
      </c>
    </row>
    <row r="159" spans="1:65" s="12" customFormat="1" ht="22.8" customHeight="1">
      <c r="B159" s="175"/>
      <c r="C159" s="176"/>
      <c r="D159" s="177" t="s">
        <v>73</v>
      </c>
      <c r="E159" s="189" t="s">
        <v>229</v>
      </c>
      <c r="F159" s="189" t="s">
        <v>230</v>
      </c>
      <c r="G159" s="176"/>
      <c r="H159" s="176"/>
      <c r="I159" s="179"/>
      <c r="J159" s="190">
        <f>BK159</f>
        <v>0</v>
      </c>
      <c r="K159" s="176"/>
      <c r="L159" s="181"/>
      <c r="M159" s="182"/>
      <c r="N159" s="183"/>
      <c r="O159" s="183"/>
      <c r="P159" s="184">
        <f>SUM(P160:P161)</f>
        <v>0</v>
      </c>
      <c r="Q159" s="183"/>
      <c r="R159" s="184">
        <f>SUM(R160:R161)</f>
        <v>0</v>
      </c>
      <c r="S159" s="183"/>
      <c r="T159" s="185">
        <f>SUM(T160:T161)</f>
        <v>0</v>
      </c>
      <c r="AR159" s="186" t="s">
        <v>81</v>
      </c>
      <c r="AT159" s="187" t="s">
        <v>73</v>
      </c>
      <c r="AU159" s="187" t="s">
        <v>81</v>
      </c>
      <c r="AY159" s="186" t="s">
        <v>138</v>
      </c>
      <c r="BK159" s="188">
        <f>SUM(BK160:BK161)</f>
        <v>0</v>
      </c>
    </row>
    <row r="160" spans="1:65" s="2" customFormat="1" ht="21.75" customHeight="1">
      <c r="A160" s="33"/>
      <c r="B160" s="34"/>
      <c r="C160" s="191" t="s">
        <v>231</v>
      </c>
      <c r="D160" s="191" t="s">
        <v>140</v>
      </c>
      <c r="E160" s="192" t="s">
        <v>232</v>
      </c>
      <c r="F160" s="193" t="s">
        <v>233</v>
      </c>
      <c r="G160" s="194" t="s">
        <v>168</v>
      </c>
      <c r="H160" s="195">
        <v>15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39</v>
      </c>
      <c r="O160" s="70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144</v>
      </c>
      <c r="AT160" s="203" t="s">
        <v>140</v>
      </c>
      <c r="AU160" s="203" t="s">
        <v>83</v>
      </c>
      <c r="AY160" s="16" t="s">
        <v>138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81</v>
      </c>
      <c r="BK160" s="204">
        <f>ROUND(I160*H160,2)</f>
        <v>0</v>
      </c>
      <c r="BL160" s="16" t="s">
        <v>144</v>
      </c>
      <c r="BM160" s="203" t="s">
        <v>234</v>
      </c>
    </row>
    <row r="161" spans="1:65" s="13" customFormat="1" ht="20.399999999999999">
      <c r="B161" s="205"/>
      <c r="C161" s="206"/>
      <c r="D161" s="207" t="s">
        <v>150</v>
      </c>
      <c r="E161" s="208" t="s">
        <v>1</v>
      </c>
      <c r="F161" s="209" t="s">
        <v>235</v>
      </c>
      <c r="G161" s="206"/>
      <c r="H161" s="210">
        <v>15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150</v>
      </c>
      <c r="AU161" s="216" t="s">
        <v>83</v>
      </c>
      <c r="AV161" s="13" t="s">
        <v>83</v>
      </c>
      <c r="AW161" s="13" t="s">
        <v>31</v>
      </c>
      <c r="AX161" s="13" t="s">
        <v>81</v>
      </c>
      <c r="AY161" s="216" t="s">
        <v>138</v>
      </c>
    </row>
    <row r="162" spans="1:65" s="12" customFormat="1" ht="25.95" customHeight="1">
      <c r="B162" s="175"/>
      <c r="C162" s="176"/>
      <c r="D162" s="177" t="s">
        <v>73</v>
      </c>
      <c r="E162" s="178" t="s">
        <v>236</v>
      </c>
      <c r="F162" s="178" t="s">
        <v>237</v>
      </c>
      <c r="G162" s="176"/>
      <c r="H162" s="176"/>
      <c r="I162" s="179"/>
      <c r="J162" s="180">
        <f>BK162</f>
        <v>0</v>
      </c>
      <c r="K162" s="176"/>
      <c r="L162" s="181"/>
      <c r="M162" s="182"/>
      <c r="N162" s="183"/>
      <c r="O162" s="183"/>
      <c r="P162" s="184">
        <f>SUM(P163:P167)</f>
        <v>0</v>
      </c>
      <c r="Q162" s="183"/>
      <c r="R162" s="184">
        <f>SUM(R163:R167)</f>
        <v>0</v>
      </c>
      <c r="S162" s="183"/>
      <c r="T162" s="185">
        <f>SUM(T163:T167)</f>
        <v>0</v>
      </c>
      <c r="AR162" s="186" t="s">
        <v>144</v>
      </c>
      <c r="AT162" s="187" t="s">
        <v>73</v>
      </c>
      <c r="AU162" s="187" t="s">
        <v>74</v>
      </c>
      <c r="AY162" s="186" t="s">
        <v>138</v>
      </c>
      <c r="BK162" s="188">
        <f>SUM(BK163:BK167)</f>
        <v>0</v>
      </c>
    </row>
    <row r="163" spans="1:65" s="2" customFormat="1" ht="21.75" customHeight="1">
      <c r="A163" s="33"/>
      <c r="B163" s="34"/>
      <c r="C163" s="191" t="s">
        <v>7</v>
      </c>
      <c r="D163" s="191" t="s">
        <v>140</v>
      </c>
      <c r="E163" s="192" t="s">
        <v>238</v>
      </c>
      <c r="F163" s="193" t="s">
        <v>239</v>
      </c>
      <c r="G163" s="194" t="s">
        <v>240</v>
      </c>
      <c r="H163" s="195">
        <v>39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39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241</v>
      </c>
      <c r="AT163" s="203" t="s">
        <v>140</v>
      </c>
      <c r="AU163" s="203" t="s">
        <v>81</v>
      </c>
      <c r="AY163" s="16" t="s">
        <v>138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81</v>
      </c>
      <c r="BK163" s="204">
        <f>ROUND(I163*H163,2)</f>
        <v>0</v>
      </c>
      <c r="BL163" s="16" t="s">
        <v>241</v>
      </c>
      <c r="BM163" s="203" t="s">
        <v>242</v>
      </c>
    </row>
    <row r="164" spans="1:65" s="13" customFormat="1" ht="10.199999999999999">
      <c r="B164" s="205"/>
      <c r="C164" s="206"/>
      <c r="D164" s="207" t="s">
        <v>150</v>
      </c>
      <c r="E164" s="208" t="s">
        <v>1</v>
      </c>
      <c r="F164" s="209" t="s">
        <v>243</v>
      </c>
      <c r="G164" s="206"/>
      <c r="H164" s="210">
        <v>25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150</v>
      </c>
      <c r="AU164" s="216" t="s">
        <v>81</v>
      </c>
      <c r="AV164" s="13" t="s">
        <v>83</v>
      </c>
      <c r="AW164" s="13" t="s">
        <v>31</v>
      </c>
      <c r="AX164" s="13" t="s">
        <v>74</v>
      </c>
      <c r="AY164" s="216" t="s">
        <v>138</v>
      </c>
    </row>
    <row r="165" spans="1:65" s="13" customFormat="1" ht="10.199999999999999">
      <c r="B165" s="205"/>
      <c r="C165" s="206"/>
      <c r="D165" s="207" t="s">
        <v>150</v>
      </c>
      <c r="E165" s="208" t="s">
        <v>1</v>
      </c>
      <c r="F165" s="209" t="s">
        <v>244</v>
      </c>
      <c r="G165" s="206"/>
      <c r="H165" s="210">
        <v>4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150</v>
      </c>
      <c r="AU165" s="216" t="s">
        <v>81</v>
      </c>
      <c r="AV165" s="13" t="s">
        <v>83</v>
      </c>
      <c r="AW165" s="13" t="s">
        <v>31</v>
      </c>
      <c r="AX165" s="13" t="s">
        <v>74</v>
      </c>
      <c r="AY165" s="216" t="s">
        <v>138</v>
      </c>
    </row>
    <row r="166" spans="1:65" s="13" customFormat="1" ht="10.199999999999999">
      <c r="B166" s="205"/>
      <c r="C166" s="206"/>
      <c r="D166" s="207" t="s">
        <v>150</v>
      </c>
      <c r="E166" s="208" t="s">
        <v>1</v>
      </c>
      <c r="F166" s="209" t="s">
        <v>245</v>
      </c>
      <c r="G166" s="206"/>
      <c r="H166" s="210">
        <v>10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150</v>
      </c>
      <c r="AU166" s="216" t="s">
        <v>81</v>
      </c>
      <c r="AV166" s="13" t="s">
        <v>83</v>
      </c>
      <c r="AW166" s="13" t="s">
        <v>31</v>
      </c>
      <c r="AX166" s="13" t="s">
        <v>74</v>
      </c>
      <c r="AY166" s="216" t="s">
        <v>138</v>
      </c>
    </row>
    <row r="167" spans="1:65" s="14" customFormat="1" ht="10.199999999999999">
      <c r="B167" s="228"/>
      <c r="C167" s="229"/>
      <c r="D167" s="207" t="s">
        <v>150</v>
      </c>
      <c r="E167" s="230" t="s">
        <v>1</v>
      </c>
      <c r="F167" s="231" t="s">
        <v>246</v>
      </c>
      <c r="G167" s="229"/>
      <c r="H167" s="232">
        <v>39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150</v>
      </c>
      <c r="AU167" s="238" t="s">
        <v>81</v>
      </c>
      <c r="AV167" s="14" t="s">
        <v>144</v>
      </c>
      <c r="AW167" s="14" t="s">
        <v>31</v>
      </c>
      <c r="AX167" s="14" t="s">
        <v>81</v>
      </c>
      <c r="AY167" s="238" t="s">
        <v>138</v>
      </c>
    </row>
    <row r="168" spans="1:65" s="2" customFormat="1" ht="6.9" customHeight="1">
      <c r="A168" s="33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38"/>
      <c r="M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</row>
  </sheetData>
  <sheetProtection algorithmName="SHA-512" hashValue="o5ON6G6hzpH6CBUPxb1z/VVEQDpLntvoUQbjB12DlI4iT7jB90zcmyEyzZNtippSHWSKVMSLFqjg3FTgtzDvVg==" saltValue="2tY7xQzoEdWiYamgWtwIprxxejI543AXbRgOEAybMaZmAz79pKRGX8MtQfKYXSsT1rMGCZpHk/zq1TUPsSGOKQ==" spinCount="100000" sheet="1" objects="1" scenarios="1" formatColumns="0" formatRows="0" autoFilter="0"/>
  <autoFilter ref="C127:K167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91</v>
      </c>
    </row>
    <row r="3" spans="1:46" s="1" customFormat="1" ht="6.9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83</v>
      </c>
    </row>
    <row r="4" spans="1:46" s="1" customFormat="1" ht="24.9" hidden="1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" hidden="1" customHeight="1">
      <c r="B5" s="19"/>
      <c r="L5" s="19"/>
    </row>
    <row r="6" spans="1:46" s="1" customFormat="1" ht="12" hidden="1" customHeight="1">
      <c r="B6" s="19"/>
      <c r="D6" s="118" t="s">
        <v>16</v>
      </c>
      <c r="L6" s="19"/>
    </row>
    <row r="7" spans="1:46" s="1" customFormat="1" ht="26.25" hidden="1" customHeight="1">
      <c r="B7" s="19"/>
      <c r="E7" s="292" t="str">
        <f>'Rekapitulace stavby'!K6</f>
        <v>Oprava mostů v km 9,505 a 14,617 na trati Velká Bystřice - Domašov</v>
      </c>
      <c r="F7" s="293"/>
      <c r="G7" s="293"/>
      <c r="H7" s="293"/>
      <c r="L7" s="19"/>
    </row>
    <row r="8" spans="1:46" s="1" customFormat="1" ht="12" hidden="1" customHeight="1">
      <c r="B8" s="19"/>
      <c r="D8" s="118" t="s">
        <v>106</v>
      </c>
      <c r="L8" s="19"/>
    </row>
    <row r="9" spans="1:46" s="2" customFormat="1" ht="16.5" hidden="1" customHeight="1">
      <c r="A9" s="33"/>
      <c r="B9" s="38"/>
      <c r="C9" s="33"/>
      <c r="D9" s="33"/>
      <c r="E9" s="292" t="s">
        <v>107</v>
      </c>
      <c r="F9" s="294"/>
      <c r="G9" s="294"/>
      <c r="H9" s="29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295" t="s">
        <v>247</v>
      </c>
      <c r="F11" s="294"/>
      <c r="G11" s="294"/>
      <c r="H11" s="29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296" t="str">
        <f>'Rekapitulace stavby'!E14</f>
        <v>Vyplň údaj</v>
      </c>
      <c r="F20" s="297"/>
      <c r="G20" s="297"/>
      <c r="H20" s="29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">
        <v>25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33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20"/>
      <c r="B29" s="121"/>
      <c r="C29" s="120"/>
      <c r="D29" s="120"/>
      <c r="E29" s="298" t="s">
        <v>1</v>
      </c>
      <c r="F29" s="298"/>
      <c r="G29" s="298"/>
      <c r="H29" s="29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34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33"/>
      <c r="F34" s="126" t="s">
        <v>36</v>
      </c>
      <c r="G34" s="33"/>
      <c r="H34" s="33"/>
      <c r="I34" s="126" t="s">
        <v>35</v>
      </c>
      <c r="J34" s="126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127" t="s">
        <v>38</v>
      </c>
      <c r="E35" s="118" t="s">
        <v>39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40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41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42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43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44</v>
      </c>
      <c r="E41" s="132"/>
      <c r="F41" s="132"/>
      <c r="G41" s="133" t="s">
        <v>45</v>
      </c>
      <c r="H41" s="134" t="s">
        <v>46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0.199999999999999" hidden="1">
      <c r="B51" s="19"/>
      <c r="L51" s="19"/>
    </row>
    <row r="52" spans="1:31" ht="10.199999999999999" hidden="1">
      <c r="B52" s="19"/>
      <c r="L52" s="19"/>
    </row>
    <row r="53" spans="1:31" ht="10.199999999999999" hidden="1">
      <c r="B53" s="19"/>
      <c r="L53" s="19"/>
    </row>
    <row r="54" spans="1:31" ht="10.199999999999999" hidden="1">
      <c r="B54" s="19"/>
      <c r="L54" s="19"/>
    </row>
    <row r="55" spans="1:31" ht="10.199999999999999" hidden="1">
      <c r="B55" s="19"/>
      <c r="L55" s="19"/>
    </row>
    <row r="56" spans="1:31" ht="10.199999999999999" hidden="1">
      <c r="B56" s="19"/>
      <c r="L56" s="19"/>
    </row>
    <row r="57" spans="1:31" ht="10.199999999999999" hidden="1">
      <c r="B57" s="19"/>
      <c r="L57" s="19"/>
    </row>
    <row r="58" spans="1:31" ht="10.199999999999999" hidden="1">
      <c r="B58" s="19"/>
      <c r="L58" s="19"/>
    </row>
    <row r="59" spans="1:31" ht="10.199999999999999" hidden="1">
      <c r="B59" s="19"/>
      <c r="L59" s="19"/>
    </row>
    <row r="60" spans="1:31" ht="10.199999999999999" hidden="1">
      <c r="B60" s="19"/>
      <c r="L60" s="19"/>
    </row>
    <row r="61" spans="1:31" s="2" customFormat="1" ht="13.2" hidden="1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 hidden="1">
      <c r="B62" s="19"/>
      <c r="L62" s="19"/>
    </row>
    <row r="63" spans="1:31" ht="10.199999999999999" hidden="1">
      <c r="B63" s="19"/>
      <c r="L63" s="19"/>
    </row>
    <row r="64" spans="1:31" ht="10.199999999999999" hidden="1">
      <c r="B64" s="19"/>
      <c r="L64" s="19"/>
    </row>
    <row r="65" spans="1:31" s="2" customFormat="1" ht="13.2" hidden="1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 hidden="1">
      <c r="B66" s="19"/>
      <c r="L66" s="19"/>
    </row>
    <row r="67" spans="1:31" ht="10.199999999999999" hidden="1">
      <c r="B67" s="19"/>
      <c r="L67" s="19"/>
    </row>
    <row r="68" spans="1:31" ht="10.199999999999999" hidden="1">
      <c r="B68" s="19"/>
      <c r="L68" s="19"/>
    </row>
    <row r="69" spans="1:31" ht="10.199999999999999" hidden="1">
      <c r="B69" s="19"/>
      <c r="L69" s="19"/>
    </row>
    <row r="70" spans="1:31" ht="10.199999999999999" hidden="1">
      <c r="B70" s="19"/>
      <c r="L70" s="19"/>
    </row>
    <row r="71" spans="1:31" ht="10.199999999999999" hidden="1">
      <c r="B71" s="19"/>
      <c r="L71" s="19"/>
    </row>
    <row r="72" spans="1:31" ht="10.199999999999999" hidden="1">
      <c r="B72" s="19"/>
      <c r="L72" s="19"/>
    </row>
    <row r="73" spans="1:31" ht="10.199999999999999" hidden="1">
      <c r="B73" s="19"/>
      <c r="L73" s="19"/>
    </row>
    <row r="74" spans="1:31" ht="10.199999999999999" hidden="1">
      <c r="B74" s="19"/>
      <c r="L74" s="19"/>
    </row>
    <row r="75" spans="1:31" ht="10.199999999999999" hidden="1">
      <c r="B75" s="19"/>
      <c r="L75" s="19"/>
    </row>
    <row r="76" spans="1:31" s="2" customFormat="1" ht="13.2" hidden="1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.199999999999999" hidden="1"/>
    <row r="79" spans="1:31" ht="10.199999999999999" hidden="1"/>
    <row r="80" spans="1:31" ht="10.199999999999999" hidden="1"/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5"/>
      <c r="D85" s="35"/>
      <c r="E85" s="299" t="str">
        <f>E7</f>
        <v>Oprava mostů v km 9,505 a 14,617 na trati Velká Bystřice - Domašov</v>
      </c>
      <c r="F85" s="300"/>
      <c r="G85" s="300"/>
      <c r="H85" s="30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9" t="s">
        <v>107</v>
      </c>
      <c r="F87" s="301"/>
      <c r="G87" s="301"/>
      <c r="H87" s="30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7" t="str">
        <f>E11</f>
        <v>01.2 - Úprava železničního svršku</v>
      </c>
      <c r="F89" s="301"/>
      <c r="G89" s="301"/>
      <c r="H89" s="301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TÚ 2191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23</v>
      </c>
      <c r="D93" s="35"/>
      <c r="E93" s="35"/>
      <c r="F93" s="26" t="str">
        <f>E17</f>
        <v>Správa železnic, státní organizace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5.65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Správa železnic, státní organizace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10" customFormat="1" ht="19.95" customHeight="1">
      <c r="B100" s="158"/>
      <c r="C100" s="103"/>
      <c r="D100" s="159" t="s">
        <v>118</v>
      </c>
      <c r="E100" s="160"/>
      <c r="F100" s="160"/>
      <c r="G100" s="160"/>
      <c r="H100" s="160"/>
      <c r="I100" s="160"/>
      <c r="J100" s="161">
        <f>J124</f>
        <v>0</v>
      </c>
      <c r="K100" s="103"/>
      <c r="L100" s="162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" customHeight="1">
      <c r="A107" s="33"/>
      <c r="B107" s="34"/>
      <c r="C107" s="22" t="s">
        <v>123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6.25" customHeight="1">
      <c r="A110" s="33"/>
      <c r="B110" s="34"/>
      <c r="C110" s="35"/>
      <c r="D110" s="35"/>
      <c r="E110" s="299" t="str">
        <f>E7</f>
        <v>Oprava mostů v km 9,505 a 14,617 na trati Velká Bystřice - Domašov</v>
      </c>
      <c r="F110" s="300"/>
      <c r="G110" s="300"/>
      <c r="H110" s="300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106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9" t="s">
        <v>107</v>
      </c>
      <c r="F112" s="301"/>
      <c r="G112" s="301"/>
      <c r="H112" s="301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108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7" t="str">
        <f>E11</f>
        <v>01.2 - Úprava železničního svršku</v>
      </c>
      <c r="F114" s="301"/>
      <c r="G114" s="301"/>
      <c r="H114" s="301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>TÚ 2191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23</v>
      </c>
      <c r="D118" s="35"/>
      <c r="E118" s="35"/>
      <c r="F118" s="26" t="str">
        <f>E17</f>
        <v>Správa železnic, státní organizace</v>
      </c>
      <c r="G118" s="35"/>
      <c r="H118" s="35"/>
      <c r="I118" s="28" t="s">
        <v>29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65" customHeight="1">
      <c r="A119" s="33"/>
      <c r="B119" s="34"/>
      <c r="C119" s="28" t="s">
        <v>27</v>
      </c>
      <c r="D119" s="35"/>
      <c r="E119" s="35"/>
      <c r="F119" s="26" t="str">
        <f>IF(E20="","",E20)</f>
        <v>Vyplň údaj</v>
      </c>
      <c r="G119" s="35"/>
      <c r="H119" s="35"/>
      <c r="I119" s="28" t="s">
        <v>32</v>
      </c>
      <c r="J119" s="31" t="str">
        <f>E26</f>
        <v>Správa železnic, státní organizace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124</v>
      </c>
      <c r="D121" s="166" t="s">
        <v>59</v>
      </c>
      <c r="E121" s="166" t="s">
        <v>55</v>
      </c>
      <c r="F121" s="166" t="s">
        <v>56</v>
      </c>
      <c r="G121" s="166" t="s">
        <v>125</v>
      </c>
      <c r="H121" s="166" t="s">
        <v>126</v>
      </c>
      <c r="I121" s="166" t="s">
        <v>127</v>
      </c>
      <c r="J121" s="167" t="s">
        <v>112</v>
      </c>
      <c r="K121" s="168" t="s">
        <v>128</v>
      </c>
      <c r="L121" s="169"/>
      <c r="M121" s="74" t="s">
        <v>1</v>
      </c>
      <c r="N121" s="75" t="s">
        <v>38</v>
      </c>
      <c r="O121" s="75" t="s">
        <v>129</v>
      </c>
      <c r="P121" s="75" t="s">
        <v>130</v>
      </c>
      <c r="Q121" s="75" t="s">
        <v>131</v>
      </c>
      <c r="R121" s="75" t="s">
        <v>132</v>
      </c>
      <c r="S121" s="75" t="s">
        <v>133</v>
      </c>
      <c r="T121" s="76" t="s">
        <v>134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8" customHeight="1">
      <c r="A122" s="33"/>
      <c r="B122" s="34"/>
      <c r="C122" s="81" t="s">
        <v>135</v>
      </c>
      <c r="D122" s="35"/>
      <c r="E122" s="35"/>
      <c r="F122" s="35"/>
      <c r="G122" s="35"/>
      <c r="H122" s="35"/>
      <c r="I122" s="35"/>
      <c r="J122" s="170">
        <f>BK122</f>
        <v>0</v>
      </c>
      <c r="K122" s="35"/>
      <c r="L122" s="38"/>
      <c r="M122" s="77"/>
      <c r="N122" s="171"/>
      <c r="O122" s="78"/>
      <c r="P122" s="172">
        <f>P123</f>
        <v>0</v>
      </c>
      <c r="Q122" s="78"/>
      <c r="R122" s="172">
        <f>R123</f>
        <v>3.5759999999999993E-2</v>
      </c>
      <c r="S122" s="78"/>
      <c r="T122" s="173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114</v>
      </c>
      <c r="BK122" s="174">
        <f>BK123</f>
        <v>0</v>
      </c>
    </row>
    <row r="123" spans="1:65" s="12" customFormat="1" ht="25.95" customHeight="1">
      <c r="B123" s="175"/>
      <c r="C123" s="176"/>
      <c r="D123" s="177" t="s">
        <v>73</v>
      </c>
      <c r="E123" s="178" t="s">
        <v>136</v>
      </c>
      <c r="F123" s="178" t="s">
        <v>137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3.5759999999999993E-2</v>
      </c>
      <c r="S123" s="183"/>
      <c r="T123" s="185">
        <f>T124</f>
        <v>0</v>
      </c>
      <c r="AR123" s="186" t="s">
        <v>81</v>
      </c>
      <c r="AT123" s="187" t="s">
        <v>73</v>
      </c>
      <c r="AU123" s="187" t="s">
        <v>74</v>
      </c>
      <c r="AY123" s="186" t="s">
        <v>138</v>
      </c>
      <c r="BK123" s="188">
        <f>BK124</f>
        <v>0</v>
      </c>
    </row>
    <row r="124" spans="1:65" s="12" customFormat="1" ht="22.8" customHeight="1">
      <c r="B124" s="175"/>
      <c r="C124" s="176"/>
      <c r="D124" s="177" t="s">
        <v>73</v>
      </c>
      <c r="E124" s="189" t="s">
        <v>162</v>
      </c>
      <c r="F124" s="189" t="s">
        <v>171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SUM(P125:P150)</f>
        <v>0</v>
      </c>
      <c r="Q124" s="183"/>
      <c r="R124" s="184">
        <f>SUM(R125:R150)</f>
        <v>3.5759999999999993E-2</v>
      </c>
      <c r="S124" s="183"/>
      <c r="T124" s="185">
        <f>SUM(T125:T150)</f>
        <v>0</v>
      </c>
      <c r="AR124" s="186" t="s">
        <v>81</v>
      </c>
      <c r="AT124" s="187" t="s">
        <v>73</v>
      </c>
      <c r="AU124" s="187" t="s">
        <v>81</v>
      </c>
      <c r="AY124" s="186" t="s">
        <v>138</v>
      </c>
      <c r="BK124" s="188">
        <f>SUM(BK125:BK150)</f>
        <v>0</v>
      </c>
    </row>
    <row r="125" spans="1:65" s="2" customFormat="1" ht="21.75" customHeight="1">
      <c r="A125" s="33"/>
      <c r="B125" s="34"/>
      <c r="C125" s="191" t="s">
        <v>81</v>
      </c>
      <c r="D125" s="191" t="s">
        <v>140</v>
      </c>
      <c r="E125" s="192" t="s">
        <v>248</v>
      </c>
      <c r="F125" s="193" t="s">
        <v>249</v>
      </c>
      <c r="G125" s="194" t="s">
        <v>250</v>
      </c>
      <c r="H125" s="195">
        <v>20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39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144</v>
      </c>
      <c r="AT125" s="203" t="s">
        <v>140</v>
      </c>
      <c r="AU125" s="203" t="s">
        <v>83</v>
      </c>
      <c r="AY125" s="16" t="s">
        <v>138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81</v>
      </c>
      <c r="BK125" s="204">
        <f>ROUND(I125*H125,2)</f>
        <v>0</v>
      </c>
      <c r="BL125" s="16" t="s">
        <v>144</v>
      </c>
      <c r="BM125" s="203" t="s">
        <v>251</v>
      </c>
    </row>
    <row r="126" spans="1:65" s="13" customFormat="1" ht="10.199999999999999">
      <c r="B126" s="205"/>
      <c r="C126" s="206"/>
      <c r="D126" s="207" t="s">
        <v>150</v>
      </c>
      <c r="E126" s="208" t="s">
        <v>1</v>
      </c>
      <c r="F126" s="209" t="s">
        <v>252</v>
      </c>
      <c r="G126" s="206"/>
      <c r="H126" s="210">
        <v>20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150</v>
      </c>
      <c r="AU126" s="216" t="s">
        <v>83</v>
      </c>
      <c r="AV126" s="13" t="s">
        <v>83</v>
      </c>
      <c r="AW126" s="13" t="s">
        <v>31</v>
      </c>
      <c r="AX126" s="13" t="s">
        <v>81</v>
      </c>
      <c r="AY126" s="216" t="s">
        <v>138</v>
      </c>
    </row>
    <row r="127" spans="1:65" s="2" customFormat="1" ht="21.75" customHeight="1">
      <c r="A127" s="33"/>
      <c r="B127" s="34"/>
      <c r="C127" s="191" t="s">
        <v>83</v>
      </c>
      <c r="D127" s="191" t="s">
        <v>140</v>
      </c>
      <c r="E127" s="192" t="s">
        <v>253</v>
      </c>
      <c r="F127" s="193" t="s">
        <v>254</v>
      </c>
      <c r="G127" s="194" t="s">
        <v>175</v>
      </c>
      <c r="H127" s="195">
        <v>2</v>
      </c>
      <c r="I127" s="196"/>
      <c r="J127" s="197">
        <f>ROUND(I127*H127,2)</f>
        <v>0</v>
      </c>
      <c r="K127" s="198"/>
      <c r="L127" s="38"/>
      <c r="M127" s="199" t="s">
        <v>1</v>
      </c>
      <c r="N127" s="200" t="s">
        <v>39</v>
      </c>
      <c r="O127" s="7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144</v>
      </c>
      <c r="AT127" s="203" t="s">
        <v>140</v>
      </c>
      <c r="AU127" s="203" t="s">
        <v>83</v>
      </c>
      <c r="AY127" s="16" t="s">
        <v>138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81</v>
      </c>
      <c r="BK127" s="204">
        <f>ROUND(I127*H127,2)</f>
        <v>0</v>
      </c>
      <c r="BL127" s="16" t="s">
        <v>144</v>
      </c>
      <c r="BM127" s="203" t="s">
        <v>255</v>
      </c>
    </row>
    <row r="128" spans="1:65" s="13" customFormat="1" ht="10.199999999999999">
      <c r="B128" s="205"/>
      <c r="C128" s="206"/>
      <c r="D128" s="207" t="s">
        <v>150</v>
      </c>
      <c r="E128" s="208" t="s">
        <v>1</v>
      </c>
      <c r="F128" s="209" t="s">
        <v>256</v>
      </c>
      <c r="G128" s="206"/>
      <c r="H128" s="210">
        <v>2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150</v>
      </c>
      <c r="AU128" s="216" t="s">
        <v>83</v>
      </c>
      <c r="AV128" s="13" t="s">
        <v>83</v>
      </c>
      <c r="AW128" s="13" t="s">
        <v>31</v>
      </c>
      <c r="AX128" s="13" t="s">
        <v>81</v>
      </c>
      <c r="AY128" s="216" t="s">
        <v>138</v>
      </c>
    </row>
    <row r="129" spans="1:65" s="2" customFormat="1" ht="16.5" customHeight="1">
      <c r="A129" s="33"/>
      <c r="B129" s="34"/>
      <c r="C129" s="191" t="s">
        <v>152</v>
      </c>
      <c r="D129" s="191" t="s">
        <v>140</v>
      </c>
      <c r="E129" s="192" t="s">
        <v>257</v>
      </c>
      <c r="F129" s="193" t="s">
        <v>258</v>
      </c>
      <c r="G129" s="194" t="s">
        <v>175</v>
      </c>
      <c r="H129" s="195">
        <v>24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39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144</v>
      </c>
      <c r="AT129" s="203" t="s">
        <v>140</v>
      </c>
      <c r="AU129" s="203" t="s">
        <v>83</v>
      </c>
      <c r="AY129" s="16" t="s">
        <v>138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81</v>
      </c>
      <c r="BK129" s="204">
        <f>ROUND(I129*H129,2)</f>
        <v>0</v>
      </c>
      <c r="BL129" s="16" t="s">
        <v>144</v>
      </c>
      <c r="BM129" s="203" t="s">
        <v>259</v>
      </c>
    </row>
    <row r="130" spans="1:65" s="13" customFormat="1" ht="20.399999999999999">
      <c r="B130" s="205"/>
      <c r="C130" s="206"/>
      <c r="D130" s="207" t="s">
        <v>150</v>
      </c>
      <c r="E130" s="208" t="s">
        <v>1</v>
      </c>
      <c r="F130" s="209" t="s">
        <v>260</v>
      </c>
      <c r="G130" s="206"/>
      <c r="H130" s="210">
        <v>24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150</v>
      </c>
      <c r="AU130" s="216" t="s">
        <v>83</v>
      </c>
      <c r="AV130" s="13" t="s">
        <v>83</v>
      </c>
      <c r="AW130" s="13" t="s">
        <v>31</v>
      </c>
      <c r="AX130" s="13" t="s">
        <v>81</v>
      </c>
      <c r="AY130" s="216" t="s">
        <v>138</v>
      </c>
    </row>
    <row r="131" spans="1:65" s="2" customFormat="1" ht="16.5" customHeight="1">
      <c r="A131" s="33"/>
      <c r="B131" s="34"/>
      <c r="C131" s="191" t="s">
        <v>144</v>
      </c>
      <c r="D131" s="191" t="s">
        <v>140</v>
      </c>
      <c r="E131" s="192" t="s">
        <v>261</v>
      </c>
      <c r="F131" s="193" t="s">
        <v>262</v>
      </c>
      <c r="G131" s="194" t="s">
        <v>175</v>
      </c>
      <c r="H131" s="195">
        <v>24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39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144</v>
      </c>
      <c r="AT131" s="203" t="s">
        <v>140</v>
      </c>
      <c r="AU131" s="203" t="s">
        <v>83</v>
      </c>
      <c r="AY131" s="16" t="s">
        <v>138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81</v>
      </c>
      <c r="BK131" s="204">
        <f>ROUND(I131*H131,2)</f>
        <v>0</v>
      </c>
      <c r="BL131" s="16" t="s">
        <v>144</v>
      </c>
      <c r="BM131" s="203" t="s">
        <v>263</v>
      </c>
    </row>
    <row r="132" spans="1:65" s="13" customFormat="1" ht="10.199999999999999">
      <c r="B132" s="205"/>
      <c r="C132" s="206"/>
      <c r="D132" s="207" t="s">
        <v>150</v>
      </c>
      <c r="E132" s="208" t="s">
        <v>1</v>
      </c>
      <c r="F132" s="209" t="s">
        <v>264</v>
      </c>
      <c r="G132" s="206"/>
      <c r="H132" s="210">
        <v>24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150</v>
      </c>
      <c r="AU132" s="216" t="s">
        <v>83</v>
      </c>
      <c r="AV132" s="13" t="s">
        <v>83</v>
      </c>
      <c r="AW132" s="13" t="s">
        <v>31</v>
      </c>
      <c r="AX132" s="13" t="s">
        <v>81</v>
      </c>
      <c r="AY132" s="216" t="s">
        <v>138</v>
      </c>
    </row>
    <row r="133" spans="1:65" s="2" customFormat="1" ht="21.75" customHeight="1">
      <c r="A133" s="33"/>
      <c r="B133" s="34"/>
      <c r="C133" s="217" t="s">
        <v>162</v>
      </c>
      <c r="D133" s="217" t="s">
        <v>165</v>
      </c>
      <c r="E133" s="218" t="s">
        <v>265</v>
      </c>
      <c r="F133" s="219" t="s">
        <v>266</v>
      </c>
      <c r="G133" s="220" t="s">
        <v>175</v>
      </c>
      <c r="H133" s="221">
        <v>24</v>
      </c>
      <c r="I133" s="222"/>
      <c r="J133" s="223">
        <f>ROUND(I133*H133,2)</f>
        <v>0</v>
      </c>
      <c r="K133" s="224"/>
      <c r="L133" s="225"/>
      <c r="M133" s="226" t="s">
        <v>1</v>
      </c>
      <c r="N133" s="227" t="s">
        <v>39</v>
      </c>
      <c r="O133" s="70"/>
      <c r="P133" s="201">
        <f>O133*H133</f>
        <v>0</v>
      </c>
      <c r="Q133" s="201">
        <v>1.8000000000000001E-4</v>
      </c>
      <c r="R133" s="201">
        <f>Q133*H133</f>
        <v>4.3200000000000001E-3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169</v>
      </c>
      <c r="AT133" s="203" t="s">
        <v>165</v>
      </c>
      <c r="AU133" s="203" t="s">
        <v>83</v>
      </c>
      <c r="AY133" s="16" t="s">
        <v>138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81</v>
      </c>
      <c r="BK133" s="204">
        <f>ROUND(I133*H133,2)</f>
        <v>0</v>
      </c>
      <c r="BL133" s="16" t="s">
        <v>144</v>
      </c>
      <c r="BM133" s="203" t="s">
        <v>267</v>
      </c>
    </row>
    <row r="134" spans="1:65" s="2" customFormat="1" ht="16.5" customHeight="1">
      <c r="A134" s="33"/>
      <c r="B134" s="34"/>
      <c r="C134" s="191" t="s">
        <v>164</v>
      </c>
      <c r="D134" s="191" t="s">
        <v>140</v>
      </c>
      <c r="E134" s="192" t="s">
        <v>268</v>
      </c>
      <c r="F134" s="193" t="s">
        <v>269</v>
      </c>
      <c r="G134" s="194" t="s">
        <v>175</v>
      </c>
      <c r="H134" s="195">
        <v>24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39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144</v>
      </c>
      <c r="AT134" s="203" t="s">
        <v>140</v>
      </c>
      <c r="AU134" s="203" t="s">
        <v>83</v>
      </c>
      <c r="AY134" s="16" t="s">
        <v>138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81</v>
      </c>
      <c r="BK134" s="204">
        <f>ROUND(I134*H134,2)</f>
        <v>0</v>
      </c>
      <c r="BL134" s="16" t="s">
        <v>144</v>
      </c>
      <c r="BM134" s="203" t="s">
        <v>270</v>
      </c>
    </row>
    <row r="135" spans="1:65" s="13" customFormat="1" ht="10.199999999999999">
      <c r="B135" s="205"/>
      <c r="C135" s="206"/>
      <c r="D135" s="207" t="s">
        <v>150</v>
      </c>
      <c r="E135" s="208" t="s">
        <v>1</v>
      </c>
      <c r="F135" s="209" t="s">
        <v>264</v>
      </c>
      <c r="G135" s="206"/>
      <c r="H135" s="210">
        <v>24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150</v>
      </c>
      <c r="AU135" s="216" t="s">
        <v>83</v>
      </c>
      <c r="AV135" s="13" t="s">
        <v>83</v>
      </c>
      <c r="AW135" s="13" t="s">
        <v>31</v>
      </c>
      <c r="AX135" s="13" t="s">
        <v>81</v>
      </c>
      <c r="AY135" s="216" t="s">
        <v>138</v>
      </c>
    </row>
    <row r="136" spans="1:65" s="2" customFormat="1" ht="21.75" customHeight="1">
      <c r="A136" s="33"/>
      <c r="B136" s="34"/>
      <c r="C136" s="217" t="s">
        <v>172</v>
      </c>
      <c r="D136" s="217" t="s">
        <v>165</v>
      </c>
      <c r="E136" s="218" t="s">
        <v>271</v>
      </c>
      <c r="F136" s="219" t="s">
        <v>272</v>
      </c>
      <c r="G136" s="220" t="s">
        <v>175</v>
      </c>
      <c r="H136" s="221">
        <v>24</v>
      </c>
      <c r="I136" s="222"/>
      <c r="J136" s="223">
        <f>ROUND(I136*H136,2)</f>
        <v>0</v>
      </c>
      <c r="K136" s="224"/>
      <c r="L136" s="225"/>
      <c r="M136" s="226" t="s">
        <v>1</v>
      </c>
      <c r="N136" s="227" t="s">
        <v>39</v>
      </c>
      <c r="O136" s="70"/>
      <c r="P136" s="201">
        <f>O136*H136</f>
        <v>0</v>
      </c>
      <c r="Q136" s="201">
        <v>9.0000000000000006E-5</v>
      </c>
      <c r="R136" s="201">
        <f>Q136*H136</f>
        <v>2.16E-3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169</v>
      </c>
      <c r="AT136" s="203" t="s">
        <v>165</v>
      </c>
      <c r="AU136" s="203" t="s">
        <v>83</v>
      </c>
      <c r="AY136" s="16" t="s">
        <v>138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81</v>
      </c>
      <c r="BK136" s="204">
        <f>ROUND(I136*H136,2)</f>
        <v>0</v>
      </c>
      <c r="BL136" s="16" t="s">
        <v>144</v>
      </c>
      <c r="BM136" s="203" t="s">
        <v>273</v>
      </c>
    </row>
    <row r="137" spans="1:65" s="2" customFormat="1" ht="16.5" customHeight="1">
      <c r="A137" s="33"/>
      <c r="B137" s="34"/>
      <c r="C137" s="191" t="s">
        <v>169</v>
      </c>
      <c r="D137" s="191" t="s">
        <v>140</v>
      </c>
      <c r="E137" s="192" t="s">
        <v>274</v>
      </c>
      <c r="F137" s="193" t="s">
        <v>275</v>
      </c>
      <c r="G137" s="194" t="s">
        <v>175</v>
      </c>
      <c r="H137" s="195">
        <v>48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39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144</v>
      </c>
      <c r="AT137" s="203" t="s">
        <v>140</v>
      </c>
      <c r="AU137" s="203" t="s">
        <v>83</v>
      </c>
      <c r="AY137" s="16" t="s">
        <v>138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81</v>
      </c>
      <c r="BK137" s="204">
        <f>ROUND(I137*H137,2)</f>
        <v>0</v>
      </c>
      <c r="BL137" s="16" t="s">
        <v>144</v>
      </c>
      <c r="BM137" s="203" t="s">
        <v>276</v>
      </c>
    </row>
    <row r="138" spans="1:65" s="13" customFormat="1" ht="10.199999999999999">
      <c r="B138" s="205"/>
      <c r="C138" s="206"/>
      <c r="D138" s="207" t="s">
        <v>150</v>
      </c>
      <c r="E138" s="208" t="s">
        <v>1</v>
      </c>
      <c r="F138" s="209" t="s">
        <v>277</v>
      </c>
      <c r="G138" s="206"/>
      <c r="H138" s="210">
        <v>48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150</v>
      </c>
      <c r="AU138" s="216" t="s">
        <v>83</v>
      </c>
      <c r="AV138" s="13" t="s">
        <v>83</v>
      </c>
      <c r="AW138" s="13" t="s">
        <v>31</v>
      </c>
      <c r="AX138" s="13" t="s">
        <v>81</v>
      </c>
      <c r="AY138" s="216" t="s">
        <v>138</v>
      </c>
    </row>
    <row r="139" spans="1:65" s="2" customFormat="1" ht="21.75" customHeight="1">
      <c r="A139" s="33"/>
      <c r="B139" s="34"/>
      <c r="C139" s="217" t="s">
        <v>180</v>
      </c>
      <c r="D139" s="217" t="s">
        <v>165</v>
      </c>
      <c r="E139" s="218" t="s">
        <v>278</v>
      </c>
      <c r="F139" s="219" t="s">
        <v>279</v>
      </c>
      <c r="G139" s="220" t="s">
        <v>175</v>
      </c>
      <c r="H139" s="221">
        <v>48</v>
      </c>
      <c r="I139" s="222"/>
      <c r="J139" s="223">
        <f>ROUND(I139*H139,2)</f>
        <v>0</v>
      </c>
      <c r="K139" s="224"/>
      <c r="L139" s="225"/>
      <c r="M139" s="226" t="s">
        <v>1</v>
      </c>
      <c r="N139" s="227" t="s">
        <v>39</v>
      </c>
      <c r="O139" s="70"/>
      <c r="P139" s="201">
        <f>O139*H139</f>
        <v>0</v>
      </c>
      <c r="Q139" s="201">
        <v>5.1999999999999995E-4</v>
      </c>
      <c r="R139" s="201">
        <f>Q139*H139</f>
        <v>2.4959999999999996E-2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169</v>
      </c>
      <c r="AT139" s="203" t="s">
        <v>165</v>
      </c>
      <c r="AU139" s="203" t="s">
        <v>83</v>
      </c>
      <c r="AY139" s="16" t="s">
        <v>138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81</v>
      </c>
      <c r="BK139" s="204">
        <f>ROUND(I139*H139,2)</f>
        <v>0</v>
      </c>
      <c r="BL139" s="16" t="s">
        <v>144</v>
      </c>
      <c r="BM139" s="203" t="s">
        <v>280</v>
      </c>
    </row>
    <row r="140" spans="1:65" s="2" customFormat="1" ht="16.5" customHeight="1">
      <c r="A140" s="33"/>
      <c r="B140" s="34"/>
      <c r="C140" s="191" t="s">
        <v>184</v>
      </c>
      <c r="D140" s="191" t="s">
        <v>140</v>
      </c>
      <c r="E140" s="192" t="s">
        <v>281</v>
      </c>
      <c r="F140" s="193" t="s">
        <v>282</v>
      </c>
      <c r="G140" s="194" t="s">
        <v>175</v>
      </c>
      <c r="H140" s="195">
        <v>48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39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144</v>
      </c>
      <c r="AT140" s="203" t="s">
        <v>140</v>
      </c>
      <c r="AU140" s="203" t="s">
        <v>83</v>
      </c>
      <c r="AY140" s="16" t="s">
        <v>138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81</v>
      </c>
      <c r="BK140" s="204">
        <f>ROUND(I140*H140,2)</f>
        <v>0</v>
      </c>
      <c r="BL140" s="16" t="s">
        <v>144</v>
      </c>
      <c r="BM140" s="203" t="s">
        <v>283</v>
      </c>
    </row>
    <row r="141" spans="1:65" s="13" customFormat="1" ht="10.199999999999999">
      <c r="B141" s="205"/>
      <c r="C141" s="206"/>
      <c r="D141" s="207" t="s">
        <v>150</v>
      </c>
      <c r="E141" s="208" t="s">
        <v>1</v>
      </c>
      <c r="F141" s="209" t="s">
        <v>277</v>
      </c>
      <c r="G141" s="206"/>
      <c r="H141" s="210">
        <v>48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150</v>
      </c>
      <c r="AU141" s="216" t="s">
        <v>83</v>
      </c>
      <c r="AV141" s="13" t="s">
        <v>83</v>
      </c>
      <c r="AW141" s="13" t="s">
        <v>31</v>
      </c>
      <c r="AX141" s="13" t="s">
        <v>81</v>
      </c>
      <c r="AY141" s="216" t="s">
        <v>138</v>
      </c>
    </row>
    <row r="142" spans="1:65" s="2" customFormat="1" ht="21.75" customHeight="1">
      <c r="A142" s="33"/>
      <c r="B142" s="34"/>
      <c r="C142" s="217" t="s">
        <v>190</v>
      </c>
      <c r="D142" s="217" t="s">
        <v>165</v>
      </c>
      <c r="E142" s="218" t="s">
        <v>284</v>
      </c>
      <c r="F142" s="219" t="s">
        <v>285</v>
      </c>
      <c r="G142" s="220" t="s">
        <v>175</v>
      </c>
      <c r="H142" s="221">
        <v>48</v>
      </c>
      <c r="I142" s="222"/>
      <c r="J142" s="223">
        <f>ROUND(I142*H142,2)</f>
        <v>0</v>
      </c>
      <c r="K142" s="224"/>
      <c r="L142" s="225"/>
      <c r="M142" s="226" t="s">
        <v>1</v>
      </c>
      <c r="N142" s="227" t="s">
        <v>39</v>
      </c>
      <c r="O142" s="70"/>
      <c r="P142" s="201">
        <f>O142*H142</f>
        <v>0</v>
      </c>
      <c r="Q142" s="201">
        <v>9.0000000000000006E-5</v>
      </c>
      <c r="R142" s="201">
        <f>Q142*H142</f>
        <v>4.3200000000000001E-3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169</v>
      </c>
      <c r="AT142" s="203" t="s">
        <v>165</v>
      </c>
      <c r="AU142" s="203" t="s">
        <v>83</v>
      </c>
      <c r="AY142" s="16" t="s">
        <v>138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81</v>
      </c>
      <c r="BK142" s="204">
        <f>ROUND(I142*H142,2)</f>
        <v>0</v>
      </c>
      <c r="BL142" s="16" t="s">
        <v>144</v>
      </c>
      <c r="BM142" s="203" t="s">
        <v>286</v>
      </c>
    </row>
    <row r="143" spans="1:65" s="2" customFormat="1" ht="21.75" customHeight="1">
      <c r="A143" s="33"/>
      <c r="B143" s="34"/>
      <c r="C143" s="191" t="s">
        <v>194</v>
      </c>
      <c r="D143" s="191" t="s">
        <v>140</v>
      </c>
      <c r="E143" s="192" t="s">
        <v>287</v>
      </c>
      <c r="F143" s="193" t="s">
        <v>288</v>
      </c>
      <c r="G143" s="194" t="s">
        <v>250</v>
      </c>
      <c r="H143" s="195">
        <v>40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39</v>
      </c>
      <c r="O143" s="70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144</v>
      </c>
      <c r="AT143" s="203" t="s">
        <v>140</v>
      </c>
      <c r="AU143" s="203" t="s">
        <v>83</v>
      </c>
      <c r="AY143" s="16" t="s">
        <v>138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81</v>
      </c>
      <c r="BK143" s="204">
        <f>ROUND(I143*H143,2)</f>
        <v>0</v>
      </c>
      <c r="BL143" s="16" t="s">
        <v>144</v>
      </c>
      <c r="BM143" s="203" t="s">
        <v>289</v>
      </c>
    </row>
    <row r="144" spans="1:65" s="13" customFormat="1" ht="10.199999999999999">
      <c r="B144" s="205"/>
      <c r="C144" s="206"/>
      <c r="D144" s="207" t="s">
        <v>150</v>
      </c>
      <c r="E144" s="208" t="s">
        <v>1</v>
      </c>
      <c r="F144" s="209" t="s">
        <v>290</v>
      </c>
      <c r="G144" s="206"/>
      <c r="H144" s="210">
        <v>40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150</v>
      </c>
      <c r="AU144" s="216" t="s">
        <v>83</v>
      </c>
      <c r="AV144" s="13" t="s">
        <v>83</v>
      </c>
      <c r="AW144" s="13" t="s">
        <v>31</v>
      </c>
      <c r="AX144" s="13" t="s">
        <v>81</v>
      </c>
      <c r="AY144" s="216" t="s">
        <v>138</v>
      </c>
    </row>
    <row r="145" spans="1:65" s="2" customFormat="1" ht="21.75" customHeight="1">
      <c r="A145" s="33"/>
      <c r="B145" s="34"/>
      <c r="C145" s="191" t="s">
        <v>198</v>
      </c>
      <c r="D145" s="191" t="s">
        <v>140</v>
      </c>
      <c r="E145" s="192" t="s">
        <v>291</v>
      </c>
      <c r="F145" s="193" t="s">
        <v>292</v>
      </c>
      <c r="G145" s="194" t="s">
        <v>293</v>
      </c>
      <c r="H145" s="195">
        <v>2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39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144</v>
      </c>
      <c r="AT145" s="203" t="s">
        <v>140</v>
      </c>
      <c r="AU145" s="203" t="s">
        <v>83</v>
      </c>
      <c r="AY145" s="16" t="s">
        <v>138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81</v>
      </c>
      <c r="BK145" s="204">
        <f>ROUND(I145*H145,2)</f>
        <v>0</v>
      </c>
      <c r="BL145" s="16" t="s">
        <v>144</v>
      </c>
      <c r="BM145" s="203" t="s">
        <v>294</v>
      </c>
    </row>
    <row r="146" spans="1:65" s="13" customFormat="1" ht="10.199999999999999">
      <c r="B146" s="205"/>
      <c r="C146" s="206"/>
      <c r="D146" s="207" t="s">
        <v>150</v>
      </c>
      <c r="E146" s="208" t="s">
        <v>1</v>
      </c>
      <c r="F146" s="209" t="s">
        <v>256</v>
      </c>
      <c r="G146" s="206"/>
      <c r="H146" s="210">
        <v>2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150</v>
      </c>
      <c r="AU146" s="216" t="s">
        <v>83</v>
      </c>
      <c r="AV146" s="13" t="s">
        <v>83</v>
      </c>
      <c r="AW146" s="13" t="s">
        <v>31</v>
      </c>
      <c r="AX146" s="13" t="s">
        <v>81</v>
      </c>
      <c r="AY146" s="216" t="s">
        <v>138</v>
      </c>
    </row>
    <row r="147" spans="1:65" s="2" customFormat="1" ht="21.75" customHeight="1">
      <c r="A147" s="33"/>
      <c r="B147" s="34"/>
      <c r="C147" s="191" t="s">
        <v>203</v>
      </c>
      <c r="D147" s="191" t="s">
        <v>140</v>
      </c>
      <c r="E147" s="192" t="s">
        <v>295</v>
      </c>
      <c r="F147" s="193" t="s">
        <v>296</v>
      </c>
      <c r="G147" s="194" t="s">
        <v>293</v>
      </c>
      <c r="H147" s="195">
        <v>2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39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144</v>
      </c>
      <c r="AT147" s="203" t="s">
        <v>140</v>
      </c>
      <c r="AU147" s="203" t="s">
        <v>83</v>
      </c>
      <c r="AY147" s="16" t="s">
        <v>138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81</v>
      </c>
      <c r="BK147" s="204">
        <f>ROUND(I147*H147,2)</f>
        <v>0</v>
      </c>
      <c r="BL147" s="16" t="s">
        <v>144</v>
      </c>
      <c r="BM147" s="203" t="s">
        <v>297</v>
      </c>
    </row>
    <row r="148" spans="1:65" s="13" customFormat="1" ht="10.199999999999999">
      <c r="B148" s="205"/>
      <c r="C148" s="206"/>
      <c r="D148" s="207" t="s">
        <v>150</v>
      </c>
      <c r="E148" s="208" t="s">
        <v>1</v>
      </c>
      <c r="F148" s="209" t="s">
        <v>256</v>
      </c>
      <c r="G148" s="206"/>
      <c r="H148" s="210">
        <v>2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150</v>
      </c>
      <c r="AU148" s="216" t="s">
        <v>83</v>
      </c>
      <c r="AV148" s="13" t="s">
        <v>83</v>
      </c>
      <c r="AW148" s="13" t="s">
        <v>31</v>
      </c>
      <c r="AX148" s="13" t="s">
        <v>81</v>
      </c>
      <c r="AY148" s="216" t="s">
        <v>138</v>
      </c>
    </row>
    <row r="149" spans="1:65" s="2" customFormat="1" ht="33" customHeight="1">
      <c r="A149" s="33"/>
      <c r="B149" s="34"/>
      <c r="C149" s="191" t="s">
        <v>8</v>
      </c>
      <c r="D149" s="191" t="s">
        <v>140</v>
      </c>
      <c r="E149" s="192" t="s">
        <v>298</v>
      </c>
      <c r="F149" s="193" t="s">
        <v>299</v>
      </c>
      <c r="G149" s="194" t="s">
        <v>250</v>
      </c>
      <c r="H149" s="195">
        <v>200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39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144</v>
      </c>
      <c r="AT149" s="203" t="s">
        <v>140</v>
      </c>
      <c r="AU149" s="203" t="s">
        <v>83</v>
      </c>
      <c r="AY149" s="16" t="s">
        <v>138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81</v>
      </c>
      <c r="BK149" s="204">
        <f>ROUND(I149*H149,2)</f>
        <v>0</v>
      </c>
      <c r="BL149" s="16" t="s">
        <v>144</v>
      </c>
      <c r="BM149" s="203" t="s">
        <v>300</v>
      </c>
    </row>
    <row r="150" spans="1:65" s="2" customFormat="1" ht="33" customHeight="1">
      <c r="A150" s="33"/>
      <c r="B150" s="34"/>
      <c r="C150" s="191" t="s">
        <v>213</v>
      </c>
      <c r="D150" s="191" t="s">
        <v>140</v>
      </c>
      <c r="E150" s="192" t="s">
        <v>301</v>
      </c>
      <c r="F150" s="193" t="s">
        <v>302</v>
      </c>
      <c r="G150" s="194" t="s">
        <v>250</v>
      </c>
      <c r="H150" s="195">
        <v>200</v>
      </c>
      <c r="I150" s="196"/>
      <c r="J150" s="197">
        <f>ROUND(I150*H150,2)</f>
        <v>0</v>
      </c>
      <c r="K150" s="198"/>
      <c r="L150" s="38"/>
      <c r="M150" s="239" t="s">
        <v>1</v>
      </c>
      <c r="N150" s="240" t="s">
        <v>39</v>
      </c>
      <c r="O150" s="241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144</v>
      </c>
      <c r="AT150" s="203" t="s">
        <v>140</v>
      </c>
      <c r="AU150" s="203" t="s">
        <v>83</v>
      </c>
      <c r="AY150" s="16" t="s">
        <v>138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81</v>
      </c>
      <c r="BK150" s="204">
        <f>ROUND(I150*H150,2)</f>
        <v>0</v>
      </c>
      <c r="BL150" s="16" t="s">
        <v>144</v>
      </c>
      <c r="BM150" s="203" t="s">
        <v>303</v>
      </c>
    </row>
    <row r="151" spans="1:65" s="2" customFormat="1" ht="6.9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ZG5QbuWTgfLuBm54PbVvx1BITu/lRLHhGyHQxTqLO9KFx/PojboBFkMq4Q9+X++W/RHtY6w5/qb2iXKPvep1PQ==" saltValue="Gi3Q5ulzr0WWyBOOm9a8mrYwGq2z/0kgCXz/uROAioX1btQoH82tcHycKB4pWLTiaO+XSjMr2iAhQvu6yFJqhg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94</v>
      </c>
    </row>
    <row r="3" spans="1:46" s="1" customFormat="1" ht="6.9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83</v>
      </c>
    </row>
    <row r="4" spans="1:46" s="1" customFormat="1" ht="24.9" hidden="1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" hidden="1" customHeight="1">
      <c r="B5" s="19"/>
      <c r="L5" s="19"/>
    </row>
    <row r="6" spans="1:46" s="1" customFormat="1" ht="12" hidden="1" customHeight="1">
      <c r="B6" s="19"/>
      <c r="D6" s="118" t="s">
        <v>16</v>
      </c>
      <c r="L6" s="19"/>
    </row>
    <row r="7" spans="1:46" s="1" customFormat="1" ht="26.25" hidden="1" customHeight="1">
      <c r="B7" s="19"/>
      <c r="E7" s="292" t="str">
        <f>'Rekapitulace stavby'!K6</f>
        <v>Oprava mostů v km 9,505 a 14,617 na trati Velká Bystřice - Domašov</v>
      </c>
      <c r="F7" s="293"/>
      <c r="G7" s="293"/>
      <c r="H7" s="293"/>
      <c r="L7" s="19"/>
    </row>
    <row r="8" spans="1:46" s="1" customFormat="1" ht="12" hidden="1" customHeight="1">
      <c r="B8" s="19"/>
      <c r="D8" s="118" t="s">
        <v>106</v>
      </c>
      <c r="L8" s="19"/>
    </row>
    <row r="9" spans="1:46" s="2" customFormat="1" ht="16.5" hidden="1" customHeight="1">
      <c r="A9" s="33"/>
      <c r="B9" s="38"/>
      <c r="C9" s="33"/>
      <c r="D9" s="33"/>
      <c r="E9" s="292" t="s">
        <v>107</v>
      </c>
      <c r="F9" s="294"/>
      <c r="G9" s="294"/>
      <c r="H9" s="29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295" t="s">
        <v>304</v>
      </c>
      <c r="F11" s="294"/>
      <c r="G11" s="294"/>
      <c r="H11" s="29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296" t="str">
        <f>'Rekapitulace stavby'!E14</f>
        <v>Vyplň údaj</v>
      </c>
      <c r="F20" s="297"/>
      <c r="G20" s="297"/>
      <c r="H20" s="29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">
        <v>25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33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20"/>
      <c r="B29" s="121"/>
      <c r="C29" s="120"/>
      <c r="D29" s="120"/>
      <c r="E29" s="298" t="s">
        <v>1</v>
      </c>
      <c r="F29" s="298"/>
      <c r="G29" s="298"/>
      <c r="H29" s="29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34</v>
      </c>
      <c r="E32" s="33"/>
      <c r="F32" s="33"/>
      <c r="G32" s="33"/>
      <c r="H32" s="33"/>
      <c r="I32" s="33"/>
      <c r="J32" s="125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33"/>
      <c r="F34" s="126" t="s">
        <v>36</v>
      </c>
      <c r="G34" s="33"/>
      <c r="H34" s="33"/>
      <c r="I34" s="126" t="s">
        <v>35</v>
      </c>
      <c r="J34" s="126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127" t="s">
        <v>38</v>
      </c>
      <c r="E35" s="118" t="s">
        <v>39</v>
      </c>
      <c r="F35" s="128">
        <f>ROUND((SUM(BE123:BE129)),  2)</f>
        <v>0</v>
      </c>
      <c r="G35" s="33"/>
      <c r="H35" s="33"/>
      <c r="I35" s="129">
        <v>0.21</v>
      </c>
      <c r="J35" s="128">
        <f>ROUND(((SUM(BE123:BE129))*I35),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40</v>
      </c>
      <c r="F36" s="128">
        <f>ROUND((SUM(BF123:BF129)),  2)</f>
        <v>0</v>
      </c>
      <c r="G36" s="33"/>
      <c r="H36" s="33"/>
      <c r="I36" s="129">
        <v>0.15</v>
      </c>
      <c r="J36" s="128">
        <f>ROUND(((SUM(BF123:BF129))*I36),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41</v>
      </c>
      <c r="F37" s="128">
        <f>ROUND((SUM(BG123:BG129)),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42</v>
      </c>
      <c r="F38" s="128">
        <f>ROUND((SUM(BH123:BH129)),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43</v>
      </c>
      <c r="F39" s="128">
        <f>ROUND((SUM(BI123:BI129)),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44</v>
      </c>
      <c r="E41" s="132"/>
      <c r="F41" s="132"/>
      <c r="G41" s="133" t="s">
        <v>45</v>
      </c>
      <c r="H41" s="134" t="s">
        <v>46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0.199999999999999" hidden="1">
      <c r="B51" s="19"/>
      <c r="L51" s="19"/>
    </row>
    <row r="52" spans="1:31" ht="10.199999999999999" hidden="1">
      <c r="B52" s="19"/>
      <c r="L52" s="19"/>
    </row>
    <row r="53" spans="1:31" ht="10.199999999999999" hidden="1">
      <c r="B53" s="19"/>
      <c r="L53" s="19"/>
    </row>
    <row r="54" spans="1:31" ht="10.199999999999999" hidden="1">
      <c r="B54" s="19"/>
      <c r="L54" s="19"/>
    </row>
    <row r="55" spans="1:31" ht="10.199999999999999" hidden="1">
      <c r="B55" s="19"/>
      <c r="L55" s="19"/>
    </row>
    <row r="56" spans="1:31" ht="10.199999999999999" hidden="1">
      <c r="B56" s="19"/>
      <c r="L56" s="19"/>
    </row>
    <row r="57" spans="1:31" ht="10.199999999999999" hidden="1">
      <c r="B57" s="19"/>
      <c r="L57" s="19"/>
    </row>
    <row r="58" spans="1:31" ht="10.199999999999999" hidden="1">
      <c r="B58" s="19"/>
      <c r="L58" s="19"/>
    </row>
    <row r="59" spans="1:31" ht="10.199999999999999" hidden="1">
      <c r="B59" s="19"/>
      <c r="L59" s="19"/>
    </row>
    <row r="60" spans="1:31" ht="10.199999999999999" hidden="1">
      <c r="B60" s="19"/>
      <c r="L60" s="19"/>
    </row>
    <row r="61" spans="1:31" s="2" customFormat="1" ht="13.2" hidden="1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 hidden="1">
      <c r="B62" s="19"/>
      <c r="L62" s="19"/>
    </row>
    <row r="63" spans="1:31" ht="10.199999999999999" hidden="1">
      <c r="B63" s="19"/>
      <c r="L63" s="19"/>
    </row>
    <row r="64" spans="1:31" ht="10.199999999999999" hidden="1">
      <c r="B64" s="19"/>
      <c r="L64" s="19"/>
    </row>
    <row r="65" spans="1:31" s="2" customFormat="1" ht="13.2" hidden="1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 hidden="1">
      <c r="B66" s="19"/>
      <c r="L66" s="19"/>
    </row>
    <row r="67" spans="1:31" ht="10.199999999999999" hidden="1">
      <c r="B67" s="19"/>
      <c r="L67" s="19"/>
    </row>
    <row r="68" spans="1:31" ht="10.199999999999999" hidden="1">
      <c r="B68" s="19"/>
      <c r="L68" s="19"/>
    </row>
    <row r="69" spans="1:31" ht="10.199999999999999" hidden="1">
      <c r="B69" s="19"/>
      <c r="L69" s="19"/>
    </row>
    <row r="70" spans="1:31" ht="10.199999999999999" hidden="1">
      <c r="B70" s="19"/>
      <c r="L70" s="19"/>
    </row>
    <row r="71" spans="1:31" ht="10.199999999999999" hidden="1">
      <c r="B71" s="19"/>
      <c r="L71" s="19"/>
    </row>
    <row r="72" spans="1:31" ht="10.199999999999999" hidden="1">
      <c r="B72" s="19"/>
      <c r="L72" s="19"/>
    </row>
    <row r="73" spans="1:31" ht="10.199999999999999" hidden="1">
      <c r="B73" s="19"/>
      <c r="L73" s="19"/>
    </row>
    <row r="74" spans="1:31" ht="10.199999999999999" hidden="1">
      <c r="B74" s="19"/>
      <c r="L74" s="19"/>
    </row>
    <row r="75" spans="1:31" ht="10.199999999999999" hidden="1">
      <c r="B75" s="19"/>
      <c r="L75" s="19"/>
    </row>
    <row r="76" spans="1:31" s="2" customFormat="1" ht="13.2" hidden="1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.199999999999999" hidden="1"/>
    <row r="79" spans="1:31" ht="10.199999999999999" hidden="1"/>
    <row r="80" spans="1:31" ht="10.199999999999999" hidden="1"/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5"/>
      <c r="D85" s="35"/>
      <c r="E85" s="299" t="str">
        <f>E7</f>
        <v>Oprava mostů v km 9,505 a 14,617 na trati Velká Bystřice - Domašov</v>
      </c>
      <c r="F85" s="300"/>
      <c r="G85" s="300"/>
      <c r="H85" s="30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9" t="s">
        <v>107</v>
      </c>
      <c r="F87" s="301"/>
      <c r="G87" s="301"/>
      <c r="H87" s="30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7" t="str">
        <f>E11</f>
        <v>01.VON - Vedlejší a ostatní náklady</v>
      </c>
      <c r="F89" s="301"/>
      <c r="G89" s="301"/>
      <c r="H89" s="301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TÚ 2191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23</v>
      </c>
      <c r="D93" s="35"/>
      <c r="E93" s="35"/>
      <c r="F93" s="26" t="str">
        <f>E17</f>
        <v>Správa železnic, státní organizace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5.65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Správa železnic, státní organizace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" customHeight="1">
      <c r="B99" s="152"/>
      <c r="C99" s="153"/>
      <c r="D99" s="154" t="s">
        <v>305</v>
      </c>
      <c r="E99" s="155"/>
      <c r="F99" s="155"/>
      <c r="G99" s="155"/>
      <c r="H99" s="155"/>
      <c r="I99" s="155"/>
      <c r="J99" s="156">
        <f>J124</f>
        <v>0</v>
      </c>
      <c r="K99" s="153"/>
      <c r="L99" s="157"/>
    </row>
    <row r="100" spans="1:47" s="10" customFormat="1" ht="19.95" customHeight="1">
      <c r="B100" s="158"/>
      <c r="C100" s="103"/>
      <c r="D100" s="159" t="s">
        <v>306</v>
      </c>
      <c r="E100" s="160"/>
      <c r="F100" s="160"/>
      <c r="G100" s="160"/>
      <c r="H100" s="160"/>
      <c r="I100" s="160"/>
      <c r="J100" s="161">
        <f>J125</f>
        <v>0</v>
      </c>
      <c r="K100" s="103"/>
      <c r="L100" s="162"/>
    </row>
    <row r="101" spans="1:47" s="10" customFormat="1" ht="19.95" customHeight="1">
      <c r="B101" s="158"/>
      <c r="C101" s="103"/>
      <c r="D101" s="159" t="s">
        <v>307</v>
      </c>
      <c r="E101" s="160"/>
      <c r="F101" s="160"/>
      <c r="G101" s="160"/>
      <c r="H101" s="160"/>
      <c r="I101" s="160"/>
      <c r="J101" s="161">
        <f>J128</f>
        <v>0</v>
      </c>
      <c r="K101" s="103"/>
      <c r="L101" s="162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" customHeight="1">
      <c r="A108" s="33"/>
      <c r="B108" s="34"/>
      <c r="C108" s="22" t="s">
        <v>123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5"/>
      <c r="D111" s="35"/>
      <c r="E111" s="299" t="str">
        <f>E7</f>
        <v>Oprava mostů v km 9,505 a 14,617 na trati Velká Bystřice - Domašov</v>
      </c>
      <c r="F111" s="300"/>
      <c r="G111" s="300"/>
      <c r="H111" s="300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106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299" t="s">
        <v>107</v>
      </c>
      <c r="F113" s="301"/>
      <c r="G113" s="301"/>
      <c r="H113" s="301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108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47" t="str">
        <f>E11</f>
        <v>01.VON - Vedlejší a ostatní náklady</v>
      </c>
      <c r="F115" s="301"/>
      <c r="G115" s="301"/>
      <c r="H115" s="301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>TÚ 2191</v>
      </c>
      <c r="G117" s="35"/>
      <c r="H117" s="35"/>
      <c r="I117" s="28" t="s">
        <v>22</v>
      </c>
      <c r="J117" s="65">
        <f>IF(J14="","",J14)</f>
        <v>0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23</v>
      </c>
      <c r="D119" s="35"/>
      <c r="E119" s="35"/>
      <c r="F119" s="26" t="str">
        <f>E17</f>
        <v>Správa železnic, státní organizace</v>
      </c>
      <c r="G119" s="35"/>
      <c r="H119" s="35"/>
      <c r="I119" s="28" t="s">
        <v>29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65" customHeight="1">
      <c r="A120" s="33"/>
      <c r="B120" s="34"/>
      <c r="C120" s="28" t="s">
        <v>27</v>
      </c>
      <c r="D120" s="35"/>
      <c r="E120" s="35"/>
      <c r="F120" s="26" t="str">
        <f>IF(E20="","",E20)</f>
        <v>Vyplň údaj</v>
      </c>
      <c r="G120" s="35"/>
      <c r="H120" s="35"/>
      <c r="I120" s="28" t="s">
        <v>32</v>
      </c>
      <c r="J120" s="31" t="str">
        <f>E26</f>
        <v>Správa železnic, státní organizace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124</v>
      </c>
      <c r="D122" s="166" t="s">
        <v>59</v>
      </c>
      <c r="E122" s="166" t="s">
        <v>55</v>
      </c>
      <c r="F122" s="166" t="s">
        <v>56</v>
      </c>
      <c r="G122" s="166" t="s">
        <v>125</v>
      </c>
      <c r="H122" s="166" t="s">
        <v>126</v>
      </c>
      <c r="I122" s="166" t="s">
        <v>127</v>
      </c>
      <c r="J122" s="167" t="s">
        <v>112</v>
      </c>
      <c r="K122" s="168" t="s">
        <v>128</v>
      </c>
      <c r="L122" s="169"/>
      <c r="M122" s="74" t="s">
        <v>1</v>
      </c>
      <c r="N122" s="75" t="s">
        <v>38</v>
      </c>
      <c r="O122" s="75" t="s">
        <v>129</v>
      </c>
      <c r="P122" s="75" t="s">
        <v>130</v>
      </c>
      <c r="Q122" s="75" t="s">
        <v>131</v>
      </c>
      <c r="R122" s="75" t="s">
        <v>132</v>
      </c>
      <c r="S122" s="75" t="s">
        <v>133</v>
      </c>
      <c r="T122" s="76" t="s">
        <v>134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8" customHeight="1">
      <c r="A123" s="33"/>
      <c r="B123" s="34"/>
      <c r="C123" s="81" t="s">
        <v>135</v>
      </c>
      <c r="D123" s="35"/>
      <c r="E123" s="35"/>
      <c r="F123" s="35"/>
      <c r="G123" s="35"/>
      <c r="H123" s="35"/>
      <c r="I123" s="35"/>
      <c r="J123" s="170">
        <f>BK123</f>
        <v>0</v>
      </c>
      <c r="K123" s="35"/>
      <c r="L123" s="38"/>
      <c r="M123" s="77"/>
      <c r="N123" s="171"/>
      <c r="O123" s="78"/>
      <c r="P123" s="172">
        <f>P124</f>
        <v>0</v>
      </c>
      <c r="Q123" s="78"/>
      <c r="R123" s="172">
        <f>R124</f>
        <v>0</v>
      </c>
      <c r="S123" s="78"/>
      <c r="T123" s="173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73</v>
      </c>
      <c r="AU123" s="16" t="s">
        <v>114</v>
      </c>
      <c r="BK123" s="174">
        <f>BK124</f>
        <v>0</v>
      </c>
    </row>
    <row r="124" spans="1:65" s="12" customFormat="1" ht="25.95" customHeight="1">
      <c r="B124" s="175"/>
      <c r="C124" s="176"/>
      <c r="D124" s="177" t="s">
        <v>73</v>
      </c>
      <c r="E124" s="178" t="s">
        <v>308</v>
      </c>
      <c r="F124" s="178" t="s">
        <v>309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P125+P128</f>
        <v>0</v>
      </c>
      <c r="Q124" s="183"/>
      <c r="R124" s="184">
        <f>R125+R128</f>
        <v>0</v>
      </c>
      <c r="S124" s="183"/>
      <c r="T124" s="185">
        <f>T125+T128</f>
        <v>0</v>
      </c>
      <c r="AR124" s="186" t="s">
        <v>162</v>
      </c>
      <c r="AT124" s="187" t="s">
        <v>73</v>
      </c>
      <c r="AU124" s="187" t="s">
        <v>74</v>
      </c>
      <c r="AY124" s="186" t="s">
        <v>138</v>
      </c>
      <c r="BK124" s="188">
        <f>BK125+BK128</f>
        <v>0</v>
      </c>
    </row>
    <row r="125" spans="1:65" s="12" customFormat="1" ht="22.8" customHeight="1">
      <c r="B125" s="175"/>
      <c r="C125" s="176"/>
      <c r="D125" s="177" t="s">
        <v>73</v>
      </c>
      <c r="E125" s="189" t="s">
        <v>310</v>
      </c>
      <c r="F125" s="189" t="s">
        <v>311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SUM(P126:P127)</f>
        <v>0</v>
      </c>
      <c r="Q125" s="183"/>
      <c r="R125" s="184">
        <f>SUM(R126:R127)</f>
        <v>0</v>
      </c>
      <c r="S125" s="183"/>
      <c r="T125" s="185">
        <f>SUM(T126:T127)</f>
        <v>0</v>
      </c>
      <c r="AR125" s="186" t="s">
        <v>162</v>
      </c>
      <c r="AT125" s="187" t="s">
        <v>73</v>
      </c>
      <c r="AU125" s="187" t="s">
        <v>81</v>
      </c>
      <c r="AY125" s="186" t="s">
        <v>138</v>
      </c>
      <c r="BK125" s="188">
        <f>SUM(BK126:BK127)</f>
        <v>0</v>
      </c>
    </row>
    <row r="126" spans="1:65" s="2" customFormat="1" ht="16.5" customHeight="1">
      <c r="A126" s="33"/>
      <c r="B126" s="34"/>
      <c r="C126" s="191" t="s">
        <v>81</v>
      </c>
      <c r="D126" s="191" t="s">
        <v>140</v>
      </c>
      <c r="E126" s="192" t="s">
        <v>312</v>
      </c>
      <c r="F126" s="193" t="s">
        <v>311</v>
      </c>
      <c r="G126" s="194" t="s">
        <v>313</v>
      </c>
      <c r="H126" s="195">
        <v>1</v>
      </c>
      <c r="I126" s="196"/>
      <c r="J126" s="197">
        <f>ROUND(I126*H126,2)</f>
        <v>0</v>
      </c>
      <c r="K126" s="198"/>
      <c r="L126" s="38"/>
      <c r="M126" s="199" t="s">
        <v>1</v>
      </c>
      <c r="N126" s="200" t="s">
        <v>39</v>
      </c>
      <c r="O126" s="70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3" t="s">
        <v>314</v>
      </c>
      <c r="AT126" s="203" t="s">
        <v>140</v>
      </c>
      <c r="AU126" s="203" t="s">
        <v>83</v>
      </c>
      <c r="AY126" s="16" t="s">
        <v>138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6" t="s">
        <v>81</v>
      </c>
      <c r="BK126" s="204">
        <f>ROUND(I126*H126,2)</f>
        <v>0</v>
      </c>
      <c r="BL126" s="16" t="s">
        <v>314</v>
      </c>
      <c r="BM126" s="203" t="s">
        <v>315</v>
      </c>
    </row>
    <row r="127" spans="1:65" s="13" customFormat="1" ht="20.399999999999999">
      <c r="B127" s="205"/>
      <c r="C127" s="206"/>
      <c r="D127" s="207" t="s">
        <v>150</v>
      </c>
      <c r="E127" s="208" t="s">
        <v>1</v>
      </c>
      <c r="F127" s="209" t="s">
        <v>316</v>
      </c>
      <c r="G127" s="206"/>
      <c r="H127" s="210">
        <v>1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150</v>
      </c>
      <c r="AU127" s="216" t="s">
        <v>83</v>
      </c>
      <c r="AV127" s="13" t="s">
        <v>83</v>
      </c>
      <c r="AW127" s="13" t="s">
        <v>31</v>
      </c>
      <c r="AX127" s="13" t="s">
        <v>81</v>
      </c>
      <c r="AY127" s="216" t="s">
        <v>138</v>
      </c>
    </row>
    <row r="128" spans="1:65" s="12" customFormat="1" ht="22.8" customHeight="1">
      <c r="B128" s="175"/>
      <c r="C128" s="176"/>
      <c r="D128" s="177" t="s">
        <v>73</v>
      </c>
      <c r="E128" s="189" t="s">
        <v>317</v>
      </c>
      <c r="F128" s="189" t="s">
        <v>318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0</v>
      </c>
      <c r="S128" s="183"/>
      <c r="T128" s="185">
        <f>T129</f>
        <v>0</v>
      </c>
      <c r="AR128" s="186" t="s">
        <v>162</v>
      </c>
      <c r="AT128" s="187" t="s">
        <v>73</v>
      </c>
      <c r="AU128" s="187" t="s">
        <v>81</v>
      </c>
      <c r="AY128" s="186" t="s">
        <v>138</v>
      </c>
      <c r="BK128" s="188">
        <f>BK129</f>
        <v>0</v>
      </c>
    </row>
    <row r="129" spans="1:65" s="2" customFormat="1" ht="16.5" customHeight="1">
      <c r="A129" s="33"/>
      <c r="B129" s="34"/>
      <c r="C129" s="191" t="s">
        <v>83</v>
      </c>
      <c r="D129" s="191" t="s">
        <v>140</v>
      </c>
      <c r="E129" s="192" t="s">
        <v>319</v>
      </c>
      <c r="F129" s="193" t="s">
        <v>318</v>
      </c>
      <c r="G129" s="194" t="s">
        <v>313</v>
      </c>
      <c r="H129" s="195">
        <v>1</v>
      </c>
      <c r="I129" s="196"/>
      <c r="J129" s="197">
        <f>ROUND(I129*H129,2)</f>
        <v>0</v>
      </c>
      <c r="K129" s="198"/>
      <c r="L129" s="38"/>
      <c r="M129" s="239" t="s">
        <v>1</v>
      </c>
      <c r="N129" s="240" t="s">
        <v>39</v>
      </c>
      <c r="O129" s="241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314</v>
      </c>
      <c r="AT129" s="203" t="s">
        <v>140</v>
      </c>
      <c r="AU129" s="203" t="s">
        <v>83</v>
      </c>
      <c r="AY129" s="16" t="s">
        <v>138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81</v>
      </c>
      <c r="BK129" s="204">
        <f>ROUND(I129*H129,2)</f>
        <v>0</v>
      </c>
      <c r="BL129" s="16" t="s">
        <v>314</v>
      </c>
      <c r="BM129" s="203" t="s">
        <v>320</v>
      </c>
    </row>
    <row r="130" spans="1:65" s="2" customFormat="1" ht="6.9" customHeight="1">
      <c r="A130" s="3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1YcZHVwE5OkZtCrarADGKpdJ9xZ9/4M6mySFLbxPReAmvBzNrW1EXG4sSIxPaw1PtC+uC6zQUgGH7wSNSoM0/w==" saltValue="PVu93R3+pZ3i5JFgDsdoYoPBLwRHFtANYianQP0DcAyqod6OO8KtB5bHQj06pzwPXLuBmIatn7+UzewmQNZPQQ==" spinCount="100000" sheet="1" objects="1" scenarios="1" formatColumns="0" formatRows="0" autoFilter="0"/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100</v>
      </c>
    </row>
    <row r="3" spans="1:46" s="1" customFormat="1" ht="6.9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83</v>
      </c>
    </row>
    <row r="4" spans="1:46" s="1" customFormat="1" ht="24.9" hidden="1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" hidden="1" customHeight="1">
      <c r="B5" s="19"/>
      <c r="L5" s="19"/>
    </row>
    <row r="6" spans="1:46" s="1" customFormat="1" ht="12" hidden="1" customHeight="1">
      <c r="B6" s="19"/>
      <c r="D6" s="118" t="s">
        <v>16</v>
      </c>
      <c r="L6" s="19"/>
    </row>
    <row r="7" spans="1:46" s="1" customFormat="1" ht="26.25" hidden="1" customHeight="1">
      <c r="B7" s="19"/>
      <c r="E7" s="292" t="str">
        <f>'Rekapitulace stavby'!K6</f>
        <v>Oprava mostů v km 9,505 a 14,617 na trati Velká Bystřice - Domašov</v>
      </c>
      <c r="F7" s="293"/>
      <c r="G7" s="293"/>
      <c r="H7" s="293"/>
      <c r="L7" s="19"/>
    </row>
    <row r="8" spans="1:46" s="1" customFormat="1" ht="12" hidden="1" customHeight="1">
      <c r="B8" s="19"/>
      <c r="D8" s="118" t="s">
        <v>106</v>
      </c>
      <c r="L8" s="19"/>
    </row>
    <row r="9" spans="1:46" s="2" customFormat="1" ht="16.5" hidden="1" customHeight="1">
      <c r="A9" s="33"/>
      <c r="B9" s="38"/>
      <c r="C9" s="33"/>
      <c r="D9" s="33"/>
      <c r="E9" s="292" t="s">
        <v>321</v>
      </c>
      <c r="F9" s="294"/>
      <c r="G9" s="294"/>
      <c r="H9" s="29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295" t="s">
        <v>322</v>
      </c>
      <c r="F11" s="294"/>
      <c r="G11" s="294"/>
      <c r="H11" s="29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296" t="str">
        <f>'Rekapitulace stavby'!E14</f>
        <v>Vyplň údaj</v>
      </c>
      <c r="F20" s="297"/>
      <c r="G20" s="297"/>
      <c r="H20" s="29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">
        <v>25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33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20"/>
      <c r="B29" s="121"/>
      <c r="C29" s="120"/>
      <c r="D29" s="120"/>
      <c r="E29" s="298" t="s">
        <v>1</v>
      </c>
      <c r="F29" s="298"/>
      <c r="G29" s="298"/>
      <c r="H29" s="29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34</v>
      </c>
      <c r="E32" s="33"/>
      <c r="F32" s="33"/>
      <c r="G32" s="33"/>
      <c r="H32" s="33"/>
      <c r="I32" s="33"/>
      <c r="J32" s="125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33"/>
      <c r="F34" s="126" t="s">
        <v>36</v>
      </c>
      <c r="G34" s="33"/>
      <c r="H34" s="33"/>
      <c r="I34" s="126" t="s">
        <v>35</v>
      </c>
      <c r="J34" s="126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127" t="s">
        <v>38</v>
      </c>
      <c r="E35" s="118" t="s">
        <v>39</v>
      </c>
      <c r="F35" s="128">
        <f>ROUND((SUM(BE128:BE167)),  2)</f>
        <v>0</v>
      </c>
      <c r="G35" s="33"/>
      <c r="H35" s="33"/>
      <c r="I35" s="129">
        <v>0.21</v>
      </c>
      <c r="J35" s="128">
        <f>ROUND(((SUM(BE128:BE167))*I35),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40</v>
      </c>
      <c r="F36" s="128">
        <f>ROUND((SUM(BF128:BF167)),  2)</f>
        <v>0</v>
      </c>
      <c r="G36" s="33"/>
      <c r="H36" s="33"/>
      <c r="I36" s="129">
        <v>0.15</v>
      </c>
      <c r="J36" s="128">
        <f>ROUND(((SUM(BF128:BF167))*I36),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41</v>
      </c>
      <c r="F37" s="128">
        <f>ROUND((SUM(BG128:BG167)),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42</v>
      </c>
      <c r="F38" s="128">
        <f>ROUND((SUM(BH128:BH167)),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43</v>
      </c>
      <c r="F39" s="128">
        <f>ROUND((SUM(BI128:BI167)),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44</v>
      </c>
      <c r="E41" s="132"/>
      <c r="F41" s="132"/>
      <c r="G41" s="133" t="s">
        <v>45</v>
      </c>
      <c r="H41" s="134" t="s">
        <v>46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0.199999999999999" hidden="1">
      <c r="B51" s="19"/>
      <c r="L51" s="19"/>
    </row>
    <row r="52" spans="1:31" ht="10.199999999999999" hidden="1">
      <c r="B52" s="19"/>
      <c r="L52" s="19"/>
    </row>
    <row r="53" spans="1:31" ht="10.199999999999999" hidden="1">
      <c r="B53" s="19"/>
      <c r="L53" s="19"/>
    </row>
    <row r="54" spans="1:31" ht="10.199999999999999" hidden="1">
      <c r="B54" s="19"/>
      <c r="L54" s="19"/>
    </row>
    <row r="55" spans="1:31" ht="10.199999999999999" hidden="1">
      <c r="B55" s="19"/>
      <c r="L55" s="19"/>
    </row>
    <row r="56" spans="1:31" ht="10.199999999999999" hidden="1">
      <c r="B56" s="19"/>
      <c r="L56" s="19"/>
    </row>
    <row r="57" spans="1:31" ht="10.199999999999999" hidden="1">
      <c r="B57" s="19"/>
      <c r="L57" s="19"/>
    </row>
    <row r="58" spans="1:31" ht="10.199999999999999" hidden="1">
      <c r="B58" s="19"/>
      <c r="L58" s="19"/>
    </row>
    <row r="59" spans="1:31" ht="10.199999999999999" hidden="1">
      <c r="B59" s="19"/>
      <c r="L59" s="19"/>
    </row>
    <row r="60" spans="1:31" ht="10.199999999999999" hidden="1">
      <c r="B60" s="19"/>
      <c r="L60" s="19"/>
    </row>
    <row r="61" spans="1:31" s="2" customFormat="1" ht="13.2" hidden="1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 hidden="1">
      <c r="B62" s="19"/>
      <c r="L62" s="19"/>
    </row>
    <row r="63" spans="1:31" ht="10.199999999999999" hidden="1">
      <c r="B63" s="19"/>
      <c r="L63" s="19"/>
    </row>
    <row r="64" spans="1:31" ht="10.199999999999999" hidden="1">
      <c r="B64" s="19"/>
      <c r="L64" s="19"/>
    </row>
    <row r="65" spans="1:31" s="2" customFormat="1" ht="13.2" hidden="1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 hidden="1">
      <c r="B66" s="19"/>
      <c r="L66" s="19"/>
    </row>
    <row r="67" spans="1:31" ht="10.199999999999999" hidden="1">
      <c r="B67" s="19"/>
      <c r="L67" s="19"/>
    </row>
    <row r="68" spans="1:31" ht="10.199999999999999" hidden="1">
      <c r="B68" s="19"/>
      <c r="L68" s="19"/>
    </row>
    <row r="69" spans="1:31" ht="10.199999999999999" hidden="1">
      <c r="B69" s="19"/>
      <c r="L69" s="19"/>
    </row>
    <row r="70" spans="1:31" ht="10.199999999999999" hidden="1">
      <c r="B70" s="19"/>
      <c r="L70" s="19"/>
    </row>
    <row r="71" spans="1:31" ht="10.199999999999999" hidden="1">
      <c r="B71" s="19"/>
      <c r="L71" s="19"/>
    </row>
    <row r="72" spans="1:31" ht="10.199999999999999" hidden="1">
      <c r="B72" s="19"/>
      <c r="L72" s="19"/>
    </row>
    <row r="73" spans="1:31" ht="10.199999999999999" hidden="1">
      <c r="B73" s="19"/>
      <c r="L73" s="19"/>
    </row>
    <row r="74" spans="1:31" ht="10.199999999999999" hidden="1">
      <c r="B74" s="19"/>
      <c r="L74" s="19"/>
    </row>
    <row r="75" spans="1:31" ht="10.199999999999999" hidden="1">
      <c r="B75" s="19"/>
      <c r="L75" s="19"/>
    </row>
    <row r="76" spans="1:31" s="2" customFormat="1" ht="13.2" hidden="1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.199999999999999" hidden="1"/>
    <row r="79" spans="1:31" ht="10.199999999999999" hidden="1"/>
    <row r="80" spans="1:31" ht="10.199999999999999" hidden="1"/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5"/>
      <c r="D85" s="35"/>
      <c r="E85" s="299" t="str">
        <f>E7</f>
        <v>Oprava mostů v km 9,505 a 14,617 na trati Velká Bystřice - Domašov</v>
      </c>
      <c r="F85" s="300"/>
      <c r="G85" s="300"/>
      <c r="H85" s="30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9" t="s">
        <v>321</v>
      </c>
      <c r="F87" s="301"/>
      <c r="G87" s="301"/>
      <c r="H87" s="30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7" t="str">
        <f>E11</f>
        <v>02.1 - Oprava mostu</v>
      </c>
      <c r="F89" s="301"/>
      <c r="G89" s="301"/>
      <c r="H89" s="301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TÚ 2191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23</v>
      </c>
      <c r="D93" s="35"/>
      <c r="E93" s="35"/>
      <c r="F93" s="26" t="str">
        <f>E17</f>
        <v>Správa železnic, státní organizace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5.65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Správa železnic, státní organizace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95" customHeight="1">
      <c r="B100" s="158"/>
      <c r="C100" s="103"/>
      <c r="D100" s="159" t="s">
        <v>116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47" s="10" customFormat="1" ht="19.95" customHeight="1">
      <c r="B101" s="158"/>
      <c r="C101" s="103"/>
      <c r="D101" s="159" t="s">
        <v>117</v>
      </c>
      <c r="E101" s="160"/>
      <c r="F101" s="160"/>
      <c r="G101" s="160"/>
      <c r="H101" s="160"/>
      <c r="I101" s="160"/>
      <c r="J101" s="161">
        <f>J132</f>
        <v>0</v>
      </c>
      <c r="K101" s="103"/>
      <c r="L101" s="162"/>
    </row>
    <row r="102" spans="1:47" s="10" customFormat="1" ht="19.95" customHeight="1">
      <c r="B102" s="158"/>
      <c r="C102" s="103"/>
      <c r="D102" s="159" t="s">
        <v>118</v>
      </c>
      <c r="E102" s="160"/>
      <c r="F102" s="160"/>
      <c r="G102" s="160"/>
      <c r="H102" s="160"/>
      <c r="I102" s="160"/>
      <c r="J102" s="161">
        <f>J141</f>
        <v>0</v>
      </c>
      <c r="K102" s="103"/>
      <c r="L102" s="162"/>
    </row>
    <row r="103" spans="1:47" s="10" customFormat="1" ht="19.95" customHeight="1">
      <c r="B103" s="158"/>
      <c r="C103" s="103"/>
      <c r="D103" s="159" t="s">
        <v>119</v>
      </c>
      <c r="E103" s="160"/>
      <c r="F103" s="160"/>
      <c r="G103" s="160"/>
      <c r="H103" s="160"/>
      <c r="I103" s="160"/>
      <c r="J103" s="161">
        <f>J150</f>
        <v>0</v>
      </c>
      <c r="K103" s="103"/>
      <c r="L103" s="162"/>
    </row>
    <row r="104" spans="1:47" s="10" customFormat="1" ht="19.95" customHeight="1">
      <c r="B104" s="158"/>
      <c r="C104" s="103"/>
      <c r="D104" s="159" t="s">
        <v>120</v>
      </c>
      <c r="E104" s="160"/>
      <c r="F104" s="160"/>
      <c r="G104" s="160"/>
      <c r="H104" s="160"/>
      <c r="I104" s="160"/>
      <c r="J104" s="161">
        <f>J153</f>
        <v>0</v>
      </c>
      <c r="K104" s="103"/>
      <c r="L104" s="162"/>
    </row>
    <row r="105" spans="1:47" s="10" customFormat="1" ht="19.95" customHeight="1">
      <c r="B105" s="158"/>
      <c r="C105" s="103"/>
      <c r="D105" s="159" t="s">
        <v>121</v>
      </c>
      <c r="E105" s="160"/>
      <c r="F105" s="160"/>
      <c r="G105" s="160"/>
      <c r="H105" s="160"/>
      <c r="I105" s="160"/>
      <c r="J105" s="161">
        <f>J159</f>
        <v>0</v>
      </c>
      <c r="K105" s="103"/>
      <c r="L105" s="162"/>
    </row>
    <row r="106" spans="1:47" s="9" customFormat="1" ht="24.9" customHeight="1">
      <c r="B106" s="152"/>
      <c r="C106" s="153"/>
      <c r="D106" s="154" t="s">
        <v>122</v>
      </c>
      <c r="E106" s="155"/>
      <c r="F106" s="155"/>
      <c r="G106" s="155"/>
      <c r="H106" s="155"/>
      <c r="I106" s="155"/>
      <c r="J106" s="156">
        <f>J162</f>
        <v>0</v>
      </c>
      <c r="K106" s="153"/>
      <c r="L106" s="157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" customHeight="1">
      <c r="A113" s="33"/>
      <c r="B113" s="34"/>
      <c r="C113" s="22" t="s">
        <v>123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26.25" customHeight="1">
      <c r="A116" s="33"/>
      <c r="B116" s="34"/>
      <c r="C116" s="35"/>
      <c r="D116" s="35"/>
      <c r="E116" s="299" t="str">
        <f>E7</f>
        <v>Oprava mostů v km 9,505 a 14,617 na trati Velká Bystřice - Domašov</v>
      </c>
      <c r="F116" s="300"/>
      <c r="G116" s="300"/>
      <c r="H116" s="300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106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299" t="s">
        <v>321</v>
      </c>
      <c r="F118" s="301"/>
      <c r="G118" s="301"/>
      <c r="H118" s="301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108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47" t="str">
        <f>E11</f>
        <v>02.1 - Oprava mostu</v>
      </c>
      <c r="F120" s="301"/>
      <c r="G120" s="301"/>
      <c r="H120" s="301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5"/>
      <c r="E122" s="35"/>
      <c r="F122" s="26" t="str">
        <f>F14</f>
        <v>TÚ 2191</v>
      </c>
      <c r="G122" s="35"/>
      <c r="H122" s="35"/>
      <c r="I122" s="28" t="s">
        <v>22</v>
      </c>
      <c r="J122" s="65">
        <f>IF(J14="","",J14)</f>
        <v>0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15" customHeight="1">
      <c r="A124" s="33"/>
      <c r="B124" s="34"/>
      <c r="C124" s="28" t="s">
        <v>23</v>
      </c>
      <c r="D124" s="35"/>
      <c r="E124" s="35"/>
      <c r="F124" s="26" t="str">
        <f>E17</f>
        <v>Správa železnic, státní organizace</v>
      </c>
      <c r="G124" s="35"/>
      <c r="H124" s="35"/>
      <c r="I124" s="28" t="s">
        <v>29</v>
      </c>
      <c r="J124" s="31" t="str">
        <f>E23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25.65" customHeight="1">
      <c r="A125" s="33"/>
      <c r="B125" s="34"/>
      <c r="C125" s="28" t="s">
        <v>27</v>
      </c>
      <c r="D125" s="35"/>
      <c r="E125" s="35"/>
      <c r="F125" s="26" t="str">
        <f>IF(E20="","",E20)</f>
        <v>Vyplň údaj</v>
      </c>
      <c r="G125" s="35"/>
      <c r="H125" s="35"/>
      <c r="I125" s="28" t="s">
        <v>32</v>
      </c>
      <c r="J125" s="31" t="str">
        <f>E26</f>
        <v>Správa železnic, státní organizace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63"/>
      <c r="B127" s="164"/>
      <c r="C127" s="165" t="s">
        <v>124</v>
      </c>
      <c r="D127" s="166" t="s">
        <v>59</v>
      </c>
      <c r="E127" s="166" t="s">
        <v>55</v>
      </c>
      <c r="F127" s="166" t="s">
        <v>56</v>
      </c>
      <c r="G127" s="166" t="s">
        <v>125</v>
      </c>
      <c r="H127" s="166" t="s">
        <v>126</v>
      </c>
      <c r="I127" s="166" t="s">
        <v>127</v>
      </c>
      <c r="J127" s="167" t="s">
        <v>112</v>
      </c>
      <c r="K127" s="168" t="s">
        <v>128</v>
      </c>
      <c r="L127" s="169"/>
      <c r="M127" s="74" t="s">
        <v>1</v>
      </c>
      <c r="N127" s="75" t="s">
        <v>38</v>
      </c>
      <c r="O127" s="75" t="s">
        <v>129</v>
      </c>
      <c r="P127" s="75" t="s">
        <v>130</v>
      </c>
      <c r="Q127" s="75" t="s">
        <v>131</v>
      </c>
      <c r="R127" s="75" t="s">
        <v>132</v>
      </c>
      <c r="S127" s="75" t="s">
        <v>133</v>
      </c>
      <c r="T127" s="76" t="s">
        <v>134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8" customHeight="1">
      <c r="A128" s="33"/>
      <c r="B128" s="34"/>
      <c r="C128" s="81" t="s">
        <v>135</v>
      </c>
      <c r="D128" s="35"/>
      <c r="E128" s="35"/>
      <c r="F128" s="35"/>
      <c r="G128" s="35"/>
      <c r="H128" s="35"/>
      <c r="I128" s="35"/>
      <c r="J128" s="170">
        <f>BK128</f>
        <v>0</v>
      </c>
      <c r="K128" s="35"/>
      <c r="L128" s="38"/>
      <c r="M128" s="77"/>
      <c r="N128" s="171"/>
      <c r="O128" s="78"/>
      <c r="P128" s="172">
        <f>P129+P162</f>
        <v>0</v>
      </c>
      <c r="Q128" s="78"/>
      <c r="R128" s="172">
        <f>R129+R162</f>
        <v>2.5154099999999993</v>
      </c>
      <c r="S128" s="78"/>
      <c r="T128" s="173">
        <f>T129+T162</f>
        <v>2.8220000000000001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73</v>
      </c>
      <c r="AU128" s="16" t="s">
        <v>114</v>
      </c>
      <c r="BK128" s="174">
        <f>BK129+BK162</f>
        <v>0</v>
      </c>
    </row>
    <row r="129" spans="1:65" s="12" customFormat="1" ht="25.95" customHeight="1">
      <c r="B129" s="175"/>
      <c r="C129" s="176"/>
      <c r="D129" s="177" t="s">
        <v>73</v>
      </c>
      <c r="E129" s="178" t="s">
        <v>136</v>
      </c>
      <c r="F129" s="178" t="s">
        <v>137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P130+P132+P141+P150+P153+P159</f>
        <v>0</v>
      </c>
      <c r="Q129" s="183"/>
      <c r="R129" s="184">
        <f>R130+R132+R141+R150+R153+R159</f>
        <v>2.5154099999999993</v>
      </c>
      <c r="S129" s="183"/>
      <c r="T129" s="185">
        <f>T130+T132+T141+T150+T153+T159</f>
        <v>2.8220000000000001</v>
      </c>
      <c r="AR129" s="186" t="s">
        <v>81</v>
      </c>
      <c r="AT129" s="187" t="s">
        <v>73</v>
      </c>
      <c r="AU129" s="187" t="s">
        <v>74</v>
      </c>
      <c r="AY129" s="186" t="s">
        <v>138</v>
      </c>
      <c r="BK129" s="188">
        <f>BK130+BK132+BK141+BK150+BK153+BK159</f>
        <v>0</v>
      </c>
    </row>
    <row r="130" spans="1:65" s="12" customFormat="1" ht="22.8" customHeight="1">
      <c r="B130" s="175"/>
      <c r="C130" s="176"/>
      <c r="D130" s="177" t="s">
        <v>73</v>
      </c>
      <c r="E130" s="189" t="s">
        <v>81</v>
      </c>
      <c r="F130" s="189" t="s">
        <v>139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P131</f>
        <v>0</v>
      </c>
      <c r="Q130" s="183"/>
      <c r="R130" s="184">
        <f>R131</f>
        <v>0</v>
      </c>
      <c r="S130" s="183"/>
      <c r="T130" s="185">
        <f>T131</f>
        <v>0</v>
      </c>
      <c r="AR130" s="186" t="s">
        <v>81</v>
      </c>
      <c r="AT130" s="187" t="s">
        <v>73</v>
      </c>
      <c r="AU130" s="187" t="s">
        <v>81</v>
      </c>
      <c r="AY130" s="186" t="s">
        <v>138</v>
      </c>
      <c r="BK130" s="188">
        <f>BK131</f>
        <v>0</v>
      </c>
    </row>
    <row r="131" spans="1:65" s="2" customFormat="1" ht="33" customHeight="1">
      <c r="A131" s="33"/>
      <c r="B131" s="34"/>
      <c r="C131" s="191" t="s">
        <v>81</v>
      </c>
      <c r="D131" s="191" t="s">
        <v>140</v>
      </c>
      <c r="E131" s="192" t="s">
        <v>141</v>
      </c>
      <c r="F131" s="193" t="s">
        <v>142</v>
      </c>
      <c r="G131" s="194" t="s">
        <v>143</v>
      </c>
      <c r="H131" s="195">
        <v>10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39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144</v>
      </c>
      <c r="AT131" s="203" t="s">
        <v>140</v>
      </c>
      <c r="AU131" s="203" t="s">
        <v>83</v>
      </c>
      <c r="AY131" s="16" t="s">
        <v>138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81</v>
      </c>
      <c r="BK131" s="204">
        <f>ROUND(I131*H131,2)</f>
        <v>0</v>
      </c>
      <c r="BL131" s="16" t="s">
        <v>144</v>
      </c>
      <c r="BM131" s="203" t="s">
        <v>323</v>
      </c>
    </row>
    <row r="132" spans="1:65" s="12" customFormat="1" ht="22.8" customHeight="1">
      <c r="B132" s="175"/>
      <c r="C132" s="176"/>
      <c r="D132" s="177" t="s">
        <v>73</v>
      </c>
      <c r="E132" s="189" t="s">
        <v>144</v>
      </c>
      <c r="F132" s="189" t="s">
        <v>146</v>
      </c>
      <c r="G132" s="176"/>
      <c r="H132" s="176"/>
      <c r="I132" s="179"/>
      <c r="J132" s="190">
        <f>BK132</f>
        <v>0</v>
      </c>
      <c r="K132" s="176"/>
      <c r="L132" s="181"/>
      <c r="M132" s="182"/>
      <c r="N132" s="183"/>
      <c r="O132" s="183"/>
      <c r="P132" s="184">
        <f>SUM(P133:P140)</f>
        <v>0</v>
      </c>
      <c r="Q132" s="183"/>
      <c r="R132" s="184">
        <f>SUM(R133:R140)</f>
        <v>0.05</v>
      </c>
      <c r="S132" s="183"/>
      <c r="T132" s="185">
        <f>SUM(T133:T140)</f>
        <v>0</v>
      </c>
      <c r="AR132" s="186" t="s">
        <v>81</v>
      </c>
      <c r="AT132" s="187" t="s">
        <v>73</v>
      </c>
      <c r="AU132" s="187" t="s">
        <v>81</v>
      </c>
      <c r="AY132" s="186" t="s">
        <v>138</v>
      </c>
      <c r="BK132" s="188">
        <f>SUM(BK133:BK140)</f>
        <v>0</v>
      </c>
    </row>
    <row r="133" spans="1:65" s="2" customFormat="1" ht="21.75" customHeight="1">
      <c r="A133" s="33"/>
      <c r="B133" s="34"/>
      <c r="C133" s="191" t="s">
        <v>83</v>
      </c>
      <c r="D133" s="191" t="s">
        <v>140</v>
      </c>
      <c r="E133" s="192" t="s">
        <v>147</v>
      </c>
      <c r="F133" s="193" t="s">
        <v>148</v>
      </c>
      <c r="G133" s="194" t="s">
        <v>143</v>
      </c>
      <c r="H133" s="195">
        <v>18.7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39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144</v>
      </c>
      <c r="AT133" s="203" t="s">
        <v>140</v>
      </c>
      <c r="AU133" s="203" t="s">
        <v>83</v>
      </c>
      <c r="AY133" s="16" t="s">
        <v>138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81</v>
      </c>
      <c r="BK133" s="204">
        <f>ROUND(I133*H133,2)</f>
        <v>0</v>
      </c>
      <c r="BL133" s="16" t="s">
        <v>144</v>
      </c>
      <c r="BM133" s="203" t="s">
        <v>324</v>
      </c>
    </row>
    <row r="134" spans="1:65" s="13" customFormat="1" ht="10.199999999999999">
      <c r="B134" s="205"/>
      <c r="C134" s="206"/>
      <c r="D134" s="207" t="s">
        <v>150</v>
      </c>
      <c r="E134" s="208" t="s">
        <v>1</v>
      </c>
      <c r="F134" s="209" t="s">
        <v>325</v>
      </c>
      <c r="G134" s="206"/>
      <c r="H134" s="210">
        <v>5.5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150</v>
      </c>
      <c r="AU134" s="216" t="s">
        <v>83</v>
      </c>
      <c r="AV134" s="13" t="s">
        <v>83</v>
      </c>
      <c r="AW134" s="13" t="s">
        <v>31</v>
      </c>
      <c r="AX134" s="13" t="s">
        <v>74</v>
      </c>
      <c r="AY134" s="216" t="s">
        <v>138</v>
      </c>
    </row>
    <row r="135" spans="1:65" s="13" customFormat="1" ht="10.199999999999999">
      <c r="B135" s="205"/>
      <c r="C135" s="206"/>
      <c r="D135" s="207" t="s">
        <v>150</v>
      </c>
      <c r="E135" s="208" t="s">
        <v>1</v>
      </c>
      <c r="F135" s="209" t="s">
        <v>326</v>
      </c>
      <c r="G135" s="206"/>
      <c r="H135" s="210">
        <v>13.2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150</v>
      </c>
      <c r="AU135" s="216" t="s">
        <v>83</v>
      </c>
      <c r="AV135" s="13" t="s">
        <v>83</v>
      </c>
      <c r="AW135" s="13" t="s">
        <v>31</v>
      </c>
      <c r="AX135" s="13" t="s">
        <v>74</v>
      </c>
      <c r="AY135" s="216" t="s">
        <v>138</v>
      </c>
    </row>
    <row r="136" spans="1:65" s="14" customFormat="1" ht="10.199999999999999">
      <c r="B136" s="228"/>
      <c r="C136" s="229"/>
      <c r="D136" s="207" t="s">
        <v>150</v>
      </c>
      <c r="E136" s="230" t="s">
        <v>1</v>
      </c>
      <c r="F136" s="231" t="s">
        <v>246</v>
      </c>
      <c r="G136" s="229"/>
      <c r="H136" s="232">
        <v>18.7</v>
      </c>
      <c r="I136" s="233"/>
      <c r="J136" s="229"/>
      <c r="K136" s="229"/>
      <c r="L136" s="234"/>
      <c r="M136" s="244"/>
      <c r="N136" s="245"/>
      <c r="O136" s="245"/>
      <c r="P136" s="245"/>
      <c r="Q136" s="245"/>
      <c r="R136" s="245"/>
      <c r="S136" s="245"/>
      <c r="T136" s="246"/>
      <c r="AT136" s="238" t="s">
        <v>150</v>
      </c>
      <c r="AU136" s="238" t="s">
        <v>83</v>
      </c>
      <c r="AV136" s="14" t="s">
        <v>144</v>
      </c>
      <c r="AW136" s="14" t="s">
        <v>31</v>
      </c>
      <c r="AX136" s="14" t="s">
        <v>81</v>
      </c>
      <c r="AY136" s="238" t="s">
        <v>138</v>
      </c>
    </row>
    <row r="137" spans="1:65" s="2" customFormat="1" ht="21.75" customHeight="1">
      <c r="A137" s="33"/>
      <c r="B137" s="34"/>
      <c r="C137" s="191" t="s">
        <v>152</v>
      </c>
      <c r="D137" s="191" t="s">
        <v>140</v>
      </c>
      <c r="E137" s="192" t="s">
        <v>157</v>
      </c>
      <c r="F137" s="193" t="s">
        <v>158</v>
      </c>
      <c r="G137" s="194" t="s">
        <v>159</v>
      </c>
      <c r="H137" s="195">
        <v>50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39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144</v>
      </c>
      <c r="AT137" s="203" t="s">
        <v>140</v>
      </c>
      <c r="AU137" s="203" t="s">
        <v>83</v>
      </c>
      <c r="AY137" s="16" t="s">
        <v>138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81</v>
      </c>
      <c r="BK137" s="204">
        <f>ROUND(I137*H137,2)</f>
        <v>0</v>
      </c>
      <c r="BL137" s="16" t="s">
        <v>144</v>
      </c>
      <c r="BM137" s="203" t="s">
        <v>327</v>
      </c>
    </row>
    <row r="138" spans="1:65" s="13" customFormat="1" ht="20.399999999999999">
      <c r="B138" s="205"/>
      <c r="C138" s="206"/>
      <c r="D138" s="207" t="s">
        <v>150</v>
      </c>
      <c r="E138" s="208" t="s">
        <v>1</v>
      </c>
      <c r="F138" s="209" t="s">
        <v>161</v>
      </c>
      <c r="G138" s="206"/>
      <c r="H138" s="210">
        <v>50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150</v>
      </c>
      <c r="AU138" s="216" t="s">
        <v>83</v>
      </c>
      <c r="AV138" s="13" t="s">
        <v>83</v>
      </c>
      <c r="AW138" s="13" t="s">
        <v>31</v>
      </c>
      <c r="AX138" s="13" t="s">
        <v>81</v>
      </c>
      <c r="AY138" s="216" t="s">
        <v>138</v>
      </c>
    </row>
    <row r="139" spans="1:65" s="2" customFormat="1" ht="21.75" customHeight="1">
      <c r="A139" s="33"/>
      <c r="B139" s="34"/>
      <c r="C139" s="191" t="s">
        <v>144</v>
      </c>
      <c r="D139" s="191" t="s">
        <v>140</v>
      </c>
      <c r="E139" s="192" t="s">
        <v>157</v>
      </c>
      <c r="F139" s="193" t="s">
        <v>158</v>
      </c>
      <c r="G139" s="194" t="s">
        <v>159</v>
      </c>
      <c r="H139" s="195">
        <v>50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39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144</v>
      </c>
      <c r="AT139" s="203" t="s">
        <v>140</v>
      </c>
      <c r="AU139" s="203" t="s">
        <v>83</v>
      </c>
      <c r="AY139" s="16" t="s">
        <v>138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81</v>
      </c>
      <c r="BK139" s="204">
        <f>ROUND(I139*H139,2)</f>
        <v>0</v>
      </c>
      <c r="BL139" s="16" t="s">
        <v>144</v>
      </c>
      <c r="BM139" s="203" t="s">
        <v>328</v>
      </c>
    </row>
    <row r="140" spans="1:65" s="2" customFormat="1" ht="21.75" customHeight="1">
      <c r="A140" s="33"/>
      <c r="B140" s="34"/>
      <c r="C140" s="217" t="s">
        <v>162</v>
      </c>
      <c r="D140" s="217" t="s">
        <v>165</v>
      </c>
      <c r="E140" s="218" t="s">
        <v>166</v>
      </c>
      <c r="F140" s="219" t="s">
        <v>167</v>
      </c>
      <c r="G140" s="220" t="s">
        <v>168</v>
      </c>
      <c r="H140" s="221">
        <v>0.05</v>
      </c>
      <c r="I140" s="222"/>
      <c r="J140" s="223">
        <f>ROUND(I140*H140,2)</f>
        <v>0</v>
      </c>
      <c r="K140" s="224"/>
      <c r="L140" s="225"/>
      <c r="M140" s="226" t="s">
        <v>1</v>
      </c>
      <c r="N140" s="227" t="s">
        <v>39</v>
      </c>
      <c r="O140" s="70"/>
      <c r="P140" s="201">
        <f>O140*H140</f>
        <v>0</v>
      </c>
      <c r="Q140" s="201">
        <v>1</v>
      </c>
      <c r="R140" s="201">
        <f>Q140*H140</f>
        <v>0.05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169</v>
      </c>
      <c r="AT140" s="203" t="s">
        <v>165</v>
      </c>
      <c r="AU140" s="203" t="s">
        <v>83</v>
      </c>
      <c r="AY140" s="16" t="s">
        <v>138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81</v>
      </c>
      <c r="BK140" s="204">
        <f>ROUND(I140*H140,2)</f>
        <v>0</v>
      </c>
      <c r="BL140" s="16" t="s">
        <v>144</v>
      </c>
      <c r="BM140" s="203" t="s">
        <v>329</v>
      </c>
    </row>
    <row r="141" spans="1:65" s="12" customFormat="1" ht="22.8" customHeight="1">
      <c r="B141" s="175"/>
      <c r="C141" s="176"/>
      <c r="D141" s="177" t="s">
        <v>73</v>
      </c>
      <c r="E141" s="189" t="s">
        <v>162</v>
      </c>
      <c r="F141" s="189" t="s">
        <v>171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SUM(P142:P149)</f>
        <v>0</v>
      </c>
      <c r="Q141" s="183"/>
      <c r="R141" s="184">
        <f>SUM(R142:R149)</f>
        <v>2.4651699999999996</v>
      </c>
      <c r="S141" s="183"/>
      <c r="T141" s="185">
        <f>SUM(T142:T149)</f>
        <v>2.8220000000000001</v>
      </c>
      <c r="AR141" s="186" t="s">
        <v>81</v>
      </c>
      <c r="AT141" s="187" t="s">
        <v>73</v>
      </c>
      <c r="AU141" s="187" t="s">
        <v>81</v>
      </c>
      <c r="AY141" s="186" t="s">
        <v>138</v>
      </c>
      <c r="BK141" s="188">
        <f>SUM(BK142:BK149)</f>
        <v>0</v>
      </c>
    </row>
    <row r="142" spans="1:65" s="2" customFormat="1" ht="21.75" customHeight="1">
      <c r="A142" s="33"/>
      <c r="B142" s="34"/>
      <c r="C142" s="191" t="s">
        <v>164</v>
      </c>
      <c r="D142" s="191" t="s">
        <v>140</v>
      </c>
      <c r="E142" s="192" t="s">
        <v>173</v>
      </c>
      <c r="F142" s="193" t="s">
        <v>174</v>
      </c>
      <c r="G142" s="194" t="s">
        <v>175</v>
      </c>
      <c r="H142" s="195">
        <v>15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39</v>
      </c>
      <c r="O142" s="70"/>
      <c r="P142" s="201">
        <f>O142*H142</f>
        <v>0</v>
      </c>
      <c r="Q142" s="201">
        <v>5.8E-4</v>
      </c>
      <c r="R142" s="201">
        <f>Q142*H142</f>
        <v>8.6999999999999994E-3</v>
      </c>
      <c r="S142" s="201">
        <v>0.16600000000000001</v>
      </c>
      <c r="T142" s="202">
        <f>S142*H142</f>
        <v>2.4900000000000002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144</v>
      </c>
      <c r="AT142" s="203" t="s">
        <v>140</v>
      </c>
      <c r="AU142" s="203" t="s">
        <v>83</v>
      </c>
      <c r="AY142" s="16" t="s">
        <v>138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81</v>
      </c>
      <c r="BK142" s="204">
        <f>ROUND(I142*H142,2)</f>
        <v>0</v>
      </c>
      <c r="BL142" s="16" t="s">
        <v>144</v>
      </c>
      <c r="BM142" s="203" t="s">
        <v>330</v>
      </c>
    </row>
    <row r="143" spans="1:65" s="2" customFormat="1" ht="33" customHeight="1">
      <c r="A143" s="33"/>
      <c r="B143" s="34"/>
      <c r="C143" s="191" t="s">
        <v>172</v>
      </c>
      <c r="D143" s="191" t="s">
        <v>140</v>
      </c>
      <c r="E143" s="192" t="s">
        <v>177</v>
      </c>
      <c r="F143" s="193" t="s">
        <v>178</v>
      </c>
      <c r="G143" s="194" t="s">
        <v>175</v>
      </c>
      <c r="H143" s="195">
        <v>15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39</v>
      </c>
      <c r="O143" s="70"/>
      <c r="P143" s="201">
        <f>O143*H143</f>
        <v>0</v>
      </c>
      <c r="Q143" s="201">
        <v>2.1099999999999999E-3</v>
      </c>
      <c r="R143" s="201">
        <f>Q143*H143</f>
        <v>3.1649999999999998E-2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144</v>
      </c>
      <c r="AT143" s="203" t="s">
        <v>140</v>
      </c>
      <c r="AU143" s="203" t="s">
        <v>83</v>
      </c>
      <c r="AY143" s="16" t="s">
        <v>138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81</v>
      </c>
      <c r="BK143" s="204">
        <f>ROUND(I143*H143,2)</f>
        <v>0</v>
      </c>
      <c r="BL143" s="16" t="s">
        <v>144</v>
      </c>
      <c r="BM143" s="203" t="s">
        <v>331</v>
      </c>
    </row>
    <row r="144" spans="1:65" s="2" customFormat="1" ht="33" customHeight="1">
      <c r="A144" s="33"/>
      <c r="B144" s="34"/>
      <c r="C144" s="191" t="s">
        <v>169</v>
      </c>
      <c r="D144" s="191" t="s">
        <v>140</v>
      </c>
      <c r="E144" s="192" t="s">
        <v>181</v>
      </c>
      <c r="F144" s="193" t="s">
        <v>182</v>
      </c>
      <c r="G144" s="194" t="s">
        <v>175</v>
      </c>
      <c r="H144" s="195">
        <v>15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39</v>
      </c>
      <c r="O144" s="70"/>
      <c r="P144" s="201">
        <f>O144*H144</f>
        <v>0</v>
      </c>
      <c r="Q144" s="201">
        <v>2.66E-3</v>
      </c>
      <c r="R144" s="201">
        <f>Q144*H144</f>
        <v>3.9899999999999998E-2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144</v>
      </c>
      <c r="AT144" s="203" t="s">
        <v>140</v>
      </c>
      <c r="AU144" s="203" t="s">
        <v>83</v>
      </c>
      <c r="AY144" s="16" t="s">
        <v>138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81</v>
      </c>
      <c r="BK144" s="204">
        <f>ROUND(I144*H144,2)</f>
        <v>0</v>
      </c>
      <c r="BL144" s="16" t="s">
        <v>144</v>
      </c>
      <c r="BM144" s="203" t="s">
        <v>332</v>
      </c>
    </row>
    <row r="145" spans="1:65" s="2" customFormat="1" ht="21.75" customHeight="1">
      <c r="A145" s="33"/>
      <c r="B145" s="34"/>
      <c r="C145" s="217" t="s">
        <v>180</v>
      </c>
      <c r="D145" s="217" t="s">
        <v>165</v>
      </c>
      <c r="E145" s="218" t="s">
        <v>185</v>
      </c>
      <c r="F145" s="219" t="s">
        <v>186</v>
      </c>
      <c r="G145" s="220" t="s">
        <v>187</v>
      </c>
      <c r="H145" s="221">
        <v>2.9079999999999999</v>
      </c>
      <c r="I145" s="222"/>
      <c r="J145" s="223">
        <f>ROUND(I145*H145,2)</f>
        <v>0</v>
      </c>
      <c r="K145" s="224"/>
      <c r="L145" s="225"/>
      <c r="M145" s="226" t="s">
        <v>1</v>
      </c>
      <c r="N145" s="227" t="s">
        <v>39</v>
      </c>
      <c r="O145" s="70"/>
      <c r="P145" s="201">
        <f>O145*H145</f>
        <v>0</v>
      </c>
      <c r="Q145" s="201">
        <v>0.81499999999999995</v>
      </c>
      <c r="R145" s="201">
        <f>Q145*H145</f>
        <v>2.3700199999999998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169</v>
      </c>
      <c r="AT145" s="203" t="s">
        <v>165</v>
      </c>
      <c r="AU145" s="203" t="s">
        <v>83</v>
      </c>
      <c r="AY145" s="16" t="s">
        <v>138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81</v>
      </c>
      <c r="BK145" s="204">
        <f>ROUND(I145*H145,2)</f>
        <v>0</v>
      </c>
      <c r="BL145" s="16" t="s">
        <v>144</v>
      </c>
      <c r="BM145" s="203" t="s">
        <v>333</v>
      </c>
    </row>
    <row r="146" spans="1:65" s="13" customFormat="1" ht="20.399999999999999">
      <c r="B146" s="205"/>
      <c r="C146" s="206"/>
      <c r="D146" s="207" t="s">
        <v>150</v>
      </c>
      <c r="E146" s="206"/>
      <c r="F146" s="209" t="s">
        <v>334</v>
      </c>
      <c r="G146" s="206"/>
      <c r="H146" s="210">
        <v>2.9079999999999999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150</v>
      </c>
      <c r="AU146" s="216" t="s">
        <v>83</v>
      </c>
      <c r="AV146" s="13" t="s">
        <v>83</v>
      </c>
      <c r="AW146" s="13" t="s">
        <v>4</v>
      </c>
      <c r="AX146" s="13" t="s">
        <v>81</v>
      </c>
      <c r="AY146" s="216" t="s">
        <v>138</v>
      </c>
    </row>
    <row r="147" spans="1:65" s="2" customFormat="1" ht="21.75" customHeight="1">
      <c r="A147" s="33"/>
      <c r="B147" s="34"/>
      <c r="C147" s="191" t="s">
        <v>184</v>
      </c>
      <c r="D147" s="191" t="s">
        <v>140</v>
      </c>
      <c r="E147" s="192" t="s">
        <v>191</v>
      </c>
      <c r="F147" s="193" t="s">
        <v>192</v>
      </c>
      <c r="G147" s="194" t="s">
        <v>175</v>
      </c>
      <c r="H147" s="195">
        <v>2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39</v>
      </c>
      <c r="O147" s="70"/>
      <c r="P147" s="201">
        <f>O147*H147</f>
        <v>0</v>
      </c>
      <c r="Q147" s="201">
        <v>2.1199999999999999E-3</v>
      </c>
      <c r="R147" s="201">
        <f>Q147*H147</f>
        <v>4.2399999999999998E-3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144</v>
      </c>
      <c r="AT147" s="203" t="s">
        <v>140</v>
      </c>
      <c r="AU147" s="203" t="s">
        <v>83</v>
      </c>
      <c r="AY147" s="16" t="s">
        <v>138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81</v>
      </c>
      <c r="BK147" s="204">
        <f>ROUND(I147*H147,2)</f>
        <v>0</v>
      </c>
      <c r="BL147" s="16" t="s">
        <v>144</v>
      </c>
      <c r="BM147" s="203" t="s">
        <v>335</v>
      </c>
    </row>
    <row r="148" spans="1:65" s="2" customFormat="1" ht="21.75" customHeight="1">
      <c r="A148" s="33"/>
      <c r="B148" s="34"/>
      <c r="C148" s="191" t="s">
        <v>190</v>
      </c>
      <c r="D148" s="191" t="s">
        <v>140</v>
      </c>
      <c r="E148" s="192" t="s">
        <v>195</v>
      </c>
      <c r="F148" s="193" t="s">
        <v>196</v>
      </c>
      <c r="G148" s="194" t="s">
        <v>175</v>
      </c>
      <c r="H148" s="195">
        <v>2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39</v>
      </c>
      <c r="O148" s="70"/>
      <c r="P148" s="201">
        <f>O148*H148</f>
        <v>0</v>
      </c>
      <c r="Q148" s="201">
        <v>4.7499999999999999E-3</v>
      </c>
      <c r="R148" s="201">
        <f>Q148*H148</f>
        <v>9.4999999999999998E-3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144</v>
      </c>
      <c r="AT148" s="203" t="s">
        <v>140</v>
      </c>
      <c r="AU148" s="203" t="s">
        <v>83</v>
      </c>
      <c r="AY148" s="16" t="s">
        <v>138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81</v>
      </c>
      <c r="BK148" s="204">
        <f>ROUND(I148*H148,2)</f>
        <v>0</v>
      </c>
      <c r="BL148" s="16" t="s">
        <v>144</v>
      </c>
      <c r="BM148" s="203" t="s">
        <v>336</v>
      </c>
    </row>
    <row r="149" spans="1:65" s="2" customFormat="1" ht="21.75" customHeight="1">
      <c r="A149" s="33"/>
      <c r="B149" s="34"/>
      <c r="C149" s="191" t="s">
        <v>194</v>
      </c>
      <c r="D149" s="191" t="s">
        <v>140</v>
      </c>
      <c r="E149" s="192" t="s">
        <v>199</v>
      </c>
      <c r="F149" s="193" t="s">
        <v>200</v>
      </c>
      <c r="G149" s="194" t="s">
        <v>175</v>
      </c>
      <c r="H149" s="195">
        <v>2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39</v>
      </c>
      <c r="O149" s="70"/>
      <c r="P149" s="201">
        <f>O149*H149</f>
        <v>0</v>
      </c>
      <c r="Q149" s="201">
        <v>5.8E-4</v>
      </c>
      <c r="R149" s="201">
        <f>Q149*H149</f>
        <v>1.16E-3</v>
      </c>
      <c r="S149" s="201">
        <v>0.16600000000000001</v>
      </c>
      <c r="T149" s="202">
        <f>S149*H149</f>
        <v>0.33200000000000002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144</v>
      </c>
      <c r="AT149" s="203" t="s">
        <v>140</v>
      </c>
      <c r="AU149" s="203" t="s">
        <v>83</v>
      </c>
      <c r="AY149" s="16" t="s">
        <v>138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81</v>
      </c>
      <c r="BK149" s="204">
        <f>ROUND(I149*H149,2)</f>
        <v>0</v>
      </c>
      <c r="BL149" s="16" t="s">
        <v>144</v>
      </c>
      <c r="BM149" s="203" t="s">
        <v>337</v>
      </c>
    </row>
    <row r="150" spans="1:65" s="12" customFormat="1" ht="22.8" customHeight="1">
      <c r="B150" s="175"/>
      <c r="C150" s="176"/>
      <c r="D150" s="177" t="s">
        <v>73</v>
      </c>
      <c r="E150" s="189" t="s">
        <v>180</v>
      </c>
      <c r="F150" s="189" t="s">
        <v>202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SUM(P151:P152)</f>
        <v>0</v>
      </c>
      <c r="Q150" s="183"/>
      <c r="R150" s="184">
        <f>SUM(R151:R152)</f>
        <v>2.4000000000000001E-4</v>
      </c>
      <c r="S150" s="183"/>
      <c r="T150" s="185">
        <f>SUM(T151:T152)</f>
        <v>0</v>
      </c>
      <c r="AR150" s="186" t="s">
        <v>81</v>
      </c>
      <c r="AT150" s="187" t="s">
        <v>73</v>
      </c>
      <c r="AU150" s="187" t="s">
        <v>81</v>
      </c>
      <c r="AY150" s="186" t="s">
        <v>138</v>
      </c>
      <c r="BK150" s="188">
        <f>SUM(BK151:BK152)</f>
        <v>0</v>
      </c>
    </row>
    <row r="151" spans="1:65" s="2" customFormat="1" ht="21.75" customHeight="1">
      <c r="A151" s="33"/>
      <c r="B151" s="34"/>
      <c r="C151" s="191" t="s">
        <v>198</v>
      </c>
      <c r="D151" s="191" t="s">
        <v>140</v>
      </c>
      <c r="E151" s="192" t="s">
        <v>204</v>
      </c>
      <c r="F151" s="193" t="s">
        <v>205</v>
      </c>
      <c r="G151" s="194" t="s">
        <v>175</v>
      </c>
      <c r="H151" s="195">
        <v>4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39</v>
      </c>
      <c r="O151" s="70"/>
      <c r="P151" s="201">
        <f>O151*H151</f>
        <v>0</v>
      </c>
      <c r="Q151" s="201">
        <v>6.0000000000000002E-5</v>
      </c>
      <c r="R151" s="201">
        <f>Q151*H151</f>
        <v>2.4000000000000001E-4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144</v>
      </c>
      <c r="AT151" s="203" t="s">
        <v>140</v>
      </c>
      <c r="AU151" s="203" t="s">
        <v>83</v>
      </c>
      <c r="AY151" s="16" t="s">
        <v>138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81</v>
      </c>
      <c r="BK151" s="204">
        <f>ROUND(I151*H151,2)</f>
        <v>0</v>
      </c>
      <c r="BL151" s="16" t="s">
        <v>144</v>
      </c>
      <c r="BM151" s="203" t="s">
        <v>338</v>
      </c>
    </row>
    <row r="152" spans="1:65" s="13" customFormat="1" ht="10.199999999999999">
      <c r="B152" s="205"/>
      <c r="C152" s="206"/>
      <c r="D152" s="207" t="s">
        <v>150</v>
      </c>
      <c r="E152" s="208" t="s">
        <v>1</v>
      </c>
      <c r="F152" s="209" t="s">
        <v>207</v>
      </c>
      <c r="G152" s="206"/>
      <c r="H152" s="210">
        <v>4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150</v>
      </c>
      <c r="AU152" s="216" t="s">
        <v>83</v>
      </c>
      <c r="AV152" s="13" t="s">
        <v>83</v>
      </c>
      <c r="AW152" s="13" t="s">
        <v>31</v>
      </c>
      <c r="AX152" s="13" t="s">
        <v>81</v>
      </c>
      <c r="AY152" s="216" t="s">
        <v>138</v>
      </c>
    </row>
    <row r="153" spans="1:65" s="12" customFormat="1" ht="22.8" customHeight="1">
      <c r="B153" s="175"/>
      <c r="C153" s="176"/>
      <c r="D153" s="177" t="s">
        <v>73</v>
      </c>
      <c r="E153" s="189" t="s">
        <v>208</v>
      </c>
      <c r="F153" s="189" t="s">
        <v>209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SUM(P154:P158)</f>
        <v>0</v>
      </c>
      <c r="Q153" s="183"/>
      <c r="R153" s="184">
        <f>SUM(R154:R158)</f>
        <v>0</v>
      </c>
      <c r="S153" s="183"/>
      <c r="T153" s="185">
        <f>SUM(T154:T158)</f>
        <v>0</v>
      </c>
      <c r="AR153" s="186" t="s">
        <v>81</v>
      </c>
      <c r="AT153" s="187" t="s">
        <v>73</v>
      </c>
      <c r="AU153" s="187" t="s">
        <v>81</v>
      </c>
      <c r="AY153" s="186" t="s">
        <v>138</v>
      </c>
      <c r="BK153" s="188">
        <f>SUM(BK154:BK158)</f>
        <v>0</v>
      </c>
    </row>
    <row r="154" spans="1:65" s="2" customFormat="1" ht="21.75" customHeight="1">
      <c r="A154" s="33"/>
      <c r="B154" s="34"/>
      <c r="C154" s="191" t="s">
        <v>203</v>
      </c>
      <c r="D154" s="191" t="s">
        <v>140</v>
      </c>
      <c r="E154" s="192" t="s">
        <v>210</v>
      </c>
      <c r="F154" s="193" t="s">
        <v>211</v>
      </c>
      <c r="G154" s="194" t="s">
        <v>168</v>
      </c>
      <c r="H154" s="195">
        <v>2.8220000000000001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39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144</v>
      </c>
      <c r="AT154" s="203" t="s">
        <v>140</v>
      </c>
      <c r="AU154" s="203" t="s">
        <v>83</v>
      </c>
      <c r="AY154" s="16" t="s">
        <v>138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81</v>
      </c>
      <c r="BK154" s="204">
        <f>ROUND(I154*H154,2)</f>
        <v>0</v>
      </c>
      <c r="BL154" s="16" t="s">
        <v>144</v>
      </c>
      <c r="BM154" s="203" t="s">
        <v>339</v>
      </c>
    </row>
    <row r="155" spans="1:65" s="2" customFormat="1" ht="16.5" customHeight="1">
      <c r="A155" s="33"/>
      <c r="B155" s="34"/>
      <c r="C155" s="191" t="s">
        <v>8</v>
      </c>
      <c r="D155" s="191" t="s">
        <v>140</v>
      </c>
      <c r="E155" s="192" t="s">
        <v>214</v>
      </c>
      <c r="F155" s="193" t="s">
        <v>215</v>
      </c>
      <c r="G155" s="194" t="s">
        <v>168</v>
      </c>
      <c r="H155" s="195">
        <v>2.8220000000000001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39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144</v>
      </c>
      <c r="AT155" s="203" t="s">
        <v>140</v>
      </c>
      <c r="AU155" s="203" t="s">
        <v>83</v>
      </c>
      <c r="AY155" s="16" t="s">
        <v>138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81</v>
      </c>
      <c r="BK155" s="204">
        <f>ROUND(I155*H155,2)</f>
        <v>0</v>
      </c>
      <c r="BL155" s="16" t="s">
        <v>144</v>
      </c>
      <c r="BM155" s="203" t="s">
        <v>340</v>
      </c>
    </row>
    <row r="156" spans="1:65" s="2" customFormat="1" ht="21.75" customHeight="1">
      <c r="A156" s="33"/>
      <c r="B156" s="34"/>
      <c r="C156" s="191" t="s">
        <v>213</v>
      </c>
      <c r="D156" s="191" t="s">
        <v>140</v>
      </c>
      <c r="E156" s="192" t="s">
        <v>218</v>
      </c>
      <c r="F156" s="193" t="s">
        <v>219</v>
      </c>
      <c r="G156" s="194" t="s">
        <v>168</v>
      </c>
      <c r="H156" s="195">
        <v>2.8220000000000001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39</v>
      </c>
      <c r="O156" s="70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144</v>
      </c>
      <c r="AT156" s="203" t="s">
        <v>140</v>
      </c>
      <c r="AU156" s="203" t="s">
        <v>83</v>
      </c>
      <c r="AY156" s="16" t="s">
        <v>138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81</v>
      </c>
      <c r="BK156" s="204">
        <f>ROUND(I156*H156,2)</f>
        <v>0</v>
      </c>
      <c r="BL156" s="16" t="s">
        <v>144</v>
      </c>
      <c r="BM156" s="203" t="s">
        <v>341</v>
      </c>
    </row>
    <row r="157" spans="1:65" s="2" customFormat="1" ht="21.75" customHeight="1">
      <c r="A157" s="33"/>
      <c r="B157" s="34"/>
      <c r="C157" s="191" t="s">
        <v>217</v>
      </c>
      <c r="D157" s="191" t="s">
        <v>140</v>
      </c>
      <c r="E157" s="192" t="s">
        <v>222</v>
      </c>
      <c r="F157" s="193" t="s">
        <v>223</v>
      </c>
      <c r="G157" s="194" t="s">
        <v>175</v>
      </c>
      <c r="H157" s="195">
        <v>17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39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144</v>
      </c>
      <c r="AT157" s="203" t="s">
        <v>140</v>
      </c>
      <c r="AU157" s="203" t="s">
        <v>83</v>
      </c>
      <c r="AY157" s="16" t="s">
        <v>138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81</v>
      </c>
      <c r="BK157" s="204">
        <f>ROUND(I157*H157,2)</f>
        <v>0</v>
      </c>
      <c r="BL157" s="16" t="s">
        <v>144</v>
      </c>
      <c r="BM157" s="203" t="s">
        <v>342</v>
      </c>
    </row>
    <row r="158" spans="1:65" s="2" customFormat="1" ht="21.75" customHeight="1">
      <c r="A158" s="33"/>
      <c r="B158" s="34"/>
      <c r="C158" s="191" t="s">
        <v>221</v>
      </c>
      <c r="D158" s="191" t="s">
        <v>140</v>
      </c>
      <c r="E158" s="192" t="s">
        <v>226</v>
      </c>
      <c r="F158" s="193" t="s">
        <v>227</v>
      </c>
      <c r="G158" s="194" t="s">
        <v>168</v>
      </c>
      <c r="H158" s="195">
        <v>2.8220000000000001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39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144</v>
      </c>
      <c r="AT158" s="203" t="s">
        <v>140</v>
      </c>
      <c r="AU158" s="203" t="s">
        <v>83</v>
      </c>
      <c r="AY158" s="16" t="s">
        <v>138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81</v>
      </c>
      <c r="BK158" s="204">
        <f>ROUND(I158*H158,2)</f>
        <v>0</v>
      </c>
      <c r="BL158" s="16" t="s">
        <v>144</v>
      </c>
      <c r="BM158" s="203" t="s">
        <v>343</v>
      </c>
    </row>
    <row r="159" spans="1:65" s="12" customFormat="1" ht="22.8" customHeight="1">
      <c r="B159" s="175"/>
      <c r="C159" s="176"/>
      <c r="D159" s="177" t="s">
        <v>73</v>
      </c>
      <c r="E159" s="189" t="s">
        <v>229</v>
      </c>
      <c r="F159" s="189" t="s">
        <v>230</v>
      </c>
      <c r="G159" s="176"/>
      <c r="H159" s="176"/>
      <c r="I159" s="179"/>
      <c r="J159" s="190">
        <f>BK159</f>
        <v>0</v>
      </c>
      <c r="K159" s="176"/>
      <c r="L159" s="181"/>
      <c r="M159" s="182"/>
      <c r="N159" s="183"/>
      <c r="O159" s="183"/>
      <c r="P159" s="184">
        <f>SUM(P160:P161)</f>
        <v>0</v>
      </c>
      <c r="Q159" s="183"/>
      <c r="R159" s="184">
        <f>SUM(R160:R161)</f>
        <v>0</v>
      </c>
      <c r="S159" s="183"/>
      <c r="T159" s="185">
        <f>SUM(T160:T161)</f>
        <v>0</v>
      </c>
      <c r="AR159" s="186" t="s">
        <v>81</v>
      </c>
      <c r="AT159" s="187" t="s">
        <v>73</v>
      </c>
      <c r="AU159" s="187" t="s">
        <v>81</v>
      </c>
      <c r="AY159" s="186" t="s">
        <v>138</v>
      </c>
      <c r="BK159" s="188">
        <f>SUM(BK160:BK161)</f>
        <v>0</v>
      </c>
    </row>
    <row r="160" spans="1:65" s="2" customFormat="1" ht="21.75" customHeight="1">
      <c r="A160" s="33"/>
      <c r="B160" s="34"/>
      <c r="C160" s="191" t="s">
        <v>225</v>
      </c>
      <c r="D160" s="191" t="s">
        <v>140</v>
      </c>
      <c r="E160" s="192" t="s">
        <v>232</v>
      </c>
      <c r="F160" s="193" t="s">
        <v>233</v>
      </c>
      <c r="G160" s="194" t="s">
        <v>168</v>
      </c>
      <c r="H160" s="195">
        <v>15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39</v>
      </c>
      <c r="O160" s="70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144</v>
      </c>
      <c r="AT160" s="203" t="s">
        <v>140</v>
      </c>
      <c r="AU160" s="203" t="s">
        <v>83</v>
      </c>
      <c r="AY160" s="16" t="s">
        <v>138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81</v>
      </c>
      <c r="BK160" s="204">
        <f>ROUND(I160*H160,2)</f>
        <v>0</v>
      </c>
      <c r="BL160" s="16" t="s">
        <v>144</v>
      </c>
      <c r="BM160" s="203" t="s">
        <v>344</v>
      </c>
    </row>
    <row r="161" spans="1:65" s="13" customFormat="1" ht="20.399999999999999">
      <c r="B161" s="205"/>
      <c r="C161" s="206"/>
      <c r="D161" s="207" t="s">
        <v>150</v>
      </c>
      <c r="E161" s="208" t="s">
        <v>1</v>
      </c>
      <c r="F161" s="209" t="s">
        <v>235</v>
      </c>
      <c r="G161" s="206"/>
      <c r="H161" s="210">
        <v>15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150</v>
      </c>
      <c r="AU161" s="216" t="s">
        <v>83</v>
      </c>
      <c r="AV161" s="13" t="s">
        <v>83</v>
      </c>
      <c r="AW161" s="13" t="s">
        <v>31</v>
      </c>
      <c r="AX161" s="13" t="s">
        <v>81</v>
      </c>
      <c r="AY161" s="216" t="s">
        <v>138</v>
      </c>
    </row>
    <row r="162" spans="1:65" s="12" customFormat="1" ht="25.95" customHeight="1">
      <c r="B162" s="175"/>
      <c r="C162" s="176"/>
      <c r="D162" s="177" t="s">
        <v>73</v>
      </c>
      <c r="E162" s="178" t="s">
        <v>236</v>
      </c>
      <c r="F162" s="178" t="s">
        <v>237</v>
      </c>
      <c r="G162" s="176"/>
      <c r="H162" s="176"/>
      <c r="I162" s="179"/>
      <c r="J162" s="180">
        <f>BK162</f>
        <v>0</v>
      </c>
      <c r="K162" s="176"/>
      <c r="L162" s="181"/>
      <c r="M162" s="182"/>
      <c r="N162" s="183"/>
      <c r="O162" s="183"/>
      <c r="P162" s="184">
        <f>SUM(P163:P167)</f>
        <v>0</v>
      </c>
      <c r="Q162" s="183"/>
      <c r="R162" s="184">
        <f>SUM(R163:R167)</f>
        <v>0</v>
      </c>
      <c r="S162" s="183"/>
      <c r="T162" s="185">
        <f>SUM(T163:T167)</f>
        <v>0</v>
      </c>
      <c r="AR162" s="186" t="s">
        <v>144</v>
      </c>
      <c r="AT162" s="187" t="s">
        <v>73</v>
      </c>
      <c r="AU162" s="187" t="s">
        <v>74</v>
      </c>
      <c r="AY162" s="186" t="s">
        <v>138</v>
      </c>
      <c r="BK162" s="188">
        <f>SUM(BK163:BK167)</f>
        <v>0</v>
      </c>
    </row>
    <row r="163" spans="1:65" s="2" customFormat="1" ht="21.75" customHeight="1">
      <c r="A163" s="33"/>
      <c r="B163" s="34"/>
      <c r="C163" s="191" t="s">
        <v>231</v>
      </c>
      <c r="D163" s="191" t="s">
        <v>140</v>
      </c>
      <c r="E163" s="192" t="s">
        <v>238</v>
      </c>
      <c r="F163" s="193" t="s">
        <v>239</v>
      </c>
      <c r="G163" s="194" t="s">
        <v>240</v>
      </c>
      <c r="H163" s="195">
        <v>39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39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241</v>
      </c>
      <c r="AT163" s="203" t="s">
        <v>140</v>
      </c>
      <c r="AU163" s="203" t="s">
        <v>81</v>
      </c>
      <c r="AY163" s="16" t="s">
        <v>138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81</v>
      </c>
      <c r="BK163" s="204">
        <f>ROUND(I163*H163,2)</f>
        <v>0</v>
      </c>
      <c r="BL163" s="16" t="s">
        <v>241</v>
      </c>
      <c r="BM163" s="203" t="s">
        <v>345</v>
      </c>
    </row>
    <row r="164" spans="1:65" s="13" customFormat="1" ht="10.199999999999999">
      <c r="B164" s="205"/>
      <c r="C164" s="206"/>
      <c r="D164" s="207" t="s">
        <v>150</v>
      </c>
      <c r="E164" s="208" t="s">
        <v>1</v>
      </c>
      <c r="F164" s="209" t="s">
        <v>346</v>
      </c>
      <c r="G164" s="206"/>
      <c r="H164" s="210">
        <v>25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150</v>
      </c>
      <c r="AU164" s="216" t="s">
        <v>81</v>
      </c>
      <c r="AV164" s="13" t="s">
        <v>83</v>
      </c>
      <c r="AW164" s="13" t="s">
        <v>31</v>
      </c>
      <c r="AX164" s="13" t="s">
        <v>74</v>
      </c>
      <c r="AY164" s="216" t="s">
        <v>138</v>
      </c>
    </row>
    <row r="165" spans="1:65" s="13" customFormat="1" ht="10.199999999999999">
      <c r="B165" s="205"/>
      <c r="C165" s="206"/>
      <c r="D165" s="207" t="s">
        <v>150</v>
      </c>
      <c r="E165" s="208" t="s">
        <v>1</v>
      </c>
      <c r="F165" s="209" t="s">
        <v>244</v>
      </c>
      <c r="G165" s="206"/>
      <c r="H165" s="210">
        <v>4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150</v>
      </c>
      <c r="AU165" s="216" t="s">
        <v>81</v>
      </c>
      <c r="AV165" s="13" t="s">
        <v>83</v>
      </c>
      <c r="AW165" s="13" t="s">
        <v>31</v>
      </c>
      <c r="AX165" s="13" t="s">
        <v>74</v>
      </c>
      <c r="AY165" s="216" t="s">
        <v>138</v>
      </c>
    </row>
    <row r="166" spans="1:65" s="13" customFormat="1" ht="10.199999999999999">
      <c r="B166" s="205"/>
      <c r="C166" s="206"/>
      <c r="D166" s="207" t="s">
        <v>150</v>
      </c>
      <c r="E166" s="208" t="s">
        <v>1</v>
      </c>
      <c r="F166" s="209" t="s">
        <v>245</v>
      </c>
      <c r="G166" s="206"/>
      <c r="H166" s="210">
        <v>10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150</v>
      </c>
      <c r="AU166" s="216" t="s">
        <v>81</v>
      </c>
      <c r="AV166" s="13" t="s">
        <v>83</v>
      </c>
      <c r="AW166" s="13" t="s">
        <v>31</v>
      </c>
      <c r="AX166" s="13" t="s">
        <v>74</v>
      </c>
      <c r="AY166" s="216" t="s">
        <v>138</v>
      </c>
    </row>
    <row r="167" spans="1:65" s="14" customFormat="1" ht="10.199999999999999">
      <c r="B167" s="228"/>
      <c r="C167" s="229"/>
      <c r="D167" s="207" t="s">
        <v>150</v>
      </c>
      <c r="E167" s="230" t="s">
        <v>1</v>
      </c>
      <c r="F167" s="231" t="s">
        <v>246</v>
      </c>
      <c r="G167" s="229"/>
      <c r="H167" s="232">
        <v>39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150</v>
      </c>
      <c r="AU167" s="238" t="s">
        <v>81</v>
      </c>
      <c r="AV167" s="14" t="s">
        <v>144</v>
      </c>
      <c r="AW167" s="14" t="s">
        <v>31</v>
      </c>
      <c r="AX167" s="14" t="s">
        <v>81</v>
      </c>
      <c r="AY167" s="238" t="s">
        <v>138</v>
      </c>
    </row>
    <row r="168" spans="1:65" s="2" customFormat="1" ht="6.9" customHeight="1">
      <c r="A168" s="33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38"/>
      <c r="M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</row>
  </sheetData>
  <sheetProtection algorithmName="SHA-512" hashValue="m0NyCbhJCM40XdzogJvkFTlYwWa97CRKz73UtcFMEeLr4kqHSKzuE/VSiebvbneMGkDIs99JsM9l/tNL3zGifQ==" saltValue="1dw8xW/xfsw6j4p3UQGTjFa9JeNrVZj3vBr97lJQ1Wn8ZRwFY1gQBtvijPYTB1hfagf2lW15qgXNE8oCzuNhDw==" spinCount="100000" sheet="1" objects="1" scenarios="1" formatColumns="0" formatRows="0" autoFilter="0"/>
  <autoFilter ref="C127:K167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102</v>
      </c>
    </row>
    <row r="3" spans="1:46" s="1" customFormat="1" ht="6.9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83</v>
      </c>
    </row>
    <row r="4" spans="1:46" s="1" customFormat="1" ht="24.9" hidden="1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" hidden="1" customHeight="1">
      <c r="B5" s="19"/>
      <c r="L5" s="19"/>
    </row>
    <row r="6" spans="1:46" s="1" customFormat="1" ht="12" hidden="1" customHeight="1">
      <c r="B6" s="19"/>
      <c r="D6" s="118" t="s">
        <v>16</v>
      </c>
      <c r="L6" s="19"/>
    </row>
    <row r="7" spans="1:46" s="1" customFormat="1" ht="26.25" hidden="1" customHeight="1">
      <c r="B7" s="19"/>
      <c r="E7" s="292" t="str">
        <f>'Rekapitulace stavby'!K6</f>
        <v>Oprava mostů v km 9,505 a 14,617 na trati Velká Bystřice - Domašov</v>
      </c>
      <c r="F7" s="293"/>
      <c r="G7" s="293"/>
      <c r="H7" s="293"/>
      <c r="L7" s="19"/>
    </row>
    <row r="8" spans="1:46" s="1" customFormat="1" ht="12" hidden="1" customHeight="1">
      <c r="B8" s="19"/>
      <c r="D8" s="118" t="s">
        <v>106</v>
      </c>
      <c r="L8" s="19"/>
    </row>
    <row r="9" spans="1:46" s="2" customFormat="1" ht="16.5" hidden="1" customHeight="1">
      <c r="A9" s="33"/>
      <c r="B9" s="38"/>
      <c r="C9" s="33"/>
      <c r="D9" s="33"/>
      <c r="E9" s="292" t="s">
        <v>321</v>
      </c>
      <c r="F9" s="294"/>
      <c r="G9" s="294"/>
      <c r="H9" s="29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295" t="s">
        <v>347</v>
      </c>
      <c r="F11" s="294"/>
      <c r="G11" s="294"/>
      <c r="H11" s="29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296" t="str">
        <f>'Rekapitulace stavby'!E14</f>
        <v>Vyplň údaj</v>
      </c>
      <c r="F20" s="297"/>
      <c r="G20" s="297"/>
      <c r="H20" s="29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">
        <v>25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33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20"/>
      <c r="B29" s="121"/>
      <c r="C29" s="120"/>
      <c r="D29" s="120"/>
      <c r="E29" s="298" t="s">
        <v>1</v>
      </c>
      <c r="F29" s="298"/>
      <c r="G29" s="298"/>
      <c r="H29" s="29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34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33"/>
      <c r="F34" s="126" t="s">
        <v>36</v>
      </c>
      <c r="G34" s="33"/>
      <c r="H34" s="33"/>
      <c r="I34" s="126" t="s">
        <v>35</v>
      </c>
      <c r="J34" s="126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127" t="s">
        <v>38</v>
      </c>
      <c r="E35" s="118" t="s">
        <v>39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40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41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42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43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44</v>
      </c>
      <c r="E41" s="132"/>
      <c r="F41" s="132"/>
      <c r="G41" s="133" t="s">
        <v>45</v>
      </c>
      <c r="H41" s="134" t="s">
        <v>46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0.199999999999999" hidden="1">
      <c r="B51" s="19"/>
      <c r="L51" s="19"/>
    </row>
    <row r="52" spans="1:31" ht="10.199999999999999" hidden="1">
      <c r="B52" s="19"/>
      <c r="L52" s="19"/>
    </row>
    <row r="53" spans="1:31" ht="10.199999999999999" hidden="1">
      <c r="B53" s="19"/>
      <c r="L53" s="19"/>
    </row>
    <row r="54" spans="1:31" ht="10.199999999999999" hidden="1">
      <c r="B54" s="19"/>
      <c r="L54" s="19"/>
    </row>
    <row r="55" spans="1:31" ht="10.199999999999999" hidden="1">
      <c r="B55" s="19"/>
      <c r="L55" s="19"/>
    </row>
    <row r="56" spans="1:31" ht="10.199999999999999" hidden="1">
      <c r="B56" s="19"/>
      <c r="L56" s="19"/>
    </row>
    <row r="57" spans="1:31" ht="10.199999999999999" hidden="1">
      <c r="B57" s="19"/>
      <c r="L57" s="19"/>
    </row>
    <row r="58" spans="1:31" ht="10.199999999999999" hidden="1">
      <c r="B58" s="19"/>
      <c r="L58" s="19"/>
    </row>
    <row r="59" spans="1:31" ht="10.199999999999999" hidden="1">
      <c r="B59" s="19"/>
      <c r="L59" s="19"/>
    </row>
    <row r="60" spans="1:31" ht="10.199999999999999" hidden="1">
      <c r="B60" s="19"/>
      <c r="L60" s="19"/>
    </row>
    <row r="61" spans="1:31" s="2" customFormat="1" ht="13.2" hidden="1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 hidden="1">
      <c r="B62" s="19"/>
      <c r="L62" s="19"/>
    </row>
    <row r="63" spans="1:31" ht="10.199999999999999" hidden="1">
      <c r="B63" s="19"/>
      <c r="L63" s="19"/>
    </row>
    <row r="64" spans="1:31" ht="10.199999999999999" hidden="1">
      <c r="B64" s="19"/>
      <c r="L64" s="19"/>
    </row>
    <row r="65" spans="1:31" s="2" customFormat="1" ht="13.2" hidden="1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 hidden="1">
      <c r="B66" s="19"/>
      <c r="L66" s="19"/>
    </row>
    <row r="67" spans="1:31" ht="10.199999999999999" hidden="1">
      <c r="B67" s="19"/>
      <c r="L67" s="19"/>
    </row>
    <row r="68" spans="1:31" ht="10.199999999999999" hidden="1">
      <c r="B68" s="19"/>
      <c r="L68" s="19"/>
    </row>
    <row r="69" spans="1:31" ht="10.199999999999999" hidden="1">
      <c r="B69" s="19"/>
      <c r="L69" s="19"/>
    </row>
    <row r="70" spans="1:31" ht="10.199999999999999" hidden="1">
      <c r="B70" s="19"/>
      <c r="L70" s="19"/>
    </row>
    <row r="71" spans="1:31" ht="10.199999999999999" hidden="1">
      <c r="B71" s="19"/>
      <c r="L71" s="19"/>
    </row>
    <row r="72" spans="1:31" ht="10.199999999999999" hidden="1">
      <c r="B72" s="19"/>
      <c r="L72" s="19"/>
    </row>
    <row r="73" spans="1:31" ht="10.199999999999999" hidden="1">
      <c r="B73" s="19"/>
      <c r="L73" s="19"/>
    </row>
    <row r="74" spans="1:31" ht="10.199999999999999" hidden="1">
      <c r="B74" s="19"/>
      <c r="L74" s="19"/>
    </row>
    <row r="75" spans="1:31" ht="10.199999999999999" hidden="1">
      <c r="B75" s="19"/>
      <c r="L75" s="19"/>
    </row>
    <row r="76" spans="1:31" s="2" customFormat="1" ht="13.2" hidden="1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.199999999999999" hidden="1"/>
    <row r="79" spans="1:31" ht="10.199999999999999" hidden="1"/>
    <row r="80" spans="1:31" ht="10.199999999999999" hidden="1"/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5"/>
      <c r="D85" s="35"/>
      <c r="E85" s="299" t="str">
        <f>E7</f>
        <v>Oprava mostů v km 9,505 a 14,617 na trati Velká Bystřice - Domašov</v>
      </c>
      <c r="F85" s="300"/>
      <c r="G85" s="300"/>
      <c r="H85" s="30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9" t="s">
        <v>321</v>
      </c>
      <c r="F87" s="301"/>
      <c r="G87" s="301"/>
      <c r="H87" s="30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7" t="str">
        <f>E11</f>
        <v>02.2 - Úprava železničního svršku</v>
      </c>
      <c r="F89" s="301"/>
      <c r="G89" s="301"/>
      <c r="H89" s="301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TÚ 2191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23</v>
      </c>
      <c r="D93" s="35"/>
      <c r="E93" s="35"/>
      <c r="F93" s="26" t="str">
        <f>E17</f>
        <v>Správa železnic, státní organizace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5.65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Správa železnic, státní organizace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10" customFormat="1" ht="19.95" customHeight="1">
      <c r="B100" s="158"/>
      <c r="C100" s="103"/>
      <c r="D100" s="159" t="s">
        <v>118</v>
      </c>
      <c r="E100" s="160"/>
      <c r="F100" s="160"/>
      <c r="G100" s="160"/>
      <c r="H100" s="160"/>
      <c r="I100" s="160"/>
      <c r="J100" s="161">
        <f>J124</f>
        <v>0</v>
      </c>
      <c r="K100" s="103"/>
      <c r="L100" s="162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" customHeight="1">
      <c r="A107" s="33"/>
      <c r="B107" s="34"/>
      <c r="C107" s="22" t="s">
        <v>123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6.25" customHeight="1">
      <c r="A110" s="33"/>
      <c r="B110" s="34"/>
      <c r="C110" s="35"/>
      <c r="D110" s="35"/>
      <c r="E110" s="299" t="str">
        <f>E7</f>
        <v>Oprava mostů v km 9,505 a 14,617 na trati Velká Bystřice - Domašov</v>
      </c>
      <c r="F110" s="300"/>
      <c r="G110" s="300"/>
      <c r="H110" s="300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106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9" t="s">
        <v>321</v>
      </c>
      <c r="F112" s="301"/>
      <c r="G112" s="301"/>
      <c r="H112" s="301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108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7" t="str">
        <f>E11</f>
        <v>02.2 - Úprava železničního svršku</v>
      </c>
      <c r="F114" s="301"/>
      <c r="G114" s="301"/>
      <c r="H114" s="301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>TÚ 2191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23</v>
      </c>
      <c r="D118" s="35"/>
      <c r="E118" s="35"/>
      <c r="F118" s="26" t="str">
        <f>E17</f>
        <v>Správa železnic, státní organizace</v>
      </c>
      <c r="G118" s="35"/>
      <c r="H118" s="35"/>
      <c r="I118" s="28" t="s">
        <v>29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65" customHeight="1">
      <c r="A119" s="33"/>
      <c r="B119" s="34"/>
      <c r="C119" s="28" t="s">
        <v>27</v>
      </c>
      <c r="D119" s="35"/>
      <c r="E119" s="35"/>
      <c r="F119" s="26" t="str">
        <f>IF(E20="","",E20)</f>
        <v>Vyplň údaj</v>
      </c>
      <c r="G119" s="35"/>
      <c r="H119" s="35"/>
      <c r="I119" s="28" t="s">
        <v>32</v>
      </c>
      <c r="J119" s="31" t="str">
        <f>E26</f>
        <v>Správa železnic, státní organizace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124</v>
      </c>
      <c r="D121" s="166" t="s">
        <v>59</v>
      </c>
      <c r="E121" s="166" t="s">
        <v>55</v>
      </c>
      <c r="F121" s="166" t="s">
        <v>56</v>
      </c>
      <c r="G121" s="166" t="s">
        <v>125</v>
      </c>
      <c r="H121" s="166" t="s">
        <v>126</v>
      </c>
      <c r="I121" s="166" t="s">
        <v>127</v>
      </c>
      <c r="J121" s="167" t="s">
        <v>112</v>
      </c>
      <c r="K121" s="168" t="s">
        <v>128</v>
      </c>
      <c r="L121" s="169"/>
      <c r="M121" s="74" t="s">
        <v>1</v>
      </c>
      <c r="N121" s="75" t="s">
        <v>38</v>
      </c>
      <c r="O121" s="75" t="s">
        <v>129</v>
      </c>
      <c r="P121" s="75" t="s">
        <v>130</v>
      </c>
      <c r="Q121" s="75" t="s">
        <v>131</v>
      </c>
      <c r="R121" s="75" t="s">
        <v>132</v>
      </c>
      <c r="S121" s="75" t="s">
        <v>133</v>
      </c>
      <c r="T121" s="76" t="s">
        <v>134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8" customHeight="1">
      <c r="A122" s="33"/>
      <c r="B122" s="34"/>
      <c r="C122" s="81" t="s">
        <v>135</v>
      </c>
      <c r="D122" s="35"/>
      <c r="E122" s="35"/>
      <c r="F122" s="35"/>
      <c r="G122" s="35"/>
      <c r="H122" s="35"/>
      <c r="I122" s="35"/>
      <c r="J122" s="170">
        <f>BK122</f>
        <v>0</v>
      </c>
      <c r="K122" s="35"/>
      <c r="L122" s="38"/>
      <c r="M122" s="77"/>
      <c r="N122" s="171"/>
      <c r="O122" s="78"/>
      <c r="P122" s="172">
        <f>P123</f>
        <v>0</v>
      </c>
      <c r="Q122" s="78"/>
      <c r="R122" s="172">
        <f>R123</f>
        <v>3.5759999999999993E-2</v>
      </c>
      <c r="S122" s="78"/>
      <c r="T122" s="173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114</v>
      </c>
      <c r="BK122" s="174">
        <f>BK123</f>
        <v>0</v>
      </c>
    </row>
    <row r="123" spans="1:65" s="12" customFormat="1" ht="25.95" customHeight="1">
      <c r="B123" s="175"/>
      <c r="C123" s="176"/>
      <c r="D123" s="177" t="s">
        <v>73</v>
      </c>
      <c r="E123" s="178" t="s">
        <v>136</v>
      </c>
      <c r="F123" s="178" t="s">
        <v>137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3.5759999999999993E-2</v>
      </c>
      <c r="S123" s="183"/>
      <c r="T123" s="185">
        <f>T124</f>
        <v>0</v>
      </c>
      <c r="AR123" s="186" t="s">
        <v>81</v>
      </c>
      <c r="AT123" s="187" t="s">
        <v>73</v>
      </c>
      <c r="AU123" s="187" t="s">
        <v>74</v>
      </c>
      <c r="AY123" s="186" t="s">
        <v>138</v>
      </c>
      <c r="BK123" s="188">
        <f>BK124</f>
        <v>0</v>
      </c>
    </row>
    <row r="124" spans="1:65" s="12" customFormat="1" ht="22.8" customHeight="1">
      <c r="B124" s="175"/>
      <c r="C124" s="176"/>
      <c r="D124" s="177" t="s">
        <v>73</v>
      </c>
      <c r="E124" s="189" t="s">
        <v>162</v>
      </c>
      <c r="F124" s="189" t="s">
        <v>171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SUM(P125:P150)</f>
        <v>0</v>
      </c>
      <c r="Q124" s="183"/>
      <c r="R124" s="184">
        <f>SUM(R125:R150)</f>
        <v>3.5759999999999993E-2</v>
      </c>
      <c r="S124" s="183"/>
      <c r="T124" s="185">
        <f>SUM(T125:T150)</f>
        <v>0</v>
      </c>
      <c r="AR124" s="186" t="s">
        <v>81</v>
      </c>
      <c r="AT124" s="187" t="s">
        <v>73</v>
      </c>
      <c r="AU124" s="187" t="s">
        <v>81</v>
      </c>
      <c r="AY124" s="186" t="s">
        <v>138</v>
      </c>
      <c r="BK124" s="188">
        <f>SUM(BK125:BK150)</f>
        <v>0</v>
      </c>
    </row>
    <row r="125" spans="1:65" s="2" customFormat="1" ht="21.75" customHeight="1">
      <c r="A125" s="33"/>
      <c r="B125" s="34"/>
      <c r="C125" s="191" t="s">
        <v>81</v>
      </c>
      <c r="D125" s="191" t="s">
        <v>140</v>
      </c>
      <c r="E125" s="192" t="s">
        <v>248</v>
      </c>
      <c r="F125" s="193" t="s">
        <v>249</v>
      </c>
      <c r="G125" s="194" t="s">
        <v>250</v>
      </c>
      <c r="H125" s="195">
        <v>20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39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144</v>
      </c>
      <c r="AT125" s="203" t="s">
        <v>140</v>
      </c>
      <c r="AU125" s="203" t="s">
        <v>83</v>
      </c>
      <c r="AY125" s="16" t="s">
        <v>138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81</v>
      </c>
      <c r="BK125" s="204">
        <f>ROUND(I125*H125,2)</f>
        <v>0</v>
      </c>
      <c r="BL125" s="16" t="s">
        <v>144</v>
      </c>
      <c r="BM125" s="203" t="s">
        <v>348</v>
      </c>
    </row>
    <row r="126" spans="1:65" s="13" customFormat="1" ht="10.199999999999999">
      <c r="B126" s="205"/>
      <c r="C126" s="206"/>
      <c r="D126" s="207" t="s">
        <v>150</v>
      </c>
      <c r="E126" s="208" t="s">
        <v>1</v>
      </c>
      <c r="F126" s="209" t="s">
        <v>252</v>
      </c>
      <c r="G126" s="206"/>
      <c r="H126" s="210">
        <v>20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150</v>
      </c>
      <c r="AU126" s="216" t="s">
        <v>83</v>
      </c>
      <c r="AV126" s="13" t="s">
        <v>83</v>
      </c>
      <c r="AW126" s="13" t="s">
        <v>31</v>
      </c>
      <c r="AX126" s="13" t="s">
        <v>81</v>
      </c>
      <c r="AY126" s="216" t="s">
        <v>138</v>
      </c>
    </row>
    <row r="127" spans="1:65" s="2" customFormat="1" ht="21.75" customHeight="1">
      <c r="A127" s="33"/>
      <c r="B127" s="34"/>
      <c r="C127" s="191" t="s">
        <v>83</v>
      </c>
      <c r="D127" s="191" t="s">
        <v>140</v>
      </c>
      <c r="E127" s="192" t="s">
        <v>253</v>
      </c>
      <c r="F127" s="193" t="s">
        <v>254</v>
      </c>
      <c r="G127" s="194" t="s">
        <v>175</v>
      </c>
      <c r="H127" s="195">
        <v>2</v>
      </c>
      <c r="I127" s="196"/>
      <c r="J127" s="197">
        <f>ROUND(I127*H127,2)</f>
        <v>0</v>
      </c>
      <c r="K127" s="198"/>
      <c r="L127" s="38"/>
      <c r="M127" s="199" t="s">
        <v>1</v>
      </c>
      <c r="N127" s="200" t="s">
        <v>39</v>
      </c>
      <c r="O127" s="7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144</v>
      </c>
      <c r="AT127" s="203" t="s">
        <v>140</v>
      </c>
      <c r="AU127" s="203" t="s">
        <v>83</v>
      </c>
      <c r="AY127" s="16" t="s">
        <v>138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81</v>
      </c>
      <c r="BK127" s="204">
        <f>ROUND(I127*H127,2)</f>
        <v>0</v>
      </c>
      <c r="BL127" s="16" t="s">
        <v>144</v>
      </c>
      <c r="BM127" s="203" t="s">
        <v>349</v>
      </c>
    </row>
    <row r="128" spans="1:65" s="13" customFormat="1" ht="10.199999999999999">
      <c r="B128" s="205"/>
      <c r="C128" s="206"/>
      <c r="D128" s="207" t="s">
        <v>150</v>
      </c>
      <c r="E128" s="208" t="s">
        <v>1</v>
      </c>
      <c r="F128" s="209" t="s">
        <v>256</v>
      </c>
      <c r="G128" s="206"/>
      <c r="H128" s="210">
        <v>2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150</v>
      </c>
      <c r="AU128" s="216" t="s">
        <v>83</v>
      </c>
      <c r="AV128" s="13" t="s">
        <v>83</v>
      </c>
      <c r="AW128" s="13" t="s">
        <v>31</v>
      </c>
      <c r="AX128" s="13" t="s">
        <v>81</v>
      </c>
      <c r="AY128" s="216" t="s">
        <v>138</v>
      </c>
    </row>
    <row r="129" spans="1:65" s="2" customFormat="1" ht="16.5" customHeight="1">
      <c r="A129" s="33"/>
      <c r="B129" s="34"/>
      <c r="C129" s="191" t="s">
        <v>152</v>
      </c>
      <c r="D129" s="191" t="s">
        <v>140</v>
      </c>
      <c r="E129" s="192" t="s">
        <v>257</v>
      </c>
      <c r="F129" s="193" t="s">
        <v>258</v>
      </c>
      <c r="G129" s="194" t="s">
        <v>175</v>
      </c>
      <c r="H129" s="195">
        <v>24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39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144</v>
      </c>
      <c r="AT129" s="203" t="s">
        <v>140</v>
      </c>
      <c r="AU129" s="203" t="s">
        <v>83</v>
      </c>
      <c r="AY129" s="16" t="s">
        <v>138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81</v>
      </c>
      <c r="BK129" s="204">
        <f>ROUND(I129*H129,2)</f>
        <v>0</v>
      </c>
      <c r="BL129" s="16" t="s">
        <v>144</v>
      </c>
      <c r="BM129" s="203" t="s">
        <v>350</v>
      </c>
    </row>
    <row r="130" spans="1:65" s="13" customFormat="1" ht="20.399999999999999">
      <c r="B130" s="205"/>
      <c r="C130" s="206"/>
      <c r="D130" s="207" t="s">
        <v>150</v>
      </c>
      <c r="E130" s="208" t="s">
        <v>1</v>
      </c>
      <c r="F130" s="209" t="s">
        <v>260</v>
      </c>
      <c r="G130" s="206"/>
      <c r="H130" s="210">
        <v>24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150</v>
      </c>
      <c r="AU130" s="216" t="s">
        <v>83</v>
      </c>
      <c r="AV130" s="13" t="s">
        <v>83</v>
      </c>
      <c r="AW130" s="13" t="s">
        <v>31</v>
      </c>
      <c r="AX130" s="13" t="s">
        <v>81</v>
      </c>
      <c r="AY130" s="216" t="s">
        <v>138</v>
      </c>
    </row>
    <row r="131" spans="1:65" s="2" customFormat="1" ht="16.5" customHeight="1">
      <c r="A131" s="33"/>
      <c r="B131" s="34"/>
      <c r="C131" s="191" t="s">
        <v>144</v>
      </c>
      <c r="D131" s="191" t="s">
        <v>140</v>
      </c>
      <c r="E131" s="192" t="s">
        <v>261</v>
      </c>
      <c r="F131" s="193" t="s">
        <v>262</v>
      </c>
      <c r="G131" s="194" t="s">
        <v>175</v>
      </c>
      <c r="H131" s="195">
        <v>24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39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144</v>
      </c>
      <c r="AT131" s="203" t="s">
        <v>140</v>
      </c>
      <c r="AU131" s="203" t="s">
        <v>83</v>
      </c>
      <c r="AY131" s="16" t="s">
        <v>138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81</v>
      </c>
      <c r="BK131" s="204">
        <f>ROUND(I131*H131,2)</f>
        <v>0</v>
      </c>
      <c r="BL131" s="16" t="s">
        <v>144</v>
      </c>
      <c r="BM131" s="203" t="s">
        <v>351</v>
      </c>
    </row>
    <row r="132" spans="1:65" s="13" customFormat="1" ht="10.199999999999999">
      <c r="B132" s="205"/>
      <c r="C132" s="206"/>
      <c r="D132" s="207" t="s">
        <v>150</v>
      </c>
      <c r="E132" s="208" t="s">
        <v>1</v>
      </c>
      <c r="F132" s="209" t="s">
        <v>264</v>
      </c>
      <c r="G132" s="206"/>
      <c r="H132" s="210">
        <v>24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150</v>
      </c>
      <c r="AU132" s="216" t="s">
        <v>83</v>
      </c>
      <c r="AV132" s="13" t="s">
        <v>83</v>
      </c>
      <c r="AW132" s="13" t="s">
        <v>31</v>
      </c>
      <c r="AX132" s="13" t="s">
        <v>81</v>
      </c>
      <c r="AY132" s="216" t="s">
        <v>138</v>
      </c>
    </row>
    <row r="133" spans="1:65" s="2" customFormat="1" ht="21.75" customHeight="1">
      <c r="A133" s="33"/>
      <c r="B133" s="34"/>
      <c r="C133" s="217" t="s">
        <v>162</v>
      </c>
      <c r="D133" s="217" t="s">
        <v>165</v>
      </c>
      <c r="E133" s="218" t="s">
        <v>265</v>
      </c>
      <c r="F133" s="219" t="s">
        <v>266</v>
      </c>
      <c r="G133" s="220" t="s">
        <v>175</v>
      </c>
      <c r="H133" s="221">
        <v>24</v>
      </c>
      <c r="I133" s="222"/>
      <c r="J133" s="223">
        <f>ROUND(I133*H133,2)</f>
        <v>0</v>
      </c>
      <c r="K133" s="224"/>
      <c r="L133" s="225"/>
      <c r="M133" s="226" t="s">
        <v>1</v>
      </c>
      <c r="N133" s="227" t="s">
        <v>39</v>
      </c>
      <c r="O133" s="70"/>
      <c r="P133" s="201">
        <f>O133*H133</f>
        <v>0</v>
      </c>
      <c r="Q133" s="201">
        <v>1.8000000000000001E-4</v>
      </c>
      <c r="R133" s="201">
        <f>Q133*H133</f>
        <v>4.3200000000000001E-3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169</v>
      </c>
      <c r="AT133" s="203" t="s">
        <v>165</v>
      </c>
      <c r="AU133" s="203" t="s">
        <v>83</v>
      </c>
      <c r="AY133" s="16" t="s">
        <v>138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81</v>
      </c>
      <c r="BK133" s="204">
        <f>ROUND(I133*H133,2)</f>
        <v>0</v>
      </c>
      <c r="BL133" s="16" t="s">
        <v>144</v>
      </c>
      <c r="BM133" s="203" t="s">
        <v>352</v>
      </c>
    </row>
    <row r="134" spans="1:65" s="2" customFormat="1" ht="16.5" customHeight="1">
      <c r="A134" s="33"/>
      <c r="B134" s="34"/>
      <c r="C134" s="191" t="s">
        <v>164</v>
      </c>
      <c r="D134" s="191" t="s">
        <v>140</v>
      </c>
      <c r="E134" s="192" t="s">
        <v>268</v>
      </c>
      <c r="F134" s="193" t="s">
        <v>269</v>
      </c>
      <c r="G134" s="194" t="s">
        <v>175</v>
      </c>
      <c r="H134" s="195">
        <v>24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39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144</v>
      </c>
      <c r="AT134" s="203" t="s">
        <v>140</v>
      </c>
      <c r="AU134" s="203" t="s">
        <v>83</v>
      </c>
      <c r="AY134" s="16" t="s">
        <v>138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81</v>
      </c>
      <c r="BK134" s="204">
        <f>ROUND(I134*H134,2)</f>
        <v>0</v>
      </c>
      <c r="BL134" s="16" t="s">
        <v>144</v>
      </c>
      <c r="BM134" s="203" t="s">
        <v>353</v>
      </c>
    </row>
    <row r="135" spans="1:65" s="13" customFormat="1" ht="10.199999999999999">
      <c r="B135" s="205"/>
      <c r="C135" s="206"/>
      <c r="D135" s="207" t="s">
        <v>150</v>
      </c>
      <c r="E135" s="208" t="s">
        <v>1</v>
      </c>
      <c r="F135" s="209" t="s">
        <v>264</v>
      </c>
      <c r="G135" s="206"/>
      <c r="H135" s="210">
        <v>24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150</v>
      </c>
      <c r="AU135" s="216" t="s">
        <v>83</v>
      </c>
      <c r="AV135" s="13" t="s">
        <v>83</v>
      </c>
      <c r="AW135" s="13" t="s">
        <v>31</v>
      </c>
      <c r="AX135" s="13" t="s">
        <v>81</v>
      </c>
      <c r="AY135" s="216" t="s">
        <v>138</v>
      </c>
    </row>
    <row r="136" spans="1:65" s="2" customFormat="1" ht="21.75" customHeight="1">
      <c r="A136" s="33"/>
      <c r="B136" s="34"/>
      <c r="C136" s="217" t="s">
        <v>172</v>
      </c>
      <c r="D136" s="217" t="s">
        <v>165</v>
      </c>
      <c r="E136" s="218" t="s">
        <v>271</v>
      </c>
      <c r="F136" s="219" t="s">
        <v>272</v>
      </c>
      <c r="G136" s="220" t="s">
        <v>175</v>
      </c>
      <c r="H136" s="221">
        <v>24</v>
      </c>
      <c r="I136" s="222"/>
      <c r="J136" s="223">
        <f>ROUND(I136*H136,2)</f>
        <v>0</v>
      </c>
      <c r="K136" s="224"/>
      <c r="L136" s="225"/>
      <c r="M136" s="226" t="s">
        <v>1</v>
      </c>
      <c r="N136" s="227" t="s">
        <v>39</v>
      </c>
      <c r="O136" s="70"/>
      <c r="P136" s="201">
        <f>O136*H136</f>
        <v>0</v>
      </c>
      <c r="Q136" s="201">
        <v>9.0000000000000006E-5</v>
      </c>
      <c r="R136" s="201">
        <f>Q136*H136</f>
        <v>2.16E-3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169</v>
      </c>
      <c r="AT136" s="203" t="s">
        <v>165</v>
      </c>
      <c r="AU136" s="203" t="s">
        <v>83</v>
      </c>
      <c r="AY136" s="16" t="s">
        <v>138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81</v>
      </c>
      <c r="BK136" s="204">
        <f>ROUND(I136*H136,2)</f>
        <v>0</v>
      </c>
      <c r="BL136" s="16" t="s">
        <v>144</v>
      </c>
      <c r="BM136" s="203" t="s">
        <v>354</v>
      </c>
    </row>
    <row r="137" spans="1:65" s="2" customFormat="1" ht="16.5" customHeight="1">
      <c r="A137" s="33"/>
      <c r="B137" s="34"/>
      <c r="C137" s="191" t="s">
        <v>169</v>
      </c>
      <c r="D137" s="191" t="s">
        <v>140</v>
      </c>
      <c r="E137" s="192" t="s">
        <v>274</v>
      </c>
      <c r="F137" s="193" t="s">
        <v>275</v>
      </c>
      <c r="G137" s="194" t="s">
        <v>175</v>
      </c>
      <c r="H137" s="195">
        <v>48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39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144</v>
      </c>
      <c r="AT137" s="203" t="s">
        <v>140</v>
      </c>
      <c r="AU137" s="203" t="s">
        <v>83</v>
      </c>
      <c r="AY137" s="16" t="s">
        <v>138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81</v>
      </c>
      <c r="BK137" s="204">
        <f>ROUND(I137*H137,2)</f>
        <v>0</v>
      </c>
      <c r="BL137" s="16" t="s">
        <v>144</v>
      </c>
      <c r="BM137" s="203" t="s">
        <v>355</v>
      </c>
    </row>
    <row r="138" spans="1:65" s="13" customFormat="1" ht="10.199999999999999">
      <c r="B138" s="205"/>
      <c r="C138" s="206"/>
      <c r="D138" s="207" t="s">
        <v>150</v>
      </c>
      <c r="E138" s="208" t="s">
        <v>1</v>
      </c>
      <c r="F138" s="209" t="s">
        <v>277</v>
      </c>
      <c r="G138" s="206"/>
      <c r="H138" s="210">
        <v>48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150</v>
      </c>
      <c r="AU138" s="216" t="s">
        <v>83</v>
      </c>
      <c r="AV138" s="13" t="s">
        <v>83</v>
      </c>
      <c r="AW138" s="13" t="s">
        <v>31</v>
      </c>
      <c r="AX138" s="13" t="s">
        <v>81</v>
      </c>
      <c r="AY138" s="216" t="s">
        <v>138</v>
      </c>
    </row>
    <row r="139" spans="1:65" s="2" customFormat="1" ht="21.75" customHeight="1">
      <c r="A139" s="33"/>
      <c r="B139" s="34"/>
      <c r="C139" s="217" t="s">
        <v>180</v>
      </c>
      <c r="D139" s="217" t="s">
        <v>165</v>
      </c>
      <c r="E139" s="218" t="s">
        <v>278</v>
      </c>
      <c r="F139" s="219" t="s">
        <v>279</v>
      </c>
      <c r="G139" s="220" t="s">
        <v>175</v>
      </c>
      <c r="H139" s="221">
        <v>48</v>
      </c>
      <c r="I139" s="222"/>
      <c r="J139" s="223">
        <f>ROUND(I139*H139,2)</f>
        <v>0</v>
      </c>
      <c r="K139" s="224"/>
      <c r="L139" s="225"/>
      <c r="M139" s="226" t="s">
        <v>1</v>
      </c>
      <c r="N139" s="227" t="s">
        <v>39</v>
      </c>
      <c r="O139" s="70"/>
      <c r="P139" s="201">
        <f>O139*H139</f>
        <v>0</v>
      </c>
      <c r="Q139" s="201">
        <v>5.1999999999999995E-4</v>
      </c>
      <c r="R139" s="201">
        <f>Q139*H139</f>
        <v>2.4959999999999996E-2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169</v>
      </c>
      <c r="AT139" s="203" t="s">
        <v>165</v>
      </c>
      <c r="AU139" s="203" t="s">
        <v>83</v>
      </c>
      <c r="AY139" s="16" t="s">
        <v>138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81</v>
      </c>
      <c r="BK139" s="204">
        <f>ROUND(I139*H139,2)</f>
        <v>0</v>
      </c>
      <c r="BL139" s="16" t="s">
        <v>144</v>
      </c>
      <c r="BM139" s="203" t="s">
        <v>356</v>
      </c>
    </row>
    <row r="140" spans="1:65" s="2" customFormat="1" ht="16.5" customHeight="1">
      <c r="A140" s="33"/>
      <c r="B140" s="34"/>
      <c r="C140" s="191" t="s">
        <v>184</v>
      </c>
      <c r="D140" s="191" t="s">
        <v>140</v>
      </c>
      <c r="E140" s="192" t="s">
        <v>281</v>
      </c>
      <c r="F140" s="193" t="s">
        <v>282</v>
      </c>
      <c r="G140" s="194" t="s">
        <v>175</v>
      </c>
      <c r="H140" s="195">
        <v>48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39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144</v>
      </c>
      <c r="AT140" s="203" t="s">
        <v>140</v>
      </c>
      <c r="AU140" s="203" t="s">
        <v>83</v>
      </c>
      <c r="AY140" s="16" t="s">
        <v>138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81</v>
      </c>
      <c r="BK140" s="204">
        <f>ROUND(I140*H140,2)</f>
        <v>0</v>
      </c>
      <c r="BL140" s="16" t="s">
        <v>144</v>
      </c>
      <c r="BM140" s="203" t="s">
        <v>357</v>
      </c>
    </row>
    <row r="141" spans="1:65" s="13" customFormat="1" ht="10.199999999999999">
      <c r="B141" s="205"/>
      <c r="C141" s="206"/>
      <c r="D141" s="207" t="s">
        <v>150</v>
      </c>
      <c r="E141" s="208" t="s">
        <v>1</v>
      </c>
      <c r="F141" s="209" t="s">
        <v>277</v>
      </c>
      <c r="G141" s="206"/>
      <c r="H141" s="210">
        <v>48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150</v>
      </c>
      <c r="AU141" s="216" t="s">
        <v>83</v>
      </c>
      <c r="AV141" s="13" t="s">
        <v>83</v>
      </c>
      <c r="AW141" s="13" t="s">
        <v>31</v>
      </c>
      <c r="AX141" s="13" t="s">
        <v>81</v>
      </c>
      <c r="AY141" s="216" t="s">
        <v>138</v>
      </c>
    </row>
    <row r="142" spans="1:65" s="2" customFormat="1" ht="21.75" customHeight="1">
      <c r="A142" s="33"/>
      <c r="B142" s="34"/>
      <c r="C142" s="217" t="s">
        <v>190</v>
      </c>
      <c r="D142" s="217" t="s">
        <v>165</v>
      </c>
      <c r="E142" s="218" t="s">
        <v>284</v>
      </c>
      <c r="F142" s="219" t="s">
        <v>285</v>
      </c>
      <c r="G142" s="220" t="s">
        <v>175</v>
      </c>
      <c r="H142" s="221">
        <v>48</v>
      </c>
      <c r="I142" s="222"/>
      <c r="J142" s="223">
        <f>ROUND(I142*H142,2)</f>
        <v>0</v>
      </c>
      <c r="K142" s="224"/>
      <c r="L142" s="225"/>
      <c r="M142" s="226" t="s">
        <v>1</v>
      </c>
      <c r="N142" s="227" t="s">
        <v>39</v>
      </c>
      <c r="O142" s="70"/>
      <c r="P142" s="201">
        <f>O142*H142</f>
        <v>0</v>
      </c>
      <c r="Q142" s="201">
        <v>9.0000000000000006E-5</v>
      </c>
      <c r="R142" s="201">
        <f>Q142*H142</f>
        <v>4.3200000000000001E-3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169</v>
      </c>
      <c r="AT142" s="203" t="s">
        <v>165</v>
      </c>
      <c r="AU142" s="203" t="s">
        <v>83</v>
      </c>
      <c r="AY142" s="16" t="s">
        <v>138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81</v>
      </c>
      <c r="BK142" s="204">
        <f>ROUND(I142*H142,2)</f>
        <v>0</v>
      </c>
      <c r="BL142" s="16" t="s">
        <v>144</v>
      </c>
      <c r="BM142" s="203" t="s">
        <v>358</v>
      </c>
    </row>
    <row r="143" spans="1:65" s="2" customFormat="1" ht="21.75" customHeight="1">
      <c r="A143" s="33"/>
      <c r="B143" s="34"/>
      <c r="C143" s="191" t="s">
        <v>194</v>
      </c>
      <c r="D143" s="191" t="s">
        <v>140</v>
      </c>
      <c r="E143" s="192" t="s">
        <v>287</v>
      </c>
      <c r="F143" s="193" t="s">
        <v>288</v>
      </c>
      <c r="G143" s="194" t="s">
        <v>250</v>
      </c>
      <c r="H143" s="195">
        <v>40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39</v>
      </c>
      <c r="O143" s="70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144</v>
      </c>
      <c r="AT143" s="203" t="s">
        <v>140</v>
      </c>
      <c r="AU143" s="203" t="s">
        <v>83</v>
      </c>
      <c r="AY143" s="16" t="s">
        <v>138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81</v>
      </c>
      <c r="BK143" s="204">
        <f>ROUND(I143*H143,2)</f>
        <v>0</v>
      </c>
      <c r="BL143" s="16" t="s">
        <v>144</v>
      </c>
      <c r="BM143" s="203" t="s">
        <v>359</v>
      </c>
    </row>
    <row r="144" spans="1:65" s="13" customFormat="1" ht="10.199999999999999">
      <c r="B144" s="205"/>
      <c r="C144" s="206"/>
      <c r="D144" s="207" t="s">
        <v>150</v>
      </c>
      <c r="E144" s="208" t="s">
        <v>1</v>
      </c>
      <c r="F144" s="209" t="s">
        <v>290</v>
      </c>
      <c r="G144" s="206"/>
      <c r="H144" s="210">
        <v>40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150</v>
      </c>
      <c r="AU144" s="216" t="s">
        <v>83</v>
      </c>
      <c r="AV144" s="13" t="s">
        <v>83</v>
      </c>
      <c r="AW144" s="13" t="s">
        <v>31</v>
      </c>
      <c r="AX144" s="13" t="s">
        <v>81</v>
      </c>
      <c r="AY144" s="216" t="s">
        <v>138</v>
      </c>
    </row>
    <row r="145" spans="1:65" s="2" customFormat="1" ht="21.75" customHeight="1">
      <c r="A145" s="33"/>
      <c r="B145" s="34"/>
      <c r="C145" s="191" t="s">
        <v>198</v>
      </c>
      <c r="D145" s="191" t="s">
        <v>140</v>
      </c>
      <c r="E145" s="192" t="s">
        <v>291</v>
      </c>
      <c r="F145" s="193" t="s">
        <v>292</v>
      </c>
      <c r="G145" s="194" t="s">
        <v>293</v>
      </c>
      <c r="H145" s="195">
        <v>2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39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144</v>
      </c>
      <c r="AT145" s="203" t="s">
        <v>140</v>
      </c>
      <c r="AU145" s="203" t="s">
        <v>83</v>
      </c>
      <c r="AY145" s="16" t="s">
        <v>138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81</v>
      </c>
      <c r="BK145" s="204">
        <f>ROUND(I145*H145,2)</f>
        <v>0</v>
      </c>
      <c r="BL145" s="16" t="s">
        <v>144</v>
      </c>
      <c r="BM145" s="203" t="s">
        <v>360</v>
      </c>
    </row>
    <row r="146" spans="1:65" s="13" customFormat="1" ht="10.199999999999999">
      <c r="B146" s="205"/>
      <c r="C146" s="206"/>
      <c r="D146" s="207" t="s">
        <v>150</v>
      </c>
      <c r="E146" s="208" t="s">
        <v>1</v>
      </c>
      <c r="F146" s="209" t="s">
        <v>256</v>
      </c>
      <c r="G146" s="206"/>
      <c r="H146" s="210">
        <v>2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150</v>
      </c>
      <c r="AU146" s="216" t="s">
        <v>83</v>
      </c>
      <c r="AV146" s="13" t="s">
        <v>83</v>
      </c>
      <c r="AW146" s="13" t="s">
        <v>31</v>
      </c>
      <c r="AX146" s="13" t="s">
        <v>81</v>
      </c>
      <c r="AY146" s="216" t="s">
        <v>138</v>
      </c>
    </row>
    <row r="147" spans="1:65" s="2" customFormat="1" ht="21.75" customHeight="1">
      <c r="A147" s="33"/>
      <c r="B147" s="34"/>
      <c r="C147" s="191" t="s">
        <v>203</v>
      </c>
      <c r="D147" s="191" t="s">
        <v>140</v>
      </c>
      <c r="E147" s="192" t="s">
        <v>295</v>
      </c>
      <c r="F147" s="193" t="s">
        <v>296</v>
      </c>
      <c r="G147" s="194" t="s">
        <v>293</v>
      </c>
      <c r="H147" s="195">
        <v>2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39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144</v>
      </c>
      <c r="AT147" s="203" t="s">
        <v>140</v>
      </c>
      <c r="AU147" s="203" t="s">
        <v>83</v>
      </c>
      <c r="AY147" s="16" t="s">
        <v>138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81</v>
      </c>
      <c r="BK147" s="204">
        <f>ROUND(I147*H147,2)</f>
        <v>0</v>
      </c>
      <c r="BL147" s="16" t="s">
        <v>144</v>
      </c>
      <c r="BM147" s="203" t="s">
        <v>361</v>
      </c>
    </row>
    <row r="148" spans="1:65" s="13" customFormat="1" ht="10.199999999999999">
      <c r="B148" s="205"/>
      <c r="C148" s="206"/>
      <c r="D148" s="207" t="s">
        <v>150</v>
      </c>
      <c r="E148" s="208" t="s">
        <v>1</v>
      </c>
      <c r="F148" s="209" t="s">
        <v>256</v>
      </c>
      <c r="G148" s="206"/>
      <c r="H148" s="210">
        <v>2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150</v>
      </c>
      <c r="AU148" s="216" t="s">
        <v>83</v>
      </c>
      <c r="AV148" s="13" t="s">
        <v>83</v>
      </c>
      <c r="AW148" s="13" t="s">
        <v>31</v>
      </c>
      <c r="AX148" s="13" t="s">
        <v>81</v>
      </c>
      <c r="AY148" s="216" t="s">
        <v>138</v>
      </c>
    </row>
    <row r="149" spans="1:65" s="2" customFormat="1" ht="33" customHeight="1">
      <c r="A149" s="33"/>
      <c r="B149" s="34"/>
      <c r="C149" s="191" t="s">
        <v>8</v>
      </c>
      <c r="D149" s="191" t="s">
        <v>140</v>
      </c>
      <c r="E149" s="192" t="s">
        <v>298</v>
      </c>
      <c r="F149" s="193" t="s">
        <v>299</v>
      </c>
      <c r="G149" s="194" t="s">
        <v>250</v>
      </c>
      <c r="H149" s="195">
        <v>200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39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144</v>
      </c>
      <c r="AT149" s="203" t="s">
        <v>140</v>
      </c>
      <c r="AU149" s="203" t="s">
        <v>83</v>
      </c>
      <c r="AY149" s="16" t="s">
        <v>138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81</v>
      </c>
      <c r="BK149" s="204">
        <f>ROUND(I149*H149,2)</f>
        <v>0</v>
      </c>
      <c r="BL149" s="16" t="s">
        <v>144</v>
      </c>
      <c r="BM149" s="203" t="s">
        <v>362</v>
      </c>
    </row>
    <row r="150" spans="1:65" s="2" customFormat="1" ht="33" customHeight="1">
      <c r="A150" s="33"/>
      <c r="B150" s="34"/>
      <c r="C150" s="191" t="s">
        <v>213</v>
      </c>
      <c r="D150" s="191" t="s">
        <v>140</v>
      </c>
      <c r="E150" s="192" t="s">
        <v>301</v>
      </c>
      <c r="F150" s="193" t="s">
        <v>302</v>
      </c>
      <c r="G150" s="194" t="s">
        <v>250</v>
      </c>
      <c r="H150" s="195">
        <v>200</v>
      </c>
      <c r="I150" s="196"/>
      <c r="J150" s="197">
        <f>ROUND(I150*H150,2)</f>
        <v>0</v>
      </c>
      <c r="K150" s="198"/>
      <c r="L150" s="38"/>
      <c r="M150" s="239" t="s">
        <v>1</v>
      </c>
      <c r="N150" s="240" t="s">
        <v>39</v>
      </c>
      <c r="O150" s="241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144</v>
      </c>
      <c r="AT150" s="203" t="s">
        <v>140</v>
      </c>
      <c r="AU150" s="203" t="s">
        <v>83</v>
      </c>
      <c r="AY150" s="16" t="s">
        <v>138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81</v>
      </c>
      <c r="BK150" s="204">
        <f>ROUND(I150*H150,2)</f>
        <v>0</v>
      </c>
      <c r="BL150" s="16" t="s">
        <v>144</v>
      </c>
      <c r="BM150" s="203" t="s">
        <v>363</v>
      </c>
    </row>
    <row r="151" spans="1:65" s="2" customFormat="1" ht="6.9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fIk45pP9NFNbv5V5xQE1ENzUA9eOx4j+r79X3nxXNYS6CW0OrdXS7ja3rmE3gz8NZ5n+ypoLxqmSC9GWUc8GmA==" saltValue="mD7Dn5XAn3/1Bnab3dn3hbE3ojTs6uDL/V7VHZkGDmVy4mqEzaorRJiFvy0+iCw4874vhFuj40okKghk2uqCLA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104</v>
      </c>
    </row>
    <row r="3" spans="1:46" s="1" customFormat="1" ht="6.9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83</v>
      </c>
    </row>
    <row r="4" spans="1:46" s="1" customFormat="1" ht="24.9" hidden="1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" hidden="1" customHeight="1">
      <c r="B5" s="19"/>
      <c r="L5" s="19"/>
    </row>
    <row r="6" spans="1:46" s="1" customFormat="1" ht="12" hidden="1" customHeight="1">
      <c r="B6" s="19"/>
      <c r="D6" s="118" t="s">
        <v>16</v>
      </c>
      <c r="L6" s="19"/>
    </row>
    <row r="7" spans="1:46" s="1" customFormat="1" ht="26.25" hidden="1" customHeight="1">
      <c r="B7" s="19"/>
      <c r="E7" s="292" t="str">
        <f>'Rekapitulace stavby'!K6</f>
        <v>Oprava mostů v km 9,505 a 14,617 na trati Velká Bystřice - Domašov</v>
      </c>
      <c r="F7" s="293"/>
      <c r="G7" s="293"/>
      <c r="H7" s="293"/>
      <c r="L7" s="19"/>
    </row>
    <row r="8" spans="1:46" s="1" customFormat="1" ht="12" hidden="1" customHeight="1">
      <c r="B8" s="19"/>
      <c r="D8" s="118" t="s">
        <v>106</v>
      </c>
      <c r="L8" s="19"/>
    </row>
    <row r="9" spans="1:46" s="2" customFormat="1" ht="16.5" hidden="1" customHeight="1">
      <c r="A9" s="33"/>
      <c r="B9" s="38"/>
      <c r="C9" s="33"/>
      <c r="D9" s="33"/>
      <c r="E9" s="292" t="s">
        <v>321</v>
      </c>
      <c r="F9" s="294"/>
      <c r="G9" s="294"/>
      <c r="H9" s="29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295" t="s">
        <v>364</v>
      </c>
      <c r="F11" s="294"/>
      <c r="G11" s="294"/>
      <c r="H11" s="29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296" t="str">
        <f>'Rekapitulace stavby'!E14</f>
        <v>Vyplň údaj</v>
      </c>
      <c r="F20" s="297"/>
      <c r="G20" s="297"/>
      <c r="H20" s="29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">
        <v>25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33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20"/>
      <c r="B29" s="121"/>
      <c r="C29" s="120"/>
      <c r="D29" s="120"/>
      <c r="E29" s="298" t="s">
        <v>1</v>
      </c>
      <c r="F29" s="298"/>
      <c r="G29" s="298"/>
      <c r="H29" s="29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34</v>
      </c>
      <c r="E32" s="33"/>
      <c r="F32" s="33"/>
      <c r="G32" s="33"/>
      <c r="H32" s="33"/>
      <c r="I32" s="33"/>
      <c r="J32" s="125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33"/>
      <c r="F34" s="126" t="s">
        <v>36</v>
      </c>
      <c r="G34" s="33"/>
      <c r="H34" s="33"/>
      <c r="I34" s="126" t="s">
        <v>35</v>
      </c>
      <c r="J34" s="126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127" t="s">
        <v>38</v>
      </c>
      <c r="E35" s="118" t="s">
        <v>39</v>
      </c>
      <c r="F35" s="128">
        <f>ROUND((SUM(BE123:BE129)),  2)</f>
        <v>0</v>
      </c>
      <c r="G35" s="33"/>
      <c r="H35" s="33"/>
      <c r="I35" s="129">
        <v>0.21</v>
      </c>
      <c r="J35" s="128">
        <f>ROUND(((SUM(BE123:BE129))*I35),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40</v>
      </c>
      <c r="F36" s="128">
        <f>ROUND((SUM(BF123:BF129)),  2)</f>
        <v>0</v>
      </c>
      <c r="G36" s="33"/>
      <c r="H36" s="33"/>
      <c r="I36" s="129">
        <v>0.15</v>
      </c>
      <c r="J36" s="128">
        <f>ROUND(((SUM(BF123:BF129))*I36),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41</v>
      </c>
      <c r="F37" s="128">
        <f>ROUND((SUM(BG123:BG129)),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42</v>
      </c>
      <c r="F38" s="128">
        <f>ROUND((SUM(BH123:BH129)),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43</v>
      </c>
      <c r="F39" s="128">
        <f>ROUND((SUM(BI123:BI129)),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44</v>
      </c>
      <c r="E41" s="132"/>
      <c r="F41" s="132"/>
      <c r="G41" s="133" t="s">
        <v>45</v>
      </c>
      <c r="H41" s="134" t="s">
        <v>46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0.199999999999999" hidden="1">
      <c r="B51" s="19"/>
      <c r="L51" s="19"/>
    </row>
    <row r="52" spans="1:31" ht="10.199999999999999" hidden="1">
      <c r="B52" s="19"/>
      <c r="L52" s="19"/>
    </row>
    <row r="53" spans="1:31" ht="10.199999999999999" hidden="1">
      <c r="B53" s="19"/>
      <c r="L53" s="19"/>
    </row>
    <row r="54" spans="1:31" ht="10.199999999999999" hidden="1">
      <c r="B54" s="19"/>
      <c r="L54" s="19"/>
    </row>
    <row r="55" spans="1:31" ht="10.199999999999999" hidden="1">
      <c r="B55" s="19"/>
      <c r="L55" s="19"/>
    </row>
    <row r="56" spans="1:31" ht="10.199999999999999" hidden="1">
      <c r="B56" s="19"/>
      <c r="L56" s="19"/>
    </row>
    <row r="57" spans="1:31" ht="10.199999999999999" hidden="1">
      <c r="B57" s="19"/>
      <c r="L57" s="19"/>
    </row>
    <row r="58" spans="1:31" ht="10.199999999999999" hidden="1">
      <c r="B58" s="19"/>
      <c r="L58" s="19"/>
    </row>
    <row r="59" spans="1:31" ht="10.199999999999999" hidden="1">
      <c r="B59" s="19"/>
      <c r="L59" s="19"/>
    </row>
    <row r="60" spans="1:31" ht="10.199999999999999" hidden="1">
      <c r="B60" s="19"/>
      <c r="L60" s="19"/>
    </row>
    <row r="61" spans="1:31" s="2" customFormat="1" ht="13.2" hidden="1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 hidden="1">
      <c r="B62" s="19"/>
      <c r="L62" s="19"/>
    </row>
    <row r="63" spans="1:31" ht="10.199999999999999" hidden="1">
      <c r="B63" s="19"/>
      <c r="L63" s="19"/>
    </row>
    <row r="64" spans="1:31" ht="10.199999999999999" hidden="1">
      <c r="B64" s="19"/>
      <c r="L64" s="19"/>
    </row>
    <row r="65" spans="1:31" s="2" customFormat="1" ht="13.2" hidden="1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 hidden="1">
      <c r="B66" s="19"/>
      <c r="L66" s="19"/>
    </row>
    <row r="67" spans="1:31" ht="10.199999999999999" hidden="1">
      <c r="B67" s="19"/>
      <c r="L67" s="19"/>
    </row>
    <row r="68" spans="1:31" ht="10.199999999999999" hidden="1">
      <c r="B68" s="19"/>
      <c r="L68" s="19"/>
    </row>
    <row r="69" spans="1:31" ht="10.199999999999999" hidden="1">
      <c r="B69" s="19"/>
      <c r="L69" s="19"/>
    </row>
    <row r="70" spans="1:31" ht="10.199999999999999" hidden="1">
      <c r="B70" s="19"/>
      <c r="L70" s="19"/>
    </row>
    <row r="71" spans="1:31" ht="10.199999999999999" hidden="1">
      <c r="B71" s="19"/>
      <c r="L71" s="19"/>
    </row>
    <row r="72" spans="1:31" ht="10.199999999999999" hidden="1">
      <c r="B72" s="19"/>
      <c r="L72" s="19"/>
    </row>
    <row r="73" spans="1:31" ht="10.199999999999999" hidden="1">
      <c r="B73" s="19"/>
      <c r="L73" s="19"/>
    </row>
    <row r="74" spans="1:31" ht="10.199999999999999" hidden="1">
      <c r="B74" s="19"/>
      <c r="L74" s="19"/>
    </row>
    <row r="75" spans="1:31" ht="10.199999999999999" hidden="1">
      <c r="B75" s="19"/>
      <c r="L75" s="19"/>
    </row>
    <row r="76" spans="1:31" s="2" customFormat="1" ht="13.2" hidden="1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.199999999999999" hidden="1"/>
    <row r="79" spans="1:31" ht="10.199999999999999" hidden="1"/>
    <row r="80" spans="1:31" ht="10.199999999999999" hidden="1"/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5"/>
      <c r="D85" s="35"/>
      <c r="E85" s="299" t="str">
        <f>E7</f>
        <v>Oprava mostů v km 9,505 a 14,617 na trati Velká Bystřice - Domašov</v>
      </c>
      <c r="F85" s="300"/>
      <c r="G85" s="300"/>
      <c r="H85" s="30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9" t="s">
        <v>321</v>
      </c>
      <c r="F87" s="301"/>
      <c r="G87" s="301"/>
      <c r="H87" s="30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7" t="str">
        <f>E11</f>
        <v>02.VON - Vedlejší a ostatní náklady</v>
      </c>
      <c r="F89" s="301"/>
      <c r="G89" s="301"/>
      <c r="H89" s="301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TÚ 2191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23</v>
      </c>
      <c r="D93" s="35"/>
      <c r="E93" s="35"/>
      <c r="F93" s="26" t="str">
        <f>E17</f>
        <v>Správa železnic, státní organizace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5.65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Správa železnic, státní organizace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" customHeight="1">
      <c r="B99" s="152"/>
      <c r="C99" s="153"/>
      <c r="D99" s="154" t="s">
        <v>305</v>
      </c>
      <c r="E99" s="155"/>
      <c r="F99" s="155"/>
      <c r="G99" s="155"/>
      <c r="H99" s="155"/>
      <c r="I99" s="155"/>
      <c r="J99" s="156">
        <f>J124</f>
        <v>0</v>
      </c>
      <c r="K99" s="153"/>
      <c r="L99" s="157"/>
    </row>
    <row r="100" spans="1:47" s="10" customFormat="1" ht="19.95" customHeight="1">
      <c r="B100" s="158"/>
      <c r="C100" s="103"/>
      <c r="D100" s="159" t="s">
        <v>306</v>
      </c>
      <c r="E100" s="160"/>
      <c r="F100" s="160"/>
      <c r="G100" s="160"/>
      <c r="H100" s="160"/>
      <c r="I100" s="160"/>
      <c r="J100" s="161">
        <f>J125</f>
        <v>0</v>
      </c>
      <c r="K100" s="103"/>
      <c r="L100" s="162"/>
    </row>
    <row r="101" spans="1:47" s="10" customFormat="1" ht="19.95" customHeight="1">
      <c r="B101" s="158"/>
      <c r="C101" s="103"/>
      <c r="D101" s="159" t="s">
        <v>307</v>
      </c>
      <c r="E101" s="160"/>
      <c r="F101" s="160"/>
      <c r="G101" s="160"/>
      <c r="H101" s="160"/>
      <c r="I101" s="160"/>
      <c r="J101" s="161">
        <f>J128</f>
        <v>0</v>
      </c>
      <c r="K101" s="103"/>
      <c r="L101" s="162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" customHeight="1">
      <c r="A108" s="33"/>
      <c r="B108" s="34"/>
      <c r="C108" s="22" t="s">
        <v>123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5"/>
      <c r="D111" s="35"/>
      <c r="E111" s="299" t="str">
        <f>E7</f>
        <v>Oprava mostů v km 9,505 a 14,617 na trati Velká Bystřice - Domašov</v>
      </c>
      <c r="F111" s="300"/>
      <c r="G111" s="300"/>
      <c r="H111" s="300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106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299" t="s">
        <v>321</v>
      </c>
      <c r="F113" s="301"/>
      <c r="G113" s="301"/>
      <c r="H113" s="301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108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47" t="str">
        <f>E11</f>
        <v>02.VON - Vedlejší a ostatní náklady</v>
      </c>
      <c r="F115" s="301"/>
      <c r="G115" s="301"/>
      <c r="H115" s="301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>TÚ 2191</v>
      </c>
      <c r="G117" s="35"/>
      <c r="H117" s="35"/>
      <c r="I117" s="28" t="s">
        <v>22</v>
      </c>
      <c r="J117" s="65">
        <f>IF(J14="","",J14)</f>
        <v>0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23</v>
      </c>
      <c r="D119" s="35"/>
      <c r="E119" s="35"/>
      <c r="F119" s="26" t="str">
        <f>E17</f>
        <v>Správa železnic, státní organizace</v>
      </c>
      <c r="G119" s="35"/>
      <c r="H119" s="35"/>
      <c r="I119" s="28" t="s">
        <v>29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65" customHeight="1">
      <c r="A120" s="33"/>
      <c r="B120" s="34"/>
      <c r="C120" s="28" t="s">
        <v>27</v>
      </c>
      <c r="D120" s="35"/>
      <c r="E120" s="35"/>
      <c r="F120" s="26" t="str">
        <f>IF(E20="","",E20)</f>
        <v>Vyplň údaj</v>
      </c>
      <c r="G120" s="35"/>
      <c r="H120" s="35"/>
      <c r="I120" s="28" t="s">
        <v>32</v>
      </c>
      <c r="J120" s="31" t="str">
        <f>E26</f>
        <v>Správa železnic, státní organizace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124</v>
      </c>
      <c r="D122" s="166" t="s">
        <v>59</v>
      </c>
      <c r="E122" s="166" t="s">
        <v>55</v>
      </c>
      <c r="F122" s="166" t="s">
        <v>56</v>
      </c>
      <c r="G122" s="166" t="s">
        <v>125</v>
      </c>
      <c r="H122" s="166" t="s">
        <v>126</v>
      </c>
      <c r="I122" s="166" t="s">
        <v>127</v>
      </c>
      <c r="J122" s="167" t="s">
        <v>112</v>
      </c>
      <c r="K122" s="168" t="s">
        <v>128</v>
      </c>
      <c r="L122" s="169"/>
      <c r="M122" s="74" t="s">
        <v>1</v>
      </c>
      <c r="N122" s="75" t="s">
        <v>38</v>
      </c>
      <c r="O122" s="75" t="s">
        <v>129</v>
      </c>
      <c r="P122" s="75" t="s">
        <v>130</v>
      </c>
      <c r="Q122" s="75" t="s">
        <v>131</v>
      </c>
      <c r="R122" s="75" t="s">
        <v>132</v>
      </c>
      <c r="S122" s="75" t="s">
        <v>133</v>
      </c>
      <c r="T122" s="76" t="s">
        <v>134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8" customHeight="1">
      <c r="A123" s="33"/>
      <c r="B123" s="34"/>
      <c r="C123" s="81" t="s">
        <v>135</v>
      </c>
      <c r="D123" s="35"/>
      <c r="E123" s="35"/>
      <c r="F123" s="35"/>
      <c r="G123" s="35"/>
      <c r="H123" s="35"/>
      <c r="I123" s="35"/>
      <c r="J123" s="170">
        <f>BK123</f>
        <v>0</v>
      </c>
      <c r="K123" s="35"/>
      <c r="L123" s="38"/>
      <c r="M123" s="77"/>
      <c r="N123" s="171"/>
      <c r="O123" s="78"/>
      <c r="P123" s="172">
        <f>P124</f>
        <v>0</v>
      </c>
      <c r="Q123" s="78"/>
      <c r="R123" s="172">
        <f>R124</f>
        <v>0</v>
      </c>
      <c r="S123" s="78"/>
      <c r="T123" s="173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73</v>
      </c>
      <c r="AU123" s="16" t="s">
        <v>114</v>
      </c>
      <c r="BK123" s="174">
        <f>BK124</f>
        <v>0</v>
      </c>
    </row>
    <row r="124" spans="1:65" s="12" customFormat="1" ht="25.95" customHeight="1">
      <c r="B124" s="175"/>
      <c r="C124" s="176"/>
      <c r="D124" s="177" t="s">
        <v>73</v>
      </c>
      <c r="E124" s="178" t="s">
        <v>308</v>
      </c>
      <c r="F124" s="178" t="s">
        <v>309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P125+P128</f>
        <v>0</v>
      </c>
      <c r="Q124" s="183"/>
      <c r="R124" s="184">
        <f>R125+R128</f>
        <v>0</v>
      </c>
      <c r="S124" s="183"/>
      <c r="T124" s="185">
        <f>T125+T128</f>
        <v>0</v>
      </c>
      <c r="AR124" s="186" t="s">
        <v>162</v>
      </c>
      <c r="AT124" s="187" t="s">
        <v>73</v>
      </c>
      <c r="AU124" s="187" t="s">
        <v>74</v>
      </c>
      <c r="AY124" s="186" t="s">
        <v>138</v>
      </c>
      <c r="BK124" s="188">
        <f>BK125+BK128</f>
        <v>0</v>
      </c>
    </row>
    <row r="125" spans="1:65" s="12" customFormat="1" ht="22.8" customHeight="1">
      <c r="B125" s="175"/>
      <c r="C125" s="176"/>
      <c r="D125" s="177" t="s">
        <v>73</v>
      </c>
      <c r="E125" s="189" t="s">
        <v>310</v>
      </c>
      <c r="F125" s="189" t="s">
        <v>311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SUM(P126:P127)</f>
        <v>0</v>
      </c>
      <c r="Q125" s="183"/>
      <c r="R125" s="184">
        <f>SUM(R126:R127)</f>
        <v>0</v>
      </c>
      <c r="S125" s="183"/>
      <c r="T125" s="185">
        <f>SUM(T126:T127)</f>
        <v>0</v>
      </c>
      <c r="AR125" s="186" t="s">
        <v>162</v>
      </c>
      <c r="AT125" s="187" t="s">
        <v>73</v>
      </c>
      <c r="AU125" s="187" t="s">
        <v>81</v>
      </c>
      <c r="AY125" s="186" t="s">
        <v>138</v>
      </c>
      <c r="BK125" s="188">
        <f>SUM(BK126:BK127)</f>
        <v>0</v>
      </c>
    </row>
    <row r="126" spans="1:65" s="2" customFormat="1" ht="16.5" customHeight="1">
      <c r="A126" s="33"/>
      <c r="B126" s="34"/>
      <c r="C126" s="191" t="s">
        <v>81</v>
      </c>
      <c r="D126" s="191" t="s">
        <v>140</v>
      </c>
      <c r="E126" s="192" t="s">
        <v>312</v>
      </c>
      <c r="F126" s="193" t="s">
        <v>311</v>
      </c>
      <c r="G126" s="194" t="s">
        <v>313</v>
      </c>
      <c r="H126" s="195">
        <v>1</v>
      </c>
      <c r="I126" s="196"/>
      <c r="J126" s="197">
        <f>ROUND(I126*H126,2)</f>
        <v>0</v>
      </c>
      <c r="K126" s="198"/>
      <c r="L126" s="38"/>
      <c r="M126" s="199" t="s">
        <v>1</v>
      </c>
      <c r="N126" s="200" t="s">
        <v>39</v>
      </c>
      <c r="O126" s="70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3" t="s">
        <v>314</v>
      </c>
      <c r="AT126" s="203" t="s">
        <v>140</v>
      </c>
      <c r="AU126" s="203" t="s">
        <v>83</v>
      </c>
      <c r="AY126" s="16" t="s">
        <v>138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6" t="s">
        <v>81</v>
      </c>
      <c r="BK126" s="204">
        <f>ROUND(I126*H126,2)</f>
        <v>0</v>
      </c>
      <c r="BL126" s="16" t="s">
        <v>314</v>
      </c>
      <c r="BM126" s="203" t="s">
        <v>365</v>
      </c>
    </row>
    <row r="127" spans="1:65" s="13" customFormat="1" ht="20.399999999999999">
      <c r="B127" s="205"/>
      <c r="C127" s="206"/>
      <c r="D127" s="207" t="s">
        <v>150</v>
      </c>
      <c r="E127" s="208" t="s">
        <v>1</v>
      </c>
      <c r="F127" s="209" t="s">
        <v>316</v>
      </c>
      <c r="G127" s="206"/>
      <c r="H127" s="210">
        <v>1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150</v>
      </c>
      <c r="AU127" s="216" t="s">
        <v>83</v>
      </c>
      <c r="AV127" s="13" t="s">
        <v>83</v>
      </c>
      <c r="AW127" s="13" t="s">
        <v>31</v>
      </c>
      <c r="AX127" s="13" t="s">
        <v>81</v>
      </c>
      <c r="AY127" s="216" t="s">
        <v>138</v>
      </c>
    </row>
    <row r="128" spans="1:65" s="12" customFormat="1" ht="22.8" customHeight="1">
      <c r="B128" s="175"/>
      <c r="C128" s="176"/>
      <c r="D128" s="177" t="s">
        <v>73</v>
      </c>
      <c r="E128" s="189" t="s">
        <v>317</v>
      </c>
      <c r="F128" s="189" t="s">
        <v>318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0</v>
      </c>
      <c r="S128" s="183"/>
      <c r="T128" s="185">
        <f>T129</f>
        <v>0</v>
      </c>
      <c r="AR128" s="186" t="s">
        <v>162</v>
      </c>
      <c r="AT128" s="187" t="s">
        <v>73</v>
      </c>
      <c r="AU128" s="187" t="s">
        <v>81</v>
      </c>
      <c r="AY128" s="186" t="s">
        <v>138</v>
      </c>
      <c r="BK128" s="188">
        <f>BK129</f>
        <v>0</v>
      </c>
    </row>
    <row r="129" spans="1:65" s="2" customFormat="1" ht="16.5" customHeight="1">
      <c r="A129" s="33"/>
      <c r="B129" s="34"/>
      <c r="C129" s="191" t="s">
        <v>83</v>
      </c>
      <c r="D129" s="191" t="s">
        <v>140</v>
      </c>
      <c r="E129" s="192" t="s">
        <v>319</v>
      </c>
      <c r="F129" s="193" t="s">
        <v>318</v>
      </c>
      <c r="G129" s="194" t="s">
        <v>313</v>
      </c>
      <c r="H129" s="195">
        <v>1</v>
      </c>
      <c r="I129" s="196"/>
      <c r="J129" s="197">
        <f>ROUND(I129*H129,2)</f>
        <v>0</v>
      </c>
      <c r="K129" s="198"/>
      <c r="L129" s="38"/>
      <c r="M129" s="239" t="s">
        <v>1</v>
      </c>
      <c r="N129" s="240" t="s">
        <v>39</v>
      </c>
      <c r="O129" s="241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314</v>
      </c>
      <c r="AT129" s="203" t="s">
        <v>140</v>
      </c>
      <c r="AU129" s="203" t="s">
        <v>83</v>
      </c>
      <c r="AY129" s="16" t="s">
        <v>138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81</v>
      </c>
      <c r="BK129" s="204">
        <f>ROUND(I129*H129,2)</f>
        <v>0</v>
      </c>
      <c r="BL129" s="16" t="s">
        <v>314</v>
      </c>
      <c r="BM129" s="203" t="s">
        <v>366</v>
      </c>
    </row>
    <row r="130" spans="1:65" s="2" customFormat="1" ht="6.9" customHeight="1">
      <c r="A130" s="3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f79TmymX5MCY60K3CFYOzXqMaDPohNSvTMPVydvnP5Ps2dxOZYEKtZSOs6D2twl+31xxowBXhR9FGJdWYqj/Uw==" saltValue="wXhrkf8o16PC5TEoMLifsh2+etigvupGomsZiizlaMYKijN8qQk0Sn47OO2FlHsp049Id4XeIKRirkR8MWSV6Q==" spinCount="100000" sheet="1" objects="1" scenarios="1" formatColumns="0" formatRows="0" autoFilter="0"/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01.1 - Oprava mostu</vt:lpstr>
      <vt:lpstr>01.2 - Úprava železničníh...</vt:lpstr>
      <vt:lpstr>01.VON - Vedlejší a ostat...</vt:lpstr>
      <vt:lpstr>02.1 - Oprava mostu</vt:lpstr>
      <vt:lpstr>02.2 - Úprava železničníh...</vt:lpstr>
      <vt:lpstr>02.VON - Vedlejší a ostat...</vt:lpstr>
      <vt:lpstr>'01.1 - Oprava mostu'!Názvy_tisku</vt:lpstr>
      <vt:lpstr>'01.2 - Úprava železničníh...'!Názvy_tisku</vt:lpstr>
      <vt:lpstr>'01.VON - Vedlejší a ostat...'!Názvy_tisku</vt:lpstr>
      <vt:lpstr>'02.1 - Oprava mostu'!Názvy_tisku</vt:lpstr>
      <vt:lpstr>'02.2 - Úprava železničníh...'!Názvy_tisku</vt:lpstr>
      <vt:lpstr>'02.VON - Vedlejší a ostat...'!Názvy_tisku</vt:lpstr>
      <vt:lpstr>'Rekapitulace stavby'!Názvy_tisku</vt:lpstr>
      <vt:lpstr>'01.1 - Oprava mostu'!Oblast_tisku</vt:lpstr>
      <vt:lpstr>'01.2 - Úprava železničníh...'!Oblast_tisku</vt:lpstr>
      <vt:lpstr>'01.VON - Vedlejší a ostat...'!Oblast_tisku</vt:lpstr>
      <vt:lpstr>'02.1 - Oprava mostu'!Oblast_tisku</vt:lpstr>
      <vt:lpstr>'02.2 - Úprava železničníh...'!Oblast_tisku</vt:lpstr>
      <vt:lpstr>'02.VON - Vedlejší a ostat...'!Oblast_tisku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Kubelka Jan, Ing.</dc:creator>
  <cp:lastModifiedBy>Duda Vlastimil, Ing.</cp:lastModifiedBy>
  <dcterms:created xsi:type="dcterms:W3CDTF">2021-02-10T06:03:06Z</dcterms:created>
  <dcterms:modified xsi:type="dcterms:W3CDTF">2021-03-08T06:33:31Z</dcterms:modified>
</cp:coreProperties>
</file>