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98-98" sheetId="2" r:id="rId2"/>
    <sheet name="SO 101-01" sheetId="3" r:id="rId3"/>
    <sheet name="SO 101-02" sheetId="4" r:id="rId4"/>
    <sheet name="SO 101-03" sheetId="5" r:id="rId5"/>
    <sheet name="SO 101-04a" sheetId="6" r:id="rId6"/>
    <sheet name="SO 101-04b" sheetId="7" r:id="rId7"/>
    <sheet name="SO 101-05" sheetId="8" r:id="rId8"/>
    <sheet name="SO 101-06" sheetId="9" r:id="rId9"/>
    <sheet name="SO 101-07" sheetId="10" r:id="rId10"/>
    <sheet name="SO 101-08" sheetId="11" r:id="rId11"/>
    <sheet name="SO 101-09" sheetId="12" r:id="rId12"/>
    <sheet name="SO 101-10" sheetId="13" r:id="rId13"/>
    <sheet name="SO 101-11" sheetId="14" r:id="rId14"/>
    <sheet name="SO 101-12" sheetId="15" r:id="rId15"/>
    <sheet name="SO 101-99" sheetId="16" r:id="rId16"/>
  </sheets>
  <definedNames/>
  <calcPr/>
  <webPublishing/>
</workbook>
</file>

<file path=xl/sharedStrings.xml><?xml version="1.0" encoding="utf-8"?>
<sst xmlns="http://schemas.openxmlformats.org/spreadsheetml/2006/main" count="29742" uniqueCount="5115">
  <si>
    <t>Aspe</t>
  </si>
  <si>
    <t>Rekapitulace ceny</t>
  </si>
  <si>
    <t>zm01-5113510003</t>
  </si>
  <si>
    <t>Rekonstrukce výpravní budovy v žst. Praha hl.n.</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</si>
  <si>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</si>
  <si>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</si>
  <si>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</si>
  <si>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</si>
  <si>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</si>
  <si>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</si>
  <si>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</si>
  <si>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</si>
  <si>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</si>
  <si>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</si>
  <si>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</si>
  <si>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</si>
  <si>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98-98</t>
  </si>
  <si>
    <t>Všeobecný objekt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</si>
  <si>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</si>
  <si>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</si>
  <si>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</si>
  <si>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</si>
  <si>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</si>
  <si>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</si>
  <si>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</si>
  <si>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</si>
  <si>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</si>
  <si>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</si>
  <si>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</si>
  <si>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</si>
  <si>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</si>
  <si>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</si>
  <si>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</si>
  <si>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</si>
  <si>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</si>
  <si>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</si>
  <si>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</si>
  <si>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</si>
  <si>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</si>
  <si>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</si>
  <si>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</si>
  <si>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</si>
  <si>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</si>
  <si>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</si>
  <si>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</si>
  <si>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</si>
  <si>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98-98</t>
  </si>
  <si>
    <t>SD</t>
  </si>
  <si>
    <t>D1</t>
  </si>
  <si>
    <t>Dokumentace</t>
  </si>
  <si>
    <t>P</t>
  </si>
  <si>
    <t>1</t>
  </si>
  <si>
    <t>R0132540001</t>
  </si>
  <si>
    <t>Dokumentace skutečného provedení stavby v elektronické formě</t>
  </si>
  <si>
    <t>KPL</t>
  </si>
  <si>
    <t>R-položka</t>
  </si>
  <si>
    <t>PP</t>
  </si>
  <si>
    <t>VV</t>
  </si>
  <si>
    <t>TS</t>
  </si>
  <si>
    <t>R0132540002</t>
  </si>
  <si>
    <t>Dokumentace skutečného provedení stavby v listinné formě</t>
  </si>
  <si>
    <t>R0132940002</t>
  </si>
  <si>
    <t>Ostatní dokumentace - dokladová část (certifikáty, prohlášení o shodě, protokoly apod.)</t>
  </si>
  <si>
    <t>4</t>
  </si>
  <si>
    <t>RVO003</t>
  </si>
  <si>
    <t>Geodetická dokumentace skutečného provedení stavby</t>
  </si>
  <si>
    <t>D2</t>
  </si>
  <si>
    <t>Ostatní</t>
  </si>
  <si>
    <t>5</t>
  </si>
  <si>
    <t>011114000</t>
  </si>
  <si>
    <t>Inženýrsko-geologický průzkum</t>
  </si>
  <si>
    <t>CS ÚRS 2020 01</t>
  </si>
  <si>
    <t>011534000</t>
  </si>
  <si>
    <t>Umělecko-historický průzkum</t>
  </si>
  <si>
    <t>7</t>
  </si>
  <si>
    <t>011544000</t>
  </si>
  <si>
    <t>Průzkum restaurátorský</t>
  </si>
  <si>
    <t>8</t>
  </si>
  <si>
    <t>012203000</t>
  </si>
  <si>
    <t>Geodetické práce při provádění stavby</t>
  </si>
  <si>
    <t>9</t>
  </si>
  <si>
    <t>035103001</t>
  </si>
  <si>
    <t>Pronájem ploch</t>
  </si>
  <si>
    <t>10</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</si>
  <si>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</si>
  <si>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</si>
  <si>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</si>
  <si>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11</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</si>
  <si>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</si>
  <si>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</si>
  <si>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</si>
  <si>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12</t>
  </si>
  <si>
    <t>R0345030001</t>
  </si>
  <si>
    <t>Publicita stavby</t>
  </si>
  <si>
    <t>E.2.</t>
  </si>
  <si>
    <t>Pozemní stavební objekty</t>
  </si>
  <si>
    <t xml:space="preserve">  SO 101-01</t>
  </si>
  <si>
    <t>Architektonicko-stavební část - bourání</t>
  </si>
  <si>
    <t>SO 101-01</t>
  </si>
  <si>
    <t>Zemní práce</t>
  </si>
  <si>
    <t>113107231</t>
  </si>
  <si>
    <t>Odstranění podkladů nebo krytů strojně plochy jednotlivě přes 200 m2 s přemístěním hmot na skládku na vzdálenost do 20 m nebo s naložením na dopravní prostředek</t>
  </si>
  <si>
    <t>M2</t>
  </si>
  <si>
    <t>CS ÚRS 2021 01</t>
  </si>
  <si>
    <t>Odstranění podkladů nebo krytů strojně plochy jednotlivě přes 200 m2 s přemístěním hmot na skládku na vzdálenost do 20 m nebo s naložením na dopravní prostředek z betonu prostého, o tl. vrstvy přes 100 do 150 mm</t>
  </si>
  <si>
    <t>půdorys 1.PP - bourání;  
dvorek 2.81*8.23+2.85*8.23+0.47*2.62+0.1*1.7+8.79*6.35+9.71*6.88=170.605 [A] 
dvorek v přístřešku 5.39*7.77+5.37*8.64-1.6*0.645=87.245 [B] 
Celkem: 170.605+87.245=257.850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</si>
  <si>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</si>
  <si>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122251301</t>
  </si>
  <si>
    <t>Odkopávky a prokopávky nezapažené strojně v omezeném prostoru v hornině třídy těžitelnosti I skupiny 3 do 20 m3</t>
  </si>
  <si>
    <t>M3</t>
  </si>
  <si>
    <t>půdorys 1.PP - bourání; skladba SB/30 
dvorek 5.19*8.05*0.39+2.1*4.57*0.39=20.037 [A] 
Mezisoučet: 20.037=20.037 [B] 
Celkem: 20.037=20.037 [C]</t>
  </si>
  <si>
    <t>1. V cenách jsou započteny i náklady na přehození výkopku na vzdálenost do 3 m nebo naložení na dopravní prostředek.</t>
  </si>
  <si>
    <t>131251205</t>
  </si>
  <si>
    <t>Hloubení zapažených jam a zářezů strojně s urovnáním dna do předepsaného profilu a spádu v hornině třídy těžitelnosti I skupiny 3 přes 500 do 1 000 m3</t>
  </si>
  <si>
    <t>půdorys 1.PP - bourání;  
dvorek (2.81*8.23+2.85*8.23+0.47*2.62+0.1*1.7+8.79*6.35+9.71*6.88)*1.7+3.49*8.18*1.85=342.842 [A] 
dvorek v přístřešku 5.39*7.77*1.73+(5.37*8.64-1.6*0.645)*1.6+5.38*4.57*2.37=203.307 [B] 
lapol 6.1*2.6*3.22=51.069 [C] 
výtah 3.58*4.24*1.59=24.135 [D] 
Celkem: 342.842+203.307+51.069+24.135=621.353 [E]</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</si>
  <si>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</si>
  <si>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139751101</t>
  </si>
  <si>
    <t>Vykopávka v uzavřených prostorech ručně v hornině třídy těžitelnosti I skupiny 1 až 3</t>
  </si>
  <si>
    <t>1. V cenách jsou započteny náklady na naložení výkopku na dopravní prostředek.  
2. V cenách nejsou započteny náklady na podchycení stavebních konstrukcí a případné odvětrávání pracovního prostoru.</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</si>
  <si>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</si>
  <si>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</si>
  <si>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</si>
  <si>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odkopávky 20.037=20.037 [A] 
jámy 621.353=621.353 [B] 
uzavřené prostory 180.038=180.038 [C] 
Celkem: 20.037+621.353+180.038=821.428 [D]</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</si>
  <si>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</si>
  <si>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</si>
  <si>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</si>
  <si>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</si>
  <si>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</si>
  <si>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</si>
  <si>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</si>
  <si>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</si>
  <si>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</si>
  <si>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171201221</t>
  </si>
  <si>
    <t>Poplatek za uložení stavebního odpadu na skládce (skládkovné) zeminy a kamení zatříděného do Katalogu odpadů pod kódem 17 05 04</t>
  </si>
  <si>
    <t>T</t>
  </si>
  <si>
    <t>1. Ceny uvedené v souboru cen je doporučeno upravit podle aktuálních cen místně příslušné skládky.  
2. V cenách je započítán poplatek za ukládání odpadu dle zákona 185/2001 Sb.</t>
  </si>
  <si>
    <t>171251201</t>
  </si>
  <si>
    <t>Uložení sypaniny na skládky nebo meziskládky bez hutnění s upravením uložené sypaniny do předepsaného tvaru</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</si>
  <si>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</si>
  <si>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711</t>
  </si>
  <si>
    <t>Izolace proti vodě, vlhkosti a plynům</t>
  </si>
  <si>
    <t>60</t>
  </si>
  <si>
    <t>711131811</t>
  </si>
  <si>
    <t>Odstranění izolace proti zemní vlhkosti na ploše vodorovné V</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</si>
  <si>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'půdorys 1.PP - bourání;  
'skladba SB/31; místnosti číslo: 
dvorek 5.38*4.71+(2*3.45+2.44)*(0.3+0.07)+4.71*1.06=33.788 [Q] 
'skladba SB/33; místnosti číslo: 
1PP024 3.47*1.87+0.855*1.05=7.387 [R] 
'skladba SB/34; místnosti číslo: 
1PP024 3.47*1.42=4.927 [S] 
Mezisoučet: 10.199+44.903+15.2+37.711+2.949+5.382+37.072+5.738+3.594+4.343+2.742+36.066+51.459+244.171+30.758+29.042+33.788+7.387+4.927=607.431 [T] 
Celkem: 10.199+44.903+15.2+37.711+2.949+5.382+37.072+5.738+3.594+4.343+2.742+36.066+51.459+244.171+30.758+29.042+33.788+7.387+4.927=607.431 [U]</t>
  </si>
  <si>
    <t>1. Ceny se používají pro odstranění hydroizolačních pásů a folií bez rozlišení tloušťky a počtu vrstev.</t>
  </si>
  <si>
    <t>713</t>
  </si>
  <si>
    <t>Izolace tepelné</t>
  </si>
  <si>
    <t>61</t>
  </si>
  <si>
    <t>713120821</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</si>
  <si>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</si>
  <si>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do 100 mm</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</si>
  <si>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SB/27; místnosti číslo: 
1PP035 3.49*2.555+0.485*1.82+3.555*2.57+0.455*1.825+3.515*2.57+2.04*0.96=30.758 [N] 
1PP036a 2.91*9.98=29.042 [O] 
Mezisoučet: 10.199+44.903+15.2+37.711+2.949+5.382+37.072+5.738+3.594+4.343+2.742+36.066+51.459+30.758+29.042=317.158 [P] 
Celkem: 10.199+44.903+15.2+37.711+2.949+5.382+37.072+5.738+3.594+4.343+2.742+36.066+51.459+30.758+29.042=317.158 [Q]</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</si>
  <si>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</si>
  <si>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725</t>
  </si>
  <si>
    <t>Zdravotechnika - zařizovací předměty</t>
  </si>
  <si>
    <t>62</t>
  </si>
  <si>
    <t>725110811</t>
  </si>
  <si>
    <t>Demontáž klozetů splachovacích s nádrží nebo tlakovým splachovačem</t>
  </si>
  <si>
    <t>SOUBOR</t>
  </si>
  <si>
    <t>půdorys 1.PP - bourání; místnosti číslo: 
1PP021 1=1.000 [A] 
1PP022 1=1.000 [B] 
1PP025a 1=1.000 [C] 
1PP026 4=4.000 [D] 
1PP027 10=10.000 [E] 
Mezisoučet: 1+1+1+4+10=17.000 [F] 
'půdorys 1.NP - bourání; místnosti číslo: 
1NP013 1=1.000 [G] 
1NP015 1=1.000 [H] 
Mezisoučet: 1+1=2.000 [I] 
Celkem: 1+1+1+4+10+1+1=19.000 [J]</t>
  </si>
  <si>
    <t>63</t>
  </si>
  <si>
    <t>725122813</t>
  </si>
  <si>
    <t>Demontáž pisoárů s nádrží a 1 záchodkem</t>
  </si>
  <si>
    <t>půdorys 1.PP - bourání; místnosti číslo: 
1PP026 8=8.000 [A] 
Mezisoučet: 8=8.000 [B] 
'půdorys 1.NP - bourání; místnosti číslo: 
1NP012 2=2.000 [C] 
Mezisoučet: 2=2.000 [D] 
Celkem: 8+2=10.000 [E]</t>
  </si>
  <si>
    <t>64</t>
  </si>
  <si>
    <t>725210821</t>
  </si>
  <si>
    <t>Demontáž umyvadel bez výtokových armatur umyvadel</t>
  </si>
  <si>
    <t>půdorys 1.PP - bourání; místnosti číslo: 
1PP021 1=1.000 [A] 
1PP022 1=1.000 [B] 
1PP025a 1=1.000 [C] 
1PP025b 1=1.000 [D] 
1PP026 4=4.000 [E] 
1PP027 6=6.000 [F] 
Mezisoučet: 1+1+1+1+4+6=14.000 [G] 
'půdorys 1.NP - bourání; místnosti číslo: 
1NP011 1=1.000 [H] 
1NP014 1=1.000 [I] 
1NP017 2=2.000 [J] 
Mezisoučet: 1+1+2=4.000 [K] 
'půdorys mezipatro 1.NP a 2.NP - bourání; místnosti číslo: 
1M007 1=1.000 [L] 
Mezisoučet: 1=1.000 [M] 
Celkem: 1+1+1+1+4+6+1+1+2+1=19.000 [N]</t>
  </si>
  <si>
    <t>65</t>
  </si>
  <si>
    <t>725240812</t>
  </si>
  <si>
    <t>Demontáž sprchových kabin a vaniček bez výtokových armatur vaniček</t>
  </si>
  <si>
    <t>půdorys 1.PP - bourání; místnosti číslo: 
1PP025a 1=1.000 [A] 
Mezisoučet: 1=1.000 [B] 
Celkem: 1=1.000 [C]</t>
  </si>
  <si>
    <t>762</t>
  </si>
  <si>
    <t>Konstrukce tesařské</t>
  </si>
  <si>
    <t>66</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</si>
  <si>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</si>
  <si>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</si>
  <si>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</si>
  <si>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půdorys 1.PP - bourání; stropní konstrukce 
dvorek 3.25*4.97=16.153 [A] 
Mezisoučet: 16.153=16.153 [B] 
Celkem: 16.153=16.153 [C]</t>
  </si>
  <si>
    <t>67</t>
  </si>
  <si>
    <t>762342811</t>
  </si>
  <si>
    <t>Demontáž bednění a laťování laťování střech sklonu do 60° se všemi nadstřešními konstrukcemi, z latí průřezové plochy do 25 cm2 při osové vzdálenosti do 0,22 m</t>
  </si>
  <si>
    <t>763</t>
  </si>
  <si>
    <t>Konstrukce suché výstavby</t>
  </si>
  <si>
    <t>68</t>
  </si>
  <si>
    <t>763121812</t>
  </si>
  <si>
    <t>Demontáž předsazených nebo šachtových stěn ze sádrokartonových desek s nosnou konstrukcí z ocelových profilů jednoduchých, opláštění dvojité</t>
  </si>
  <si>
    <t>půdorys 1.PP - bourání; bourané skladby; místnosti číslo: 
1PP022+1PP025 0.9*3.02=2.718 [A] 
1PP026 1.11*3.00+2*1.09*3.00=9.870 [B] 
1PP027 4*3.00*1.09+1.1*3.00+1.13*3.00+1.19*3.00+1.16*3.00=26.820 [C] 
Mezisoučet: 2.718+9.87+26.82=39.408 [D] 
Celkem: 2.718+9.87+26.82=39.408 [E]</t>
  </si>
  <si>
    <t>1. Ceny -1811 a -1823 jsou určeny pro kompletní demontáž předsazené nebo šachtové stěny, tj. nosné konstrukce, desek i tepelné izolace.</t>
  </si>
  <si>
    <t>69</t>
  </si>
  <si>
    <t>763131821</t>
  </si>
  <si>
    <t>Demontáž podhledu nebo samostatného požárního předělu ze sádrokartonových desek s nosnou konstrukcí dvouvrstvou z ocelových profilů, opláštění jednoduché</t>
  </si>
  <si>
    <t>půdorys 1.PP - bourání; skladba SB22; místnosti číslo: 
1PP021 1.69*1.745=2.949 [A] 
1PP022 2.33*2.31=5.382 [B] 
1PP023a 8.38*4.12+0.96*0.68=35.178 [C] 
1PP023b 2.75*0.9+1.615*1.44+0.94*0.91+0.61*0.135=5.738 [D] 
1PP023c 2.445*1.47=3.594 [E] 
1PP025a 1.88*2.31=4.343 [F] 
1PP025b 1.865*1.47=2.742 [G] 
1PP026 3.47*2.5+3.64*2.8+2.76*2.84+0.32*1.75+1.11*3.27=30.895 [H] 
1PP027 3.45*4.41+2.11*0.175+3.3*4.4+0.19*2.14+2.78*4.28+0.29*2.05+1.11*3.45=46.833 [I] 
Mezisoučet: 2.949+5.382+35.178+5.738+3.594+4.343+2.742+30.895+46.833=137.654 [J] 
Celkem: 2.949+5.382+35.178+5.738+3.594+4.343+2.742+30.895+46.833=137.654 [K]</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</si>
  <si>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</si>
  <si>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70</t>
  </si>
  <si>
    <t>763131831</t>
  </si>
  <si>
    <t>Demontáž podhledu nebo samostatného požárního předělu ze sádrokartonových desek s nosnou konstrukcí jednovrstvou z ocelových profilů, opláštění jednoduché</t>
  </si>
  <si>
    <t>půdorys 1.NP - bourání 
1NP009 4.06*3.73+0.42*3.215=16.494 [A] 
1NP010 0.93*1.18=1.097 [B] 
1NP011 1.08*1.16+0.36*1.00=1.613 [C] 
1NP013 1.26*1.07=1.348 [D] 
1NP014 1.145*2.395=2.742 [E] 
1NP015 1.15*1.07=1.231 [F] 
Mezisoučet: 16.494+1.097+1.613+1.348+2.742+1.231=24.525 [G] 
Celkem: 16.494+1.097+1.613+1.348+2.742+1.231=24.525 [H]</t>
  </si>
  <si>
    <t>71</t>
  </si>
  <si>
    <t>763411811</t>
  </si>
  <si>
    <t>Demontáž sanitárních příček vhodných do mokrého nebo suchého prostředí z desek</t>
  </si>
  <si>
    <t>půdorys 1.PP - bourání; místnosti číslo: 
1PP026 (2.77+1.07+1.75+1.1)*2.00=13.380 [A] 
1PP027 (3.3+1.06+3.27+1.15+2.78+1.07+2.78+1.1+2.05+1.12)*2.00=39.360 [B] 
Mezisoučet: 13.38+39.36=52.740 [C] 
Celkem: 13.38+39.36=52.740 [D]</t>
  </si>
  <si>
    <t>1. Množství měrných jednotek se u cen -1811 určuje v m2 plochy příčky bez výškově stavitelných nožek a dveří.</t>
  </si>
  <si>
    <t>72</t>
  </si>
  <si>
    <t>763411821</t>
  </si>
  <si>
    <t>Demontáž sanitárních příček vhodných do mokrého nebo suchého prostředí dveří</t>
  </si>
  <si>
    <t>KUS</t>
  </si>
  <si>
    <t>půdorys 1.PP - bourání; místnosti číslo: 
1PP026 4=4.000 [A] 
1PP027 10=10.000 [B] 
Mezisoučet: 4+10=14.000 [C] 
Celkem: 4+10=14.000 [D]</t>
  </si>
  <si>
    <t>766</t>
  </si>
  <si>
    <t>Konstrukce truhlářské</t>
  </si>
  <si>
    <t>73</t>
  </si>
  <si>
    <t>766411811</t>
  </si>
  <si>
    <t>Demontáž obložení stěn panely, plochy do 1,5 m2</t>
  </si>
  <si>
    <t>půdorys 1.NP - bourání; skladba SB/18; místnosti číslo: 
1NP008 (0.56+0.515+1.135+4.675+1.305+0.075+1.295+0.59+0.805+0.63+0.97+0.17+0.13+2.01+2.21+0.61+0.81+0.53+1.15+0.485+0.45)*1.8+(2.92+1.47+1.635)*0.88=43.300 [A] 
1NP009 (0.67+0.56)*2.89+(1.1+0.785+1.575+0.79+1.94+0.27+0.41+3.21+0.42+0.25+3.64+1.035)*3.00-2.255*2.69-(0.74+0.62+0.73)*2.03=39.521 [B] 
1NP016 (0.8+1.72+1.19+0.74+0.72+1.21+1.695+0.79+1.69+0.805+0.72+0.74+0.67+1.26+0.11+6.195+0.11+1.04+0.11+2.18+2.135+0.1+1.07+0.1+1.18)*1.86=54.089 [C] 
1NP016 (3.605+0.1+1.27+0.665+0.36+0.36+0.815+1.69+0.785+1.69+1.255+0.62+0.63+1.26+1.69+0.8+1.69+0.78+0.38+0.38+0.665+1.27+0.1+1.69+0.3)*1.86=46.221 [D] 
1NP016 (0.3+1.7+0.1+1.065+0.1+1.08+1.08+0.1+1.045+4.6)*1.86=20.776 [E] 
1NP016 sloupy (2*(1.85+0.785+1.875+0.785+1.785+0.8+1.875+0.8))*1.86=39.265 [F] 
1NP016 pod okny (2.86+2.86)*0.8=4.576 [G] 
1NP017 2*(3.61+3.465)*3.74-2.92*4.65+2*(4.65+2.92)*0.285+(2*1.86+1.42)*0.57-0.7*1.97=45.209 [H] 
1NP025 (0.315+1.13+1.125+1.09+1.1+1.09+0.32+0.32+1.2+1.185+1.17+1.2+1.15+0.385)*2.00=25.560 [I] 
1NP027 2.7*2.67-0.8*1.97=5.633 [J] 
Mezisoučet: 43.3+39.521+54.089+46.221+20.776+39.265+4.576+45.209+25.56+5.633=324.150 [K] 
Celkem: 43.3+39.521+54.089+46.221+20.776+39.265+4.576+45.209+25.56+5.633=324.150 [L]</t>
  </si>
  <si>
    <t>1. Cenami nelze oceňovat demontáž obložení stěn výšky přes 2,5 m; tyto práce se oceňují cenami souboru cen 766 42-18 Demontáž obložení podhledů.</t>
  </si>
  <si>
    <t>74</t>
  </si>
  <si>
    <t>766411822</t>
  </si>
  <si>
    <t>Demontáž obložení stěn podkladových roštů</t>
  </si>
  <si>
    <t>75</t>
  </si>
  <si>
    <t>766622814</t>
  </si>
  <si>
    <t>Demontáž okenních konstrukcí k opětovnému použití rámu jednoduchých dřevěných, plochy otvoru přes 4 m2</t>
  </si>
  <si>
    <t>půdorys 1.NP - bourání 
'místnosti číslo: 
1NP018 2.805*5.57=15.624 [A] 
1NP018 2.73*5.57=15.206 [B] 
Mezisoučet: 15.624+15.206=30.830 [C] 
'tabulka oken 
O/03 2.17*5.57=12.087 [D] 
Celkem: 15.624+15.206+12.087=42.917 [E]</t>
  </si>
  <si>
    <t>1. V cenách -2811 až -2834 nejsou započteny náklady na vyvěšení křídel zrámu.  
2. Vcenách – 2811 až -2834 nejsou započteny náklady na opětovnou montáž, tyto práce se oceňují cenami části A01 tohoto katalogu.  
3. Vybourání oken se oceňuje příslušnými cenami katalogu 801-3 Budovy a haly – bourání konstrukcí.</t>
  </si>
  <si>
    <t>76</t>
  </si>
  <si>
    <t>766691914</t>
  </si>
  <si>
    <t>Ostatní práce vyvěšení nebo zavěšení křídel s případným uložením a opětovným zavěšením po provedení stavebních změn dřevěných dveřních, plochy do 2 m2</t>
  </si>
  <si>
    <t>půdorys 1.NP - bourání; dveře s ozn.: 
D.05 2=2.000 [A] 
Celkem: 2=2.000 [B]</t>
  </si>
  <si>
    <t>1. Ceny -1931 a -1932 lze užít jen pro křídlo mající současně obě jmenované funkce.</t>
  </si>
  <si>
    <t>77</t>
  </si>
  <si>
    <t>R_T/01</t>
  </si>
  <si>
    <t>Demontáž parapetní výplně dřevěné, rozměry: 2700x870 mm</t>
  </si>
  <si>
    <t>KS</t>
  </si>
  <si>
    <t>767</t>
  </si>
  <si>
    <t>Konstrukce zámečnické</t>
  </si>
  <si>
    <t>78</t>
  </si>
  <si>
    <t>767161823</t>
  </si>
  <si>
    <t>Demontáž zábradlí do suti schodišťového nerozebíratelný spoj hmotnosti 1 m zábradlí do 20 kg</t>
  </si>
  <si>
    <t>M</t>
  </si>
  <si>
    <t>výkres půdorys 1.PP - bourání 
schodiště 2*3.85=7.700 [A] 
Celkem: 7.7=7.700 [B]</t>
  </si>
  <si>
    <t>79</t>
  </si>
  <si>
    <t>767590830</t>
  </si>
  <si>
    <t>Demontáž podlahových konstrukcí zdvojených podlah desek</t>
  </si>
  <si>
    <t>půdorys 1.PP - bourání; stropní konstrukce z pororoštu 
dvorek 5.17*8.64=44.669 [A] 
Mezisoučet: 44.669=44.669 [B] 
Celkem: 44.669=44.669 [C]</t>
  </si>
  <si>
    <t>80</t>
  </si>
  <si>
    <t>767590840</t>
  </si>
  <si>
    <t>Demontáž podlahových konstrukcí zdvojených podlah nosného roštu</t>
  </si>
  <si>
    <t>81</t>
  </si>
  <si>
    <t>R767632811</t>
  </si>
  <si>
    <t>Demontáž dvoukřídlých textilních dveří s kovovou lištou</t>
  </si>
  <si>
    <t>odstraňované dveře 
DB.01 1=1.000 [A] 
Celkem: 1=1.000 [B]</t>
  </si>
  <si>
    <t>1. Plochou se rozumí součin výšky a šířky; šířka je dána součtem posuvných a pevných částí.</t>
  </si>
  <si>
    <t>82</t>
  </si>
  <si>
    <t>767641820</t>
  </si>
  <si>
    <t>Demontáž automatických dveří výšky do 2200 mm turniketu, průměru do 3 000 mm</t>
  </si>
  <si>
    <t>83</t>
  </si>
  <si>
    <t>R67661800</t>
  </si>
  <si>
    <t>Demontáž uzávěru textilního roletového ve stěnách nebo stropech plochy do 6 m2</t>
  </si>
  <si>
    <t>pudorys 1.PP - bourání, m.č.: 
1PP023a 1=1.000 [A] 
Celkem: 1=1.000 [B]</t>
  </si>
  <si>
    <t>84</t>
  </si>
  <si>
    <t>767661811</t>
  </si>
  <si>
    <t>Demontáž mříží pevných nebo otevíravých</t>
  </si>
  <si>
    <t>půdorys 1.PP - bourání; místnosti číslo: 
1PP005 2.21*3.66=8.089 [A] 
Mezisoučet: 8.089=8.089 [B] 
Celkem: 8.089=8.089 [C]</t>
  </si>
  <si>
    <t>85</t>
  </si>
  <si>
    <t>R00000001</t>
  </si>
  <si>
    <t>Demontáž ocelového schodiště 1.NP</t>
  </si>
  <si>
    <t>schodiště v místnosti číslo 1.NP027 1=1.000 [A]</t>
  </si>
  <si>
    <t>86</t>
  </si>
  <si>
    <t>R00000002</t>
  </si>
  <si>
    <t>Demontáž ocelového schodiště 1.PP</t>
  </si>
  <si>
    <t>schodiště v místnosti číslo 1.PP037 1=1.000 [A]</t>
  </si>
  <si>
    <t>771</t>
  </si>
  <si>
    <t>Podlahy z dlaždic</t>
  </si>
  <si>
    <t>87</t>
  </si>
  <si>
    <t>771573810</t>
  </si>
  <si>
    <t>Demontáž podlah z dlaždic keramických lepených</t>
  </si>
  <si>
    <t>772</t>
  </si>
  <si>
    <t>Podlahy z kamene</t>
  </si>
  <si>
    <t>88</t>
  </si>
  <si>
    <t>772522812</t>
  </si>
  <si>
    <t>Demontáž dlažby z kamene do suti z tvrdých kamenů lepených</t>
  </si>
  <si>
    <t>půdorys 1.PP - bourání 
'skladba SB/09; místnosti číslo: 
1PP033 7.96*1.35+11.00*19.22+8.18*2.67+0.1*1.64=244.171 [A] 
Mezisoučet: 244.171=244.171 [B] 
'půdorys 1.NP - bourání 
'skladba SB/07 
1NP032b 0.44*2.55+3.64*7.42-1.015*0.31+0.93*4.245+56.11*5.43+(2.74+2.72+2.73+2.735+2.715+2*2.72+2.74+2.705)*0.26=342.818 [C] 
1NP032b 2.7*0.55+(2.7+2.77+2.765+2.76)*0.26+(2.76+2.745+3*2.74+2.745+2.71+2.72+2.715+2.76+2.785)*0.18+(2.7+2.74+2.75)*0.41=13.130 [D] 
Mezisoučet: 342.818+13.13=355.948 [E] 
Celkem: 244.171+342.818+13.13=600.119 [F]</t>
  </si>
  <si>
    <t>775</t>
  </si>
  <si>
    <t>Podlahy skládané</t>
  </si>
  <si>
    <t>89</t>
  </si>
  <si>
    <t>775511800</t>
  </si>
  <si>
    <t>Demontáž podlah vlysových do suti s lištami lepených</t>
  </si>
  <si>
    <t>půdorys 1.NP - bourání 
'skladba SB/12; místnosti číslo: 
1NP018 3.66*3.98+0.85*2.5+2.93*0.16+3.04*0.485+4.04*3.2+0.72*1.08+0.2*3.22+0.45*3.14+0.88*1.11=35.374 [A] 
'skladba SB/28; místnosti číslo: 
1NP008 4.68*5.54+3.84*0.075+0.425*3.26+0.13*2.255+0.075*3.82+0.19*2.92+3.66*0.81+4.89*2.24-1.25^2/2=41.872 [B] 
Mezisoučet: 35.374+41.872=77.246 [C] 
'půdorys 2.NP - bourání 
'skladba SB26; místnosti číslo: 
2NP025 3.525*6.335=22.331 [D] 
2NP026 3.955*6.335=25.055 [E] 
2NP027 3.595*6.335=22.774 [F] 
2NP028 3.605*6.335=22.838 [G] 
2NP032 3.52*6.35=22.352 [H] 
2NP033 3.58*3.48=12.458 [I] 
Mezisoučet: 22.331+25.055+22.774+22.838+22.352+12.458=127.808 [J] 
Celkem: 35.374+41.872+22.331+25.055+22.774+22.838+22.352+12.458=205.054 [K]</t>
  </si>
  <si>
    <t>776</t>
  </si>
  <si>
    <t>Podlahy povlakové</t>
  </si>
  <si>
    <t>90</t>
  </si>
  <si>
    <t>776201814</t>
  </si>
  <si>
    <t>Demontáž povlakových podlahovin volně položených podlepených páskou</t>
  </si>
  <si>
    <t>půdorys 2.NP - bourání 
'skladba SB14; místnosti číslo: 
2NP029 10.365*2.27+3.595*5.15=42.043 [A] 
2NP029A 1.155*2.3=2.657 [B] 
2NP030 3.585*6.35=22.765 [C] 
2NP031 3.94*6.35=25.019 [D] 
'skladba SB26; místnosti číslo: 
2NP025 3*3.525*6.335=66.993 [E] 
2NP026 3*3.955*6.335=75.165 [F] 
2NP027 3*3.595*6.335=68.323 [G] 
2NP028 3*3.605*6.335=68.513 [H] 
2NP032 3*3.52*6.35=67.056 [I] 
2NP033 3*3.58*3.48=37.375 [J] 
Mezisoučet: 42.043+2.657+22.765+25.019+66.993+75.165+68.323+68.513+67.056+37.375=475.909 [K] 
Celkem: 42.043+2.657+22.765+25.019+66.993+75.165+68.323+68.513+67.056+37.375=475.909 [L]</t>
  </si>
  <si>
    <t>781</t>
  </si>
  <si>
    <t>Dokončovací práce - obklady</t>
  </si>
  <si>
    <t>91</t>
  </si>
  <si>
    <t>781473810</t>
  </si>
  <si>
    <t>Demontáž obkladů z dlaždic keramických lepených</t>
  </si>
  <si>
    <t>půdorys 1.PP - bourání; místnosti číslo: 
1PP005 (2.26+0.59+1.7)*2.04=9.282 [A] 
1PP021 (1.75+1.69+1.21)*2.22=10.323 [B] 
1PP022 (2.14+0.9+0.18)*2.22=7.148 [C] 
1PP023a (0.59+1.14+1.1+0.97+0.84+0.48)*2.22=11.366 [D] 
1PP023c (1.47+2.445)*2.22=8.691 [E] 
1PP025a 2.31*2.22=5.128 [F] 
1PP025b (1.47+1.865)*2.22=7.404 [G] 
1PP026 (0.7+0.92+0.62+0.54+1.14+0.96+1.11+1.05+1.09+0.18+1.11+3.27+1.09+0.4+0.965+0.31+0.34+1.125+0.17)*2.22=37.940 [H] 
1PP027 (1.3+1.27+2*1.09+0.19+0.26+0.97+1.22+1.1+0.18+1.09+3.27+1.12+0.145+1.13+2.79+1.16+1.15+1.17+3.27+1.19+0.175+0.455+1.12)*2.22=61.949 [I] 
1PP027 (1.46+3.47+2.00+0.71)*2.22=16.961 [J] 
1PP036 (0.81+0.9+0.13)*3.04=5.594 [K] 
Mezisoučet: 9.282+10.323+7.148+11.366+8.691+5.128+7.404+37.94+61.949+16.961+5.594=181.786 [L] 
'půdorys 1.NP - bourání; místnosti číslo: 
1NP011 1.00*1.67=1.670 [M] 
1NP012 1.125*1.67+1.075*0.84=2.782 [N] 
1NP013 (1.065+1.255)*1.67=3.874 [O] 
1NP014 2.395*1.67=4.000 [P] 
1NP015 1.07*1.67+1.15*0.84=2.753 [Q] 
Mezisoučet: 1.67+2.782+3.874+4+2.753=15.079 [R] 
'půdorys mezipatro 1.NP a 2.NP - bourání 
1M007 (1.51+0.65)*1.71=3.694 [S] 
Mezisoučet: 3.694=3.694 [T] 
Celkem: 9.282+10.323+7.148+11.366+8.691+5.128+7.404+37.94+61.949+16.961+5.594+1.67+2.782+3.874+4+2.753+3.694=200.559 [U]</t>
  </si>
  <si>
    <t>782</t>
  </si>
  <si>
    <t>Dokončovací práce - obklady z kamene</t>
  </si>
  <si>
    <t>92</t>
  </si>
  <si>
    <t>782132812</t>
  </si>
  <si>
    <t>Demontáž obkladů stěn z kamene do suti z tvrdých kamenů lepených</t>
  </si>
  <si>
    <t>půdorys 1.NP - bourání 
'skladba SB/19; místnosti číslo: 
1NP027 11.5*2.36=27.140 [A] 
'skladba SB/20; místnosti číslo: 
1NP027 (0.25+2*0.19+1.17+0.13+0.07+0.04+0.16+0.14+1.11)*2.36+(2.815+2.73)*0.86+2*0.32*1.5=13.871 [B] 
'1NP032b východ 
032 (0.46+1.475+0.7+0.715+0.63+0.945+0.61+0.7+1.27+1.28+2*0.26+1.265+1.26+1.295+2*0.25+1.285+1.27+1.29+2*0.27+1.305+2*0.26+1.325+2*0.26+2*0.54)*1.2=27.312 [C] 
032b (1.255+2*0.26+1.23+2*0.24+1.24+2*0.25+0.665+0.6)*1.2=7.788 [D] 
032b ostění (2*0.265+2*0.18+2*0.26+2*0.25+2*0.25+2*0.26+2*0.26)*0.34=1.173 [E] 
032b pod okny (2.22+2.74+2.72+2.735+2.715+2.72+2.74)*0.86=15.987 [F] 
'1NP032b západ 
032b (0.44+3.38+0.3+1.015+2.255+0.925+0.59+0.655+0.2+0.18+1.255+0.17+0.18+1.26+0.21+0.2+1.26+0.21+0.2+1.265+0.2+0.2+1.26+0.19+0.2+1.29+0.19)*1.2=23.616 [G] 
032b (0.18+1.285+0.2+0.18+1.28+0.2+0.18+1.305+0.41+0.41+1.26+0.4+0.41+1.25+0.38+0.39+1.25+0.18+0.18+1.24+0.15+0.16+0.635+0.55)*1.2=16.878 [H] 
032b pod okny (2.67+2.76+2.745+3*2.74+2.745+2.71+2.72+2.715+2.76+2.785)*0.82=26.921 [I] 
Mezisoučet: 27.14+13.871+27.312+7.788+1.173+15.987+23.616+16.878+26.921=160.686 [J] 
Celkem: 27.14+13.871+27.312+7.788+1.173+15.987+23.616+16.878+26.921=160.686 [K]</t>
  </si>
  <si>
    <t>787</t>
  </si>
  <si>
    <t>Dokončovací práce - zasklívání</t>
  </si>
  <si>
    <t>93</t>
  </si>
  <si>
    <t>787100802</t>
  </si>
  <si>
    <t>Vysklívání stěn a příček, balkónového zábradlí, výtahových šachet skla plochého, plochy přes 1 do 3 m2</t>
  </si>
  <si>
    <t>půdorys 1.NP - bourání; místností číslo: 
1NP028 2.54*2.96=7.518 [A] 
Mezisoučet: 7.518=7.518 [B] 
Celkem: 7.518=7.518 [C]</t>
  </si>
  <si>
    <t>Ostatní konstrukce a práce, bourání</t>
  </si>
  <si>
    <t>961044111</t>
  </si>
  <si>
    <t>Bourání základů z betonu prostého</t>
  </si>
  <si>
    <t>půdorys 1.PP - bourání;  
'skladba SB/31; místnosti číslo: 
dvorek 5.38*4.71*0.15+(2*3.45+2.44)*0.3*0.07=3.997 [A] 
'skladba SB/34; místnosti číslo: 
1PP024 3.47*1.42*0.06=0.296 [B] 
dvorek, základy pod sloupy 0.9*0.9*0.6+1.6*1.6*0.6=2.022 [C] 
betonová šachta 3.14159265359*1.5^2*5-3.14159265359*1.1^2*4.6+3.14159265359*1.1^2*0.4=19.377 [D] 
Mezisoučet: 3.997+0.296+2.022+19.377=25.692 [E] 
Celkem: 3.997+0.296+2.022+19.377=25.692 [F]</t>
  </si>
  <si>
    <t>961055111</t>
  </si>
  <si>
    <t>Bourání základů z betonu železového</t>
  </si>
  <si>
    <t>půdorys 1.PP - bourání;  
'skladba SB/27; místnosti číslo: 
1PP035 (3.49*2.555+0.485*1.82+3.555*2.57+0.455*1.825+3.515*2.57+2.04*0.96)*0.06=1.845 [A] 
1PP036a 2.91*9.98*0.06=1.743 [B] 
1PP036a betonová šachta 2.98*2.38*0.25+2*(2.98+1.8)*1.54*0.29=6.043 [C] 
'skladba SB/31; místnosti číslo: 
dvorek podlahy přístřešku (5.37*4.57-3.07*2.00)*0.3+3.45*2.48*0.3=8.087 [D] 
dvorek; pod chladící jednotkou 2.13*5.5*0.3=3.515 [E] 
Mezisoučet: 1.845+1.743+6.043+8.087+3.515=21.233 [F] 
Celkem: 1.845+1.743+6.043+8.087+3.515=21.233 [G]</t>
  </si>
  <si>
    <t>13</t>
  </si>
  <si>
    <t>962031133</t>
  </si>
  <si>
    <t>Bourání příček z cihel, tvárnic nebo příčkovek z cihel pálených, plných nebo dutých na maltu vápennou nebo vápenocementovou, tl. do 150 mm</t>
  </si>
  <si>
    <t>půdorys 1.NP - bourání; místností číslo: 
1NP017 2.54*3.65-0.7*1.97=7.892 [A] 
Mezisoučet: 7.892=7.892 [B] 
Celkem: 7.892=7.892 [C]</t>
  </si>
  <si>
    <t>14</t>
  </si>
  <si>
    <t>962031136</t>
  </si>
  <si>
    <t>Bourání příček z cihel, tvárnic nebo příčkovek z tvárnic nebo příčkovek pálených nebo nepálených na maltu vápennou nebo vápenocementovou, tl. do 150 mm</t>
  </si>
  <si>
    <t>půdorys 1.PP - bourání; místnosti číslo: 
1PP018 1.43*1.6-0.9*1.5=0.938 [A] 
1PP019a 1.135*2.25=2.554 [B] 
B019b 1.82*3.27-0.7*1.97+1.21*3.27-0.7*1.97+1.315*3.27-0.7*1.97=10.071 [C] 
1PP020 1.62*3.45=5.589 [D] 
1PP021 1.86*4.1-0.9*1.97=5.853 [E] 
1PP022/1PP025a (4.44+2.3)*4.1-0.9*1.97-0.8*1.97=24.285 [F] 
1PP023b (0.31+1.08+1.625)*4.1-0.8*1.97-1.625*1.00=9.161 [G] 
1PP023c/1PP025b (4.45+1.47)*4.1-2*0.8*1.97=21.120 [H] 
1PP026 1.625*4.10-1.00*1.97+1.09*4.10+4.6*4.10=28.022 [I] 
1PP027 1.61*4.10-1.00*2.00+(1.1+1.345+1.13)*4.10=19.259 [J] 
1PP033 1.72*2.52-0.6*1.97=3.152 [K] 
1PP033a 1.44*3.7=5.328 [L] 
1PP036a 7.21*4.1+(2.91+1.785)*4.12+2.91*4.3+1.785*2.62=66.094 [M] 
1PP036b (1.48+1.755)*3.31-0.9*1.97=8.935 [N] 
Mezisoučet: 0.938+2.554+10.071+5.589+5.853+24.285+9.161+21.12+28.022+19.259+3.152+5.328+66.094+8.935=210.361 [O] 
'půdorys 1.NP - bourání; místností číslo: 
1NP008 3.27*2.69-2.255*2.69=2.730 [P] 
1NP010 až 1NP015 (1.17+2.45+3.83+1.15+1.35+1.08)*7.21-2*0.7*1.97-0.6*1.97=75.586 [Q] 
1NP016 3.99*5.49=21.905 [R] 
1NP018 3.025*2.1-0.8*1.97=4.777 [S] 
1NP027 (2.7+0.6+0.54)*2.65-0.8*1.97=8.600 [T] 
Mezisoučet: 2.73+75.586+21.905+4.777+8.6=113.598 [U] 
'půdorys 2.NP - bourání; místností číslo: 
2NP029 (7.72+2.3+11.46)*4.21-3*0.85*2.13-0.8*2.00-0.85*2.09-0.85*2.12=79.821 [V] 
2NP033 3.48*4.21=14.651 [W] 
Mezisoučet: 79.821+14.651=94.472 [X] 
Celkem: 0.938+2.554+10.071+5.589+5.853+24.285+9.161+21.12+28.022+19.259+3.152+5.328+66.094+8.935+2.73+75.586+21.905+4.777+8.6+79.821+14.651=418.431 [Y]</t>
  </si>
  <si>
    <t>15</t>
  </si>
  <si>
    <t>962032231</t>
  </si>
  <si>
    <t>Bourání zdiva nadzákladového z cihel nebo tvárnic z cihel pálených nebo vápenopískových, na maltu vápennou nebo vápenocementovou, objemu přes 1 m3</t>
  </si>
  <si>
    <t>půdorys 1.PP - bourání; místnosti číslo: 
1PP004 (2.945*0.92-2*0.41*0.155)*3.58=9.245 [A] 
1PP012+1PP013 0.91*1.19*2.95+(1.59-1.45)*0.29*2.95=3.314 [B] 
1PP014 (2.17*3.44-1.37*3.44)*0.3=0.826 [C] 
1PP016b+1PP016c (1.05*0.76+1.03*0.48)*2.85+(2.00*0.64-1.2*0.18)*2.39=6.226 [D] 
1PP020 1.32*1.38*2.92+2.03*0.49*5.65=10.939 [E] 
1PP024 (3.47*0.66+0.63*0.6/2)*4.57=11.330 [F] 
1PP027 0.83*0.89*3.00=2.216 [G] 
1PP036 0.765*0.42*3.67=1.179 [H] 
Mezisoučet: 9.245+3.314+0.826+6.226+10.939+11.33+2.216+1.179=45.275 [I] 
'půdorys 1.NP - bourání; místnosti číslo: 
1NP009 (3.68*3.13-2*0.7*1.97-0.62*2.03)*0.205+0.25*3.13*0.04+0.36*0.15*3.13=1.738 [J] 
1NP016 1.42*1.8*0.27-0.95*0.59*0.17=0.595 [K] 
1NP018 (6.23*3.43-0.9*2.00)*0.18+2.805*0.86*0.47=4.656 [L] 
1NP022 (3.65*0.5+1.55*1.49)*3.64-1.015*2.02*0.5=14.024 [M] 
1NP026 2.41*3.29*0.3+15.29*0.66*6.81-0.66*0.12*0.155-2.225*1.26*0.26-0.5*0.98*0.5=70.115 [N] 
1NP027 2.73*0.86*0.28+0.7*0.175*2.27=0.935 [O] 
1NP028 (3.975+3.54+3.56)*0.3*3.96-0.8*2.1*0.3-2.54*2.96*0.3=10.398 [P] 
Mezisoučet: 1.738+0.595+4.656+14.024+70.115+0.935+10.398=102.461 [Q] 
'půdorys mezanin - bourání; místnosti číslo: 
1M006 0.94*0.51*2.15=1.031 [R] 
1M007 (3.65*3.22-2.17*2.69)*0.5=2.958 [S] 
Mezisoučet: 1.031+2.958=3.989 [T] 
Celkem: 9.245+3.314+0.826+6.226+10.939+11.33+2.216+1.179+1.738+0.595+4.656+14.024+70.115+0.935+10.398+1.031+2.958=151.725 [U]</t>
  </si>
  <si>
    <t>1. Bourání pilířů o průřezu přes 0,36 m2 se oceňuje příslušnými cenami -2230, -2231, -2240, -2241,-2253 a -2254 jako bourání zdiva nadzákladového cihelného.</t>
  </si>
  <si>
    <t>16</t>
  </si>
  <si>
    <t>973031325</t>
  </si>
  <si>
    <t>Vysekání výklenků nebo kapes ve zdivu z cihel na maltu vápennou nebo vápenocementovou kapes, plochy do 0,10 m2, hl. do 300 mm</t>
  </si>
  <si>
    <t>půdorys mezipatro 1.NP-2.NP - návrh 
'kapsy pro překlady 
PŘ01 2=2.000 [A] 
PŘ02 2=2.000 [B] 
Mezisoučet: 2+2=4.000 [C] 
Celkem: 2+2=4.000 [D]</t>
  </si>
  <si>
    <t>17</t>
  </si>
  <si>
    <t>973031345</t>
  </si>
  <si>
    <t>Vysekání výklenků nebo kapes ve zdivu z cihel na maltu vápennou nebo vápenocementovou kapes, plochy do 0,25 m2, hl. do 300 mm</t>
  </si>
  <si>
    <t>půdorys mezipatro 1.NP-2.NP - návrh 
'kapsy pro překlady 
PŘ03 1=1.000 [A] 
Mezisoučet: 1=1.000 [B] 
Celkem: 1=1.000 [C]</t>
  </si>
  <si>
    <t>18</t>
  </si>
  <si>
    <t>975043121</t>
  </si>
  <si>
    <t>Jednořadové podchycení stropů pro osazení nosníků dřevěnou výztuhou v. podchycení do 3,5 m, a při zatížení hmotností přes 750 do 1000 kg/m</t>
  </si>
  <si>
    <t>půdorys 1.PP - bourání 
(7.11+3.47)*2+(6.03+3.94)*2=41.100 [A] 
Celkem: 41.1=41.100 [B]</t>
  </si>
  <si>
    <t>19</t>
  </si>
  <si>
    <t>977151125</t>
  </si>
  <si>
    <t>Jádrové vrty diamantovými korunkami do stavebních materiálů (železobetonu, betonu, cihel, obkladů, dlažeb, kamene) průměru přes 180 do 200 mm</t>
  </si>
  <si>
    <t>trasa pro instalace ZTI skrz základy 
předpoklad 18*1.5=27.000 [A] 
Celkem: 27=27.000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</si>
  <si>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</si>
  <si>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20</t>
  </si>
  <si>
    <t>R962032314</t>
  </si>
  <si>
    <t>Bourání zdiva nadzákladového z cihel nebo tvárnic pilířů z betonových tvárnic průřezu do 0,36 m2</t>
  </si>
  <si>
    <t>půdorys 1.PP - bourání; místnost číslo: 
1PP041 0.295*0.295*2.96=0.258 [A] 
Celkem: 0.258=0.258 [B]</t>
  </si>
  <si>
    <t>21</t>
  </si>
  <si>
    <t>962032432</t>
  </si>
  <si>
    <t>Bourání zdiva nadzákladového z cihel nebo tvárnic z dutých cihel nebo tvárnic pálených nebo nepálených, na maltu vápennou nebo vápenocementovou, objemu přes 1 m</t>
  </si>
  <si>
    <t>Bourání zdiva nadzákladového z cihel nebo tvárnic z dutých cihel nebo tvárnic pálených nebo nepálených, na maltu vápennou nebo vápenocementovou, objemu přes 1 m3</t>
  </si>
  <si>
    <t>půdorys 1.PP - bourání; místnosti číslo: 
B019b (1.71*2.0-0.8*1.97)*0.2=0.369 [A] 
1PP021 0.53*4.1*0.18=0.391 [B] 
1PP022+1PP025a 4.44*4.1*0.215=3.914 [C] 
1PP023b 2.75*4.1*0.2=2.255 [D] 
1PP026 2.48*3.38*0.19+2.18*0.195*3.275+0.6*0.165*2.5=3.232 [E] 
1PP027 3.45*4.1*0.16+3.635*4.1*0.205+2.96*4.1*0.245=8.292 [F] 
1PP033 (1.63*2.52-1.5*1.97)*0.155=0.179 [G] 
1PP036 2.86*0.27*4.26=3.290 [H] 
1PP036b 2.43*0.26*3.01=1.902 [I] 
Mezisoučet: 0.369+0.391+3.914+2.255+3.232+8.292+0.179+3.29+1.902=23.824 [J] 
'půdorys 2.NP - bourání; místnosti číslo: 
2NP025 až 2NP028 6.34*4.21*0.195+6.34*4.21*0.155+6.34*4.21*0.16=13.613 [K] 
2NP029 7.49*4.21*0.155-(0.85*2.13+0.85*2.12)*0.155+(2.87+3.74)*4.23*0.155-0.85*2.1*0.155=8.385 [L] 
2NP030 až 2NP032 6.35*4.21*0.17+6.35*4.22*0.16=8.832 [M] 
Mezisoučet: 13.613+8.385+8.832=30.830 [N] 
Celkem: 0.369+0.391+3.914+2.255+3.232+8.292+0.179+3.29+1.902+13.613+8.385+8.832=54.654 [O]</t>
  </si>
  <si>
    <t>22</t>
  </si>
  <si>
    <t>962033121</t>
  </si>
  <si>
    <t>Bourání zdiva nadzákladového z tvárnic ztraceného bednění včetně výplně z betonu a výztuže objemu přes 1 m3</t>
  </si>
  <si>
    <t>půdorys 1.PP - bourání 
dvůr (2.1*0.3+2.1*0.29+2.18*0.18)*2.95+(3.07*0.3+3.07*0.18+3.07*0.29)*3.64=13.417 [A] 
Mezisoučet: 13.417=13.417 [B] 
Celkem: 13.417=13.417 [C]</t>
  </si>
  <si>
    <t>23</t>
  </si>
  <si>
    <t>R962042321</t>
  </si>
  <si>
    <t>Bourání zdiva z betonu prostého nadzákladového objemu přes 1 m3</t>
  </si>
  <si>
    <t>půdorys 1.PP bourání 
schodiště; dvorek ((8.00+5.04)*1.51/2+(3.86+0.61)*1.73/2)*3.48=47.717 [A] 
Celkem: 47.717=47.717 [B]</t>
  </si>
  <si>
    <t>1. Bourání pilířů o průřezu přes 0,36 m2 se oceňuje cenami -2320 a - 2321 jako bourání zdiva nadzákladového zbetonu prostého.</t>
  </si>
  <si>
    <t>24</t>
  </si>
  <si>
    <t>962052211</t>
  </si>
  <si>
    <t>Bourání zdiva železobetonového nadzákladového, objemu přes 1 m3</t>
  </si>
  <si>
    <t>půdorys 1.PP - bourání 
dvorek (0.71+0.955+0.535)*2.4*0.2+1.6*0.61*2.4=3.398 [A] 
Mezisoučet: 3.398=3.398 [B] 
Celkem: 3.398=3.398 [C]</t>
  </si>
  <si>
    <t>1. Bourání pilířů o průřezu přes 0,36 m2 se oceňuje cenami - 2210 a -2211 jako bourání zdiva nadzákladového železobetonového.</t>
  </si>
  <si>
    <t>25</t>
  </si>
  <si>
    <t>962071711</t>
  </si>
  <si>
    <t>Vybourání kovových sloupů s patkou a hlavicí včetně snesení bez podchycení nosné konstrukce a bez odvozu sloupů litinových nebo nýtovaných</t>
  </si>
  <si>
    <t>půdorys 1.PP - bourání; sloupy 200x200 mm 
1PP036a 47.69/1000*4.33=0.206 [A] 
'sloupy 140x140 mm 
dvorek 2*31.9/1000*2.4=0.153 [B] 
Mezisoučet: 0.206+0.153=0.359 [C] 
Celkem: 0.206+0.153=0.359 [D]</t>
  </si>
  <si>
    <t>26</t>
  </si>
  <si>
    <t>962081141</t>
  </si>
  <si>
    <t>Bourání zdiva příček nebo vybourání otvorů ze skleněných tvárnic, tl. do 150 mm</t>
  </si>
  <si>
    <t>půdorys 2.NP - bourání; m.č.: 
2NP029 (2.69+2.68+2.67+2.695+2.69+2.67+2.675+2.665)*0.9=19.292 [A] 
Celkem: 19.292=19.292 [B]</t>
  </si>
  <si>
    <t>27</t>
  </si>
  <si>
    <t>963023711</t>
  </si>
  <si>
    <t>Vybourání schodišťových stupňů oblých, rovných nebo kosých ze zdi cihelné jednostranně</t>
  </si>
  <si>
    <t>29*1.3=37.700 [A]</t>
  </si>
  <si>
    <t>28</t>
  </si>
  <si>
    <t>963031434</t>
  </si>
  <si>
    <t>Bourání cihelných kleneb na maltu vápennou nebo vápenocementovou, tl. do 300 mm</t>
  </si>
  <si>
    <t>půdorys 1.PP - bourání; skladba SB/21 
3.44*3.22=11.077 [A] 
Celkem: 11.077=11.077 [B]</t>
  </si>
  <si>
    <t>29</t>
  </si>
  <si>
    <t>963051113</t>
  </si>
  <si>
    <t>Bourání železobetonových stropů deskových, tl. přes 80 mm</t>
  </si>
  <si>
    <t>půdorys 1.PP - bourání; skladba SB/30 
dvorek 5.19*8.05*0.2+2.1*4.57*0.25=10.755 [A] 
Mezisoučet: 10.755=10.755 [B] 
'půdorys 1.NP - bourání 
1NP027 dojezd výtahové šachty 1.99*2.01*0.3+2*(1.99+2.01)*1.5*0.25=4.200 [C] 
'skladba SB/09 
(3.42*4.48-1.23*1.29)*0.3=4.120 [D] 
Mezisoučet: 4.2+4.12=8.320 [E] 
'půdorys mezipatro 1.NP a 2.NP - bourání 
'skladba SB/09 
3.63*5.52*0.3=6.011 [F] 
'půdorys 2.NP - bourání 
'skladba SB14 a SB26; místnosti číslo: 
2NP025 až 2NP033 15.17*15.24*0.25=57.798 [G] 
'skladba SB23 
2NP025 až 2NP033 15.17*15.24*0.1=23.119 [H] 
Mezisoučet: 6.011+57.798+23.119=86.928 [I] 
Celkem: 10.755+4.2+4.12+6.011+57.798+23.119=106.003 [J]</t>
  </si>
  <si>
    <t>1. Cenu -1313 lze použít i pro bourání bedničkových stropů. Množství jednotek se určuje v m3 včetně dutin.</t>
  </si>
  <si>
    <t>30</t>
  </si>
  <si>
    <t>963051213</t>
  </si>
  <si>
    <t>Bourání železobetonových stropů žebrových s viditelnými trámy</t>
  </si>
  <si>
    <t>půdorys 1.PP a 1NP - bourání; skladba SB/15 
1NP026 3.94*6.03*0.17+5*0.175*0.39*4.12+6.28*0.39*0.12=5.739 [A] 
Celkem: 5.739=5.739 [B]</t>
  </si>
  <si>
    <t>31</t>
  </si>
  <si>
    <t>964053111</t>
  </si>
  <si>
    <t>Bourání samostatných trámů, průvlaků nebo pásů ze železobetonu bez přerušení výztuže, průřezu do 0,25 m2</t>
  </si>
  <si>
    <t>půdorys 1.PP - bourání 
dvorek 21.04*1.28*0.15=4.040 [A] 
Mezisoučet: 4.04=4.040 [B] 
Celkem: 4.04=4.040 [C]</t>
  </si>
  <si>
    <t>32</t>
  </si>
  <si>
    <t>964072331</t>
  </si>
  <si>
    <t>Vybourání válcovaných nosníků uložených ve zdivu smíšeném nebo kamenném délky do 6 m, hmotnosti do 35 kg/m</t>
  </si>
  <si>
    <t>půdorys 1.PP - bourání 
dvorek, IPE180 5*5.4*21.9/1000=0.591 [A] 
Celkem: 0.591=0.591 [B]</t>
  </si>
  <si>
    <t>33</t>
  </si>
  <si>
    <t>965042141</t>
  </si>
  <si>
    <t>Bourání mazanin betonových nebo z litého asfaltu tl. do 100 mm, plochy přes 4 m2</t>
  </si>
  <si>
    <t>34</t>
  </si>
  <si>
    <t>965042241</t>
  </si>
  <si>
    <t>Bourání mazanin betonových nebo z litého asfaltu tl. přes 100 mm, plochy přes 4 m2</t>
  </si>
  <si>
    <t>půdorys 1.PP - bourání;  
'skladba SB/31; místnosti číslo: 
dvorek (5.17*1.8+1.92*2.18+3.07*2.00)*0.16=3.141 [A] 
Mezisoučet: 3.141=3.141 [B] 
Celkem: 3.141=3.141 [C]</t>
  </si>
  <si>
    <t>35</t>
  </si>
  <si>
    <t>965045113</t>
  </si>
  <si>
    <t>Bourání potěrů tl. do 50 mm cementových nebo pískocementových, plochy přes 4 m2</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</si>
  <si>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'skladba SB/33; místnosti číslo: 
1PP024 3.47*1.87+0.855*1.05=7.387 [Q] 
'skladba SB/34; místnosti číslo: 
1PP024 3.47*1.42=4.927 [R] 
Mezisoučet: 10.199+44.903+15.2+37.711+2.949+5.382+37.072+5.738+3.594+4.343+2.742+36.066+51.459+244.171+30.758+29.042+7.387+4.927=573.643 [S] 
Celkem: 10.199+44.903+15.2+37.711+2.949+5.382+37.072+5.738+3.594+4.343+2.742+36.066+51.459+244.171+30.758+29.042+7.387+4.927=573.643 [T]</t>
  </si>
  <si>
    <t>36</t>
  </si>
  <si>
    <t>966072822</t>
  </si>
  <si>
    <t>Rozebrání oplocení z dílců plechových vlnitých nebo profilovaných, hmotnosti 1 m oplocení přes 30 do 50 kg</t>
  </si>
  <si>
    <t>výkres řez 1 
dvorek 7.435+5.27=12.705 [A] 
Celkem: 12.705=12.705 [B]</t>
  </si>
  <si>
    <t>1. V cenách jsou započteny i náklady na odklizení materiálu na vzdálenost do 20 m nebo naložení na dopravní prostředek.  
2. V cenách nejsou započteny náklady na demontáž sloupků.</t>
  </si>
  <si>
    <t>37</t>
  </si>
  <si>
    <t>968062356</t>
  </si>
  <si>
    <t>Vybourání dřevěných rámů oken s křídly, dveřních zárubní, vrat, stěn, ostění nebo obkladů rámů oken s křídly dvojitých, plochy do 4 m2</t>
  </si>
  <si>
    <t>půdorys 1.PP - bourání; okno s ozn.: 
OB.01 2.63*1.52=3.998 [A] 
Celkem: 3.998=3.998 [B]</t>
  </si>
  <si>
    <t>1. V cenách -2244 až -2747 jsou započteny i náklady na vyvěšení křídel.</t>
  </si>
  <si>
    <t>38</t>
  </si>
  <si>
    <t>968072455</t>
  </si>
  <si>
    <t>Vybourání kovových rámů oken s křídly, dveřních zárubní, vrat, stěn, ostění nebo obkladů dveřních zárubní, plochy do 2 m2</t>
  </si>
  <si>
    <t>půdorys 1.PP - bourání; dveře s ozn.: 
DB.01 5*0.9*1.97=8.865 [A] 
DB.02 1.00*2.00=2.000 [B] 
DB.03 1.00*1.97=1.970 [C] 
DB.04 5*0.8*1.97=7.880 [D] 
DB.07 0.6*1.97=1.182 [E] 
DB.09 3*0.7*1.97=4.137 [F] 
'půdorys 1.NP - bourání; dveře s ozn.: 
DB.02 4*0.7*1.97=5.516 [G] 
DB.03 0.6*1.97=1.182 [H] 
DB.04 0.7*1.97=1.379 [I] 
DB.05 2*0.8*1.97=3.152 [J] 
DB.06 0.9*2.00=1.800 [K] 
DB.07 0.8*2.10=1.680 [L] 
'půdorys mezanin - bourání; dveře s ozn.: 
DB.01 0.85*2.07=1.760 [M] 
DB.02 0.9*2.09=1.881 [N] 
DB.03 0.8*1.98=1.584 [O] 
'půdorys 2.NP - bourání; dveře s ozn.: 
DB.01 6*0.85*2.13=10.863 [P] 
DB.02 1*0.8*2.00=1.600 [Q] 
DB.03 2*0.85*2.1=3.570 [R] 
Celkem: 8.865+2+1.97+7.88+1.182+4.137+5.516+1.182+1.379+3.152+1.8+1.68+1.76+1.881+1.584+10.863+1.6+3.57=62.001 [S]</t>
  </si>
  <si>
    <t>1. V cenách -2244 až -2559 jsou započteny i náklady na vyvěšení křídel.  
2. Cenou -2641 se oceňuje i vybourání nosné ocelové konstrukce pro sádrokartonové příčky.</t>
  </si>
  <si>
    <t>39</t>
  </si>
  <si>
    <t>968072456</t>
  </si>
  <si>
    <t>Vybourání kovových rámů oken s křídly, dveřních zárubní, vrat, stěn, ostění nebo obkladů dveřních zárubní, plochy přes 2 m2</t>
  </si>
  <si>
    <t>půdorys 1.PP - bourání; dveře s ozn.: 
DB.05 1*2.15*3.00=6.450 [A] 
DB.06 1*1.5*1.97=2.955 [B] 
DB.08 1*1.6*1.97=3.152 [C] 
Celkem: 6.45+2.955+3.152=12.557 [D]</t>
  </si>
  <si>
    <t>40</t>
  </si>
  <si>
    <t>971033581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</si>
  <si>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</si>
  <si>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900 mm</t>
  </si>
  <si>
    <t>vybourání otvoru pro překlad PŘ05 
1.175*0.24*0.63=0.178 [A]</t>
  </si>
  <si>
    <t>41</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</si>
  <si>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</si>
  <si>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</si>
  <si>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</si>
  <si>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půdorys 1.PP - bourání 
'místnosti číslo: 
1PP005 0.9*2.0=1.800 [A] 
Mezisoučet: 1.8=1.800 [B] 
Celkem: 1.8=1.800 [C]</t>
  </si>
  <si>
    <t>42</t>
  </si>
  <si>
    <t>971033681</t>
  </si>
  <si>
    <t>Vybourání otvorů ve zdivu základovém nebo nadzákladovém z cihel, tvárnic, příčkovek z cihel pálených na maltu vápennou nebo vápenocementovou plochy do 4 m2, tl. do 900 mm</t>
  </si>
  <si>
    <t>půdorys 1.NP - bourání 
'místnosti číslo: 
1NP029 (1.33*2.1+1.75*0.25)*0.63=2.035 [A] 
Mezisoučet: 2.035=2.035 [B] 
Celkem: 2.035=2.035 [C]</t>
  </si>
  <si>
    <t>43</t>
  </si>
  <si>
    <t>977211111</t>
  </si>
  <si>
    <t>Řezání konstrukcí stěnovou pilou železobetonových průměru řezané výztuže do 16 mm hloubka řezu do 200 mm</t>
  </si>
  <si>
    <t>skladba SB/09 
2*2.47+3.47=8.410 [A] 
'skladba SB23 
2*(15.17+15.26)=60.860 [B] 
Celkem: 8.41+60.86=69.270 [C]</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</si>
  <si>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bourání konstrukce; tyto náklady se oceňují cenami katalogu 801-3 Budovy a haly - bourání konstrukcí.</t>
  </si>
  <si>
    <t>44</t>
  </si>
  <si>
    <t>977211112</t>
  </si>
  <si>
    <t>Řezání konstrukcí stěnovou pilou železobetonových průměru řezané výztuže do 16 mm hloubka řezu přes 200 do 350 mm</t>
  </si>
  <si>
    <t>stropní konstrukce nad 1.NP 
'skladby SB14 a SB26 
2*(15.17+15.24)=60.820 [A] 
'skladba SB09 
2*(3.63+5.12)=17.500 [B] 
2*4.48-1.38=7.580 [C] 
Celkem: 60.82+17.5+7.58=85.900 [D]</t>
  </si>
  <si>
    <t>45</t>
  </si>
  <si>
    <t>977211113</t>
  </si>
  <si>
    <t>Řezání konstrukcí stěnovou pilou železobetonových průměru řezané výztuže do 16 mm hloubka řezu přes 350 do 420 mm</t>
  </si>
  <si>
    <t>půdorys 1.NP - bourání 
'skladba SB/15 
2*(3.94+6.03)=19.940 [A] 
Celkem: 19.94=19.940 [B]</t>
  </si>
  <si>
    <t>46</t>
  </si>
  <si>
    <t>977311111</t>
  </si>
  <si>
    <t>Řezání stávajících betonových mazanin bez vyztužení hloubky do 50 mm</t>
  </si>
  <si>
    <t>skladba SB/09+SB/21 
2*(3.47+5.59)=18.120 [A] 
'skladba SB/15 
2*(3.95+6.03)=19.960 [B] 
Celkem: 18.12+19.96=38.080 [C]</t>
  </si>
  <si>
    <t>47</t>
  </si>
  <si>
    <t>978011191</t>
  </si>
  <si>
    <t>Otlučení vápenných nebo vápenocementových omítek vnitřních ploch stropů, v rozsahu přes 50 do 100 %</t>
  </si>
  <si>
    <t>1. Položky lze použít i pro ocenění otlučení sádrových, hliněných apod. vnitřních omítek.</t>
  </si>
  <si>
    <t>48</t>
  </si>
  <si>
    <t>978013141</t>
  </si>
  <si>
    <t>Otlučení vápenných nebo vápenocementových omítek vnitřních ploch stěn s vyškrabáním spar, s očištěním zdiva, v rozsahu přes 10 do 30 %</t>
  </si>
  <si>
    <t>půdorys 1.PP - bourání; místnosti číslo: 
1PP005 stěny (0.83+0.8+2.2)*4.17-1.615*2.32+0.73*2.32+2*(4.17+2.77)*2.41/2+(1.46+0.94+1.73+0.31)*2.77-0.9*2.00=41.142 [A] 
1PP005 stěny -1.55*1.36+(2*1.26+1.71)*0.3+(2*1.22+1.55)*0.44=0.917 [B] 
1PP005 odečet obkladů -(2.26+0.59+1.7)*2.04=-9.282 [C] 
Mezisoučet: 41.142+0.917+-9.282=32.777 [D] 
Celkem: 41.142+0.917+-9.282=32.777 [E]</t>
  </si>
  <si>
    <t>49</t>
  </si>
  <si>
    <t>978013191</t>
  </si>
  <si>
    <t>Otlučení vápenných nebo vápenocementových omítek vnitřních ploch stěn s vyškrabáním spar, s očištěním zdiva, v rozsahu přes 50 do 100 %</t>
  </si>
  <si>
    <t>50</t>
  </si>
  <si>
    <t>985131111</t>
  </si>
  <si>
    <t>Očištění ploch stěn, rubu kleneb a podlah tlakovou vodou</t>
  </si>
  <si>
    <t>půdorys 1.PP - bourání; místnosti číslo: 
1PP003 stropy 3.735*7.47+0.24*0.34+(0.24+0.09)*1.59/2+0.15*0.45+0.87*2.735+2.11*0.64=32.042 [A] 
1PP003 stěny (0.39+3.86+7.47+3.74+5.12+0.25+0.34)*3.74-3.14*3.35-1.6*1.97-2.75*2.69-1.85*1.68+2*0.63*3.2+2*0.87*2.35=63.120 [B] 
1PP004 stropy 4.705*5.355+1.4*0.74+1.04*3.14+0.92*2.635=31.921 [C] 
1PP004 stěny 2*(4.71+5.37)*3.65-3.14*3.35-2.945*3.58+2*0.74*2.46+2*1.03*2.7+2*0.92*3.58=68.312 [D] 
1PP005 stěny (0.83+0.8+2.2)*4.17-1.615*2.32+(0.73+0.91)*2.32+(0.73+0.91)*1.62/2+2*(4.17+2.77)*2.41/2+(1.46+0.94+1.73+0.31)*2.77-0.9*2.00=44.582 [E] 
1PP005 stěny (2*1.88+0.9)*0.145-1.55*1.36+(2*1.26+1.71)*0.3+(2*1.22+1.55)*0.44=1.592 [F] 
1PP005 podlahy 9*0.17*0.3*2.2+(2.17+0.94)*1.21/2+0.8*2.21+(0.73+0.91)*1.62/2=5.988 [G] 
1PP008 stropy 4.27*7.49+2.155*0.825+2.135*0.44+0.87*5.005+6.71*7.49+4.375*0.63+0.85*5.045+4.62*1.03=101.115 [H] 
1PP008 stěny2*(4.27+7.49)*3.625-2.74*2.69-5.005*3.615-2.045*2.8+2*0.825*3.00+2*0.87*3.05+2*0.42*3.27=67.074 [I] 
1PP008 stěny 2*(6.73+7.48)*4.175-5.005*3.615-4.62*3.85+2*1.03*3.6-5.045*3.44+2*0.85*2.7-4.07*2.8+2*0.63*3.925+2*0.58*0.85=71.960 [J] 
1PP010 stropy 6.7*6.16+4.59*0.77+2.54*0.315+0.905*3.375=48.661 [K] 
1PP010 stěny 2*(6.69+6.16)*3.9-4.62*3.85+3.375*2.735+2*0.91*2.5+2*0.935*3.65=103.049 [L] 
1PP012+1PP013 stropy 4.32*7.5+2.135*0.77=34.044 [M] 
1PP012+1PP013 stěny 2*(4.32+7.5)*3.44-5.045*3.44-2.135*2.8+2*0.77*3.89-2.15*3.4-4.02*2.95=44.810 [N] 
1PP014 stropy 4.255*6.16+2.175*1.1+2.13*1.05+0.92*3.8+3.68*6.13+2.47*1.09=59.587 [O] 
1PP014 stěny 2*(4.26+6.13)*3.95-2.175*3.275+2*0.9*3.05-3.8*2.565+2*0.92*2.15-2.13*3.4+2*1.05*3.05=73.820 [P] 
1PP014+1PP015 stěny 2*(3.69+6.13-3.19+1.16+0.66+3.41+0.83+4.08)*3.95-3.8*2.565-2.48*2.38+2*1.09*2.88-1.43*1.6-2.5*3.56=111.924 [Q] 
1PP016c stropy 3.69*7.02+0.9*4.02+2.51*1.54+2.135*0.77+1.97*0.23=35.484 [R] 
1PP016c stěny 2*(7.02+3.69)*3.755-2.51*3.56-4.02*2.95+(0.89+0.9)*2.95-2.135*2.2+2*0.77*3.3-3.48*2.85=55.385 [S] 
1PP016b+1PP016c stropy 3.665*5.33+1.06*3.47+0.63*2.00=24.473 [T] 
1PP016b+1PP016c stěny 2*(3.665+5.33)*3.92-3.47*2.85+2*1.055*2.85-2.00*2.39+2*0.655*2.39=64.996 [U] 
Mezisoučet: 32.042+63.12+31.921+68.312+44.582+1.592+5.988+101.115+67.074+71.96+48.661+103.049+34.044+44.81+59.587+73.82+111.924+35.484+55.385+24.473+64.996=1 143.939 [V] 
Celkem: 32.042+63.12+31.921+68.312+44.582+1.592+5.988+101.115+67.074+71.96+48.661+103.049+34.044+44.81+59.587+73.82+111.924+35.484+55.385+24.473+64.996=1 143.939 [W]</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</si>
  <si>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</si>
  <si>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51</t>
  </si>
  <si>
    <t>985131311</t>
  </si>
  <si>
    <t>Očištění ploch stěn, rubu kleneb a podlah ruční dočištění ocelovými kartáči</t>
  </si>
  <si>
    <t>52</t>
  </si>
  <si>
    <t>985142112</t>
  </si>
  <si>
    <t>Vysekání spojovací hmoty ze spár zdiva včetně vyčištění hloubky spáry do 40 mm délky spáry na 1 m2 upravované plochy přes 6 do 12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</si>
  <si>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</si>
  <si>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53</t>
  </si>
  <si>
    <t>985221101</t>
  </si>
  <si>
    <t>Doplnění zdiva ručně do aktivované malty cihlami</t>
  </si>
  <si>
    <t>půdorys 1.PP - bourání; rozsah 15% plochy zdiva, hloubka 50 mm; místnosti číslo: 
1PP003 stropy (3.735*7.47+0.24*0.34+(0.24+0.09)*1.59/2+0.15*0.45+0.87*2.735+2.11*0.64)*0.05*0.15=0.240 [A] 
1PP003 stěny ((0.39+3.86+7.47+3.74+5.12+0.25+0.34)*3.74-3.14*3.35-1.6*1.97-2.75*2.69-1.85*1.68+2*0.63*3.2+2*0.87*2.35)*0.05*0.15=0.473 [B] 
1PP004 stropy (4.705*5.355+1.4*0.74+1.04*3.14+0.92*2.635)*0.05*0.15=0.239 [C] 
1PP004 stěny (2*(4.71+5.37)*3.65-3.14*3.35-2.945*3.58+2*0.74*2.46+2*1.03*2.7+2*0.92*3.58)*0.05*0.15=0.512 [D] 
1PP005 stěny ((0.83+0.8+2.2)*4.17-1.615*2.32+(0.73+0.91)*2.32+(0.73+0.91)*1.62/2+2*(4.17+2.77)*2.41/2+(1.46+0.94+1.73+0.31)*2.77-0.9*2.00)*0.05*0.15=0.334 [E] 
1PP005 stěny ((2*1.88+0.9)*0.145-1.55*1.36+(2*1.26+1.71)*0.3+(2*1.22+1.55)*0.44)*0.05*0.15=0.012 [F] 
1PP008 stropy (4.27*7.49+2.155*0.825+2.135*0.44+0.87*5.005+6.71*7.49+4.375*0.63+0.85*5.045+4.62*1.03)*0.05*0.15=0.758 [G] 
1PP008 stěny (2*(4.27+7.49)*3.625-2.74*2.69-5.005*3.615-2.045*2.8+2*0.825*3.00+2*0.87*3.05+2*0.42*3.27)*0.05*0.15=0.503 [H] 
1PP008 stěny (2*(6.73+7.48)*4.175-5.005*3.615-4.62*3.85+2*1.03*3.6-5.045*3.44+2*0.85*2.7-4.07*2.8+2*0.63*3.925+2*0.58*0.85)*0.05*0.15=0.540 [I] 
1PP010 stropy (6.7*6.16+4.59*0.77+2.54*0.315+0.905*3.375)*0.05*0.15=0.365 [J] 
1PP010 stěny (2*(6.69+6.16)*3.9-4.62*3.85+3.375*2.735+2*0.91*2.5+2*0.935*3.65)*0.05*0.15=0.773 [K] 
1PP012+1PP013 stropy (4.32*7.5+2.135*0.77)*0.05*0.15=0.255 [L] 
1PP012+1PP013 stěny (2*(4.32+7.5)*3.44-5.045*3.44-2.135*2.8+2*0.77*3.89-2.15*3.4-4.02*2.95)*0.05*0.15=0.336 [M] 
1PP014 stropy (4.255*6.16+2.175*1.1+2.13*1.05+0.92*3.8+3.68*6.13+2.47*1.09)*0.05*0.15=0.447 [N] 
1PP014 stěny (2*(4.26+6.13)*3.95-2.175*3.275+2*0.9*3.05-3.8*2.565+2*0.92*2.15-2.13*3.4+2*1.05*3.05)*0.05*0.15=0.554 [O] 
1PP014+1PP015 stěny (2*(3.69+6.13-3.19+1.16+0.66+3.41+0.83+4.08)*3.95-3.8*2.565-2.48*2.38+2*1.09*2.88-1.43*1.6-2.5*3.56)*0.05*0.15=0.839 [P] 
1PP016c stropy (3.69*7.02+0.9*4.02+2.51*1.54+2.135*0.77+1.97*0.23)*0.05*0.15=0.266 [Q] 
1PP016c stěny (2*(7.02+3.69)*3.755-2.51*3.56-4.02*2.95+(0.89+0.9)*2.95-2.135*2.2+2*0.77*3.3-3.48*2.85)*0.05*0.15=0.415 [R] 
1PP016b+1PP016c stropy (3.665*5.33+1.06*3.47+0.63*2.00)*0.05*0.15=0.184 [S] 
1PP016b+1PP016c stěny (2*(3.665+5.33)*3.92-3.47*2.85+2*1.055*2.85-2.00*2.39+2*0.655*2.39)*0.05*0.15=0.487 [T] 
Mezisoučet: 0.24+0.473+0.239+0.512+0.334+0.012+0.758+0.503+0.54+0.365+0.773+0.255+0.336+0.447+0.554+0.839+0.266+0.415+0.184+0.487=8.532 [U] 
Celkem: 0.24+0.473+0.239+0.512+0.334+0.012+0.758+0.503+0.54+0.365+0.773+0.255+0.336+0.447+0.554+0.839+0.266+0.415+0.184+0.487=8.532 [V]</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</si>
  <si>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</si>
  <si>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54</t>
  </si>
  <si>
    <t>59610001</t>
  </si>
  <si>
    <t>cihla pálená plná do P15 290x140x65mm</t>
  </si>
  <si>
    <t>997</t>
  </si>
  <si>
    <t>Přesun sutě</t>
  </si>
  <si>
    <t>55</t>
  </si>
  <si>
    <t>997013011</t>
  </si>
  <si>
    <t>Vyklizení ulehlé suti na vzdálenost do 3 m od okraje vyklízeného prostoru nebo s naložením na dopravní prostředek z prostorů o půdorysné ploše přes 15 m2 z výšk</t>
  </si>
  <si>
    <t>Vyklizení ulehlé suti na vzdálenost do 3 m od okraje vyklízeného prostoru nebo s naložením na dopravní prostředek z prostorů o půdorysné ploše přes 15 m2 z výšky (hloubky) do 2 m</t>
  </si>
  <si>
    <t>půdorys 1.PP - bourání; předpokládaná vrstva tl.50 mm; místnosti číslo: 
1PP003 (3.735*7.47+0.24*0.34+(0.24+0.09)*1.59/2+0.15*0.45+0.87*2.735+2.11*0.64)*0.05=1.602 [A] 
1PP004 (4.705*5.355+1.4*0.74+1.04*3.14+0.92*2.635)*0.05=1.596 [B] 
1PP008 (4.27*7.49+2.155*0.825+2.135*0.44+0.87*5.005+6.71*7.49+4.375*0.63+0.85*5.045+4.62*1.03)*0.05=5.056 [C] 
1PP010 (6.7*6.16+4.59*0.77+2.54*0.315+0.905*3.375)*0.05=2.433 [D] 
1PP012+1PP013 (4.32*7.5+2.135*0.77)*0.05=1.702 [E] 
1PP014 (4.255*6.16+2.175*1.1+2.13*1.05+0.92*3.8+3.68*6.13+2.47*1.09)*0.05=2.979 [F] 
1PP016c (3.69*7.02+0.9*4.02+2.51*1.54+2.135*0.77+1.97*0.23)*0.05=1.774 [G] 
1PP016b+1PP016c (3.665*5.33+1.06*3.47+0.63*2.00)*0.05=1.224 [H] 
Mezisoučet: 1.602+1.596+5.056+2.433+1.702+2.979+1.774+1.224=18.366 [I] 
Celkem: 1.602+1.596+5.056+2.433+1.702+2.979+1.774+1.224=18.366 [J]</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</si>
  <si>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</si>
  <si>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56</t>
  </si>
  <si>
    <t>997013216</t>
  </si>
  <si>
    <t>Vnitrostaveništní doprava suti a vybouraných hmot vodorovně do 50 m svisle ručně pro budovy a haly výšky přes 18 do 21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</si>
  <si>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</si>
  <si>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57</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</si>
  <si>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</si>
  <si>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</si>
  <si>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</si>
  <si>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58</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</si>
  <si>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</si>
  <si>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</si>
  <si>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zmeziskládky na skládku.</t>
  </si>
  <si>
    <t>59</t>
  </si>
  <si>
    <t>997013509</t>
  </si>
  <si>
    <t>Odvoz suti a vybouraných hmot na skládku nebo meziskládku se složením, na vzdálenost Příplatek k ceně za každý další i započatý 1 km přes 1 km</t>
  </si>
  <si>
    <t xml:space="preserve">  SO 101-02</t>
  </si>
  <si>
    <t>Architektonicko-stavební část - návrh</t>
  </si>
  <si>
    <t>SO 101-02</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</si>
  <si>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</si>
  <si>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</si>
  <si>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</si>
  <si>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instalace ZTI v 1.PP 
předpoklad 68=68.000 [A] 
Celkem: 68=68.000 [B]</t>
  </si>
  <si>
    <t>1. V cenách jsou započteny i náklady na přehození výkopku na přilehlém terénu na vzdálenost do 3 m od podélné osy rýhy nebo naložení výkopku na dopravní prostředek.</t>
  </si>
  <si>
    <t>výkop pro instalace ZTI v 1.PP 
předpoklad 68=68.000 [A] 
'zásyp podlahy v mč. 0.13 
předpoklad 2.98*2.39*1.15=8.191 [B] 
Celkem: 68+8.191=76.191 [C] 
76.191 * 2Koeficient množství=152.382 [D]</t>
  </si>
  <si>
    <t>výkop pro instalace ZTI v 1.PP 
předpoklad 68=68.000 [A] 
'zásyp podlahy v mč. 0.13 
předpoklad 2.98*2.39*1.15=8.191 [B] 
Celkem: 68+8.191=76.191 [C] 
76.191 * 8Koeficient množství=609.528 [D]</t>
  </si>
  <si>
    <t>167111101</t>
  </si>
  <si>
    <t>Nakládání, skládání a překládání neulehlého výkopku nebo sypaniny ručně nakládání, z hornin třídy těžitelnosti I, skupiny 1 až 3</t>
  </si>
  <si>
    <t>výkop pro instalace ZTI v 1.PP 
předpoklad 68=68.000 [A] 
'zásyp podlahy v mč. 0.13 
předpoklad 2.98*2.39*1.15=8.191 [B] 
Celkem: 68+8.191=76.191 [C]</t>
  </si>
  <si>
    <t>1. Množství měrných jednotek se určí v rostlém stavu horniny.</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</si>
  <si>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</si>
  <si>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</si>
  <si>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</si>
  <si>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R151712111</t>
  </si>
  <si>
    <t>Převázka ocelová pro ukotvení injektáže pro jakoukoliv délku převázky zdvojená</t>
  </si>
  <si>
    <t>hlavní část 170=170.000 [A] 
založení lapolu 66=66.000 [B] 
založení výtahů 35+12=47.000 [C] 
Celkem: 170+66+47=283.000 [D]</t>
  </si>
  <si>
    <t>1. Vceně nejsou započteny náklady na zápory ocelové, které se oceňují cenami souboru cen 151 71-11 Osazení ocelových zápor pro pažení hloubených vykopávek.  
včetně potřebného svařování a spojovacího materiálu</t>
  </si>
  <si>
    <t>R153811112</t>
  </si>
  <si>
    <t>Osazení kotev tyčových bez provedení vrtu, zainjektování a napnutí kotvy při délce přes 5 m a průměru do 76 mm</t>
  </si>
  <si>
    <t>148*6=888.000 [A] 
Celkem: 888=888.000 [B]</t>
  </si>
  <si>
    <t>1. Ceny nelze použít pro kotvičky k uchycení svařovaných sítí pro stříkané betony; tyto kotvičky se oceňují cenami 153 27-11 Kotvičky pro výztuž stříkaného betonu  
2. V cenách jsou započteny i náklady na:  
a) vyčištění vrtu,  
b) osazení hlavy kotvy,  
c) veškeré potřebné úpravy kotvy po napnutí.  
3. Napnutí tyčových kotev se oceňuje cenami souboru cen 153 81-12 Napnutí tyčových kotev.  
4. Zainjektování tyčových kotev se oceňuje cenami souboru cen 28. 60-21 Injektování povrchové s dvojitým obturátorem mikropilot nebo kotev.  
5. Množství měrných jednotek se určuje v m délky kotvy.</t>
  </si>
  <si>
    <t>Injekční zavrtávací kotevní tyč IBO typ T průměr 76 mm, d. 6 m</t>
  </si>
  <si>
    <t>153811211</t>
  </si>
  <si>
    <t>Napnutí tyčových kotev při předepsané únosnosti kotvy do 0,45 MN</t>
  </si>
  <si>
    <t>1. Ceny jsou určeny pro jakoukoliv délku kotev.  
2. V cenách jsou započteny i náklady na dopínání kotev při poklesu předpětí.</t>
  </si>
  <si>
    <t>Zakládání</t>
  </si>
  <si>
    <t>153211002</t>
  </si>
  <si>
    <t>Zřízení stříkaného betonu skalních a poloskalních ploch průměrné tloušťky přes 50 do 100 mm</t>
  </si>
  <si>
    <t>výkres Řez 1 a Řez 8 
'nový objekt technologií 
obvodová konstrukce (9.32+0.33+5.35)*4.82+20.78*4.72+14.46*4.62=237.187 [A] 
dojezd výtahů 2*(3.63+4.5)*1.32=21.463 [B] 
lapol 2*(2.6+6.1)*3.05=53.070 [C] 
Celkem: 237.187+21.463+53.07=311.720 [D]</t>
  </si>
  <si>
    <t>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t>
  </si>
  <si>
    <t>R58931263</t>
  </si>
  <si>
    <t>Stříkaný beton CB15/typ1/zrno max 4 mm</t>
  </si>
  <si>
    <t>153273111</t>
  </si>
  <si>
    <t>Výztuž stříkaného betonu ze svařovaných sítí skalních a poloskalních ploch jednovrstvých, průměru drátu do 4 mm</t>
  </si>
  <si>
    <t>1. Vcenách jsou započteny i náklady na výztuž a její provázání.  
2. V cenách nejsou započteny náklady na:  
a) kotvičky; tyto náklady se oceňují cenami souboru cen 153 27-11 . Kotvičky pro výztuž stříkaného betonu,  
b) příčnou a podélnou výztuž, tyto náklady se oceňují cenami souboru cen 153 27-2 Výztuž stříkaného betonu příčná a podélná.</t>
  </si>
  <si>
    <t>224212214</t>
  </si>
  <si>
    <t>Maloprofilové vrty průběžným sacím vrtáním průměru přes 56 do 93 mm úklonu přes 45° v hl 0 až 50 m v hornině tř. III a IV</t>
  </si>
  <si>
    <t>148*6=888.000 [A]</t>
  </si>
  <si>
    <t>225321114</t>
  </si>
  <si>
    <t>Maloprofilové vrty jádrové průměru přes 93 do 156 mm v omezeném prostoru do úklonu 45° v hl 0 až 25 m v hornině tř. III a IV</t>
  </si>
  <si>
    <t>hlavní část 
vnitřní strana - 46 ks; d. 3,00 m 46*3.00=138.000 [A] 
vnější strana - 46 ks; d. 3,00+3,9 m 46*(3.00+3.9)=317.400 [B] 
'založení lapolu - 40 ks; d. 4,8 m 
40*4.8=192.000 [C] 
'založení výtahů 
26*3.2=83.200 [D] 
10*4.7=47.000 [E] 
10*(4.7+3.9)=86.000 [F] 
Celkem: 138+317.4+192+83.2+47+86=863.600 [G]</t>
  </si>
  <si>
    <t>225511114</t>
  </si>
  <si>
    <t>Maloprofilové vrty jádrové průměru přes 195 do 245 mm do úklonu 45° v hl 0 až 25 m v hornině tř. III a IV</t>
  </si>
  <si>
    <t>mikropiloty 1.PP 
pod eskalátorem 50*9=450.000 [A] 
5*9=45.000 [B] 
kavárna 32*9=288.000 [C] 
Celkem: 450+45+288=783.000 [D]</t>
  </si>
  <si>
    <t>231111111</t>
  </si>
  <si>
    <t>Zřízení výplně pilot bez vytažení pažnic nezapažených nebo zapažených bentonitovou suspenzí svislých z betonu prostého, v hl od 0 do 30 m, při průměru piloty př</t>
  </si>
  <si>
    <t>Zřízení výplně pilot bez vytažení pažnic nezapažených nebo zapažených bentonitovou suspenzí svislých z betonu prostého, v hl od 0 do 30 m, při průměru piloty přes 245 do 450 mm</t>
  </si>
  <si>
    <t>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</si>
  <si>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271532212</t>
  </si>
  <si>
    <t>Podsyp pod základové konstrukce se zhutněním a urovnáním povrchu z kameniva hrubého, frakce 16 - 32 mm</t>
  </si>
  <si>
    <t>půdorys 1.PP - návrh 
'skladba P/01 a P12 
hlavní část (14.53*6.69+13.18*6.35+14.49*6.53)*0.1+(14.59*0.48+14.75*0.85+9.39*0.33-3.65*4.65-6.1*2.60)*0.2=25.513 [A] 
dojezd výtahů 3.74*4.79*0.1=1.791 [B] 
lapol 2.74*6.17*0.1=1.691 [C] 
'skladba P/05; místnost číslo: 
0.15 (2.71*1.96)*0.05=0.266 [D] 
0.16 (4.1*1.97+1.95*0.86)*0.05=0.488 [E] 
0.17 (1.07*1.16+2.68*2.33+1.1*1.54)*0.05=0.459 [F] 
0.18 (3.12*2.38+1.00*0.38)*0.05=0.390 [G] 
0.19 (0.19*0.9+3.45*1.83+2.78*0.41)*0.05=0.381 [H] 
0.20 (2.49*2.88+0.94*1.71)*0.05=0.439 [I] 
0.21 (2.57*6.17-2*0.9*0.3)*0.05=0.766 [J] 
0.22 (1.63*1.1)*0.05=0.090 [K] 
'skladba P/15; místnost číslo: 
0.06 (4.27*7.5+2.14*0.48+0.35*5.05)*0.13=4.527 [L] 
'zásyp podlahy v mč. 0.13 
předpoklad 2.98*2.39*0.1=0.712 [M] 
Mezisoučet: 25.513+1.791+1.691+0.266+0.488+0.459+0.39+0.381+0.439+0.766+0.09+4.527+0.712=37.513 [N] 
Celkem: 25.513+1.791+1.691+0.266+0.488+0.459+0.39+0.381+0.439+0.766+0.09+4.527+0.712=37.513 [O]</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</si>
  <si>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</si>
  <si>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</si>
  <si>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Základy z betonu železového (bez výztuže) desky z betonu bez zvláštních nároků na prostředí tř. C 12/15</t>
  </si>
  <si>
    <t>skladba P/01 a P/12; podkladní beton 
'nový objekt technologie 
hlavní část (14.53*6.69+13.18*6.35+14.49*6.53+14.59*0.48+14.75*0.85+9.39*0.33-3.65*4.65-6.1*2.60)*0.1=26.533 [A] 
dojezd výtahů 3.74*4.79*0.1=1.791 [B] 
lapol 2.74*6.17*0.1=1.691 [C] 
Mezisoučet: 26.533+1.791+1.691=30.015 [D] 
Celkem: 26.533+1.791+1.691=30.015 [E]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</si>
  <si>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</si>
  <si>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273321411</t>
  </si>
  <si>
    <t>Základy z betonu železového (bez výztuže) desky z betonu bez zvláštních nároků na prostředí tř. C 20/25</t>
  </si>
  <si>
    <t>půdorys základů 
3.36*4.63*0.3=4.667 [A] 
2.98*2.39*0.96=6.837 [B] 
'půdorys 1.PP - návrh 
'skladba P/02; místnost číslo: 
0.05 (4.705*5.355+1.4*0.74+0.51*2.945+0.405*2.635+1.03*3.14+3.72*7.47+2.12*0.64+0.88*2.735+4.275*7.48+2.155*0.825+2.135*0.44+0.88*5.005)*0.09=9.242 [C] 
(6.71*7.48+4.375*0.61+4.07*0.8+0.345*5.05+4.62*1.03+6.7*6.16+0.38*3.375+4.59*0.77+2.54*0.19)*0.09=9.827 [D] 
0.06 (4.27*6.16+2.175*1.11+0.35*3.375+2.15*1.05+0.92*3.8+3.71*6.13+2.48*1.09+2.51*1.53+0.68*3.18+3.69*7.01+0.89*4.015+2.135*0.76+1.97*0.28)*0.09=8.884 [E] 
(0.44*3.00)*0.09=0.119 [F] 
0.09 (3.665*5.33+0.465*3.1)*0.09=1.888 [G] 
0.27 (0.83*2.21+0.955*1.615+1.5*2.17-1.21*1.23/2)*0.09=0.530 [H] 
'skladba P/05; místnost číslo: 
0.15 (2.71*1.96)*0.07=0.372 [I] 
0.16 (4.1*1.97+1.95*0.86)*0.07=0.683 [J] 
0.17 (1.07*1.16+2.68*2.33+1.1*1.54)*0.07=0.643 [K] 
0.18 (3.12*2.38+1.00*0.38)*0.07=0.546 [L] 
0.19 (0.19*0.9+3.45*1.83+2.78*0.41)*0.07=0.534 [M] 
0.20 (2.49*2.88+0.94*1.71)*0.07=0.615 [N] 
0.21 (2.57*6.17-2*0.9*0.3)*0.07=1.072 [O] 
0.22 (1.63*1.1)*0.07=0.126 [P] 
'skladba P/15; místnost číslo: 
0.06 (4.27*7.5+2.14*0.48+0.35*5.05)*0.09=3.134 [Q] 
'skladba P/17; místnost číslo: 
0.07 (5.87*3.465+3.235*0.3+1.435*0.25+0.995*0.17)*0.09=1.965 [R] 
'doplnění podlahy v mč. 0.13 
2.98*2.39*0.22=1.567 [S] 
Mezisoučet: 4.667+6.837+9.242+9.827+8.884+0.119+1.888+0.53+0.372+0.683+0.643+0.546+0.534+0.615+1.072+0.126+3.134+1.965+1.567=53.251 [T] 
Celkem: 4.667+6.837+9.242+9.827+8.884+0.119+1.888+0.53+0.372+0.683+0.643+0.546+0.534+0.615+1.072+0.126+3.134+1.965+1.567=53.251 [U]</t>
  </si>
  <si>
    <t>273321511</t>
  </si>
  <si>
    <t>Základy z betonu železového (bez výztuže) desky z betonu bez zvláštních nároků na prostředí tř. C 25/30</t>
  </si>
  <si>
    <t>skladba SE/02 
6.33*1.04*0.15=0.987 [A] 
Celkem: 0.987=0.987 [B]</t>
  </si>
  <si>
    <t>273323611</t>
  </si>
  <si>
    <t>Základy z betonu železového (bez výztuže) desky z betonu pro konstrukce bílých van tř. C 30/37</t>
  </si>
  <si>
    <t>skladba P/01 a P/12 
hlavní část (14.46*6.62+13.04*6.35+14.42*6.53+14.52*0.48+14.68*0.78+9.32*0.33-3.3*3.85-5.5*2.00)*0.4=108.193 [A] 
dojezd výtahů 3.6*4.65*0.4=6.696 [B] 
lapol 2.6*6.1*0.4=6.344 [C] 
Celkem: 108.193+6.696+6.344=121.233 [D]</t>
  </si>
  <si>
    <t>273351121</t>
  </si>
  <si>
    <t>Bednění základů desek zřízení</t>
  </si>
  <si>
    <t>skladba P/01 
hlavní část ((2*3.3+3.85)+2*(5.5+2.00))*0.4=10.180 [A] 
Celkem: 10.18=10.180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</si>
  <si>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</si>
  <si>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</si>
  <si>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</si>
  <si>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</si>
  <si>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</si>
  <si>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zakládání v interiéru (související s mikropilotami) 
11.504*0.1=1.150 [A] 
'základová deska bílé vany; 250 kg/m3 
hlavní část (14.46*6.62+13.04*6.35+14.42*6.53+14.52*0.48+14.68*0.78+9.32*0.33-3.3*3.85-5.5*2.00)*0.4*0.25=27.048 [B] 
dojezd výtahů 3.6*4.65*0.4*0.25=1.674 [C] 
lapol 2.6*6.1*0.4*0.25=1.586 [D] 
Celkem: 1.15+27.048+1.674+1.586=31.458 [E] 
31.458 * 0.1Koeficient množství=3.146 [F]</t>
  </si>
  <si>
    <t>1. Ceny platí pro desky rovné, snáběhy, hřibové nebo upnuté do žeber včetně výztuže těchto žeber.</t>
  </si>
  <si>
    <t>273362021</t>
  </si>
  <si>
    <t>Výztuž základů desek ze svařovaných sítí z drátů typu KARI</t>
  </si>
  <si>
    <t>půdorys 1.PP - návrh 
'skladba P/02; KARI síť 100/100/4, 1,98 kg/m2; místnost číslo: 
0.05 (4.705*5.355+1.4*0.74+0.51*2.945+0.405*2.635+1.03*3.14+3.72*7.47+2.12*0.64+0.88*2.735+4.275*7.48+2.155*0.825+2.135*0.44+0.88*5.005)*1.98/1000=0.203 [A] 
(6.71*7.48+4.375*0.61+4.07*0.8+0.345*5.05+4.62*1.03+6.7*6.16+0.38*3.375+4.59*0.77+2.54*0.19)*1.98/1000=0.216 [B] 
0.06 (4.27*6.16+2.175*1.11+0.35*3.375+2.15*1.05+0.92*3.8+3.71*6.13+2.48*1.09+2.51*1.53+0.68*3.18+3.69*7.01+0.89*4.015+2.135*0.76+1.97*0.28)*0.00198=0.195 [C] 
(0.44*3.00)*1.98/1000=0.003 [D] 
0.09 (3.665*5.33+0.465*3.1)*1.98/1000=0.042 [E] 
0.27 (0.83*2.21+0.955*1.615+1.5*2.17-1.21*1.23/2)*1.98/1000=0.012 [F] 
'skladba P/15; KARI síť 100/100/4, 1,98 kg/m2; místnost číslo: 
0.06 (4.27*7.5+2.14*0.48+0.35*5.05)*1.98/1000=0.069 [G] 
'skladba P/17; KARI síť 100/100/4, 1,98 kg/m2; místnost číslo: 
0.07 (5.87*3.465+3.235*0.3+1.435*0.25+0.995*0.17)*1.98/1000=0.043 [H] 
'skladba SE/02; KARI síť 100/100/4, 1,98 kg/m2 
6.33*1.04*1.98/1000=0.013 [I] 
'doplnění podlahy v mč. 0.13; KARI síť 100/100/4, 1,98 kg/m2 
2.98*2.39*1.98/1000=0.014 [J] 
Mezisoučet: 0.203+0.216+0.195+0.003+0.042+0.012+0.069+0.043+0.013+0.014=0.810 [K] 
Celkem: 0.203+0.216+0.195+0.003+0.042+0.012+0.069+0.043+0.013+0.014=0.810 [L]</t>
  </si>
  <si>
    <t>274321411</t>
  </si>
  <si>
    <t>Základy z betonu železového (bez výztuže) pasy z betonu bez zvláštních nároků na prostředí tř. C 20/25</t>
  </si>
  <si>
    <t>půdorys základů 
3.62*0.7*0.66=1.672 [A] 
7*3.62*0.7*0.66+3.62*0.645*0.66=13.248 [B] 
0.8*3.1*0.6=1.488 [C] 
0.8*4.825*0.6=2.316 [D] 
3.95*0.92*0.9+2.23*1.16*0.9+0.35*2.00*0.9=6.229 [E] 
1.11*0.455*0.31=0.157 [F] 
Celkem: 1.672+13.248+1.488+2.316+6.229+0.157=25.110 [G]</t>
  </si>
  <si>
    <t>274361821</t>
  </si>
  <si>
    <t>Výztuž základů pasů z betonářské oceli 10 505 (R) nebo BSt 500</t>
  </si>
  <si>
    <t>279321346</t>
  </si>
  <si>
    <t>Základové zdi z betonu železového (bez výztuže) bez zvláštních nároků na prostředí tř. C 20/25</t>
  </si>
  <si>
    <t>půdorys základů 
(2*3.36+2*4.03)*1.15*0.3=5.099 [A] 
Celkem: 5.099=5.099 [B]</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</si>
  <si>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</si>
  <si>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279321347</t>
  </si>
  <si>
    <t>Základové zdi z betonu železového (bez výztuže) bez zvláštních nároků na prostředí tř. C 25/30</t>
  </si>
  <si>
    <t>nový objekt technologií 
vnitřní konstrukce (9.13+2.00+8.36)*3.82*0.3-2*2.00*1.97*0.3+3.19*3.92*0.4+3.005*3.92*0.35+3.19*3.92*0.25=32.223 [A] 
Celkem: 32.223=32.223 [B]</t>
  </si>
  <si>
    <t>279323112</t>
  </si>
  <si>
    <t>Základové zdi z betonu železového (bez výztuže) pro konstrukce bílých van tř. C 30/37</t>
  </si>
  <si>
    <t>nový objekt technologií 
obvodová konstrukce ((9.32+0.025+5.65)*4.42+20.18*3.92+14.46*3.93)*0.3=60.663 [A] 
dojezd výtahů (2*(3.63+3.85)*1.11+3.8*0.4)*0.3=5.438 [B] 
lapol (2*(2.6+5.5)*2.85)*0.3=13.851 [C] 
směrem k budově (1.81+6.35+1.77)*3.92*0.44=17.127 [D] 
Celkem: 60.663+5.438+13.851+17.127=97.079 [E]</t>
  </si>
  <si>
    <t>279351311</t>
  </si>
  <si>
    <t>Bednění základových zdí rovné jednostranné zřízení</t>
  </si>
  <si>
    <t>půdorys základů 
(2*2.76+2*4.03)*1.15=15.617 [A] 
'nový objekt technologií 
obvodová konstrukce (9.02+0.33+5.35)*4.42+(20.18-0.4-0.35-0.25)*3.92+14.08*3.93=195.494 [B] 
dojezd výtahů 2*(3.00+3.85-0.35)*1.11+(3.8-0.35)*0.4=15.810 [C] 
lapol 2*(2.0+5.5)*2.85=42.750 [D] 
směrem k budově (1.00+6.35+1.01)*3.92+(1.81+7.23+1.77)*2.64=61.310 [E] 
vnitřní konstrukce (9.13+8.83+2.00+2.3+2*8.36-0.3)*3.82-4*2.00*1.97+2*(2*1.97+2.00)*0.3+2*3.19*3.92+2*3.005*3.92+2*3.19*3.92=209.140 [F] 
Celkem: 15.617+195.494+15.81+42.75+61.31+209.14=540.121 [G]</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</si>
  <si>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</si>
  <si>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</si>
  <si>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</si>
  <si>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</si>
  <si>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</si>
  <si>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</si>
  <si>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základové zdi spojené s mikropilotáží; 100 kg/m3 
5.1*0.1=0.510 [A] 
'nový objekt technologií; 250 kg/m3 
obvodová konstrukce ((9.32+0.025+5.65)*4.42+20.18*3.92+14.46*3.93)*0.3*0.25=15.166 [B] 
dojezd výtahů (2*(3.63+3.85)*1.11+3.8*0.4)*0.3*0.25=1.359 [C] 
lapol (2*(2.6+5.5)*2.85)*0.3*0.25=3.463 [D] 
směrem k budově (1.81+6.35+1.77)*3.92*0.44*0.25=4.282 [E] 
vnitřní konstrukce ((9.13+2.00+8.36)*3.82*0.3-2*2.00*1.97*0.3+3.19*3.92*0.4+3.005*3.92*0.35+3.19*3.92*0.25)*0.25=8.056 [F] 
Celkem: 0.51+15.166+1.359+3.463+4.282+8.056=32.836 [G] 
32.836 * 0.1Koeficient množství=3.284 [H]</t>
  </si>
  <si>
    <t>R_PROSTUP_01</t>
  </si>
  <si>
    <t>Vodotěsná prostupka potrubí pr. 250 mm; D+M</t>
  </si>
  <si>
    <t>283111113</t>
  </si>
  <si>
    <t>Zřízení ocelových, trubkových mikropilot tlakové i tahové svislé nebo odklon od svislice do 60° část hladká, průměru přes 105 do 115 mm</t>
  </si>
  <si>
    <t>1. V cenách jsou započteny i náklady na:  
a) vyčištění vrtu,  
b) dodání a výrobu cementové zálivky,  
c) sestavení mikropiloty,  
d) veškeré úpravy po injektování.  
2. V cenách nejsou započteny náklady na:  
a) vrty; tyto stavební práce se oceňují cenami souboru cen 22...- Vrty  
b) injektování; tyto stavební práce se oceňují cenami souboru cen 281 60-21 Injektování mikropilot,  
c) dodání mikropilot; tyto náklady se oceňují ve specifikaci,  
d) dodání a osazení hlavy mikropilot; tyto stavební práce se oceňují cenami souboru cen 283 13-11 Zřízení hlavy trubkových mikropilot.</t>
  </si>
  <si>
    <t>14011080</t>
  </si>
  <si>
    <t>trubka ocelová bezešvá hladká jakost 11 353 108x20mm</t>
  </si>
  <si>
    <t>R281811113</t>
  </si>
  <si>
    <t>Ocelové injekční trubky pro injektování osazené do předem připraveného injekčního vrtu s ponecháním trubek ve vrtu z trubek délky jednotlivě do 1,5 m, vnitřního</t>
  </si>
  <si>
    <t>Ocelové injekční trubky pro injektování osazené do předem připraveného injekčního vrtu s ponecháním trubek ve vrtu z trubek délky jednotlivě do 1,5 m, vnitřního průměru trubek přes 50,80 do 88,00 mm, (3,0")</t>
  </si>
  <si>
    <t>hlavní část 
vnitřní strana - 46 ks; d. 3,00 m 46*3.00=138.000 [A] 
'založení lapolu - 40 ks; d. 4,8 m 
40*4.8=192.000 [B] 
'založení výtahů 
26*3.2=83.200 [C] 
10*4.7=47.000 [D] 
Celkem: 138+192+83.2+47=460.200 [E]</t>
  </si>
  <si>
    <t>1. Ceny jsou určeny pouze pro ocelové trubky, pro injektování tlakem do 2 MPa.  
2. Ceny nelze použít pro ocelové trubky s obturátorem vkládané do vrtů. Náklady na tyto trubky jsou započteny vcenách injektování.  
3. V cenách jsou započteny i náklady na utěsnění trubek ve vrtu provazcem a cementovou maltou, nařezání trubek na patřičné délky, opatření trubek závity a spojkami a na utěsnění nebo jinou úpravu otvorů po injekčních vrtech. Dále jsou započteny i náklady:  
a) vcenách -1111 až -1123 na dodání trubek a jejich odříznutí po injektování,  
b) vcenách -1211 až -1223 na opotřebení trubek a jejich očištění po vytažení.</t>
  </si>
  <si>
    <t>282602112</t>
  </si>
  <si>
    <t>Injektování povrchové s dvojitým obturátorem mikropilot nebo kotev tlakem přes 0,60 do 2,0 MPa</t>
  </si>
  <si>
    <t>HOD</t>
  </si>
  <si>
    <t>1. Ceny nelze použít pro injektování:  
a) jednoduchým obturátorem; toto injektování se oceňuje cenami souboru cen 28. 60-11 Injektování,  
b) aktivovanou maltou; toto injektování se oceňuje cenami souboru cen 28. 60-41 Injektování aktivovanými směsmi,  
c) vysokotlaké s dvojitým obturátorem; toto injektování se oceňuje cenami souboru cen 282 60-31 Injektování vysokotlaké sdvojitým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2. Rozhodující pro volbu ceny podle výšky tlaku je maximální tlak na jednom vrtu.</t>
  </si>
  <si>
    <t>58521113</t>
  </si>
  <si>
    <t>cement portlandský CEM I 52,5MPa</t>
  </si>
  <si>
    <t>282606015</t>
  </si>
  <si>
    <t>Trysková injektáž sloupů ve stísněných podmínkách, průměru do 1000 mm</t>
  </si>
  <si>
    <t>hlavní část 
vnitřní strana - 46 ks; d. 3,00 m 46*3.00=138.000 [A] 
vnější strana - 46 ks; d. 3,00 m 46*3.00=138.000 [B] 
'založení lapolu - 40 ks; d. 4,8 m 
40*4.8=192.000 [C] 
'založení výtahů 
26*3.2=83.200 [D] 
10*4.7=47.000 [E] 
10*4.7=47.000 [F] 
Celkem: 138+138+192+83.2+47+47=645.200 [G]</t>
  </si>
  <si>
    <t>1. Vcenách jsou započteny i náklady na provedení vrtu.  
2. Vcenách nejsou započteny náklady na:  
a) dodání injekčních hmot a směsí, toto dodání se oceňuje ve specifikaci,  
b) ocelovou výztuž.  
3. Množství měrných jednotek se určuje u položek -6011-6018 vm délky vrtu, u položek 6021-6028 projektovanou plochou stěny vm2.  
4. Položka -6065 se použije vpřípadě přeložení suché směsi zjímky na dopravní prostředek.</t>
  </si>
  <si>
    <t>Svislé a kompletní konstrukce</t>
  </si>
  <si>
    <t>310239211</t>
  </si>
  <si>
    <t>Zazdívka otvorů ve zdivu nadzákladovém cihlami pálenými plochy přes 1 m2 do 4 m2 na maltu vápenocementovou</t>
  </si>
  <si>
    <t>půdorys 1.PP - návrh 
'místnost číslo: 
0.07 0.855*1.05*2.4=2.155 [A] 
Mezisoučet: 2.155=2.155 [B] 
'půdorys 1.PP - návrh 
'místnost číslo: 
1.10 1.575*2.00*0.8=2.520 [C] 
1.14 1.11*2.33*0.88+1.31*1.74*0.5=3.416 [D] 
1.17 1.165*1.6*0.49=0.913 [E] 
1.21 1.57*2.23*0.64+1.32*2.23*0.64=4.125 [F] 
Mezisoučet: 2.52+3.416+0.913+4.125=10.974 [G] 
Celkem: 2.155+2.52+3.416+0.913+4.125=13.129 [H]</t>
  </si>
  <si>
    <t>311235141</t>
  </si>
  <si>
    <t>Zdivo jednovrstvé z cihel děrovaných broušených na celoplošnou tenkovrstvou maltu, pevnost cihel přes P10 do P15, tl. zdiva 240 mm</t>
  </si>
  <si>
    <t>půdorys 1.PP - návrh 
'místnost číslo: 
0.13 (2.56+1.77)*3.92=16.974 [A] 
Mezisoučet: 16.974=16.974 [B] 
'půdorys 1.NP - návrh 
'místnost číslo: 
1.21 4.47*7.19=32.139 [C] 
Mezisoučet: 32.139=32.139 [D] 
'půdorys mezipatro 1.NP-2.NP - návrh 
'místnost číslo: 
1M.02 3.65*3.2=11.680 [E] 
Mezisoučet: 11.68=11.680 [F] 
Celkem: 16.974+32.139+11.68=60.793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</si>
  <si>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</si>
  <si>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311235211</t>
  </si>
  <si>
    <t>Zdivo jednovrstvé z cihel děrovaných broušených na celoplošnou tenkovrstvou maltu, pevnost cihel do P10, tl. zdiva 440 mm</t>
  </si>
  <si>
    <t>půdorys 1.PP - návrh 
4.02*3.27=13.145 [A] 
Celkem: 13.145=13.145 [B]</t>
  </si>
  <si>
    <t>311236301</t>
  </si>
  <si>
    <t>Zdivo jednovrstvé zvukově izolační z cihel děrovaných z broušených cihel na tenkovrstvou maltu, pevnost cihel do P15, tl. zdiva 190 mm</t>
  </si>
  <si>
    <t>půdorys 1.PP - návrh 
'místnost číslo: 
0.05 3.85*3.92-2*1.00*2.4-2*1.5*0.24=9.572 [A] 
0.08 (4.455+1.73+1.61+1.4)*3.5+(1.11+0.82)*2.5-2*1.35*2.05=31.473 [B] 
0.18 0.95*4.15=3.943 [C] 
0.21 5.76*4.34=24.998 [D] 
Mezisoučet: 9.572+31.473+3.943+24.998=69.986 [E] 
'půdorys 1.NP - návrh 
'místnost číslo: 
1.01 3.27*2.7-1.4*2.4-1.75*0.25=5.032 [F] 
Mezisoučet: 5.032=5.032 [G] 
Celkem: 9.572+31.473+3.943+24.998+5.032=75.018 [H]</t>
  </si>
  <si>
    <t>312231126</t>
  </si>
  <si>
    <t>Zdivo z cihel pálených výplňové z cihel plných dl. 290 mm P 20 až 25, na maltu MVC-5 nebo MVC-10</t>
  </si>
  <si>
    <t>půdorys 1.PP - návrh 
'místnost číslo: 
0.06 2*0.89*0.35*2.95+2*1.065*0.35*2.58=3.761 [A] 
0.07 1.135*1.13*2.5+(1.26*1.4+0.31*0.41)*2.69=8.293 [B] 
0.09 2*0.655*0.34*4.13=1.840 [C] 
0.12 3.02*0.78*2.47=5.818 [D] 
0.13 0.32*0.205*2.53+0.34*0.14*3.00+0.875*0.15*3.31+(0.67*0.27+0.8*0.3)*3.31+0.225*1.48*3.23+1.74*0.19*3.92+(0.78*0.19+0.15*0.41)*3.92+1.4*0.14*3.92=6.098 [E] 
0.15 2.02*0.15*4.15=1.257 [F] 
0.17/0.18 (0,44*0,73+1,16*0,68+0,59*0,33+0,37*1,04+0,485*0,29+1,04*0,24+0,4*0,21+2,08*0,380,89*0,19+0,56*0,19)*4,15-(0,9*2,28+1,25*0,24)*0,38=0.944 [G] 
0.21/0.20 (0.62*0.595+0.66*0.59+9.21*0.14+2.91*0.175+1.02*0.135+0.22*0.71+0.795*0.06)*4.34=12.580 [H] 
0.25 (0.48*0.22+0.575*0.08+0.795*0.09+0.66*0.08+0.77*0.655)*4.34=3.387 [I] 
0.27 (1.09*0.08+0.24*0.34+0.15*0.38)*2.32=0.524 [J] 
Mezisoučet: 3.761+8.293+1.84+5.818+6.098+1.257+12.58+3.387+0.524=43.558 [K] 
'půdorys 1.NP - návrh 
'místnost číslo: 
1.02 1.94*0.28*4.00=2.173 [L] 
1.08 0.63*0.105*3.5=0.232 [M] 
1.09 0.35*0.32*4.00=0.448 [N] 
1.11 0.61*0.22*3.65=0.490 [O] 
1.14 (1.83+2.47)*0.955*3.64=14.948 [P] 
1.17 (1.52+0.5)*2.27*0.08=0.367 [Q] 
1,20 0.4*0.3*3.5=0.420 [R] 
Mezisoučet: 2.173+0.232+0.448+0.49+14.948+0.367+0.42=19.078 [S] 
'půdorys mezipatro 1.NP-2.NP - návrh 
'místnost číslo: 
1M.03 0.67*0.94*2.15-0.175*0.94*0.24=1.315 [T] 
Mezisoučet: 1.315=1.315 [U] 
Celkem: 3.761+8.293+1.84+5.818+6.098+1.257+12.58+3.387+0.524+2.173+0.232+0.448+0.49+14.948+0.367+0.42+1.315=63.951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</si>
  <si>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</si>
  <si>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317121251</t>
  </si>
  <si>
    <t>Montáž překladů ze železobetonových prefabrikátů dodatečně do připravených rýh, světlosti otvoru přes 1050 do 1800 mm</t>
  </si>
  <si>
    <t>půdorys 1.NP - návrh 
'překlady 
PŘ05 1*8=8.000 [A] 
Mezisoučet: 8=8.000 [B] 
'půdorys mezipatro 1.NP-2.NP - návrh 
'překlady 
PŘ01 1=1.000 [C] 
PŘ02 1*2=2.000 [D] 
PŘ03 1*11=11.000 [E] 
Mezisoučet: 1+2+11=14.000 [F] 
Celkem: 8+1+2+11=22.000 [G]</t>
  </si>
  <si>
    <t>1. Ceny jsou určeny za 1 kus dílce, neplatí za 1 kus překladu (za sestavu).  
2. Pro volbu cen je rozhodující světlost otvoru.  
3. V cenách nejsou započteny náklady na prefabrikované dílce; tyto dílce se oceňují ve specifikaci.</t>
  </si>
  <si>
    <t>59640024</t>
  </si>
  <si>
    <t>překlad keramický nosný š 70mm dl 1,75m</t>
  </si>
  <si>
    <t>59640022</t>
  </si>
  <si>
    <t>překlad keramický nosný š 70mm dl 1,25m</t>
  </si>
  <si>
    <t>317168052</t>
  </si>
  <si>
    <t>Překlady keramické vysoké osazené do maltového lože, šířky překladu 70 mm výšky 238 mm, délky 1250 mm</t>
  </si>
  <si>
    <t>půdorys 1.PP - návrh 
'překlady 
PŘ01 1*5=5.000 [A] 
PŘ02 5*1=5.000 [B] 
PŘ03 2*1=2.000 [C] 
Mezisoučet: 5+5+2=12.000 [D] 
'půdorys 1.NP - návrh 
'překlady 
PŘ01 8=8.000 [E] 
PŘ02 2=2.000 [F] 
PŘ03 1*2=2.000 [G] 
Mezisoučet: 8+2+2=12.000 [H] 
Celkem: 5+5+2+8+2+2=24.000 [I]</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</si>
  <si>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</si>
  <si>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317168054</t>
  </si>
  <si>
    <t>Překlady keramické vysoké osazené do maltového lože, šířky překladu 70 mm výšky 238 mm, délky 1750 mm</t>
  </si>
  <si>
    <t>půdorys 1.PP - návrh 
'překlady 
PŘ04 8=8.000 [A] 
'půdorys 1.NP - návrh 
'překlady 
PŘ04 1=1.000 [B] 
PŘ06 2*1=2.000 [C] 
Mezisoučet: 8+1+2=11.000 [D] 
Celkem: 8+1+2=11.000 [E]</t>
  </si>
  <si>
    <t>317168055</t>
  </si>
  <si>
    <t>Překlady keramické vysoké osazené do maltového lože, šířky překladu 70 mm výšky 238 mm, délky 2000 mm</t>
  </si>
  <si>
    <t>půdorys 1.NP - návrh 
'překlady 
PŘ07 2=2.000 [A] 
Mezisoučet: 2=2.000 [B] 
Celkem: 2=2.000 [C]</t>
  </si>
  <si>
    <t>317941121</t>
  </si>
  <si>
    <t>Osazování ocelových válcovaných nosníků na zdivu I nebo IE nebo U nebo UE nebo L do č. 12 nebo výšky do 120 mm</t>
  </si>
  <si>
    <t>půdorys 1.PP - návrh 
'místnost číslo: 
0.02; IPE 120 3*2.4*10.6/1000=0.076 [A] 
Mezisoučet: 0.076=0.076 [B] 
Celkem: 0.076=0.076 [C]</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</si>
  <si>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</si>
  <si>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13010744</t>
  </si>
  <si>
    <t>ocel profilová IPE 120 jakost 11 375</t>
  </si>
  <si>
    <t>317941123</t>
  </si>
  <si>
    <t>Osazování ocelových válcovaných nosníků na zdivu I nebo IE nebo U nebo UE nebo L č. 14 až 22 nebo výšky do 220 mm</t>
  </si>
  <si>
    <t>půdorys 1.PP - návrh 
'místnost číslo: 
0.01; HEB 220 (3*8.65+7*6.665)*73.00/1000=5.300 [A] 
Mezisoučet: 5.3=5.300 [B] 
IPE140; d. 48,1 m 0.6205=0.621 [C] 
Celkem: 5.3+0.621=5.921 [D]</t>
  </si>
  <si>
    <t>13010982</t>
  </si>
  <si>
    <t>ocel profilová HE-B 220 jakost 11 375</t>
  </si>
  <si>
    <t>R13010746</t>
  </si>
  <si>
    <t>ocel profilová IPE 140 jakost 11 375, pozinkovaná</t>
  </si>
  <si>
    <t>317998110</t>
  </si>
  <si>
    <t>Izolace tepelná mezi překlady z pěnového polystyrenu výšky 24 cm, tloušťky do 30 mm</t>
  </si>
  <si>
    <t>půdorys 1.NP - návrh 
'překlady 
PŘ03 1*2*1.25=2.500 [A] 
Mezisoučet: 2.5=2.500 [B] 
Celkem: 2.5=2.500 [C]</t>
  </si>
  <si>
    <t>317998111</t>
  </si>
  <si>
    <t>Izolace tepelná mezi překlady z pěnového polystyrenu výšky 24 cm, tloušťky přes 30 do 50 mm</t>
  </si>
  <si>
    <t>půdorys 1.PP - návrh 
'překlady 
PŘ02 5*1.25=6.250 [A] 
PŘ04 4*1.75=7.000 [B] 
Mezisoučet: 6.25+7=13.250 [C] 
'půdorys 1.NP - návrh 
'překlady 
PŘ01 8*1.25=10.000 [D] 
PŘ06 2*1*1.75=3.500 [E] 
Mezisoučet: 10+3.5=13.500 [F] 
'půdorys mezipatro 1.NP-2.NP - návrh 
'překlady 
PŘ01 1*1.25=1.250 [G] 
PŘ02 1*1.25=1.250 [H] 
PŘ03 1*1.25=1.250 [I] 
Mezisoučet: 1.25+1.25+1.25=3.750 [J] 
Celkem: 6.25+7+10+3.5+1.25+1.25+1.25=30.500 [K]</t>
  </si>
  <si>
    <t>317998112</t>
  </si>
  <si>
    <t>Izolace tepelná mezi překlady z pěnového polystyrenu výšky 24 cm, tloušťky přes 50 do 70 mm</t>
  </si>
  <si>
    <t>půdorys 1.PP - návrh 
'překlady 
PŘ03 2*1.25=2.500 [A] 
Mezisoučet: 2.5=2.500 [B] 
'půdorys 1.NP - návrh 
'překlady 
PŘ04 1*1.75=1.750 [C] 
Mezisoučet: 1.75=1.750 [D] 
Celkem: 2.5+1.75=4.250 [E]</t>
  </si>
  <si>
    <t>319202123</t>
  </si>
  <si>
    <t>Dodatečná izolace zdiva injektáží nízkotlakou metodou křemičitým roztokem, tloušťka zdiva přes 300 do 450 mm</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</si>
  <si>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</si>
  <si>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330321410</t>
  </si>
  <si>
    <t>Sloupy, pilíře, táhla, rámové stojky, vzpěry z betonu železového (bez výztuže) bez zvláštních nároků na vliv prostředí tř. C 25/30</t>
  </si>
  <si>
    <t>nový objekt technologií 
sloupy 3*0.4*0.4*3.93=1.886 [A] 
Celkem: 1.886=1.886 [B]</t>
  </si>
  <si>
    <t>1. V cenách pro pohledový beton jsou započteny i náklady na pečlivé hutnění zejména při líci konstrukce pro docílení neporušeného maltového povrchu bez vzhledových kazů.</t>
  </si>
  <si>
    <t>331351125</t>
  </si>
  <si>
    <t>Bednění hranatých sloupů a pilířů včetně vzepření průřezu pravoúhlého čtyřúhelníka výšky do 4 m, průřezu přes 0,16 m2 zřízení</t>
  </si>
  <si>
    <t>nový objekt technologií 
sloupy 3*2*(0.4+0.4)*3.93=18.864 [A] 
Celkem: 18.864=18.864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</si>
  <si>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</si>
  <si>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331351126</t>
  </si>
  <si>
    <t>Bednění hranatých sloupů a pilířů včetně vzepření průřezu pravoúhlého čtyřúhelníka výšky do 4 m, průřezu přes 0,16 m2 odstranění</t>
  </si>
  <si>
    <t>331361821</t>
  </si>
  <si>
    <t>Výztuž sloupů, pilířů, rámových stojek, táhel nebo vzpěr hranatých svislých nebo šikmých (odkloněných) z betonářské oceli 10 505 (R) nebo BSt 500</t>
  </si>
  <si>
    <t>nový objekt technologií 
sloupy; 250 kg/m3 3*0.4*0.4*3.93*0.25=0.472 [A] 
Celkem: 0.472=0.472 [B]</t>
  </si>
  <si>
    <t>342244201</t>
  </si>
  <si>
    <t>Příčky jednoduché z cihel děrovaných broušených, na tenkovrstvou maltu, pevnost cihel do P15, tl. příčky 80 mm</t>
  </si>
  <si>
    <t>půdorys 1.PP - návrh 
'místnost číslo: 
0.17 1.16*4.15=4.814 [A] 
Mezisoučet: 4.814=4.814 [B] 
'půdorys 1.NP - návrh 
'místnost číslo: 
1.06 (3.69+1.89+1.27)*4.00-2*0.7*2.1-0.8*2.1-1.25*0.25-2.05*0.25=21.955 [C] 
1.09 (3.13+1.18+1.03+1.92)*4.00-2*0.7*2.1-1.25*0.25-2.05*0.25=25.275 [D] 
1.11; šachta (0.33+0.15)*3.77=1.810 [E] 
1.17 pod okny (2.88+2.9)*0.92=5.318 [F] 
1.19/1.20 (1.97+1.86)*7.19-0.7*2.1-1.25*0.25=25.755 [G] 
Mezisoučet: 21.955+25.275+1.81+5.318+25.755=80.113 [H] 
Celkem: 4.814+21.955+25.275+1.81+5.318+25.755=84.927 [I]</t>
  </si>
  <si>
    <t>1. Množství jednotek se určuje v m2 plochy konstrukce.</t>
  </si>
  <si>
    <t>342244211</t>
  </si>
  <si>
    <t>Příčky jednoduché z cihel děrovaných broušených, na tenkovrstvou maltu, pevnost cihel do P15, tl. příčky 115 mm</t>
  </si>
  <si>
    <t>půdorys 1.NP - návrh 
'místnost číslo: 
1.03 1.65*4.00-0.7*2.1-1.25*0.25=4.818 [A] 
1.04/1.05 (3.68+1.9)*4.00-2*0.8*2.1-2*1.25*0.25=18.335 [B] 
1.08 (1.42+1.98+1.93)*4.00-2*0.8*2.1-2*1.25*0.25=17.335 [C] 
1.12 3.655*3.77=13.779 [D] 
0.13 0.57*3.67+1.76*4.15-0.9*2.28=7.344 [E] 
0.16 2.94*4.34-0.8*2.28-1.25*0.24+2.06*4.15-0.9*2.28=17.133 [F] 
1.18/1.21 (3.74+4.46)*7.19-(0.7+0.8+0.9)*2.1-3*1.25*0.25-1.25*0.24=52.681 [G] 
0.22 1.63*4.34-0.8*2.28-1.25*0.24=4.950 [H] 
0.25 2.9*3.9-0.8*2.28-1.25*0.24=9.186 [I] 
0.27 1.62*2.32-0.9*2.1-1.25*0.24=1.568 [J] 
Mezisoučet: 4.818+18.335+17.335+13.779+7.344+17.133+52.681+4.95+9.186+1.568=147.129 [K] 
Celkem: 4.818+18.335+17.335+13.779+7.344+17.133+52.681+4.95+9.186+1.568=147.129 [L]</t>
  </si>
  <si>
    <t>342244221</t>
  </si>
  <si>
    <t>Příčky jednoduché z cihel děrovaných broušených, na tenkovrstvou maltu, pevnost cihel do P15, tl. příčky 140 mm</t>
  </si>
  <si>
    <t>půdorys 1.PP - návrh 
'místnost číslo: 
0.13 7.18*3.92-0.9*2.28-1.25*0.24=25.794 [A] 
0.21 2.44*4.34-0.8*2.28-1.25*0.24+2*1.63*4.34=22.614 [B] 
Mezisoučet: 25.794+22.614=48.408 [C] 
'půdorys 1.NP - návrh 
'místnost číslo: 
1.11/1.14 6.23*3.43-1.3*2.4-1.75*0.25=17.811 [D] 
Mezisoučet: 17.811=17.811 [E] 
Celkem: 25.794+22.614+17.811=66.219 [F]</t>
  </si>
  <si>
    <t>342291111</t>
  </si>
  <si>
    <t>Ukotvení příček polyuretanovou pěnou, tl. příčky do 100 mm</t>
  </si>
  <si>
    <t>půdorys 1.PP - návrh 
'místnost číslo: 
0.13 2*4.15=8.300 [A] 
0.16 2*4.34+2*4.15=16.980 [B] 
0.17 2*4.15=8.300 [C] 
0.22 2*4.34=8.680 [D] 
0.25 2*3.9=7.800 [E] 
0.27 2*2.32=4.640 [F] 
Mezisoučet: 8.3+16.98+8.3+8.68+7.8+4.64=54.700 [G] 
'půdorys 1.NP - návrh 
'místnost číslo: 
1.06 4*4.00=16.000 [H] 
1.09 5*4.00=20.000 [I] 
1.11; šachta 2*3.77=7.540 [J] 
1.17 pod okny 4*0.92=3.680 [K] 
1.19/1.20 3*7.19=21.570 [L] 
Mezisoučet: 16+20+7.54+3.68+21.57=68.790 [M] 
Celkem: 8.3+16.98+8.3+8.68+7.8+4.64+16+20+7.54+3.68+21.57=123.490 [N]</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</si>
  <si>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</si>
  <si>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342291112</t>
  </si>
  <si>
    <t>Ukotvení příček polyuretanovou pěnou, tl. příčky přes 100 mm</t>
  </si>
  <si>
    <t>půdorys 1.PP - návrh 
'místnost číslo: 
0.18 4.15=4.150 [A] 
Mezisoučet: 4.15=4.150 [B] 
'půdorys 1.NP - návrh 
'místnost číslo: 
1.01 2*2.7=5.400 [C] 
1.03 2*4.00=8.000 [D] 
1.04/1.05 2*4.00=8.000 [E] 
1.08 3*4.00=12.000 [F] 
1.12 2*3.77=7.540 [G] 
1.18/1.21 3*7.19=21.570 [H] 
Mezisoučet: 5.4+8+8+12+7.54+21.57=62.510 [I] 
Celkem: 4.15+5.4+8+8+12+7.54+21.57=66.660 [J]</t>
  </si>
  <si>
    <t>345321616</t>
  </si>
  <si>
    <t>Zídky atikové, poprsní, schodišťové a zábradelní z betonu železového bez výztuže tř. C 30/37</t>
  </si>
  <si>
    <t>nový objekt technologií 
(1.81+6.35+1.77)*0.86*0.44=3.758 [A] 
Celkem: 3.758=3.758 [B]</t>
  </si>
  <si>
    <t>345351005</t>
  </si>
  <si>
    <t>Bednění atikových, poprsních, schodišťových, zábradelních zídek plnostěnných zřízení</t>
  </si>
  <si>
    <t>nový objekt technologií 
směrem k budově (1.00+6.35+1.01)*0.86+(1.81+7.23+1.77)*0.86=16.486 [A] 
Celkem: 16.486=16.486 [B]</t>
  </si>
  <si>
    <t>1. Do celkové plochy prolamovaných atikových i zábradelních zídek se započítává plocha bednicích truhlíků tvořících dutiny v konstrukci betonu.</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</si>
  <si>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</si>
  <si>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</si>
  <si>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</si>
  <si>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</si>
  <si>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nový objekt technologií; 250 kg/m3 
(1.81+6.35+1.77)*0.86*0.44*0.25=0.939 [A] 
Celkem: 0.939=0.939 [B]</t>
  </si>
  <si>
    <t>R337171111</t>
  </si>
  <si>
    <t>Montáž nosné ocelového rámu výšky do 6 m, rozpětí do 12 m</t>
  </si>
  <si>
    <t>ocelové výztužné rámy 
'půdorys 1.PP - návrh 
HEB220; 24,5 m 1.752=1.752 [A] 
HEB300; 258,3 m 30.221=30.221 [B] 
IPE600; 31,5 m 3.806=3.806 [C] 
IPE500; 16,8 m 1.524=1.524 [D] 
IPE300; 109,6 m 4.625=4.625 [E] 
spojovací materiál 6.29=6.290 [F] 
Celkem: 1.752+30.221+3.806+1.524+4.625+6.29=48.218 [G]</t>
  </si>
  <si>
    <t>1. Vcenách jsou započteny i náklady na montáž sloupů, průvlaků, vazníků, zavětrování, apod. , tj. na montáž kompletní nosné konstrukce ocelové haly.</t>
  </si>
  <si>
    <t>ocelové výztužné rámy 
'půdorys 1.PP - návrh 
HEB220; 24,5 m 1.752=1.752 [A] 
Celkem: 1.752=1.752 [B]</t>
  </si>
  <si>
    <t>13010990</t>
  </si>
  <si>
    <t>ocel profilová HE-B 300 jakost 11 375</t>
  </si>
  <si>
    <t>ocelové výztužné rámy 
'půdorys 1.PP - návrh 
HEB300; 258,3 m 30.221=30.221 [A] 
Celkem: 30.221=30.221 [B]</t>
  </si>
  <si>
    <t>R13011018</t>
  </si>
  <si>
    <t>ocel profilová IPE 600 jakost 11 375</t>
  </si>
  <si>
    <t>ocelové výztužné rámy 
'půdorys 1.PP - návrh 
IPE600; 31,5 m 3.806=3.806 [A] 
Celkem: 3.806=3.806 [B]</t>
  </si>
  <si>
    <t>13011018</t>
  </si>
  <si>
    <t>ocel profilová IPE 500 jakost 11 375</t>
  </si>
  <si>
    <t>ocelové výztužné rámy 
'půdorys 1.PP - návrh 
IPE500; 16,8 m 1.524=1.524 [A] 
Celkem: 1.524=1.524 [B]</t>
  </si>
  <si>
    <t>13010760</t>
  </si>
  <si>
    <t>ocel profilová IPE 300 jakost 11 375</t>
  </si>
  <si>
    <t>ocelové výztužné rámy 
'půdorys 1.PP - návrh 
IPE300; 109,6 m 4.625=4.625 [A] 
Celkem: 4.625=4.625 [B]</t>
  </si>
  <si>
    <t>R0000010</t>
  </si>
  <si>
    <t>Pomocný konstrukční materiál k ocelovým výztužným rámům</t>
  </si>
  <si>
    <t>R348262409</t>
  </si>
  <si>
    <t>Ploty z betonových bloků - systém suchého zdění ukončení plotové zdi krycí deskou z pískovce lepenou mrazuvzdorným lepidlem</t>
  </si>
  <si>
    <t>kamenické výrobky 
KA/01 11=11.000 [A] 
Celkem: 11=11.000 [B]</t>
  </si>
  <si>
    <t>1. Plotová zeď dvouřadá má konstrukční výšku jedné vrstvy 400 mm.  
2. Plotová zeď třířadá má konstrukční výšku jedné vrstvy 600 mm.  
3. V cenách nejsou započteny náklady na uložení drenážní trubky, tyto se oceňují cenami souboru cen 212 57-2...Trativody z drenážních trubek katalogu 827-1.  
4. Množství jednotek:  
a) plotových zdí se určuje v m2 plochy zdiva  
b) roh v m výšky zdiva  
c) plotových sloupků se určuje v m výšky jednotlivých sloupků  
d) krycí desky se určuje v m délky zdiva  
e) zákrytových desek se určuje v kusech jednotlivých dílů</t>
  </si>
  <si>
    <t>Vodorovné konstrukce</t>
  </si>
  <si>
    <t>411321616</t>
  </si>
  <si>
    <t>Stropy z betonu železového (bez výztuže) stropů deskových, plochých střech, desek balkonových, desek hřibových stropů včetně hlavic hřibových sloupů tř. C 30/37</t>
  </si>
  <si>
    <t>nový objekt technologií 
(14.35*6.62+13.04*5.65+6.98*0.74+8.36*1.12)*0.3=54.960 [A] 
Celkem: 54.96=54.960 [B]</t>
  </si>
  <si>
    <t>1. V cenách pohledového betonu 411 35-4 a 411 35-5 jsou započteny i náklady na pečlivé hutnění zejména při líci konstrukce pro docílení neporušeného maltového povrchu bez vzhledových kazů.</t>
  </si>
  <si>
    <t>411351021</t>
  </si>
  <si>
    <t>Bednění stropních konstrukcí - bez podpěrné konstrukce desek tloušťky stropní desky přes 25 do 50 cm zřízení</t>
  </si>
  <si>
    <t>nový objekt technologií 
'spodní část 
0.02 6.24*2.00+1.81*0.82=13.964 [A] 
0,03 3.005*1.75-2.45*1.58=1.388 [B] 
0,04 3.005*1.75-2.45*1.58=1.388 [C] 
0.05 14.05*6.02+12.3*1.55+9.11*4.2-3*0.4*0.4=141.428 [D] 
boky (2*2*(3.005+1.75)+(1.00+6.35+1.01)+ 14.115+2.3)*0.3=13.139 [E] 
Celkem: 13.964+1.388+1.388+141.428+13.139=171.307 [F]</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</si>
  <si>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</si>
  <si>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411351022</t>
  </si>
  <si>
    <t>Bednění stropních konstrukcí - bez podpěrné konstrukce desek tloušťky stropní desky přes 25 do 50 cm odstranění</t>
  </si>
  <si>
    <t>411354313</t>
  </si>
  <si>
    <t>Podpěrná konstrukce stropů - desek, kleneb a skořepin výška podepření do 4 m tloušťka stropu přes 15 do 25 cm zřízení</t>
  </si>
  <si>
    <t>nový objekt technologií 
'spodní část 
0.02 6.24*2.00+1.81*0.82=13.964 [A] 
0,03 3.005*1.75-2.45*1.58=1.388 [B] 
0,04 3.005*1.75-2.45*1.58=1.388 [C] 
0.05 14.05*6.02+12.3*1.55+9.11*4.2-3*0.4*0.4=141.428 [D] 
Celkem: 13.964+1.388+1.388+141.428=158.168 [E]</t>
  </si>
  <si>
    <t>1. Podepření větších výšek než 6 m se oceňuje individuálně.</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</si>
  <si>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</si>
  <si>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</si>
  <si>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</si>
  <si>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</si>
  <si>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</si>
  <si>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nový objekt technologií; 250 kg/m3 
(14.35*6.62+13.04*5.65+6.98*0.74+8.36*1.12)*0.3*0.25=13.740 [A] 
Celkem: 13.74=13.740 [B]</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</si>
  <si>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</si>
  <si>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</si>
  <si>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</si>
  <si>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půdorys 1.NP - návrh 
strop po odstranění dojezdu výtahu 1.99*2.02*0.27=1.085 [A] 
strop po instalacích VZT 1.13*1.47*0.27=0.448 [B] 
strop po odstraněném schodišti 3.25*2.97*0.27=2.606 [C] 
Celkem: 1.085+0.448+2.606=4.139 [D]</t>
  </si>
  <si>
    <t>417321414</t>
  </si>
  <si>
    <t>Ztužující pásy a věnce z betonu železového (bez výztuže) tř. C 20/25</t>
  </si>
  <si>
    <t>ztužující pásy příček 
1.PP, d. 18,4 m 0.4=0.400 [A] 
1.NP, d. 47 m 1.06=1.060 [B] 
Celkem: 0.4+1.06=1.460 [C]</t>
  </si>
  <si>
    <t>417351115</t>
  </si>
  <si>
    <t>Bednění bočnic ztužujících pásů a věnců včetně vzpěr zřízení</t>
  </si>
  <si>
    <t>ztužující pásy příček 
1.PP, d. 18,4 m 7.4=7.400 [A] 
1.NP, d. 47 m 18.8=18.800 [B] 
Celkem: 7.4+18.8=26.200 [C]</t>
  </si>
  <si>
    <t>417351116</t>
  </si>
  <si>
    <t>Bednění bočnic ztužujících pásů a věnců včetně vzpěr odstranění</t>
  </si>
  <si>
    <t>417361821</t>
  </si>
  <si>
    <t>Výztuž ztužujících pásů a věnců z betonářské oceli 10 505 (R) nebo BSt 500</t>
  </si>
  <si>
    <t>ztužující pásy příček; výztuž 200 kg/m3 
1.PP, d. 18,4 m 0.4*0.2=0.080 [A] 
1.NP, d. 47 m 1.06*0.2=0.212 [B] 
Celkem: 0.08+0.212=0.292 [C]</t>
  </si>
  <si>
    <t>94</t>
  </si>
  <si>
    <t>R_SCH/02</t>
  </si>
  <si>
    <t>Schodiště; š. 2150 mm, stupně 28x161,4x304 mm; 2x mezipodesta; železobeton C30/37; výztuž 250 kg/m3; proskledné zábradlí s nerezovým madlem, úprava stupňů lité</t>
  </si>
  <si>
    <t>Schodiště; š. 2150 mm, stupně 28x161,4x304 mm; 2x mezipodesta; železobeton C30/37; výztuž 250 kg/m3; proskledné zábradlí s nerezovým madlem, úprava stupňů lité terrazzo; D+M</t>
  </si>
  <si>
    <t>detailnější informace viz Tabulku schodišť</t>
  </si>
  <si>
    <t>Komunikace pozemní</t>
  </si>
  <si>
    <t>95</t>
  </si>
  <si>
    <t>564730011</t>
  </si>
  <si>
    <t>Podklad nebo kryt z kameniva hrubého drceného vel. 8-16 mm s rozprostřením a zhutněním, po zhutnění tl. 100 mm</t>
  </si>
  <si>
    <t>skladba SE/01 
14.46*11.92+8.16*2.3-1.92*7.23-3.31*4.09-4*1.2*1.2=157.952 [A] 
'skladba SE/03 
19.13*3.255=62.268 [B] 
Celkem: 157.952+62.268=220.220 [C]</t>
  </si>
  <si>
    <t>96</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</si>
  <si>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</si>
  <si>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</si>
  <si>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</si>
  <si>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skladba SE/01; zde včetně zadláždění poklopu na výtah 
14.46*11.92+8.16*2.3-1.92*7.23-4*1.2*1.2=171.490 [A] 
'skladba SE/03 
19.13*3.255=62.268 [B] 
Celkem: 171.49+62.268=233.758 [C]</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</si>
  <si>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</si>
  <si>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97</t>
  </si>
  <si>
    <t>R58381004</t>
  </si>
  <si>
    <t>kostka dlažební žula 60x60x60 mm</t>
  </si>
  <si>
    <t>Úpravy povrchů, podlahy a osazování výplní</t>
  </si>
  <si>
    <t>98</t>
  </si>
  <si>
    <t>611311121</t>
  </si>
  <si>
    <t>Omítka vápenná vnitřních ploch nanášená ručně jednovrstvá hladká, tloušťky do 10 mm vodorovných konstrukcí stropů rovných</t>
  </si>
  <si>
    <t>půdorys 1.PP - návrh 
'skladba ST/03; místnost číslo: 
0.09 4.435*3.7+0.47*0.955+1.125*1.21+2.84*1.445+4.52*3.575+0.545*3.26=40.259 [A] 
2.7*0.86+1.615*0.54+2.75*3.12+3.14*2.68+1.72*2.46=24.421 [B] 
0.655*3.1+6.765*1.05+8.12*4.24=43.563 [C] 
0.10/0.11 5.59*1.82+0.34*1.21+2.47*1.315=13.833 [D] 
0.27 5.69*2.19-0.95*0.59-1.21*1.23/2=11.156 [E] 
Mezisoučet: 40.259+24.421+43.563+13.833+11.156=133.232 [F] 
Celkem: 40.259+24.421+43.563+13.833+11.156=133.232 [G]</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</si>
  <si>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</si>
  <si>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99</t>
  </si>
  <si>
    <t>611311123</t>
  </si>
  <si>
    <t>Omítka vápenná vnitřních ploch nanášená ručně jednovrstvá hladká, tloušťky do 10 mm vodorovných konstrukcí kleneb nebo skořepin</t>
  </si>
  <si>
    <t>půdorys 1.PP - návrh 
'skladba ST/03; místnost číslo: 
0.05 4.705*5.355+1.4*0.74+0.51*2.945+0.405*2.635+1.03*3.14+3.72*7.47+0.88*2.735+4.275*7.48+0.88*5.005+6.71*7.48=148.802 [A] 
4.375*0.61+4.07*0.8+0.345*5.05+4.62*1.03+6.7*6.16+0.38*3.375+4.59*0.77+2.54*0.19=58.997 [B] 
0.06 4.195*7.36+0.97*1.885+0.96*1.35+3.63*7.41+0.63*1.66+0.87*1.2=62.988 [C] 
4.27*6.16+2.175*1.11+0.35*3.375+2.15*1.05+0.92*3.8+3.71*6.13+2.48*1.09+2.51*1.53+0.68*3.18=67.100 [D] 
4.27*7.5+2.14*0.48+0.35*5.05+3.69*7.01+0.89*4.015+2.135*0.76+1.97*0.28+0.44*3.00=67.754 [E] 
0.09 3.665*5.33=19.534 [F] 
Mezisoučet: 148.802+58.997+62.988+67.1+67.754+19.534=425.175 [G] 
Celkem: 148.802+58.997+62.988+67.1+67.754+19.534=425.175 [H]</t>
  </si>
  <si>
    <t>100</t>
  </si>
  <si>
    <t>611311141</t>
  </si>
  <si>
    <t>Omítka vápenná vnitřních ploch nanášená ručně dvouvrstvá štuková, tloušťky jádrové omítky do 10 mm a tloušťky štuku do 3 mm vodorovných konstrukcí stropů rovnýc</t>
  </si>
  <si>
    <t>Omítka vápenná vnitřních ploch nanášená ručně dvouvrstvá štuková, tloušťky jádrové omítky do 10 mm a tloušťky štuku do 3 mm vodorovných konstrukcí stropů rovných</t>
  </si>
  <si>
    <t>půdorys 1.NP - návrh 
'skladba ST/06; místnost číslo: 
1.11 3.625*3.98+3.025*0.485=15.895 [A] 
1.12 3.655*3.08=11.257 [B] 
1.13 3.66*6.24+2.32*0.92+0.33*4.00+2.43*1.06=28.869 [C] 
1.14 3.67*2.19=8.037 [D] 
1.18 3.74*2.38=8.901 [E] 
1.21 3.9*4.45=17.355 [F] 
1.22 3.86*4.47=17.254 [G] 
strop po odstranění dojezdu výtahu 1.99*2.02=4.020 [H] 
strop po instalacích VZT 1.13*1.47=1.661 [I] 
strop po odstraněném schodišti 3.25*2.97=9.653 [J] 
Mezisoučet: 15.895+11.257+28.869+8.037+8.901+17.355+17.254+4.02+1.661+9.653=122.902 [K] 
'půdorys Mezipatro 1.NP-2.NP - návrh 
'skladby ST/06; místnost číslo: 
1M.01 3.8*3.66=13.908 [L] 
1M.02 3.65*5.1=18.615 [M] 
1M.03 3.67*6.26=22.974 [N] 
1M.04 3.7*3.6+3.65*3.96=27.774 [O] 
1.14 5.52*3.64=20.093 [P] 
Mezisoučet: 13.908+18.615+22.974+27.774+20.093=103.364 [Q] 
Celkem: 15.895+11.257+28.869+8.037+8.901+17.355+17.254+4.02+1.661+9.653+13.908+18.615+22.974+27.774+20.093=226.266 [R]</t>
  </si>
  <si>
    <t>101</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</si>
  <si>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</si>
  <si>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</si>
  <si>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</si>
  <si>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půdorys 1.PP - návrh 
'skladba ST/05; místnost číslo: 
0.17 1.07*1.16+2.68*2.57+1.1*1.54=9.823 [A] 
0.18 3.12*2.38=7.426 [B] 
0.19 0.19*0.9+3.98*1.67+3.515*0.75=9.454 [C] 
Mezisoučet: 9.823+7.426+9.454=26.703 [D] 
Celkem: 9.823+7.426+9.454=26.703 [E]</t>
  </si>
  <si>
    <t>102</t>
  </si>
  <si>
    <t>611311145</t>
  </si>
  <si>
    <t>Omítka vápenná vnitřních ploch nanášená ručně dvouvrstvá štuková, tloušťky jádrové omítky do 10 mm a tloušťky štuku do 3 mm schodišťových konstrukcí stropů, stě</t>
  </si>
  <si>
    <t>Omítka vápenná vnitřních ploch nanášená ručně dvouvrstvá štuková, tloušťky jádrové omítky do 10 mm a tloušťky štuku do 3 mm schodišťových konstrukcí stropů, stěn, ramen nebo nosníků</t>
  </si>
  <si>
    <t>půdorys 1.NP - návrh 
'skladby S/01; místnost číslo: 
1.10 2*(3.685+3.78)*3.82-2.32*3.85-0.935*2.3=45.950 [A] 
Mezisoučet: 45.95=45.950 [B] 
Celkem: 45.95=45.950 [C]</t>
  </si>
  <si>
    <t>103</t>
  </si>
  <si>
    <t>611311191</t>
  </si>
  <si>
    <t>Omítka vápenná vnitřních ploch nanášená ručně Příplatek k cenám za každých dalších i započatých 5 mm tloušťky jádrové omítky přes 10 mm stropů</t>
  </si>
  <si>
    <t>104</t>
  </si>
  <si>
    <t>611321121</t>
  </si>
  <si>
    <t>Omítka vápenocementová vnitřních ploch nanášená ručně jednovrstvá, tloušťky do 10 mm hladká vodorovných konstrukcí stropů rovných</t>
  </si>
  <si>
    <t>půdorys 1.PP - návrh 
'skladba ST/04; místnost číslo: 
0.02 6.24*2.00+1.81*0.82=13.964 [A] 
0.05 14.05*6.02+12.3*1.55+9.11*4.2-3*0.4*0.4=141.428 [B] 
Mezisoučet: 13.964+141.428=155.392 [C] 
Celkem: 13.964+141.428=155.392 [D]</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</si>
  <si>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</si>
  <si>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105</t>
  </si>
  <si>
    <t>611321191</t>
  </si>
  <si>
    <t>Omítka vápenocementová vnitřních ploch nanášená ručně Příplatek k cenám za každých dalších i započatých 5 mm tloušťky omítky přes 10 mm stropů</t>
  </si>
  <si>
    <t>106</t>
  </si>
  <si>
    <t>612311121</t>
  </si>
  <si>
    <t>Omítka vápenná vnitřních ploch nanášená ručně jednovrstvá hladká, tloušťky do 10 mm svislých konstrukcí stěn</t>
  </si>
  <si>
    <t>půdorys 1.PP - návrh 
'skladby S/03; místnost číslo: 
0.05 2*(4.705+5.355)*3.555-3.14*3.26-2.635*3.39+2*0.92*3.2+2*0.74*2.46+2*1.04*3.26=68.667 [A] 
2*(3.72+7.47)*3.74-1.6*2.4-3.14*3.35-2.735*2.685+2*0.88*2.35-0.9*2.1-1.85*1.68+0.63*(2*1.52+2.11)+(2*1.68+1.85)*0.22=65.527 [B] 
2*(4.275+7.48)*3.625-2.735*2.685-5.005*3.615-2.045*2.8+(2*3.00+2.155)*0.825+(2*2.8+2.135)*0.44+2*0.88*3.05=69.560 [C] 
2*(6.715+7.48)*4.175-5.005*3.615-4.62*3.85-2.00*1.97-5.045*3.44+2*1.4+2*0.345*2.7+2*1.03*3.6+2*0.63*3.6+2*0.8*1.7=80.688 [D] 
2*(7.09+6.69)*3.9-4.62*3.85-3.375*2.735+2*0.35*2.5+2*0.94*3.65=89.078 [E] 
0.06 2*(4.195+7.36)*3.95+2*0.97*2.5-1.885*2.5+2*0.96*2.5-1.35*2.5-2.175*3.275=85.724 [F] 
2*(3.63+7.41)*3.95-1.65*2.5+2*0.63*2.5-1.2*2.5+2*0.87*2.5-2.48*3.38=79.209 [G] 
 2*(4.27+6.16)*3.95-2.175*3.275+2*1.11*3.05-3.375*2.735+2*0.35*2.5-2.15*3.3+2*1.05*3.05+2*0.92*2.15-3.8*2.56=68.102 [H] 
2*(3.71+6.13)*3.95-3.8*2.56-2.48*3.38+2*1.09*2.88-2.51*3.56+2*1.53*3.56+2*0.68*2.88-3.18*3.54=60.522 [I] 
2*(4.27+7.5)*3.44+2*0.48*3.7+2*0.29*2.45+2*0.35*2.7-5.045*3.44-4.015*2.95-2.15*3.3=51.547 [J] 
2*(3.69+7.01)*3.755-4.015*2.95+2*0.89*2.95+2*0.76*3.3+2*0.28*3.12-3.00*2.85+2*0.44*2.85=74.485 [K] 
0.09 (4.92+0.49+2.705+3.68)*4.13-2.84*2.92+(1.39+1.445)*2.92-1.21*3.06+2*3.06*1.125=51.881 [L] 
2*(4.52+3.65)*4.13-1.435*1.6+(2*1.6+1.435)*0.41-1.13*2.25+(2*2.25+1.13)*0.91-2.84*2.92-3.26*3.54=49.836 [M] 
(4.5+0.58+4.21+3.14+8.7+2*1.135)*4.13-3.865*2.5+(2*2.15+3.865)*0.4-3.26*3.54+(2*3.54+3.26)*0.55-1.72*2.25+(2*2.25+1.72)*0.94=86.369 [N] 
2*(8.15+5.275+0.655)*4.13-1.13*2.25-1.72*2.25-3.205*2.61+(2*2.61+3.205)*0.605-1.71*2.1-3.1*4.13=90.226 [O] 
2*(3.665+5.36)*4.13-3.1*4.13-3.1*2.58+(2*2.58+3.1)*0.465=57.586 [P] 
0.10/0.11 2*(5.59+1.82+2.85+0.1)*3.27-1.71*2.1+(2*2.1+1.71)*1.19=71.196 [Q] 
0.27 (0.83+0.8+2.2)*4.17-0.9*2.1+2*0.955*2.32+2*(4.17+2.32)*2.44/2-1.55*1.5+2*(1.56+1.71)*0.3+2*(1.55+1.5)+(1.46+0.94+1.73)*2.32-0.9*1.95=47.912 [R] 
Mezisoučet: 68.667+65.527+69.56+80.688+89.078+85.724+79.209+68.102+60.522+51.547+74.485+51.881+49.836+86.369+90.226+57.586+71.196+47.912=1 248.115 [S] 
Celkem: 68.667+65.527+69.56+80.688+89.078+85.724+79.209+68.102+60.522+51.547+74.485+51.881+49.836+86.369+90.226+57.586+71.196+47.912=1 248.115 [T]</t>
  </si>
  <si>
    <t>107</t>
  </si>
  <si>
    <t>612311141</t>
  </si>
  <si>
    <t>Omítka vápenná vnitřních ploch nanášená ručně dvouvrstvá štuková, tloušťky jádrové omítky do 10 mm a tloušťky štuku do 3 mm svislých konstrukcí stěn</t>
  </si>
  <si>
    <t>půdorys 1.PP - návrh 
'skladba S/01; místnost číslo: 
0.07 2*(3.47+8.35)*4.545-3.47*4.1-0.955*3.45+(2*3.45+0.955)*0.17-1.435*1.6+(2*1.6+1.435)*0.23-3.235*4.2+(2*4.2+3.235)*0.31=80.047 [A] 
0.08 (2*6.15+3.47)*3.00-3.92*2.5+0.82*2.5+1.14*2.5+0.595*2.5+(3.92+3*3.945)*0.5+3.92*0.8+3.945*(1.14+0.595)=61.756 [B] 
0.12 (20.46+2.76+2.67+2.62+2.93+2.13-3.945-3.865-3.28)*2.52+2*3.9*0.5+2*3.92*0.48=64.313 [C] 
0.13 2*(3.98+7.09)*2.9-0.9*2.28-3.915*2.9-4.83*2.9-1.71*2.9+2*(2.88+7.18+0.79)*2.9+0.32*2.53+(0.875+0.82)*2.9-(1.71+3.785+2.7+1.585)*2.9=72.128 [D] 
2*(3.255+5.07)*2.9-2.7*2.9-2.23*2.9-3.03*2.9=25.201 [E] 
(2*0.2+16.7-3.785-3.915-1.585)*2.9=22.664 [F] 
0.17 (2*(4.85+2.34))*(4.09-1.05)-1.54*3.28=38.664 [G] 
0.18 (2*(3.12+2.36+0.15)-0.9)*(4.09-1.05)-1.00*(2.28-1.05)-1.54*3.28=25.213 [H] 
0.19 (2*(4.16+2.58)-0.9)*(4.09-1.05)=38.243 [I] 
0.25 2*(0.48+4.07+5.09)*2.9-2.23*2.9-0.8*2.28-2.02*2.23+(2*1.56+1.5)*0.805=46.836 [J] 
Mezisoučet: 80.047+61.756+64.313+72.128+25.201+22.664+38.664+25.213+38.243+46.836=475.065 [K] 
'půdorys 1.NP - návrh 
'skladba S/01; místnost číslo: 
1.02 2*(3.95+3.21)*3.5-1.4*2.8+(2*2.89+1.62)*0.56-1.4*2.4-2*0.8*2.1-0.7*2.1=42.154 [L] 
1.11 2*(3.625+3.98)*3.77-2.805*3.00+(2*3.00+2.805)*0.23-3.025*2.58+(2*2.58+3.025)*0.485=47.117 [M] 
1.12 2*(3.655+3.08)*3.77-1.3*2.4-0.935*2.3+(2*2.31+1.11)*0.72-3.025*2.58=41.833 [N] 
1.13 2*(3.66+6.24+1.06)*3.91-2.32*3.85+(2*3.85+2.32)*0.92-4.00*3.71+(2*3.71+4.00)*0.33-2.22*3.91=66.242 [O] 
1.14 2*(3.67+7.66+0.5)*3.64-2.74*3.64=76.149 [P] 
1.18 2*(3.74+2.38)*7.19-2.93*4.85+(2.93+2*4.85)*0.5-2*0.9*2.1-0.8*2.1-0.7*2.1=73.180 [Q] 
1.21 2*(3.9+4.45)*7.19-2.945*4.85+(2*4.85+2.945)*0.5-0.9*2.1=110.222 [R] 
1.22 2*(3.86+4.47)*7.19-2.935*4.525+(2*4.3+2.935)*0.47-1.325*2.1+(2*2.1+1.325)*0.55=112.182 [S] 
Mezisoučet: 42.154+47.117+41.833+66.242+76.149+73.18+110.222+112.182=569.079 [T] 
'půdorys Mezipatro 1.NP-2.NP - návrh 
'skladby S/01; místnost číslo: 
1M.01 (3.73+3.64+3.8+3.66)*3.11-2*0.9*2.1=42.341 [U] 
1M.02 2*(3.65+5.1)*3.11-0.9*2.1+(2*2.2+1.155)*0.75-0.8*2.1+(2*2.1+0.9)*0.82=59.203 [V] 
1M.03 2*(3.67+6.26)*3.11-2.42*0.67+(2*0.67+2.42)*1.05-0.8*2.1=62.411 [W] 
1M.04 2*(3.7+3.6)*3.11+2*(3.65+3.96)*3.11-2*2.69*0.96+2*(2*0.96+2.93)*0.27-0.9*2.1-2*2.53*2.18+(2*2.18+2.53)*0.925=83.647 [X] 
1.14 2*(5.52+3.64)*3.52-2.74*1.43+(2*1.43+2.74)*0.46=63.144 [Y] 
Mezisoučet: 42.341+59.203+62.411+83.647+63.144=310.746 [Z] 
Celkem: 80.047+61.756+64.313+72.128+25.201+22.664+38.664+25.213+38.243+46.836+42.154+47.117+41.833+66.242+76.149+73.18+110.222+112.182+42.341+59.203+62.411+83.647+63.144=1 354.890 [AA]</t>
  </si>
  <si>
    <t>108</t>
  </si>
  <si>
    <t>612311191</t>
  </si>
  <si>
    <t>Omítka vápenná vnitřních ploch nanášená ručně Příplatek k cenám za každých dalších i započatých 5 mm tloušťky jádrové omítky přes 10 mm stěn</t>
  </si>
  <si>
    <t>109</t>
  </si>
  <si>
    <t>612321121</t>
  </si>
  <si>
    <t>Omítka vápenocementová vnitřních ploch nanášená ručně jednovrstvá, tloušťky do 10 mm hladká svislých konstrukcí stěn</t>
  </si>
  <si>
    <t>půdorys 1.PP - návrh 
'skladby S/04; místnost číslo: 
0.02 (8.06+2.00)*3.825-2*2.00*1.97=30.600 [A] 
0.03 2*(3.005+1.75)*5.44-1.00*2.4=49.334 [B] 
0.04 2*(3.005+1.75)*5.44-1.00*2.4=49.334 [C] 
0.05 2*(14.08+11.77+3*(0.4+0.4))*3.92-2.635*3.39-2*1.0*2.4+2*(2*2.4+1.00)*0.19-2.00*1.97=206.011 [D] 
'skladby S/06; místnost číslo: 
0.15 (2*(2.705+2.05)-0.9)*1.05=9.041 [E] 
0.16 (2*(4.1+2.06+0.785)-3*0.9-0.8)*1.05=10.910 [F] 
0.17 (2*4.85+1.395+1.04)*1.05=12.742 [G] 
0.18 (2*(3.12+2.36)-1.54-0.9-1.00)*1.05=7.896 [H] 
0.19 (4.16+2*2.58+0.19-0.9)*1.05=9.041 [I] 
0.20 (2*0.91+2*2.645+2.89-2*0.8)*1.05=8.820 [J] 
0.21 (2*(2.555+6.17)-0.8)*1.05=17.483 [K] 
0.22 (2*(1.63+1.1)-0.8)*1.05=4.893 [L] 
'skladba S/09; místnost číslo: 
0.08 0.82*2.5+4.43*3.00+2*(1.35+2.05)*0.17+1.11*2.5+2.82*3.00+2*(1.35*2.05)*0.17+0.48*2.5=29.872 [M] 
Mezisoučet: 30.6+49.334+49.334+206.011+9.041+10.91+12.742+7.896+9.041+8.82+17.483+4.893+29.872=445.977 [N] 
'půdorys 1.NP - návrh 
'skladby S/06; místnost číslo: 
1.03 (2*(1.58+0.98)-0.7)*1.05=4.641 [O] 
1.04 (2*1.9+1.665-0.8)*1.05=4.898 [P] 
1.05 (2*1.9+1.895-2*0.8)*1.05=4.300 [Q] 
1.06 (2*(2.335+1.91)-2*0.7-0.8+2*1.27+0.9-0.7+2*1.27+0.9-0.7)*1.05-2.335*(1.05-0.84)=11.868 [R] 
1.08 (2*(1.98+1.825)-1.34-2*0.8)*1.05=4.904 [S] 
1.09 (2*(3.255+3.57)-1.785-1.645-0.8-2*0.7+2*1.17+0.92+2*1.17+0.92-2*0.7)*1.05-2.92*(1.05-0.86)=13.242 [T] 
1.19 (1.805+2*2.255-0.8)*1.05=5.791 [U] 
1.20 (2*1.86+0.935-2*0.7+2*1.86+0.945-0.7)*1.05=7.581 [V] 
Mezisoučet: 4.641+4.898+4.3+11.868+4.904+13.242+5.791+7.581=57.225 [W] 
Celkem: 30.6+49.334+49.334+206.011+9.041+10.91+12.742+7.896+9.041+8.82+17.483+4.893+29.872+4.641+4.898+4.3+11.868+4.904+13.242+5.791+7.581=503.202 [X]</t>
  </si>
  <si>
    <t>110</t>
  </si>
  <si>
    <t>612321141</t>
  </si>
  <si>
    <t>Omítka vápenocementová vnitřních ploch nanášená ručně dvouvrstvá, tloušťky jádrové omítky do 10 mm a tloušťky štuku do 3 mm štuková svislých konstrukcí stěn</t>
  </si>
  <si>
    <t>půdorys 1.PP - návrh 
'skladby S/02; místnost číslo: 
0.14 (1.41+0.14+2.72+1.76+2.33+0.08+2.16+3.28)*4.15-0.9*2.28=55.550 [A] 
0.15 2*(2.705+2.05)*(2.9-1.05)-0.9*(2.28-1.05)=16.487 [B] 
0.16 2*(4.1+2.06+0.785)*(2.9-1.05)-(3*0.9+0.8)*(2.28-1.05)=21.392 [C] 
0.20 (2*0.91+2*2.645+2.89)*(2.9-1.05)-2*0.8*(2.28-1.05)=16.532 [D] 
0.21 2*(2.555+6.17)*(2.9-1.05)-0.8*(2.28-1.05)=31.299 [E] 
0.22 2*(1.63+1.1)*(2.9-1.05)-0.8*(2.28-1.05)=9.117 [F] 
0.23 2*(3.35+4.195)*4.12-2*0.8*2.28-0.9*1.97+2*(1.5+1.43)*0.75=61.145 [G] 
Mezisoučet: 55.55+16.487+21.392+16.532+31.299+9.117+61.145=211.522 [H] 
'půdorys 1.NP - návrh 
'skladby S/02; místnost číslo: 
1.03 2*(1.58+0.98)*(2.6-1.05)-0.7*(2.1-1.05)=7.201 [I] 
1.04 (2*1.9+1.665)*(3.00-1.05)-0.8*(2.1-1.05)=9.817 [J] 
1.05 (2*1.9+1.895)*(3.00-1.05)-(2*0.8)*(2.1-1.05)=9.425 [K] 
1.06 (2*(2.335+1.91)+2*1.27+0.9+2*1.27+0.9)*(3.00-1.05)-2.335*(3.00-1.05)-4*0.7*(2.1-1.05)-0.8*(2.1*1.05)+(2*5.48+2.335)*0.29=24.570 [L] 
1.08 (2*(1.98+1.825)-1.34)*(3.2-1.05)-2*0.8*(2.1-1.05)=11.801 [M] 
1.09 (2*(3.255+3.57))*(3.74-1.05)-0.8*(2.1-1.05)-4*0.7*(2.1-1.05)-2.92*(3.74-0.86)+(2*2.88+2.92)*0.29+(2*1.17+0.92+2*1.17*0.92)*(3.00-1.05)=37.601 [N] 
1.19 (1.805+2*2.255)*(3.00-1.05)-0.8*(2.1-1.05)=11.474 [O] 
1.20 (2*1.86+0.935+2*1.86+0.945)*(3.00-1.05)-3*0.7*(2.7-1.05)=14.709 [P] 
Mezisoučet: 7.201+9.817+9.425+24.57+11.801+37.601+11.474+14.709=126.598 [Q] 
Celkem: 55.55+16.487+21.392+16.532+31.299+9.117+61.145+7.201+9.817+9.425+24.57+11.801+37.601+11.474+14.709=338.120 [R]</t>
  </si>
  <si>
    <t>111</t>
  </si>
  <si>
    <t>612321191</t>
  </si>
  <si>
    <t>Omítka vápenocementová vnitřních ploch nanášená ručně Příplatek k cenám za každých dalších i započatých 5 mm tloušťky omítky přes 10 mm stěn</t>
  </si>
  <si>
    <t>112</t>
  </si>
  <si>
    <t>612331121</t>
  </si>
  <si>
    <t>Omítka cementová vnitřních ploch nanášená ručně jednovrstvá, tloušťky do 10 mm hladká svislých konstrukcí stěn</t>
  </si>
  <si>
    <t>půdorys 1.PP - návrh 
'skladba P/07; místnost číslo: 
0.13 (2*2.99+7.51)*3.65+(2*3.97+7.56)*3.89-2.025*2.9-0.9*2.28-4.13*2.9-1.585*2.9-3.03*2.9=76.249 [A] 
Mezisoučet: 76.249=76.249 [B] 
Celkem: 76.249=76.249 [C]</t>
  </si>
  <si>
    <t>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</si>
  <si>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113</t>
  </si>
  <si>
    <t>612331191</t>
  </si>
  <si>
    <t>Omítka cementová vnitřních ploch nanášená ručně Příplatek k cenám za každých dalších i započatých 5 mm tloušťky omítky přes 10 mm stěn</t>
  </si>
  <si>
    <t>114</t>
  </si>
  <si>
    <t>612341121</t>
  </si>
  <si>
    <t>Omítka sádrová nebo vápenosádrová vnitřních ploch nanášená ručně jednovrstvá, tloušťky do 10 mm hladká svislých konstrukcí stěn</t>
  </si>
  <si>
    <t>půdorys 1.NP - návrh 
'skladby S/05; místnost číslo: 
1.01 (5.26+2.05+7.32+0.58+0.63+1.77+3.64+5.00+0.61+1.02)*2.5-(2.92+1.47+1.635)*(2.5-0.88)=59.940 [A] 
1.07 ((12.83+17.01+23.12+20.21)+1.72+2*(1.695+2*0.785+1.85+1.875)+4*(0.8+1.875)+4*1.69)*1.8=191.394 [B] 
1.07 v oknech 59.94 ve dveřích (-2.855+2*0.66-4.41+2*0.67+11*0.1-1.82-1.395-2.78+4*0.3-3.99+0.1-4.285+2*0.62-2.86+2*0.34)*1.8-2.86*1.00+2*0.36*1.00=-33.487 [C] 
1.16 59.94 1.17 dle T/07 72.00*1.8=129.600 [D] 
1.16 6.23*(3.43-1.8)-1.3*(2.4-1.8)=9.375 [E] 
1.17 (1.6+0.58)*2.27+1.165*1.6=6.813 [F] 
Mezisoučet: 59.94+191.394+-33.487+129.6+9.375+6.813=363.635 [G] 
Celkem: 59.94+191.394+-33.487+129.6+9.375+6.813=363.635 [H]</t>
  </si>
  <si>
    <t>115</t>
  </si>
  <si>
    <t>612341131</t>
  </si>
  <si>
    <t>Potažení vnitřních ploch sádrovým štukem tloušťky do 3 mm svislých konstrukcí stěn</t>
  </si>
  <si>
    <t>116</t>
  </si>
  <si>
    <t>612341191</t>
  </si>
  <si>
    <t>Omítka sádrová nebo vápenosádrová vnitřních ploch nanášená ručně Příplatek k cenám za každých dalších i započatých 5 mm tloušťky omítky přes 10 mm stěn</t>
  </si>
  <si>
    <t>117</t>
  </si>
  <si>
    <t>619325131</t>
  </si>
  <si>
    <t>Vytažení fabionů, hran a koutů při opravách vápenocementových omítek (s dodáním hmot) jakékoliv délky</t>
  </si>
  <si>
    <t>půdorys 1.NP - návrh 
'skladba ST/07; místnosti číslo: 
1.03 2*(1.58+0.96)=5.080 [A] 
1.04 2*(1.665+1.895)=7.120 [B] 
1.05 2*(1.8+1.895)=7.390 [C] 
1.06 2*(2.335+1.91+1.12+0.9+1.12+0.9)=16.570 [D] 
1.08 2*(1.98+1.2+1.34+0.53)=10.100 [E] 
1.09 2*(3.115+1.645+1.785+1.83+1.055+0.92+1.05+0.92)=24.640 [F] 
1.19 2*(1.805+2.105)=7.820 [G] 
1.20 2*(1.76+0.935+1.76+0.945)=10.800 [H] 
'skladba ST/08; místnosti číslo: 
1.02 2*(3.95+3.21)=14.320 [I] 
Mezisoučet: 5.08+7.12+7.39+16.57+10.1+24.64+7.82+10.8+14.32=103.840 [J] 
Celkem: 5.08+7.12+7.39+16.57+10.1+24.64+7.82+10.8+14.32=103.840 [K]</t>
  </si>
  <si>
    <t>1. Pohledové plochy fabionů a profilů se od plochy stěn a stropů neodečítají.</t>
  </si>
  <si>
    <t>118</t>
  </si>
  <si>
    <t>619996117</t>
  </si>
  <si>
    <t>Ochrana stavebních konstrukcí a samostatných prvků včetně pozdějšího odstranění obedněním z OSB desek podlahy</t>
  </si>
  <si>
    <t>1.PP 1387.01=1 387.010 [A] 
1.NP 194.71=194.710 [B] 
Mezipatro 1.NP 1387.01 2.NP 76.86=76.860 [C] 
Celkem: 1387.01+194.71+76.86=1 658.580 [D]</t>
  </si>
  <si>
    <t>1. Množství měrných jednotek se určuje v m2 rozvinuté plochy.  
do podlahových ploch nejsou započteny plochy restaurovaných mísnotností, tyto jsou započítány v soupise 'Restaurátoské práce'</t>
  </si>
  <si>
    <t>119</t>
  </si>
  <si>
    <t>619996145</t>
  </si>
  <si>
    <t>Ochrana stavebních konstrukcí a samostatných prvků včetně pozdějšího odstranění obalením geotextilií samostatných konstrukcí a prvků</t>
  </si>
  <si>
    <t>120</t>
  </si>
  <si>
    <t>631311116</t>
  </si>
  <si>
    <t>Mazanina z betonu prostého bez zvýšených nároků na prostředí tl. přes 50 do 80 mm tř. C 25/30</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</si>
  <si>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</si>
  <si>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121</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</si>
  <si>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</si>
  <si>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</si>
  <si>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</si>
  <si>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122</t>
  </si>
  <si>
    <t>631362021</t>
  </si>
  <si>
    <t>Výztuž mazanin ze svařovaných sítí z drátů typu KARI</t>
  </si>
  <si>
    <t>skladba SE/02; KARI síť 100/100/4, 1,98 kg/m2 
6.33*1.04*1.98/1000=0.013 [A] 
Celkem: 0.013=0.013 [B]</t>
  </si>
  <si>
    <t>1. Výztuž podezdívek příček se oceňuje položkou 278 36-1111 souboru cen 278 36-11.1 - Výztuž základu (podezdívky) betonového.</t>
  </si>
  <si>
    <t>123</t>
  </si>
  <si>
    <t>Odsolovací cyklus trojnásobný použitím kompresní vysoušecí hmoty - suchá maltová směs pro sížení obsahu solí, kombinace aktivních minerálních složek a celuozy,</t>
  </si>
  <si>
    <t>Odsolovací cyklus trojnásobný použitím kompresní vysoušecí hmoty - suchá maltová směs pro sížení obsahu solí, kombinace aktivních minerálních složek a celuozy, bez cementu a vápna, cca 450 m2; D+M+Dmntž</t>
  </si>
  <si>
    <t>124</t>
  </si>
  <si>
    <t>R631362021</t>
  </si>
  <si>
    <t>Výztuž potěrů ze svařovaných sítí z drátů typu KARI</t>
  </si>
  <si>
    <t>1. Betonová podezdívek příček se oceňuje položkou 278 36-1111 souboru cen 278 36-11.1 - Výztuž základu (podezdívky) betonového</t>
  </si>
  <si>
    <t>125</t>
  </si>
  <si>
    <t>632451234</t>
  </si>
  <si>
    <t>Potěr cementový samonivelační litý tř. C 25, tl. přes 45 do 50 mm</t>
  </si>
  <si>
    <t>126</t>
  </si>
  <si>
    <t>632481213</t>
  </si>
  <si>
    <t>Separační vrstva k oddělení podlahových vrstev z polyetylénové fólie</t>
  </si>
  <si>
    <t>skladba SE/02 
6.33*1.04=6.583 [A] 
'půdorys 1.NP - návrh 
'skladba P/06; místnost číslo: 
1.01 4.7*5.53+0.075*3.83+0.19*2.92+0.075*3.85+0.41*3.27+3.65*0.81+4.89*2.24-1.25^2/2=41.591 [B] 
1.02 3.95*3.21+0.19*1.475+0.56*1.62+0.26*1.4=14.231 [C] 
1.18 3.74*2.38+0.9*0.115+0.9*0.17=9.158 [D] 
1.21 3.9*4.45=17.355 [E] 
'skladba P/07; místnosti číslo: 
1.03 1.58*0.96+0.7*0.115=1.597 [F] 
1.04 1.665*1.895+0.8*0.115=3.247 [G] 
1.05 1.9*1.895+0.8*0.115+0.8*0.08=3.757 [H] 
1.06 2.335*1.91+1.27*0.9+1.27*0.9+2*0.7*0.08=6.858 [I] 
1.08 1.98*1.2+1.34*0.63+0.115*0.8=3.312 [J] 
1.09 3.255*1.645+1.785*1.93+0.115*0.8+1.175*0.92+1.17*0.92=11.049 [K] 
1.19 1.805*2.255+0.8*0.115=4.162 [L] 
1.20 1.86*0.935+0.7*0.115+0.7*0.08+1.86*0.945=3.633 [M] 
'skladba P/08; místnosti číslo: 
1.07 17.01*23.12-0.79*1.695-0.8*1.72-0.785*(1.85+1.875)-2*0.8*1.875-(0.785+0.8)*1.69=381.953 [N] 
1.07 v oknech 6.583 ve dveřích 2.855*0.66+(4.41+2.91)*0.67+0.1*(6.2+6.14+6.18+6.17+6.15+6.17)+0.59*1.82+2.86*0.31+2.86*0.34+4.285*0.81+0.3*3.99=18.090 [O] 
1.07 v oknech 6.583 ve dveřích 0.1*1.42+0.3*2.78=0.976 [P] 
'skladba P/09; místnosti číslo: 
1.10 3.685*3.78-1.58*1.21+0.22*0.935=12.223 [Q] 
1.11 3.625*3.98+3.025*0.485+2.93*0.17=16.393 [R] 
1.12 3.655*3.08+0.72*1.11=12.057 [S] 
1.13 3.66*6.24+2.32*0.92+0.33*4.00+2.43*1.06=28.869 [T] 
'skladba P/14; místnosti číslo: 
1.15 3.67*7.13+2.22*0.265+0.44*2.57+2.67*0.31+0.935*4.245+56.125*5.48+2.73*0.24+2.72*0.26+2.705*0.27+(2.7+2.77)*0.26+(2.765+2.76)*0.24=345.089 [U] 
1.15 (2.7+2.74)*0.41+2.75*0.38=3.275 [V] 
Mezisoučet: 6.583+41.591+14.231+9.158+17.355+1.597+3.247+3.757+6.858+3.312+11.049+4.162+3.633+381.953+18.09+0.976+12.223+16.393+12.057+28.869+345.089+3.275=945.458 [W] 
'půdorys Mezipatro 1.NP-2.NP - návrh 
'skladby P/10; místnost číslo: 
1M.01 1.15*3.78+0.9*0.13+0.9*0.19=4.635 [X] 
1M.02 3.65*5.1+0.75*1.155+0.82*0.9=20.219 [Y] 
1M.03 3.67*6.26+2.42*1.05=25.515 [Z] 
1M.04 3.7*3.6+2.93*0.27+0.925*2.53+3.65*3.96+2.92*0.27=31.694 [AA] 
Mezisoučet: 4.635+20.219+25.515+31.694=82.063 [AB] 
Celkem: 6.583+41.591+14.231+9.158+17.355+1.597+3.247+3.757+6.858+3.312+11.049+4.162+3.633+381.953+18.09+0.976+12.223+16.393+12.057+28.869+345.089+3.275+4.635+20.219+25.515+31.694=1 027.521 [AC]</t>
  </si>
  <si>
    <t>127</t>
  </si>
  <si>
    <t>632481215</t>
  </si>
  <si>
    <t>Separační vrstva k oddělení podlahových vrstev z geotextilie</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</si>
  <si>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P/14; místnost číslo: 
0.08 3.47*6.13-2.76*1.97+9.68*3.92=53.780 [V] 
'skladba P/15; 2 vrstvy; místnost číslo: 
0.06 (4.27*7.5+2.14*0.48+0.35*5.05)*2=69.639 [W] 
'skladba P/17; místnost číslo: 
0.07 5.87*3.465+3.235*0.3+1.435*0.25+0.995*0.17=21.838 [X] 
Mezisoučet: 265.325+17.915+16.906+152.876+58.997+100.035+20.976+5.887+62.988+41.861+25.967+45.518+15.868+5.312+9.754+9.18+7.806+7.624+8.779+15.317+1.793+53.78+69.639+21.838=1 041.941 [Y] 
Celkem: 265.325+17.915+16.906+152.876+58.997+100.035+20.976+5.887+62.988+41.861+25.967+45.518+15.868+5.312+9.754+9.18+7.806+7.624+8.779+15.317+1.793+53.78+69.639+21.838=1 041.941 [Z]</t>
  </si>
  <si>
    <t>128</t>
  </si>
  <si>
    <t>634112123</t>
  </si>
  <si>
    <t>Obvodová dilatace mezi stěnou a mazaninou nebo potěrem podlahovým páskem z pěnového PE s fólií tl. do 10 mm, výšky 80 mm</t>
  </si>
  <si>
    <t>138</t>
  </si>
  <si>
    <t>711111001</t>
  </si>
  <si>
    <t>Provedení izolace proti zemní vlhkosti natěradly a tmely za studena na ploše vodorovné V nátěrem penetračním</t>
  </si>
  <si>
    <t>1. Izolace plochy jednotlivě do 10 m2 se oceňují skladebně cenou příslušné izolace a cenou 711 19-9095 Příplatek za plochu do 10 m2.</t>
  </si>
  <si>
    <t>139</t>
  </si>
  <si>
    <t>711112001</t>
  </si>
  <si>
    <t>Provedení izolace proti zemní vlhkosti natěradly a tmely za studena na ploše svislé S nátěrem penetračním</t>
  </si>
  <si>
    <t>140</t>
  </si>
  <si>
    <t>11163150</t>
  </si>
  <si>
    <t>lak penetrační asfaltový</t>
  </si>
  <si>
    <t>141</t>
  </si>
  <si>
    <t>711141559</t>
  </si>
  <si>
    <t>Provedení izolace proti zemní vlhkosti pásy přitavením NAIP na ploše vodorovné V</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</si>
  <si>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P/11; místnost číslo: 
0.12 7.945*2.1+10.91*18.39+8.18*2.67=239.160 [V] 
'skladba P/14; místnost číslo: 
0.08 3.47*6.13-2.76*1.97+9.68*3.92=53.780 [W] 
'skladba P/15; místnost číslo: 
0.06 4.27*7.5+2.14*0.48+0.35*5.05=34.820 [X] 
'skladba P/17; místnost číslo: 
0.07 5.87*3.465+3.235*0.3+1.435*0.25+0.995*0.17=21.838 [Y] 
'doplnění podlahy v mč. 0.13 
2.98*2.39=7.122 [Z] 
Mezisoučet: 265.325+17.915+16.906+152.876+58.997+100.035+20.976+5.887+62.988+41.861+25.967+45.518+15.868+5.312+9.754+9.18+7.806+7.624+8.779+15.317+1.793+239.16+53.78+34.82+21.838+7.122=1 253.404 [AA] 
'skladba SE/01 
14.46*11.92+8.16*2.3-1.92*7.23-3.31*4.09-4*1.2*1.2=157.952 [AB] 
Celkem: 265.325+17.915+16.906+152.876+58.997+100.035+20.976+5.887+62.988+41.861+25.967+45.518+15.868+5.312+9.754+9.18+7.806+7.624+8.779+15.317+1.793+239.16+53.78+34.82+21.838+7.122+157.952=1 411.356 [AC] 
1411.356 * 2Koeficient množství=2 822.712 [AD]</t>
  </si>
  <si>
    <t>1. Izolace plochy jednotlivě do 10 m2 se oceňují skladebně cenou příslušné izolace a cenou 711 19-9097 Příplatek za plochu do 10 m2.</t>
  </si>
  <si>
    <t>142</t>
  </si>
  <si>
    <t>711142559</t>
  </si>
  <si>
    <t>Provedení izolace proti zemní vlhkosti pásy přitavením NAIP na ploše svislé S</t>
  </si>
  <si>
    <t>půdorys 1.PP - návrh 
''izolace bílé vany'  
obvodová konstrukce (9.32+0.33+5.35)*4.82+20.78*4.72+14.46*4.62=237.187 [A] 
dojezd výtahů 2*(3.63+4.5)*1.42=23.089 [B] 
lapol 2*(2.6+6.1)*3.15=54.810 [C] 
pod skladbou SE/02 (6.35+1.00+1.01)*1.68=14.045 [D] 
'vytažení 20 cm na stěny; místnost číslo: 
0.05 (2*(4.705+5.355)-3.14-2.635+2*0.92+2*0.74+2*1.04+2*(3.72+7.47)-1.7-3.14-2.735-0.9+2*0.63+2*0.88)*0.2=7.334 [E] 
(2*(4.275+7.48)-2.735-5.005+2*0.825+2*0.44+2*0.88+2*(6.715+7.48)-5.005-4.62-2.00+2*1.4+2*0.345+2*1.03)*0.2=8.475 [F] 
(2*(7.09+6.69)-4.62)*0.2=4.588 [G] 
0.06 (2*(4.27+6.16)-2.175+2*1.11+2*0.35-2.15+2*1.05+2*0.92-3.8+2*(3.71+6.13)-3.8-2.48+2*1.09-2.51+2*1.53)*0.2=7.145 [H] 
(2*0.68-3.18+2*(3.69+7.01)+2*0.89-4.015+2*0.76-1.97+2*0.28+2*0.44-0.9)*0.2=3.487 [I] 
0.09 (2*(3.665+5.33+0.465)-3.1)*0.2=3.164 [J] 
0.27 (1.46+0.94+1.73-0.9+0.29+2*0.83+2.21+2*0.955-0.9)*0.2=1.680 [K] 
'skladba P/03; místnost číslo: 
0.06 (2*(4.195+7.36)+2*0.97-1.885+2*0.96-1.35-2.175+2*(3.63+7.41)+2*0.63-0.9+2*0.87-2.48)*0.2=8.652 [L] 
0.09 (2*(4.435+3.7+0.47+1.125+1.445)-1.21-2.84+2*(4.52+3.575+0.545+0.4+0.91)-3.26-1.435-1.13)*0.2=6.475 [M] 
(2*(2.7+0.86+0.54)-1.615+(2.75+2*3.12+2*0.4+0.58+0.625+0.815+1.38+2.47+1.25))*0.2=4.699 [N] 
(2*(0.655+5.275+8.78)-3.1-1.13-1.72-1.71)*0.2=4.352 [O] 
0.10/0.11 (2*(8.4+1.915+1.19)-1.71)*0.2          =4.260 [P] 
'skladba P/05; místnost číslo: 
0.15 (2*(2.71+1.96)-0.9)*0.2=1.688 [Q] 
0.16 (2*(4.1+2.83)-3*0.9)*0.2=2.232 [R] 
0.17 (2*(4.84+2.33)-1.54)*0.2=2.560 [S] 
0.18 (2*(3.12+2.38+0.38)-1.54-0.9-1.00)*0.2=1.664 [T] 
0.19 (2*(3.64+2.22)-0.9)*0.2=2.164 [U] 
0.20 (2*(3.56+2.8)-2*0.8)*0.2=2.224 [V] 
0.21 (2*(2.57+6.17)-0.8)*0.2=3.336 [W] 
0.22 (2*(1.63+1.1)-0.8)*0.2=0.932 [X] 
'skladba P/14; místnost číslo: 
0.08 2*(3.47+6.13+1.97+9.68)*0.2=8.500 [Y] 
'skladba P/15; místnost číslo: 
0.06 (2*(4.27+7.5+0.48+0.35)-2.00-4.015-2.15)*0.2=3.407 [Z] 
'skladba P/17; místnost číslo: 
0.07 2*(5.87+3.465+0.3+0.25+0.17)*0.2=4.022 [AA] 
Mezisoučet: 237.187+23.089+54.81+14.045+7.334+8.475+4.588+7.145+3.487+3.164+1.68+8.652+6.475+4.699+4.352+4.26+1.688+2.232+2.56+1.664+2.164+2.224+3.336+0.932+8.5+3.407+4.022=426.171 [AB] 
Celkem: 237.187+23.089+54.81+14.045+7.334+8.475+4.588+7.145+3.487+3.164+1.68+8.652+6.475+4.699+4.352+4.26+1.688+2.232+2.56+1.664+2.164+2.224+3.336+0.932+8.5+3.407+4.022=426.171 [AC] 
426.171 * 2Koeficient množství=852.342 [AD]</t>
  </si>
  <si>
    <t>143</t>
  </si>
  <si>
    <t>62832000</t>
  </si>
  <si>
    <t>pás asfaltový natavitelný oxidovaný tl 3,0mm typu V60 S30 s vložkou ze skleněné rohože, s jemnozrnným minerálním posypem</t>
  </si>
  <si>
    <t>144</t>
  </si>
  <si>
    <t>R711000001</t>
  </si>
  <si>
    <t>pás asfaltový natavitelný oxidovaný tl 4,0mm s vložkou z Al folie kašírovanou skleněnými vlákny</t>
  </si>
  <si>
    <t>145</t>
  </si>
  <si>
    <t>711461103</t>
  </si>
  <si>
    <t>Provedení izolace proti povrchové a podpovrchové tlakové vodě fóliemi na ploše vodorovné V přilepenou v plné ploše</t>
  </si>
  <si>
    <t>skladba SE/02 
6.33*1.04=6.583 [A] 
Celkem: 6.583=6.583 [B]</t>
  </si>
  <si>
    <t>1. Izolace plochy jednotlivě do 10 m2 se oceňují skladebně cenou příslušné izolace a cenou 711 49-9097 Příplatek za plochu do 10 m2.  
2. Cenami lze oceňovat i montáž izolací proti zemní vlhkosti.</t>
  </si>
  <si>
    <t>146</t>
  </si>
  <si>
    <t>711462103</t>
  </si>
  <si>
    <t>Provedení izolace proti povrchové a podpovrchové tlakové vodě fóliemi na ploše svislé S přilepenou v plné ploše</t>
  </si>
  <si>
    <t>skladba SE/02; vytažení na stěnu 
6.33*0.43=2.722 [A] 
Celkem: 2.722=2.722 [B]</t>
  </si>
  <si>
    <t>147</t>
  </si>
  <si>
    <t>28322011</t>
  </si>
  <si>
    <t>fólie hydroizolační střešní mPVC mechanicky kotvená tl 1,8mm šedá</t>
  </si>
  <si>
    <t>148</t>
  </si>
  <si>
    <t>711491171</t>
  </si>
  <si>
    <t>Provedení doplňků izolace proti vodě textilií na ploše vodorovné V vrstva podkladní</t>
  </si>
  <si>
    <t>1. V ceně -1177 jsou započteny i náklady na navrtání, osazení hmoždinek a zatmelení.</t>
  </si>
  <si>
    <t>149</t>
  </si>
  <si>
    <t>711491172</t>
  </si>
  <si>
    <t>Provedení doplňků izolace proti vodě textilií na ploše vodorovné V vrstva ochranná</t>
  </si>
  <si>
    <t>150</t>
  </si>
  <si>
    <t>69311081</t>
  </si>
  <si>
    <t>geotextilie netkaná separační, ochranná, filtrační, drenážní PES 300g/m2</t>
  </si>
  <si>
    <t>151</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</si>
  <si>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</si>
  <si>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</si>
  <si>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</si>
  <si>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</si>
  <si>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152</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</si>
  <si>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</si>
  <si>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</si>
  <si>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</si>
  <si>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153</t>
  </si>
  <si>
    <t>713121111</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</si>
  <si>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</si>
  <si>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</si>
  <si>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154</t>
  </si>
  <si>
    <t>28375990</t>
  </si>
  <si>
    <t>deska EPS 150 do plochých střech a podlah ?=0,035 tl 140mm</t>
  </si>
  <si>
    <t>půdorys 1.PP - návrh 
'skladba P/02; místnost číslo: 
0.05 4.705*5.355+1.4*0.74+0.51*2.945+0.405*2.635+1.03*3.14+3.72*7.47+2.12*0.64+0.88*2.735+4.275*7.48+2.155*0.825+2.135*0.44+0.88*5.005+6.71*7.48=152.876 [A] 
4.375*0.61+4.07*0.8+0.345*5.05+4.62*1.03+6.7*6.16+0.38*3.375+4.59*0.77+2.54*0.19=58.997 [B] 
0.06 4.27*6.16+2.175*1.11+0.35*3.375+2.15*1.05+0.92*3.8+3.71*6.13+2.48*1.09+2.51*1.53+0.68*3.18+3.69*7.01+0.89*4.015+2.135*0.76+1.97*0.28+0.44*3.00=100.035 [C] 
0.09 3.665*5.33+0.465*3.1=20.976 [D] 
0.27 0.83*2.21+0.955*1.615+1.5*2.17-1.21*1.23/2=5.887 [E] 
'skladba P/15; místnost číslo: 
0.06 4.27*7.5+2.14*0.48+0.35*5.05=34.820 [F] 
'skladba P/17; místnost číslo: 
0.07 5.87*3.465+3.235*0.3+1.435*0.25+0.995*0.17=21.838 [G] 
Mezisoučet: 152.876+58.997+100.035+20.976+5.887+34.82+21.838=395.429 [H] 
Celkem: 152.876+58.997+100.035+20.976+5.887+34.82+21.838=395.429 [I] 
395.429 * 1.02Koeficient množství=403.338 [J]</t>
  </si>
  <si>
    <t>155</t>
  </si>
  <si>
    <t>28375911</t>
  </si>
  <si>
    <t>deska EPS 150 do plochých střech a podlah ?=0,035 tl 70mm</t>
  </si>
  <si>
    <t>půdorys 1.PP - návrh 
'skladba P/03; místnost číslo: 
0.06 4.195*7.36+0.97*1.885+0.96*1.35+3.63*7.41+0.63*1.66+0.87*1.2=62.988 [A] 
0.09 4.435*3.7+0.47*0.955+1.125*1.21+2.84*1.445+4.52*3.575+0.545*3.26+0.4*1.435+1.13*0.91=41.861 [B] 
2.7*0.86+1.615*0.54+2.75*3.12+0.4*3.865+3.14*2.68+1.72*2.46=25.967 [C] 
0.655*3.1+6.765*1.05+8.12*4.24+0.61*3.205=45.518 [D] 
0.10/0.11 1.71*1.19+5.59*1.82+0.34*1.21+2.47*1.315=15.868 [E] 
'skladba P/05; místnost číslo: 
0.15 2.71*1.96=5.312 [F] 
0.16 4.1*1.97+1.95*0.86=9.754 [G] 
0.17 1.07*1.16+2.68*2.33+1.1*1.54=9.180 [H] 
0.18 3.12*2.38+1.00*0.38=7.806 [I] 
0.19 0.19*0.9+3.45*1.83+2.78*0.41=7.624 [J] 
0.20 2.49*2.88+0.94*1.71=8.779 [K] 
0.21 2.57*6.17-2*0.9*0.3=15.317 [L] 
0.22 1.63*1.1=1.793 [M] 
'skladba P/14; místnost číslo: 
0.08 3.47*6.13-2.76*1.97+9.68*3.92=53.780 [N] 
Mezisoučet: 62.988+41.861+25.967+45.518+15.868+5.312+9.754+9.18+7.806+7.624+8.779+15.317+1.793+53.78=311.547 [O] 
Celkem: 62.988+41.861+25.967+45.518+15.868+5.312+9.754+9.18+7.806+7.624+8.779+15.317+1.793+53.78=311.547 [P] 
311.547 * 1.02Koeficient množství=317.778 [Q]</t>
  </si>
  <si>
    <t>156</t>
  </si>
  <si>
    <t>28375914</t>
  </si>
  <si>
    <t>deska EPS 150 do plochých střech a podlah ?=0,035 tl 100mm</t>
  </si>
  <si>
    <t>půdorys 1.NP - návrh 
'skladba P/06; místnost číslo: 
1.01 4.7*5.53+0.075*3.83+0.19*2.92+0.075*3.85+0.41*3.27+3.65*0.81+4.89*2.24-1.25^2/2=41.591 [A] 
1.02 3.95*3.21+0.19*1.475+0.56*1.62+0.26*1.4=14.231 [B] 
1.18 3.74*2.38+0.9*0.115+0.9*0.17=9.158 [C] 
1.21 3.9*4.45=17.355 [D] 
'skladba P/07; místnosti číslo: 
1.03 1.58*0.96+0.7*0.115=1.597 [E] 
1.04 1.665*1.895+0.8*0.115=3.247 [F] 
1.05 1.9*1.895+0.8*0.115+0.8*0.08=3.757 [G] 
1.06 2.335*1.91+1.27*0.9+1.27*0.9+2*0.7*0.08=6.858 [H] 
1.08 1.98*1.2+1.34*0.63+0.115*0.8=3.312 [I] 
1.09 3.255*1.645+1.785*1.93+0.115*0.8+1.175*0.92+1.17*0.92=11.049 [J] 
1.19 1.805*2.255+0.8*0.115=4.162 [K] 
1.20 1.86*0.935+0.7*0.115+0.7*0.08+1.86*0.945=3.633 [L] 
'skladba P/08; místnosti číslo: 
1.07 17.01*23.12-0.79*1.695-0.8*1.72-0.785*(1.85+1.875)-2*0.8*1.875-(0.785+0.8)*1.69=381.953 [M] 
1.07 v oknech 41.591 ve dveřích 2.855*0.66+(4.41+2.91)*0.67+0.1*(6.2+6.14+6.18+6.17+6.15+6.17)+0.59*1.82+2.86*0.31+2.86*0.34+4.285*0.81+0.3*3.99=18.090 [N] 
1.07 v oknech 41.591 ve dveřích 0.1*1.42+0.3*2.78=0.976 [O] 
'skladba P/09; místnosti číslo: 
1.10 3.685*3.78-1.58*1.21+0.22*0.935=12.223 [P] 
1.11 3.625*3.98+3.025*0.485+2.93*0.17=16.393 [Q] 
1.12 3.655*3.08+0.72*1.11=12.057 [R] 
1.13 3.66*6.24+2.32*0.92+0.33*4.00+2.43*1.06=28.869 [S] 
Mezisoučet: 41.591+14.231+9.158+17.355+1.597+3.247+3.757+6.858+3.312+11.049+4.162+3.633+381.953+18.09+0.976+12.223+16.393+12.057+28.869=590.511 [T] 
Celkem: 41.591+14.231+9.158+17.355+1.597+3.247+3.757+6.858+3.312+11.049+4.162+3.633+381.953+18.09+0.976+12.223+16.393+12.057+28.869=590.511 [U] 
590.511 * 1.02Koeficient množství=602.321 [V]</t>
  </si>
  <si>
    <t>157</t>
  </si>
  <si>
    <t>713131151</t>
  </si>
  <si>
    <t>Montáž tepelné izolace stěn rohožemi, pásy, deskami, dílci, bloky (izolační materiál ve specifikaci) vložením jednovrstvě</t>
  </si>
  <si>
    <t>půdorys 1.PP - návrh 
pod skladbou SE/02 (6.35+1.00+1.01)*1.68=14.045 [A] 
Mezisoučet: 14.045=14.045 [B] 
Celkem: 14.045=14.045 [C]</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</si>
  <si>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</si>
  <si>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158</t>
  </si>
  <si>
    <t>28376443</t>
  </si>
  <si>
    <t>deska z polystyrénu XPS, hrana rovná a strukturovaný povrch 300kPa tl 100mm</t>
  </si>
  <si>
    <t>159</t>
  </si>
  <si>
    <t>713141131</t>
  </si>
  <si>
    <t>Montáž tepelné izolace střech plochých rohožemi, pásy, deskami, dílci, bloky (izolační materiál ve specifikaci) přilepenými za studena zplna, jednovrstvá</t>
  </si>
  <si>
    <t>půdorys 1.NP - návrh 
'skladba ST/09; místnosti číslo: 
1.16 (5.36+11.3+5.42)*15.25*1.5=505.080 [A] 
1.17 15.12*15.28*1.5=346.550 [B] 
Mezisoučet: 505.08+346.55=851.630 [C] 
'skladba SE/01 
14.46*11.92+8.16*2.3-1.92*7.23-3.31*4.09-4*1.2*1.2=157.952 [D] 
Celkem: 505.08+346.55+157.952=1 009.582 [E]</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</si>
  <si>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</si>
  <si>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160</t>
  </si>
  <si>
    <t>28376444</t>
  </si>
  <si>
    <t>deska z polystyrénu XPS, hrana rovná a strukturovaný povrch 300kPa tl 120mm</t>
  </si>
  <si>
    <t>skladba SE/01 
14.46*11.92+8.16*2.3-1.92*7.23-3.31*4.09-4*1.2*1.2=157.952 [A] 
Celkem: 157.952=157.952 [B] 
157.952 * 1.02Koeficient množství=161.111 [C]</t>
  </si>
  <si>
    <t>161</t>
  </si>
  <si>
    <t>R63148011</t>
  </si>
  <si>
    <t>deska tepelně izolační minerální univerzální ?=0,03 tl 100mm</t>
  </si>
  <si>
    <t>162</t>
  </si>
  <si>
    <t>998713103</t>
  </si>
  <si>
    <t>Přesun hmot pro izolace tepelné stanovený z hmotnosti přesunovaného materiálu vodorovná dopravní vzdálenost do 50 m v objektech výšky přes 12 m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</si>
  <si>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</si>
  <si>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163</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</si>
  <si>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</si>
  <si>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</si>
  <si>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</si>
  <si>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164</t>
  </si>
  <si>
    <t>763111454</t>
  </si>
  <si>
    <t>Příčka ze sádrokartonových desek s nosnou konstrukcí z jednoduchých ocelových profilů UW, CW dvojitě opláštěná deskami protipožárními DF tl. 2 x 15 mm bez izola</t>
  </si>
  <si>
    <t>Příčka ze sádrokartonových desek s nosnou konstrukcí z jednoduchých ocelových profilů UW, CW dvojitě opláštěná deskami protipožárními DF tl. 2 x 15 mm bez izolace, EI 120, příčka tl. 160 mm, profil 100</t>
  </si>
  <si>
    <t>půdorys 1.PP - návrh 
'skladba S/12; místnost číslo: 
0.05 3.375*2.97+5.045*4.18-2.00*1.97=27.172 [A] 
0.06 1.65*2.5+1.2*2.5+3.235*4.2+2.99*2.85=29.234 [B] 
0.09 0.955*3.45+1.435*1.6+4.435*4.13+2.7*4.13+3.865*2.5+3.28*2.61=53.282 [C] 
Mezisoučet: 27.172+29.234+53.282=109.688 [D] 
Celkem: 27.172+29.234+53.282=109.688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</si>
  <si>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</si>
  <si>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165</t>
  </si>
  <si>
    <t>763111742</t>
  </si>
  <si>
    <t>Příčka ze sádrokartonových desek ostatní konstrukce a práce na příčkách ze sádrokartonových desek montáž jedné vrstvy tepelné izolace</t>
  </si>
  <si>
    <t>166</t>
  </si>
  <si>
    <t>63166780</t>
  </si>
  <si>
    <t>pás tepelně izolační příčkový ?=0,038-0,039 tl 40mm</t>
  </si>
  <si>
    <t>167</t>
  </si>
  <si>
    <t>763111772</t>
  </si>
  <si>
    <t>Příčka ze sádrokartonových desek Příplatek k cenám za rovinnost celoplošné tmelení kvality Q4</t>
  </si>
  <si>
    <t>168</t>
  </si>
  <si>
    <t>763172454</t>
  </si>
  <si>
    <t>Montáž dvířek pro konstrukce ze sádrokartonových desek revizních protipožárních pro podhledy velikost (šxv) 500 x 500 mm</t>
  </si>
  <si>
    <t>ostatní výrobky 
OV/45 15=15.000 [A] 
Celkem: 15=15.000 [B]</t>
  </si>
  <si>
    <t>1. V cenách montáže revizních dvířek 763 17-2 nejsou započteny náklady na:  
a) jejich dodávku; tato dodávka se oceňuje ve specifikaci,  
b) zhotovení otvoru; tyto práce se oceňují cenami souborů cen části C01,  
c) úpravu ostění otvoru obkladem ze SDK desky; tato dodávka se oceňuje ve specifikaci,  
d) tmelení desky SDK dvířek.  
2. Ceny montáží revizních dvířek lze použít pro jednovrstvé i vícevrstvé konstrukce stěn a podhledů.  
3. Montáž revizních dvířek nad uvedené rozměry se oceňuje individuálně.</t>
  </si>
  <si>
    <t>169</t>
  </si>
  <si>
    <t>59030762</t>
  </si>
  <si>
    <t>dvířka revizní protipožární pro stěny a podhledy EI 60  500x500 mm</t>
  </si>
  <si>
    <t>170</t>
  </si>
  <si>
    <t>R763113331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</si>
  <si>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</si>
  <si>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EI 90, Rw do 54 dB, příčka tl. 300 mm, profil 50, s dvojitou izolací</t>
  </si>
  <si>
    <t>půdorys 1.PP- návrh 
'skladba S/10; místnost číslo' 
0.21 2*0.9*4.12=7.416 [A] 
Mezisoučet: 7.416=7.416 [B] 
Celkem: 7.416=7.416 [C]</t>
  </si>
  <si>
    <t>1. Vcenách jsou započteny i náklady na tmelení a výztužnou pásku.  
2. Vcenách nejsou započteny náklady na základní penetrační nátěr; tyto se oceňují cenou 763 11-1717.  
3. Cena -3611 Montáž nosné konstrukce je stanovena pro m2 plochy instalační příčky.  
4. Cena -3621 Montáž desek je stanovena pro obě strany instalační příčky.  
5. Vceně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t>
  </si>
  <si>
    <t>171</t>
  </si>
  <si>
    <t>R7631314842</t>
  </si>
  <si>
    <t>Podhled ze sádrokartonových desek dvouvrstvá zavěšená spodní konstrukce z ocelových profilů CD, UD dvojitě opláštěná deskami impregnovanými H2, tl. 2 x 15 mm, b</t>
  </si>
  <si>
    <t>Podhled ze sádrokartonových desek dvouvrstvá zavěšená spodní konstrukce z ocelových profilů CD, UD dvojitě opláštěná deskami impregnovanými H2, tl. 2 x 15 mm, bez izolace, REI do 60</t>
  </si>
  <si>
    <t>půdorys 1.PP - návrh 
'skladba ST/01; místnost číslo: 
0.15 2.71*1.96=5.312 [A] 
0.16 4.1*1.97+1.95*0.86=9.754 [B] 
0.20 2.49*2.88+0.94*1.71=8.779 [C] 
0.21 2.57*6.17-2*0.9*0.3=15.317 [D] 
0.22 1.63*1.1=1.793 [E] 
Mezisoučet: 5.312+9.754+8.779+15.317+1.793=40.955 [F] 
Celkem: 5.312+9.754+8.779+15.317+1.793=40.955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</si>
  <si>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</si>
  <si>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172</t>
  </si>
  <si>
    <t>763131722</t>
  </si>
  <si>
    <t>Podhled ze sádrokartonových desek ostatní práce a konstrukce na podhledech ze sádrokartonových desek skokové změny výšky podhledu přes 0,5 m</t>
  </si>
  <si>
    <t>půdorys 1.PP - návrh 
'skladba ST/02; místnost číslo: 
0.13 2*2.78+4.00+4.13+1.585+3.03=18.305 [A] 
Mezisoučet: 18.305=18.305 [B] 
Celkem: 18.305=18.305 [C]</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</si>
  <si>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</si>
  <si>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173</t>
  </si>
  <si>
    <t>763131752</t>
  </si>
  <si>
    <t>Podhled ze sádrokartonových desek ostatní práce a konstrukce na podhledech ze sádrokartonových desek montáž jedné vrstvy tepelné izolace</t>
  </si>
  <si>
    <t>půdorys 1.PP - návrh 
'skladba ST/02; místnost číslo: 
0.13 3.00*7.77+4.00*1.475+0.79*4.83+2.86*5.02+2.8*0.71+1.75*0.73+1.71*0.525+2.88*7.18+0.79*1.585+0.875*2.7+3.03*5.07+0.225*3.61=92.014 [A] 
0.14 2.92*1.74+1.67*0.39+1.76*2.33=9.833 [B] 
0.23 3.35*4.195+1.5*0.75=15.178 [C] 
0.25 0.48*2.23+3.39*1.42+1.49*0.805+0.75*2.00+3.32*2.19+3.1*0.47+2.02*1.01=19.352 [D] 
Mezisoučet: 92.014+9.833+15.178+19.352=136.377 [E] 
Celkem: 92.014+9.833+15.178+19.352=136.377 [F]</t>
  </si>
  <si>
    <t>174</t>
  </si>
  <si>
    <t>63148152</t>
  </si>
  <si>
    <t>deska tepelně izolační minerální univerzální ?=0,035 tl 60mm</t>
  </si>
  <si>
    <t>175</t>
  </si>
  <si>
    <t>763131772</t>
  </si>
  <si>
    <t>Podhled ze sádrokartonových desek Příplatek k cenám za rovinnost kvality celoplošné tmelení kvality Q4</t>
  </si>
  <si>
    <t>176</t>
  </si>
  <si>
    <t>R763121465</t>
  </si>
  <si>
    <t>Stěna předsazená ze sádrokartonových desek s nosnou konstrukcí z ocelových profilů CW, UW dvojitě opláštěná deskami impregnovanými H2 tl. 2 x 12,5 mm s izolací,</t>
  </si>
  <si>
    <t>Stěna předsazená ze sádrokartonových desek s nosnou konstrukcí z ocelových profilů CW, UW dvojitě opláštěná deskami impregnovanými H2 tl. 2 x 12,5 mm s izolací, EI 45, stěna tl. 75 mm, profil 50</t>
  </si>
  <si>
    <t>půdorys 1.PP - návrh 
'skladby S/11; místnost číslo: 
0.17 1.16*4.15=4.814 [A] 
0.18 2.2*4.15=9.130 [B] 
0.19 3.97*4.15=16.476 [C] 
0.20 2.89*3.00=8.670 [D] 
Mezisoučet: 4.814+9.13+16.476+8.67=39.090 [E] 
'půdorys 1.NP - návrh 
'skladba S/11; místnosti číslo: 
1.04 1.665*3.00=4.995 [F] 
1.05 1.895*3.00=5.685 [G] 
1.06 2*0.9*3.00=5.400 [H] 
1.08 1.34*3.00=4.020 [I] 
1.09 (1.645+1.785)*3.74+(0.92+0.92)*3.00=18.348 [J] 
1.19 1.805*3.00=5.415 [K] 
1.20 (0.935+0.945)*3.00=5.640 [L] 
Mezisoučet: 4.995+5.685+5.4+4.02+18.348+5.415+5.64=49.503 [M] 
Celkem: 4.814+9.13+16.476+8.67+4.995+5.685+5.4+4.02+18.348+5.415+5.64=88.593 [N]</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</si>
  <si>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</si>
  <si>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177</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</si>
  <si>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</si>
  <si>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</si>
  <si>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</si>
  <si>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půdorys 1.PP - návrh 
'skladba ST/08; místnosti číslo: 
0.08 3.47*6.13+4.44*3.92+2.81*3.945=49.761 [A] 
Mezisoučet: 49.761=49.761 [B] 
'půdorys 1.NP - návrh 
'skladba ST/08; místnosti číslo: 
1.02 3.95*3.21=12.680 [C] 
Mezisoučet: 12.68=12.680 [D] 
Celkem: 49.761+12.68=62.441 [E]</t>
  </si>
  <si>
    <t>178</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</si>
  <si>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</si>
  <si>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</si>
  <si>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</si>
  <si>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půdorys 1.NP - návrh 
'skladba ST/07; místnosti číslo: 
1.03 1.58*0.96=1.517 [A] 
1.04 1.665*1.895=3.155 [B] 
1.05 1.8*1.895=3.411 [C] 
1.06 2.335*1.91+1.12*0.9+1.12*0.9=6.476 [D] 
1.08 1.98*1.2+1.34*0.53=3.086 [E] 
1.09 3.115*1.645+1.785*1.83+1.055*0.92+1.05*0.92=10.327 [F] 
1.19 1.805*2.105=3.800 [G] 
1.20 1.76*0.935+1.76*0.945=3.309 [H] 
Mezisoučet: 1.517+3.155+3.411+6.476+3.086+10.327+3.8+3.309=35.081 [I] 
Celkem: 1.517+3.155+3.411+6.476+3.086+10.327+3.8+3.309=35.081 [J]</t>
  </si>
  <si>
    <t>179</t>
  </si>
  <si>
    <t>R763131484</t>
  </si>
  <si>
    <t>Podhled ze sádrokartonových desek dvouvrstvá zavěšená spodní konstrukce z ocelových profilů CD, UD dvojitě opláštěná deskami standartními A, tl. 2 x 15 mm, bez</t>
  </si>
  <si>
    <t>Podhled ze sádrokartonových desek dvouvrstvá zavěšená spodní konstrukce z ocelových profilů CD, UD dvojitě opláštěná deskami standartními A, tl. 2 x 15 mm, bez izolace, EI 60</t>
  </si>
  <si>
    <t>180</t>
  </si>
  <si>
    <t>R763411115</t>
  </si>
  <si>
    <t>Sanitární příčky vhodné do mokrého prostředí dělící ze skleněných desek tl. 10 mm</t>
  </si>
  <si>
    <t>Tabulka ostatních výrobků 
OV/01 (3.075+1.395+1.16+0.365)*2.15=12.889 [A] 
OV/02 (6.17+2*0.9)*2.15=17.136 [B] 
Celkem: 12.889+17.136=30.025 [C]</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</si>
  <si>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</si>
  <si>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181</t>
  </si>
  <si>
    <t>R763411125</t>
  </si>
  <si>
    <t>Sanitární příčky vhodné do mokrého prostředí dveře vnitřní do sanitárních příček šířky do 800 mm, výšky do 2 000 mm ze skleněných desek včetně nerezového kování</t>
  </si>
  <si>
    <t>Sanitární příčky vhodné do mokrého prostředí dveře vnitřní do sanitárních příček šířky do 800 mm, výšky do 2 000 mm ze skleněných desek včetně nerezového kování tl. 10 mm</t>
  </si>
  <si>
    <t>Tabulka ostatních výrobků 
OV/01 3=3.000 [A] 
OV/02 5=5.000 [B] 
Celkem: 3+5=8.000 [C]</t>
  </si>
  <si>
    <t>182</t>
  </si>
  <si>
    <t>R763411215</t>
  </si>
  <si>
    <t>Sanitární příčky vhodné do mokrého prostředí dělící přepážky k pisoárům ze skleněných desek tl. 10 mm</t>
  </si>
  <si>
    <t>Tabulka ostatních výrobků 
OV/03 4*0.5*2.1=4.200 [A] 
Celkem: 4.2=4.200 [B]</t>
  </si>
  <si>
    <t>183</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</si>
  <si>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</si>
  <si>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</si>
  <si>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</si>
  <si>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</si>
  <si>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184</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</si>
  <si>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</si>
  <si>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</si>
  <si>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</si>
  <si>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185</t>
  </si>
  <si>
    <t>R_D/01</t>
  </si>
  <si>
    <t>Dveře interiérové, REPASE, 2720x5570 mm, DMNTŽ+DOD+MNTŽ</t>
  </si>
  <si>
    <t>podropný postup opravy viz tabulka dveří dveře D/01</t>
  </si>
  <si>
    <t>186</t>
  </si>
  <si>
    <t>R_D/02</t>
  </si>
  <si>
    <t>Dveře interiérové, REPLIKA, 2550x5140 mm, D+M</t>
  </si>
  <si>
    <t>podropný postup opravy viz tabulka dveří dveře D/02</t>
  </si>
  <si>
    <t>187</t>
  </si>
  <si>
    <t>R_D/03</t>
  </si>
  <si>
    <t>Dveře interiérové, REPASE, 2550x5140 mm, DMNTŽ+DOD+MNTŽ</t>
  </si>
  <si>
    <t>podropný postup opravy viz tabulka dveří dveře D/03</t>
  </si>
  <si>
    <t>188</t>
  </si>
  <si>
    <t>R_D/04</t>
  </si>
  <si>
    <t>Dveře interiérové, REPASE, 1670x2800 mm, DMNTŽ+DOD+MNTŽ</t>
  </si>
  <si>
    <t>podropný postup opravy viz tabulka dveří dveře D/04</t>
  </si>
  <si>
    <t>189</t>
  </si>
  <si>
    <t>R_D/05</t>
  </si>
  <si>
    <t>Dveře interiérové, REPLIKA, 1570x2880 mm, D+M</t>
  </si>
  <si>
    <t>podropný postup opravy viz tabulka dveří dveře D/05</t>
  </si>
  <si>
    <t>190</t>
  </si>
  <si>
    <t>R_D/06a</t>
  </si>
  <si>
    <t>Dveře interiérové, REPASE, 2720x5570 mm, DMNTŽ+ULOŽENÍ</t>
  </si>
  <si>
    <t>podropný postup opravy viz tabulka dveří dveře D/06</t>
  </si>
  <si>
    <t>191</t>
  </si>
  <si>
    <t>R_D/06b</t>
  </si>
  <si>
    <t>Dveře interiérové, REPLIKA s požární odolností EI45 DP-1C, 2720x5570 mm, D+M</t>
  </si>
  <si>
    <t>192</t>
  </si>
  <si>
    <t>R_D/07a</t>
  </si>
  <si>
    <t>Dveře interiérové, REPASE, 1300x2500 mm, DMNTŽ+ULOŽENÍ</t>
  </si>
  <si>
    <t>podropný postup opravy viz tabulka dveří dveře D/07</t>
  </si>
  <si>
    <t>193</t>
  </si>
  <si>
    <t>R_D/07b</t>
  </si>
  <si>
    <t>Dveře interiérové, REPLIKA s požární odolností EW30 DP3-C, 1300x2500 mm, D+M</t>
  </si>
  <si>
    <t>194</t>
  </si>
  <si>
    <t>R_D/08</t>
  </si>
  <si>
    <t>Dveře interiérové, dvoukřídlé, REPLIKA, 1400x2800, včetně obložky; D+M</t>
  </si>
  <si>
    <t>podrobnější popis viz Tabulku dveří</t>
  </si>
  <si>
    <t>195</t>
  </si>
  <si>
    <t>R_D/09</t>
  </si>
  <si>
    <t>Dveře interiérové, jednokřídlé, REPLIKA, 800x2100, včetně obložky; D+M</t>
  </si>
  <si>
    <t>196</t>
  </si>
  <si>
    <t>R_D/10</t>
  </si>
  <si>
    <t>197</t>
  </si>
  <si>
    <t>R_D/11</t>
  </si>
  <si>
    <t>198</t>
  </si>
  <si>
    <t>R_D/12</t>
  </si>
  <si>
    <t>Dveře interiérové, jednokřídlé, REPLIKA, 700x2100, včetně obložky; D+M</t>
  </si>
  <si>
    <t>199</t>
  </si>
  <si>
    <t>R_D/13</t>
  </si>
  <si>
    <t>200</t>
  </si>
  <si>
    <t>R_D/14</t>
  </si>
  <si>
    <t>201</t>
  </si>
  <si>
    <t>R_D/15</t>
  </si>
  <si>
    <t>Dveře interiérové, jednokřídlé, REPLIKA, 900x2100, včetně obložky; D+M</t>
  </si>
  <si>
    <t>202</t>
  </si>
  <si>
    <t>R_D/16</t>
  </si>
  <si>
    <t>203</t>
  </si>
  <si>
    <t>R_D/17</t>
  </si>
  <si>
    <t>Dveře interiérové, jednokřídlé, REPLIKA, 800x2400, včetně obložky; D+M</t>
  </si>
  <si>
    <t>204</t>
  </si>
  <si>
    <t>R_D/18</t>
  </si>
  <si>
    <t>205</t>
  </si>
  <si>
    <t>R_D/19</t>
  </si>
  <si>
    <t>Dveře interiérové, dvoukřídlé, REPLIKA, 1400x2400, včetně obložky; D+M</t>
  </si>
  <si>
    <t>206</t>
  </si>
  <si>
    <t>R_D/20</t>
  </si>
  <si>
    <t>Dveře interiérové, dvoukřídlé, REPLIKA, 1300x2400, včetně obložky; D+M</t>
  </si>
  <si>
    <t>207</t>
  </si>
  <si>
    <t>R_D/21</t>
  </si>
  <si>
    <t>Dveře interiérové, jednokřídlé, 800x2280 mm, křídlo bezfalcové, lakovaná dýhovaná spárovka SM masiv, materiál obložky dle křídla, vč. kování a padacího prahu, b</t>
  </si>
  <si>
    <t>Dveře interiérové, jednokřídlé, 800x2280 mm, křídlo bezfalcové, lakovaná dýhovaná spárovka SM masiv, materiál obložky dle křídla, vč. kování a padacího prahu, barva dle výběru; D+M</t>
  </si>
  <si>
    <t>208</t>
  </si>
  <si>
    <t>R_D/22</t>
  </si>
  <si>
    <t>Dveře interiérové, jednokřídlé, 900x2280 mm, křídlo bezfalcové, lakovaná dýhovaná spárovka SM masiv, materiál obložky dle křídla, vč. kování a padacího prahu, b</t>
  </si>
  <si>
    <t>Dveře interiérové, jednokřídlé, 900x2280 mm, křídlo bezfalcové, lakovaná dýhovaná spárovka SM masiv, materiál obložky dle křídla, vč. kování a padacího prahu, barva dle výběru; D+M</t>
  </si>
  <si>
    <t>209</t>
  </si>
  <si>
    <t>R_D/23</t>
  </si>
  <si>
    <t>210</t>
  </si>
  <si>
    <t>R_D/24</t>
  </si>
  <si>
    <t>Dveře interiérové, jednokřídlé, 900x2280 mm, křídlo bezfalcové, lakovaná dýhovaná spárovka SM masiv, materiál obložky dle křídla, vč. kování, barva dle výběru;</t>
  </si>
  <si>
    <t>Dveře interiérové, jednokřídlé, 900x2280 mm, křídlo bezfalcové, lakovaná dýhovaná spárovka SM masiv, materiál obložky dle křídla, vč. kování, barva dle výběru; D+M</t>
  </si>
  <si>
    <t>211</t>
  </si>
  <si>
    <t>R_D/25</t>
  </si>
  <si>
    <t>Dveře interiérové, jednokřídlé, 800x2280 mm, křídlo bezfalcové, lakovaná dýhovaná spárovka SM masiv, materiál obložky dle křídla, vč. kování, barva dle výběru;</t>
  </si>
  <si>
    <t>Dveře interiérové, jednokřídlé, 800x2280 mm, křídlo bezfalcové, lakovaná dýhovaná spárovka SM masiv, materiál obložky dle křídla, vč. kování, barva dle výběru; D+M</t>
  </si>
  <si>
    <t>212</t>
  </si>
  <si>
    <t>R_D/26</t>
  </si>
  <si>
    <t>213</t>
  </si>
  <si>
    <t>R_D/27</t>
  </si>
  <si>
    <t>214</t>
  </si>
  <si>
    <t>R_D/28</t>
  </si>
  <si>
    <t>Dveře interiérové, jednokřídlé, 900x2100 mm, křídlo bezfalcové, lakovaná dýhovaná spárovka SM masiv, materiál obložky dle křídla, vč. kování, barva dle výběru;</t>
  </si>
  <si>
    <t>Dveře interiérové, jednokřídlé, 900x2100 mm, křídlo bezfalcové, lakovaná dýhovaná spárovka SM masiv, materiál obložky dle křídla, vč. kování, barva dle výběru; D+M</t>
  </si>
  <si>
    <t>215</t>
  </si>
  <si>
    <t>R_D/29</t>
  </si>
  <si>
    <t>216</t>
  </si>
  <si>
    <t>R_D/30</t>
  </si>
  <si>
    <t>Dveře interiérové, REPASE, 1100x2310 mm, DMNTŽ+DOD+MNTŽ</t>
  </si>
  <si>
    <t>podropný postup opravy viz tabulka dveří dveře D/30</t>
  </si>
  <si>
    <t>217</t>
  </si>
  <si>
    <t>R_D/31</t>
  </si>
  <si>
    <t>Dveře interiérové, REPLIKA, 2740x5550 mm, D+M</t>
  </si>
  <si>
    <t>podropný postup opravy viz tabulka dveří dveře D/31</t>
  </si>
  <si>
    <t>218</t>
  </si>
  <si>
    <t>R_D/32</t>
  </si>
  <si>
    <t>Dveře interiérové, dvoukřídlé, 2000x1970 mm, křídlo bezfalcové, lakovaná dýhovaná spárovka SM masiv, ocelová zárubeň, EW45 DP1-C vč. kování, barva dle výběru; D</t>
  </si>
  <si>
    <t>Dveře interiérové, dvoukřídlé, 2000x1970 mm, křídlo bezfalcové, lakovaná dýhovaná spárovka SM masiv, ocelová zárubeň, EW45 DP1-C vč. kování, barva dle výběru; D+M</t>
  </si>
  <si>
    <t>219</t>
  </si>
  <si>
    <t>R_D/33</t>
  </si>
  <si>
    <t>Dveře interiérové, jednokřídlé, 900x1970 mm, křídlo bezfalcové, lakovaná dýhovaná spárovka SM masiv, ocelová zárubeň, EW45 DP1-C vč. kování, barva dle výběru; D</t>
  </si>
  <si>
    <t>Dveře interiérové, jednokřídlé, 900x1970 mm, křídlo bezfalcové, lakovaná dýhovaná spárovka SM masiv, ocelová zárubeň, EW45 DP1-C vč. kování, barva dle výběru; D+M</t>
  </si>
  <si>
    <t>220</t>
  </si>
  <si>
    <t>R_D/34</t>
  </si>
  <si>
    <t>Dveře interiérové, dvoukřídlé, REPLIKA s požární odolností, 1600x2400, včetně obložky; D+M</t>
  </si>
  <si>
    <t>221</t>
  </si>
  <si>
    <t>R_D/35</t>
  </si>
  <si>
    <t>Dveře interiérové, jednokřídlé, REPLIKA s požární odolností, 900x1850-1950, včetně obložky; D+M</t>
  </si>
  <si>
    <t>222</t>
  </si>
  <si>
    <t>R_D/36</t>
  </si>
  <si>
    <t>Dveře interiérové, dvoukřídlé, 2000x1970 mm, křídlo bezfalcové, lakovaná dýhovaná spárovka SM masiv, obložková zárubeň dle křídla, EW45 DP1-C vč. vertikálního m</t>
  </si>
  <si>
    <t>Dveře interiérové, dvoukřídlé, 2000x1970 mm, křídlo bezfalcové, lakovaná dýhovaná spárovka SM masiv, obložková zárubeň dle křídla, EW45 DP1-C vč. vertikálního madla, barva dle výběru; D+M</t>
  </si>
  <si>
    <t>223</t>
  </si>
  <si>
    <t>R_D/37</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</si>
  <si>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</si>
  <si>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</si>
  <si>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224</t>
  </si>
  <si>
    <t>R_D/38</t>
  </si>
  <si>
    <t>Dveře interiérové, jednokřídlé, 900x1970 mm, křídlo bezfalcové, lakovaná dýhovaná spárovka SM masiv, obložková zárubeň dle křídla, EW30 DP3-C vč. kování, barva</t>
  </si>
  <si>
    <t>Dveře interiérové, jednokřídlé, 900x1970 mm, křídlo bezfalcové, lakovaná dýhovaná spárovka SM masiv, obložková zárubeň dle křídla, EW30 DP3-C vč. kování, barva dle výběru; D+M</t>
  </si>
  <si>
    <t>225</t>
  </si>
  <si>
    <t>R_D/39</t>
  </si>
  <si>
    <t>Dveře interiérové, jednokřídlé, 800x2100 mm, křídlo bezfalcové, lakovaná dýhovaná spárovka SM masiv, materiál obložky dle křídla, vč. kování, barva dle výběru;</t>
  </si>
  <si>
    <t>Dveře interiérové, jednokřídlé, 800x2100 mm, křídlo bezfalcové, lakovaná dýhovaná spárovka SM masiv, materiál obložky dle křídla, vč. kování, barva dle výběru; D+M</t>
  </si>
  <si>
    <t>226</t>
  </si>
  <si>
    <t>R_D/40</t>
  </si>
  <si>
    <t>227</t>
  </si>
  <si>
    <t>R_D/41</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</si>
  <si>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</si>
  <si>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</si>
  <si>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228</t>
  </si>
  <si>
    <t>R_DS/01</t>
  </si>
  <si>
    <t>Dveře interiérové, REPLIKA, 4000x5490 mm, D+M</t>
  </si>
  <si>
    <t>podropný postup opravy viz tabulka dveří dřevěná stěna DS/01</t>
  </si>
  <si>
    <t>229</t>
  </si>
  <si>
    <t>R_O/01</t>
  </si>
  <si>
    <t>Okno jednoduché dřevěné - REPASE a ULOŽENÍ - 2720x5570 mm, čiré sklo, včetně dřevěnýh krycích obložek, hnědý krycí nátěr dle výběru; D+M</t>
  </si>
  <si>
    <t>detailnější informace viz Tabulka oken</t>
  </si>
  <si>
    <t>230</t>
  </si>
  <si>
    <t>R_O/02</t>
  </si>
  <si>
    <t>Okno jednoduché dřevěné - REPASE - 2700x2700 mm, rám i křídla profilované, číré sklo, nátěr transparentním lakem</t>
  </si>
  <si>
    <t>231</t>
  </si>
  <si>
    <t>R_O/04</t>
  </si>
  <si>
    <t>Okno jednoduché dřevěné - REPASE - 2720x5570 mm, čiré sklo, včetně dřevěnýh krycích obložek, doplnění spodního dílu dle původních oken, hnědý krycí nátěr dle vý</t>
  </si>
  <si>
    <t>Okno jednoduché dřevěné - REPASE - 2720x5570 mm, čiré sklo, včetně dřevěnýh krycích obložek, doplnění spodního dílu dle původních oken, hnědý krycí nátěr dle výběru; D+M</t>
  </si>
  <si>
    <t>232</t>
  </si>
  <si>
    <t>R_O/05</t>
  </si>
  <si>
    <t>Okno jednoduché dřevěné - REPLIKA - 2720x5570 mm, čiré sklo, včetně dřevěnýh krycích obložek, požární odolnost EI45 DP1-C, hnědý krycí nátěr dle výběru; D+M</t>
  </si>
  <si>
    <t>233</t>
  </si>
  <si>
    <t>R_0/06</t>
  </si>
  <si>
    <t>Okno jednoduché dřevěné, 2720x4700 mm, DMNTŽ a zpětná MNTŽ</t>
  </si>
  <si>
    <t>234</t>
  </si>
  <si>
    <t>R_T/04</t>
  </si>
  <si>
    <t>Parapet oken z měkkého masivního dřeva, fládrovaný povrch, na horní a čelní straně ocelový děrovaný plech "křížek střední" 12-23, povrch lakovaný barva RAL dle</t>
  </si>
  <si>
    <t>Parapet oken z měkkého masivního dřeva, fládrovaný povrch, na horní a čelní straně ocelový děrovaný plech "křížek střední" 12-23, povrch lakovaný barva RAL dle výberu; rozměry dle PD; D+M</t>
  </si>
  <si>
    <t>235</t>
  </si>
  <si>
    <t>R_T/05</t>
  </si>
  <si>
    <t>236</t>
  </si>
  <si>
    <t>R_T/06</t>
  </si>
  <si>
    <t>Dřevěný obklad, kopie původního, v 785 mm, tvar dle projektové dokumentace, povrchová úprava transparentní lak s ochraným nátěrem; D+M</t>
  </si>
  <si>
    <t>237</t>
  </si>
  <si>
    <t>R_T/07</t>
  </si>
  <si>
    <t>Dřevěný obklad kazetový, v 1800 mm, tvar dle projektové dokumentace, povrchová úprava transparentní lak s ochraným nátěrem; D+M</t>
  </si>
  <si>
    <t>238</t>
  </si>
  <si>
    <t>R_T/08</t>
  </si>
  <si>
    <t>Dřevěný obklad, v 2500 mm, tvar dle projektové dokumentace, povrchová úprava transparentní lak s ochraným nátěrem; D+M</t>
  </si>
  <si>
    <t>239</t>
  </si>
  <si>
    <t>R_T/09</t>
  </si>
  <si>
    <t>Dřevěný obklad, v 820 mm, tvar dle projektové dokumentace, povrchová úprava transparentní lak s ochraným nátěrem; D+M</t>
  </si>
  <si>
    <t>240</t>
  </si>
  <si>
    <t>998766203</t>
  </si>
  <si>
    <t>Přesun hmot pro konstrukce truhlářské stanovený procentní sazbou (%) z ceny vodorovná dopravní vzdálenost do 50 m v objektech výšky přes 12 do 24 m</t>
  </si>
  <si>
    <t>%</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</si>
  <si>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</si>
  <si>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241</t>
  </si>
  <si>
    <t>R_D/42</t>
  </si>
  <si>
    <t>Dveře exteriérové, dvoukřídlé, 2000x1970 mm, křídlo bezfalcové, hliníkové s výplní z XPS, hliníková zárubeň, W=1,2W/m2K, vč. vertikálního madla, barva dle výběr</t>
  </si>
  <si>
    <t>Dveře exteriérové, dvoukřídlé, 2000x1970 mm, křídlo bezfalcové, hliníkové s výplní z XPS, hliníková zárubeň, W=1,2W/m2K, vč. vertikálního madla, barva dle výběru; D+M</t>
  </si>
  <si>
    <t>242</t>
  </si>
  <si>
    <t>R_DS/02</t>
  </si>
  <si>
    <t>Prosklená stěna, 18480x2520 mm, hliníkový rám, součástí stěny 1x dvoukřídlé a 6x jednokřídlé dveře, dveřní křídla celoskleněná, sklo průhledné, včetně kování, D</t>
  </si>
  <si>
    <t>Prosklená stěna, 18480x2520 mm, hliníkový rám, součástí stěny 1x dvoukřídlé a 6x jednokřídlé dveře, dveřní křídla celoskleněná, sklo průhledné, včetně kování, D+M</t>
  </si>
  <si>
    <t>detailnější popis a rozměry viz Tabulku dveří - prvek DS/02</t>
  </si>
  <si>
    <t>243</t>
  </si>
  <si>
    <t>R_DS/03</t>
  </si>
  <si>
    <t>Prosklená stěna, 3205x3500 mm, hliníkový rám, součástí stěny 1x dvoukřídlé dveře, dveřní křídla celoskleněná, sklo satinované vrstvené bezpečnostní, včetně ková</t>
  </si>
  <si>
    <t>Prosklená stěna, 3205x3500 mm, hliníkový rám, součástí stěny 1x dvoukřídlé dveře, dveřní křídla celoskleněná, sklo satinované vrstvené bezpečnostní, včetně kování a madel, D+M</t>
  </si>
  <si>
    <t>detailnější popis a rozměry viz Tabulku dveří - prvek DS/03</t>
  </si>
  <si>
    <t>244</t>
  </si>
  <si>
    <t>R_Zi/01</t>
  </si>
  <si>
    <t>Zábradlí exteriérové secesní litinové - REPLIKA - výška: 900 mm, délka 14,5 m; povrchová úprava: nátěr kovářská černá</t>
  </si>
  <si>
    <t>bližší specifikace viz tabulka zámečnických konstrukcí</t>
  </si>
  <si>
    <t>245</t>
  </si>
  <si>
    <t>R_Zi/02</t>
  </si>
  <si>
    <t>Zábradlí schodiště, v. 1050 mm, pásová ocel 30x10 mm, galvanické pomosazení, povrch matný kartáčovaný, spojitá dolní i horní pásnice kopírující tvar schodiště,</t>
  </si>
  <si>
    <t>Zábradlí schodiště, v. 1050 mm, pásová ocel 30x10 mm, galvanické pomosazení, povrch matný kartáčovaný, spojitá dolní i horní pásnice kopírující tvar schodiště, kotveno do stupňů, madlo 45x20 mm z ohýbaného bukového dřeva, nátěr transparentním olejem; D+M</t>
  </si>
  <si>
    <t>246</t>
  </si>
  <si>
    <t>R_Zi/03</t>
  </si>
  <si>
    <t>Zábradlí schodiště, v. 1050 mm, pásová ocel 30x10 mm, galvanické pomosazení, povrch matný kartáčovaný, spojitá dolní i horní pásnice kopírující tvar schodiště, kotveno do stropní konstrukce, madlo 45x20 mm z ohýbaného bukového dřeva, nátěr transparentním olejem; D+M</t>
  </si>
  <si>
    <t>247</t>
  </si>
  <si>
    <t>R_Zi/04</t>
  </si>
  <si>
    <t>Ocelové schodiště, oporově svařovaný podlahový rošt, ocelové schodnice z plechu P-10/240 mm, stupně z odporově svařovaných roštů 250/1000, zábradlí v. 1000 mm z</t>
  </si>
  <si>
    <t>Ocelové schodiště, oporově svařovaný podlahový rošt, ocelové schodnice z plechu P-10/240 mm, stupně z odporově svařovaných roštů 250/1000, zábradlí v. 1000 mm z trubkových profilů, povrchová úprava: žárové zinkování, D+M</t>
  </si>
  <si>
    <t>248</t>
  </si>
  <si>
    <t>R_Zi/06</t>
  </si>
  <si>
    <t>Větrací mřížka zdobená (motiv větví s listím s kruhem uprostřed), kovová, rozměr 1600x800 mm, nátěr dle původní barevnosti, barva RAL dle výběru, Dmntž+Dod+Mntž</t>
  </si>
  <si>
    <t>249</t>
  </si>
  <si>
    <t>R_Zi/08</t>
  </si>
  <si>
    <t>Svítidlo, REPLIKA dle původního, materiál: sklo kov, délka závěsu 1,5 m, průměr koruny 500 mm, Dmntž+Dod+Mntž</t>
  </si>
  <si>
    <t>250</t>
  </si>
  <si>
    <t>R_Zi/10</t>
  </si>
  <si>
    <t>Větrací mřížka kovová, 250x460 mm - REPASE - odstranění nepůvodních nátěrů a obnova původního ochranného nátěru, barva RAL dle výběru</t>
  </si>
  <si>
    <t>251</t>
  </si>
  <si>
    <t>R_Zi/11</t>
  </si>
  <si>
    <t>Protiskluzový pororošt; lisovaný P250-33-3, ocelový, žárově zinkovaný, rozměry 1500x500 mm, 133 ks; včetně lemovacího L profilu 60x6 mm délky 68 m; D+M</t>
  </si>
  <si>
    <t>bližší informace viz tabulka zámečnických konstrukcí</t>
  </si>
  <si>
    <t>252</t>
  </si>
  <si>
    <t>R_Zi/12</t>
  </si>
  <si>
    <t>Výdech VZT, děrovaný ocelový plech tl. 1 mm "křížek střední" 12-23 zapuštěný do dřevěného obkladu, 184x960 mm, práškově lakovaný, barva RAL dle výběru, D+M</t>
  </si>
  <si>
    <t>253</t>
  </si>
  <si>
    <t>R_Zi/13</t>
  </si>
  <si>
    <t>Nasávání vzduchu, ocelová konstrukce opláštěná protidešťovou žaluzií a tahokovem, 3260x1050x3850 mm, povrchová úprava barva RAL 9006, horní strana oplechována A</t>
  </si>
  <si>
    <t>Nasávání vzduchu, ocelová konstrukce opláštěná protidešťovou žaluzií a tahokovem, 3260x1050x3850 mm, povrchová úprava barva RAL 9006, horní strana oplechována Al plechem, včetně veškerého kotvení; D+M</t>
  </si>
  <si>
    <t>nosná konstrukce z tenkostěných profilů 150/150/5 mm, 50/100/4 mm a 50/150/4 mm  
protidešťová žaluzie v rámečku z profilů L 40/40/5, pozinkovaná s nátěrem RAL 9006  
tahokov kosočtverce 25x13 horizontálně, tl. plechu 1,5 mm v rámu z profilů L 40/40/5, pozinkovaný s nátěrem RAL 9006  
detailnější popis viz tabulka zámečnických konstrukcí</t>
  </si>
  <si>
    <t>254</t>
  </si>
  <si>
    <t>R_Zi/14</t>
  </si>
  <si>
    <t>Zábradlí exteriérové secesní, litinové - REPASE - nátěr kovářská černá, v. 900 mm, délka 19,5 m; D+M</t>
  </si>
  <si>
    <t>255</t>
  </si>
  <si>
    <t>R_Zi/15</t>
  </si>
  <si>
    <t>Zábradlí schodiště, ocelová pásovina 30/5 mm s dvojnásobným nátěrem barvou kovářskou černou, dřevěné dubové madlo opatřeno dvouvrstvým bezbarvým lakem, vč. kotv</t>
  </si>
  <si>
    <t>Zábradlí schodiště, ocelová pásovina 30/5 mm s dvojnásobným nátěrem barvou kovářskou černou, dřevěné dubové madlo opatřeno dvouvrstvým bezbarvým lakem, vč. kotvení a podružného materiálu, D+M</t>
  </si>
  <si>
    <t>256</t>
  </si>
  <si>
    <t>R_Zi/16</t>
  </si>
  <si>
    <t>Držák na herní prvky, 450x700x2000 mm, ocelové L profily 40x40x2 mm, pásová ocel 30x30 mm, galvanické pomosazení, povrch matný kartáčovaný, včetně kotvení, D+M</t>
  </si>
  <si>
    <t>257</t>
  </si>
  <si>
    <t>R_Zi/17</t>
  </si>
  <si>
    <t>Výdech VZT, děrovaný ocelový plech tl. 1 mm "křížek střední" 12-23 zapuštěný do dřevěného obkladu, 170x1160 mm, práškově lakovaný, barva RAL dle výběru, D+M</t>
  </si>
  <si>
    <t>258</t>
  </si>
  <si>
    <t>R_Zi/18</t>
  </si>
  <si>
    <t>Žebřík, ocelový, rozměry: 520x3100 mm, příčle pr. 20 mm, včetně kotvení přes kotevní desky, D+M</t>
  </si>
  <si>
    <t>bližší rozměry a charakteristika profilů viz Tabulka zámečnických konstrukcí</t>
  </si>
  <si>
    <t>259</t>
  </si>
  <si>
    <t>R_Zi/19</t>
  </si>
  <si>
    <t>Protiskluzový pororošt; lisovaný P250-33-3, ocelový, žárově zinkovaný, rozměry 1500x500 mm (12 ks) 1000x500 mm (4 ks); včetně lemovacího L profilu 60x6 mm délky</t>
  </si>
  <si>
    <t>Protiskluzový pororošt; lisovaný P250-33-3, ocelový, žárově zinkovaný, rozměry 1500x500 mm (12 ks) 1000x500 mm (4 ks); včetně lemovacího L profilu 60x6 mm délky 15 m; D+M</t>
  </si>
  <si>
    <t>260</t>
  </si>
  <si>
    <t>R_Zi/20</t>
  </si>
  <si>
    <t>Protiskluzový pororošt; lisovaný P250-33-3, ocelový, žárově zinkovaný, rozměry 1500x500 mm a 1000x500 mm; včetně lemovacího L profilu 60x6 mm; D+M</t>
  </si>
  <si>
    <t>261</t>
  </si>
  <si>
    <t>R_SCH/01</t>
  </si>
  <si>
    <t>Schodiště, REPASE, půdorysné rozměry 3690x3770 mm, materiál: litina, dřevo; nátěr barva RAL dle výběru</t>
  </si>
  <si>
    <t>262</t>
  </si>
  <si>
    <t>998767203</t>
  </si>
  <si>
    <t>Přesun hmot pro zámečnické konstrukce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</si>
  <si>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</si>
  <si>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263</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</si>
  <si>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</si>
  <si>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</si>
  <si>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</si>
  <si>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264</t>
  </si>
  <si>
    <t>771121011</t>
  </si>
  <si>
    <t>Příprava podkladu před provedením dlažby nátěr penetrační na podlahu</t>
  </si>
  <si>
    <t>265</t>
  </si>
  <si>
    <t>771161021</t>
  </si>
  <si>
    <t>Příprava podkladu před provedením dlažby montáž profilu ukončujícího profilu pro plynulý přechod (dlažba-koberec apod.)</t>
  </si>
  <si>
    <t>půdorys 1.NP - návrh 
'skladba P/09; místnosti číslo: 
1.13 2.22=2.220 [A] 
Mezisoučet: 2.22=2.220 [B] 
Celkem: 2.22=2.220 [C]</t>
  </si>
  <si>
    <t>266</t>
  </si>
  <si>
    <t>59054105</t>
  </si>
  <si>
    <t>profil přechodový Al s pohyblivým ramenem 20x40mm</t>
  </si>
  <si>
    <t>267</t>
  </si>
  <si>
    <t>771474113</t>
  </si>
  <si>
    <t>Montáž soklů z dlaždic keramických lepených flexibilním lepidlem rovných, výšky přes 90 do 120 mm</t>
  </si>
  <si>
    <t>půdorys 1.NP - návrh 
'skladba P/09; místnosti číslo: 
1.10 2*(3.685+3.78)-1.58-2.32-0.935=10.095 [A] 
1.11 2*(3.625+3.98)-3.025+2*0.485-2.93+2*0.17=10.565 [B] 
1.12 2*(3.655+3.08)+2*0.72-0.9-1.3=12.710 [C] 
1.13 2*(3.66+6.24)-2.32+2*0.92+2*0.33-4.00-2.43+2*1.06=15.670 [D] 
Mezisoučet: 10.095+10.565+12.71+15.67=49.040 [E] 
'půdorys Mezipatro 1.NP-2.NP - návrh 
'skladby P/10; místnost číslo: 
1M.01 2*1.15+3.78-2*0.9=4.280 [F] 
1M.02 2*(3.65+5.1)-0.9+2*0.75-0.9+2*0.82=18.840 [G] 
1M.03 2*(3.67+6.26)-2.22+2*1.05-0.8=18.940 [H] 
1M.04 2*(3.7+3.6)-2.93+2*0.27-0.9+2*0.925-2*2.53+2*(3.65+3.96)-2.92+2*0.27=20.940 [I] 
Mezisoučet: 4.28+18.84+18.94+20.94=63.000 [J] 
Celkem: 10.095+10.565+12.71+15.67+4.28+18.84+18.94+20.94=112.040 [K]</t>
  </si>
  <si>
    <t>268</t>
  </si>
  <si>
    <t>59761009</t>
  </si>
  <si>
    <t>sokl-dlažba keramická slinutá hladká do interiéru i exteriéru 600x95mm</t>
  </si>
  <si>
    <t>269</t>
  </si>
  <si>
    <t>771574241</t>
  </si>
  <si>
    <t>Montáž podlah z dlaždic keramických lepených flexibilním lepidlem velkoformátových pro vysoké mechanické zatížení hladkých přes 2 do 4 ks/m2</t>
  </si>
  <si>
    <t>půdorys 1.NP - návrh 
'skladba P/09; místnosti číslo: 
1.10 3.685*3.78-1.58*1.21+0.22*0.935=12.223 [A] 
1.11 3.625*3.98+3.025*0.485+2.93*0.17=16.393 [B] 
1.12 3.655*3.08+0.72*1.11=12.057 [C] 
1.13 3.66*6.24+2.32*0.92+0.33*4.00+2.43*1.06=28.869 [D] 
Mezisoučet: 12.223+16.393+12.057+28.869=69.542 [E] 
'půdorys Mezipatro 1.NP-2.NP - návrh 
'skladby P/10; místnost číslo: 
1M.01 1.15*3.78+0.9*0.13+0.9*0.19=4.635 [F] 
1M.02 3.65*5.1+0.75*1.155+0.82*0.9=20.219 [G] 
1M.03 3.67*6.26+2.42*1.05=25.515 [H] 
1M.04 3.7*3.6+2.93*0.27+0.925*2.53+3.65*3.96+2.92*0.27=31.694 [I] 
Mezisoučet: 4.635+20.219+25.515+31.694=82.063 [J] 
Celkem: 12.223+16.393+12.057+28.869+4.635+20.219+25.515+31.694=151.605 [K]</t>
  </si>
  <si>
    <t>1. Položky jsou učeny pro všechy druhy povrchových úprav.</t>
  </si>
  <si>
    <t>270</t>
  </si>
  <si>
    <t>59761008</t>
  </si>
  <si>
    <t>dlažba velkoformátová keramická slinutá hladká do interiéru i exteriéru přes 2 do 4ks/m2</t>
  </si>
  <si>
    <t>271</t>
  </si>
  <si>
    <t>998771103</t>
  </si>
  <si>
    <t>Přesun hmot pro podlahy z dlaždic stanovený z hmotnosti přesunovaného materiálu vodorovná dopravní vzdálenost do 50 m v objektech výšky přes 12 do 24 m</t>
  </si>
  <si>
    <t>272</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</si>
  <si>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</si>
  <si>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</si>
  <si>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</si>
  <si>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273</t>
  </si>
  <si>
    <t>772521240</t>
  </si>
  <si>
    <t>Kladení dlažby z kamene do lepidla z nejvýše dvou rozdílných druhů pravoúhlých desek nebo dlaždic ve skladbě se pravidelně opakujících, tl. do 30 mm</t>
  </si>
  <si>
    <t>půdorys 1.PP - návrh 
'skladba P/14; místnost číslo: 
0.08 3.47*6.13-2.76*1.97+9.68*3.92=53.780 [A] 
sokl 15 cm (3.47+2*6.13-3.92-0.9+2*9.68)*0.15=4.541 [B] 
'skladba P/17; místnost číslo: 
0.07 5.87*3.465+3.235*0.3+1.435*0.25+0.995*0.17=21.838 [C] 
sokl 15 cm (2*5.87+3.465+2*0.3+2*0.25+2*0.17)*0.15=2.497 [D] 
'skladba P/11; místnost číslo: 
0.12 7.945*2.1+10.91*18.39+8.18*2.67=239.160 [E] 
sokl 15 cm (20.46+2.76+2.67+2.62+2.93+2.13-0.9-3.945)*0.15=4.309 [F] 
'skladba SE/02 
6.33*1.04=6.583 [G] 
Mezisoučet: 53.78+4.541+21.838+2.497+239.16+4.309+6.583=332.708 [H] 
Celkem: 53.78+4.541+21.838+2.497+239.16+4.309+6.583=332.708 [I]</t>
  </si>
  <si>
    <t>1. Vyrovnání podkladu se oceňuje cenami souboru cen 771 99-01 Vyrovnání podkladu samonivelační stěrkou části A01 katalogu 771 Podlahy zdlaždic.  
2. Vcenách kladení dlažby na terče 772 52-81 jsou započteny i náklady na dodávku terčů.</t>
  </si>
  <si>
    <t>274</t>
  </si>
  <si>
    <t>R58381091</t>
  </si>
  <si>
    <t>deska dlažební leštěná žula - pásky š. 150mm tl 20mm, odstíny dle stávající dlažby</t>
  </si>
  <si>
    <t>275</t>
  </si>
  <si>
    <t>58381106</t>
  </si>
  <si>
    <t>deska dlažební leštěná žula 600x600mm tl 20mm</t>
  </si>
  <si>
    <t>276</t>
  </si>
  <si>
    <t>772991111</t>
  </si>
  <si>
    <t>Dlažby z kamene - ostatní práce penetrace podkladu</t>
  </si>
  <si>
    <t>1. V ceně -1411 jsou započteny náklady na vysátí podlahy a setření vlhkým mopem.  
2. V ceně -1431 jsou započteny i náklady na dodání vosku.</t>
  </si>
  <si>
    <t>277</t>
  </si>
  <si>
    <t>R_SCH/03</t>
  </si>
  <si>
    <t>Kamenné schodiště, 2400x2195 mm, RENOVACE s konzervačním a impregnujícím nátěrem</t>
  </si>
  <si>
    <t>278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</si>
  <si>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</si>
  <si>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</si>
  <si>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</si>
  <si>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</si>
  <si>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279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</si>
  <si>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</si>
  <si>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</si>
  <si>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</si>
  <si>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773</t>
  </si>
  <si>
    <t>Podlahy z litého teraca</t>
  </si>
  <si>
    <t>280</t>
  </si>
  <si>
    <t>773511261</t>
  </si>
  <si>
    <t>Podlahy z přírodního litého teraca zřízení podlahy z vápencových drtí a cementu nebo suché teracové prosté (drť ve specifikaci) tl. 20 mm</t>
  </si>
  <si>
    <t>půdorys 1.PP - návrh 
'skladba P/04; místnost číslo: 
0.13 7.00*7.77+0.79*4.83+2.86*5.02+0.34*3.915+2.8*0.71+1.75*0.73+1.71*0.525+2.88*7.18+0.32*3.785+0.79*1.585+0.875*2.7+3.03*5.07+0.225*3.61=119.736 [A] 
0.2*16.7=3.340 [B] 
0.14 2.92*1.74+1.67*0.39+1.76*2.33=9.833 [C] 
0.23 3.35*4.195=14.053 [D] 
0.25 0.48*2.23+3.39*1.42+0.75*2.00+3.32*2.19+3.1*0.47+2.02*1.01=18.152 [E] 
'skladba P/05; místnost číslo: 
0.15 2.71*1.96=5.312 [F] 
0.16 4.1*1.97+1.95*0.86=9.754 [G] 
0.17 1.07*1.16+2.68*2.33+1.1*1.54=9.180 [H] 
0.18 3.12*2.38+1.00*0.38=7.806 [I] 
0.19 0.19*0.9+3.45*1.83+2.78*0.41=7.624 [J] 
0.20 2.49*2.88+0.94*1.71=8.779 [K] 
0.21 2.57*6.17-2*0.9*0.3=15.317 [L] 
0.22 1.63*1.1=1.793 [M] 
Mezisoučet: 119.736+3.34+9.833+14.053+18.152+5.312+9.754+9.18+7.806+7.624+8.779+15.317+1.793=230.679 [N] 
'půdorys 1.NP - návrh 
'skladba P/07; místnosti číslo: 
1.03 1.58*0.96+0.7*0.115=1.597 [O] 
1.04 1.665*1.895+0.8*0.115=3.247 [P] 
1.05 1.9*1.895+0.8*0.115+0.8*0.08=3.757 [Q] 
1.06 2.335*1.91+1.27*0.9+1.27*0.9+2*0.7*0.08=6.858 [R] 
1.08 1.98*1.2+1.34*0.63+0.115*0.8=3.312 [S] 
1.09 3.255*1.645+1.785*1.93+0.115*0.8+1.175*0.92+1.17*0.92=11.049 [T] 
1.19 1.805*2.255+0.8*0.115=4.162 [U] 
1.20 1.86*0.935+0.7*0.115+0.7*0.08+1.86*0.945=3.633 [V] 
Mezisoučet: 1.597+3.247+3.757+6.858+3.312+11.049+4.162+3.633=37.615 [W] 
Celkem: 119.736+3.34+9.833+14.053+18.152+5.312+9.754+9.18+7.806+7.624+8.779+15.317+1.793+1.597+3.247+3.757+6.858+3.312+11.049+4.162+3.633=268.294 [X]</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</si>
  <si>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</si>
  <si>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281</t>
  </si>
  <si>
    <t>773512021</t>
  </si>
  <si>
    <t>Podlahy z přírodního litého teraca zřízení obruby (drť ve specifikaci) tl. podlahy 20 mm, šířky přes 100 do 200 mm</t>
  </si>
  <si>
    <t>půdorys 1.NP - návrh 
'skladba P/07; místnosti číslo: 
1.03 2*(1.58+0.96)=5.080 [A] 
1.04 2*(1.665+1.895)=7.120 [B] 
1.05 2*(1.9+1.895)=7.590 [C] 
1.06 2*(2.335+1.91)+2*(1.27+0.9)+2*(1.27+0.9)=17.170 [D] 
1.08 2*(1.98+1.2+0.63)=7.620 [E] 
1.09 2*(3.255+1.645)+2*(1.785+1.93)+2*(1.175+0.92)+2*(1.17+0.92)=25.600 [F] 
1.19 2*(1.805+2.255)=8.120 [G] 
1.20 2*(1.86+0.935)+2*(1.86+0.945)=11.200 [H] 
Mezisoučet: 5.08+7.12+7.59+17.17+7.62+25.6+8.12+11.2=89.500 [I] 
Celkem: 5.08+7.12+7.59+17.17+7.62+25.6+8.12+11.2=89.500 [J]</t>
  </si>
  <si>
    <t>282</t>
  </si>
  <si>
    <t>58346130</t>
  </si>
  <si>
    <t>drť vápencová bílá frakce 4/8</t>
  </si>
  <si>
    <t>283</t>
  </si>
  <si>
    <t>773519190</t>
  </si>
  <si>
    <t>Podlahy z přírodního litého teraca Příplatek k cenám za plochu do 5 m2 jednotlivě</t>
  </si>
  <si>
    <t>půdorys 1.PP - návrh 
'skladba P/05; místnost číslo: 
0.22 1.63*1.1=1.793 [A] 
Mezisoučet: 1.793=1.793 [B] 
'půdorys 1.NP - návrh 
'skladba P/07; místnosti číslo: 
1.03 1.58*0.96+0.7*0.115=1.597 [C] 
1.04 1.665*1.895+0.8*0.115=3.247 [D] 
1.05 1.9*1.895+0.8*0.115+0.8*0.08=3.757 [E] 
1.08 1.98*1.2+1.34*0.63+0.115*0.8=3.312 [F] 
1.19 1.805*2.255+0.8*0.115=4.162 [G] 
1.20 1.86*0.935+0.7*0.115+0.7*0.08+1.86*0.945=3.633 [H] 
Mezisoučet: 1.597+3.247+3.757+3.312+4.162+3.633=19.708 [I] 
Celkem: 1.793+1.597+3.247+3.757+3.312+4.162+3.633=21.501 [J]</t>
  </si>
  <si>
    <t>284</t>
  </si>
  <si>
    <t>998773103</t>
  </si>
  <si>
    <t>Přesun hmot pro podlahy teracové lité stanovený z hmotnosti přesunovaného materiálu vodorovná dopravní vzdálenost do 50 m v objektech výšky přes 12 do 24 m</t>
  </si>
  <si>
    <t>285</t>
  </si>
  <si>
    <t>998773181</t>
  </si>
  <si>
    <t>Přesun hmot pro podlahy teracové lité stanovený z hmotnosti přesunovaného materiálu Příplatek k cenám za přesun prováděný bez použití mechanizace pro jakoukoliv</t>
  </si>
  <si>
    <t>Přesun hmot pro podlahy teracové lité stanovený z hmotnosti přesunovaného materiálu Příplatek k cenám za přesun prováděný bez použití mechanizace pro jakoukoliv výšku objektu</t>
  </si>
  <si>
    <t>286</t>
  </si>
  <si>
    <t>775413110</t>
  </si>
  <si>
    <t>Montáž podlahového soklíku nebo lišty obvodové (soklové) dřevěné bez základního nátěru lišty ze dřeva tvrdého nebo měkkého, v přírodní barvě přibíjené, s přetme</t>
  </si>
  <si>
    <t>Montáž podlahového soklíku nebo lišty obvodové (soklové) dřevěné bez základního nátěru lišty ze dřeva tvrdého nebo měkkého, v přírodní barvě přibíjené, s přetmelením</t>
  </si>
  <si>
    <t>půdorys 1.NP - návrh 
'skladba P/06; místnost číslo: 
1.02 2*(3.95+3.21)-1.475-0.7-2*0.8+2*0.56-1.62=10.045 [A] 
1.18 2*(3.74+2.38)-2*0.9-0.8-0.7=8.940 [B] 
1.21 2*(3.9+4.45)-0.9=15.800 [C] 
Mezisoučet: 10.045+8.94+15.8=34.785 [D] 
Celkem: 10.045+8.94+15.8=34.785 [E]</t>
  </si>
  <si>
    <t>1. Vcenách 775 41- . . nejsou započteny náklady na dodání lišt (soklíků). Tyto náklady se oceňují ve specifikaci; ztratné lze dohodnout v přiměřené výši.</t>
  </si>
  <si>
    <t>287</t>
  </si>
  <si>
    <t>R61418203</t>
  </si>
  <si>
    <t>lišta podlahová dřevěná dub 25x30mm</t>
  </si>
  <si>
    <t>288</t>
  </si>
  <si>
    <t>775429124</t>
  </si>
  <si>
    <t>Montáž lišty přechodové (vyrovnávací) zaklapnuté</t>
  </si>
  <si>
    <t>půdorys 1.NP - návrh 
'skladba P/06; místnost číslo: 
1.02 2*0.8+0.7=2.300 [A] 
1.18 0.8+0.7=1.500 [B] 
'skladba P/08; místnosti číslo: 
1.07 0,8+3,99+2,57+=1.070 [C] 
Mezisoučet: 2.3+1.5=3.800 [D] 
Celkem: 2.3+1.5=3.800 [E]</t>
  </si>
  <si>
    <t>1. Vceně 775 42-9 . nejsou započteny náklady na dodání lišt, montážních spon nebo montážních základních profilů. Tyto náklady se oceňují ve specifikaci; ztratné lze dohodnout vpřiměřené výši.</t>
  </si>
  <si>
    <t>289</t>
  </si>
  <si>
    <t>290</t>
  </si>
  <si>
    <t>775511611</t>
  </si>
  <si>
    <t>Podlahy vlysové masivní lepené rybinový, řemenový, průpletový vzor s tmelením a broušením, bez povrchové úpravy a olištování z vlysů tl. do 22 mm šířky přes 60</t>
  </si>
  <si>
    <t>Podlahy vlysové masivní lepené rybinový, řemenový, průpletový vzor s tmelením a broušením, bez povrchové úpravy a olištování z vlysů tl. do 22 mm šířky přes 60 do 70 mm, délky přes 400 do 500 mm dub, třída I</t>
  </si>
  <si>
    <t>půdorys 1.NP - návrh 
'skladba P/06; místnost číslo: 
1.01 4.7*5.53+0.075*3.83+0.19*2.92+0.075*3.85+0.41*3.27+3.65*0.81+4.89*2.24-1.25^2/2=41.591 [A] 
1.02 3.95*3.21+0.19*1.475+0.56*1.62+0.26*1.4=14.231 [B] 
1.18 3.74*2.38+0.9*0.115+0.9*0.17=9.158 [C] 
1.21 3.9*4.45=17.355 [D] 
'skladba P/08; místnosti číslo: 
1.07 17.01*23.12-0.79*1.695-0.8*1.72-0.785*(1.85+1.875)-2*0.8*1.875-(0.785+0.8)*1.69=381.953 [E] 
1.07 v oknech 41.591 ve dveřích 2.855*0.66+(4.41+2.91)*0.67+0.1*(6.2+6.14+6.18+6.17+6.15+6.17)+0.59*1.82+2.86*0.31+2.86*0.34+4.285*0.81+0.3*3.99=18.090 [F] 
1.07 v oknech 41.591 ve dveřích 0.1*1.42+0.3*2.78=0.976 [G] 
'skladba P/13; místnosti číslo:  
1.16 23.55*15.25+2.87*0.17+2.905*0.59+(2.895+2.905+2.91)*0.19+2.9*0.6+0.5*6.23+0.3*2.41+(2.95+2.95+2.97+2.96)*0.25+(2.84+2.82+2.835)*0.16+2.81*0.21=373.479 [H] 
1.16 2.97*0.29+2.84*0.19+2.95*0.28+2.81*0.16=2.677 [I] 
1.17 15.14*15.28-4.03*6.14+2.9*0.46+2.905*0.23+2.815*0.15+2.73*0.45+0.5*1.11+0.33*2.41+(2.88+2*2.895)*0.47+2.9*0.49=217.094 [J] 
Mezisoučet: 41.591+14.231+9.158+17.355+381.953+18.09+0.976+373.479+2.677+217.094=1 076.604 [K] 
Celkem: 41.591+14.231+9.158+17.355+381.953+18.09+0.976+373.479+2.677+217.094=1 076.604 [L]</t>
  </si>
  <si>
    <t>291</t>
  </si>
  <si>
    <t>775591311</t>
  </si>
  <si>
    <t>Skládané podlahy - ostatní práce lakování jednotlivé operace základní lak</t>
  </si>
  <si>
    <t>1. V cenách souboru cen 775 59- . . jsou započteny i náklady na dodání materiálu.  
2. Vyrovnání podkladu se oceňuje cenami 776 99-01 . . Vyrovnání podkladu samonivelační stěrkou v části A01 ceníku 776 Podlahy povlakové</t>
  </si>
  <si>
    <t>292</t>
  </si>
  <si>
    <t>775591314</t>
  </si>
  <si>
    <t>Skládané podlahy - ostatní práce lakování jednotlivé operace vrchní lak pro velmi vysokou zátěž (schodiště, taneční sály, restaurace apod.)</t>
  </si>
  <si>
    <t>293</t>
  </si>
  <si>
    <t>775591316</t>
  </si>
  <si>
    <t>Skládané podlahy - ostatní práce lakování jednotlivé operace mezibroušení mezi vrstvami laku</t>
  </si>
  <si>
    <t>294</t>
  </si>
  <si>
    <t>998775103</t>
  </si>
  <si>
    <t>Přesun hmot pro podlahy skládané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</si>
  <si>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</si>
  <si>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295</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</si>
  <si>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</si>
  <si>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</si>
  <si>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</si>
  <si>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777</t>
  </si>
  <si>
    <t>Podlahy lité</t>
  </si>
  <si>
    <t>296</t>
  </si>
  <si>
    <t>777131111</t>
  </si>
  <si>
    <t>Penetrační nátěr podlahy epoxidový předem plněný pískem</t>
  </si>
  <si>
    <t>297</t>
  </si>
  <si>
    <t>777131121</t>
  </si>
  <si>
    <t>Penetrační nátěr prosyp penetračních nátěrů podlahy pískem do 0,5 kg/m2</t>
  </si>
  <si>
    <t>298</t>
  </si>
  <si>
    <t>777521105</t>
  </si>
  <si>
    <t>Krycí stěrka dekorativní polyuretanová, tloušťky přes 2 do 3 mm</t>
  </si>
  <si>
    <t>půdorys 1.PP - návrh 
'skladba P/12 
0.01 5.77*8.25+8.75*6.28=102.553 [A] 
Mezisoučet: 102.553=102.553 [B] 
Celkem: 102.553=102.553 [C]</t>
  </si>
  <si>
    <t>299</t>
  </si>
  <si>
    <t>777622101</t>
  </si>
  <si>
    <t>Uzavírací nátěr podlahy polyuretanový barevný</t>
  </si>
  <si>
    <t>300</t>
  </si>
  <si>
    <t>R777131111</t>
  </si>
  <si>
    <t>301</t>
  </si>
  <si>
    <t>R777131121</t>
  </si>
  <si>
    <t>Penetrační nátěr prosyp penetračních nátěrů stěn pískem do 0,5 kg/m2</t>
  </si>
  <si>
    <t>302</t>
  </si>
  <si>
    <t>R777521105</t>
  </si>
  <si>
    <t>Krycí stěrka stěn dekorativní polyuretanová, tloušťky přes 2 do 3 mm</t>
  </si>
  <si>
    <t>půdorys 1.PP - návrh 
'skladby S/08; místnost číslo: 
0.01 2*(14.12+8.58)*4.26-2.00*1.97=189.464 [A] 
Mezisoučet: 189.464=189.464 [B] 
Celkem: 189.464=189.464 [C]</t>
  </si>
  <si>
    <t>303</t>
  </si>
  <si>
    <t>R777622101</t>
  </si>
  <si>
    <t>Uzavírací nátěr stěn polyuretanový barevný</t>
  </si>
  <si>
    <t>304</t>
  </si>
  <si>
    <t>998777103</t>
  </si>
  <si>
    <t>Přesun hmot pro podlahy lité stanovený z hmotnosti přesunovaného materiálu vodorovná dopravní vzdálenost do 50 m v objektech výšky přes 12 do 24 m</t>
  </si>
  <si>
    <t>305</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</si>
  <si>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</si>
  <si>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</si>
  <si>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</si>
  <si>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306</t>
  </si>
  <si>
    <t>781121011</t>
  </si>
  <si>
    <t>Příprava podkladu před provedením obkladu nátěr penetrační na stěnu</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</si>
  <si>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</si>
  <si>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307</t>
  </si>
  <si>
    <t>781131112</t>
  </si>
  <si>
    <t>Izolace stěny pod obklad izolace nátěrem nebo stěrkou ve dvou vrstvách</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</si>
  <si>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</si>
  <si>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308</t>
  </si>
  <si>
    <t>781474117</t>
  </si>
  <si>
    <t>Montáž obkladů vnitřních stěn z dlaždic keramických lepených flexibilním lepidlem maloformátových hladkých přes 35 do 45 ks/m2</t>
  </si>
  <si>
    <t>půdorys 1.PP - návrh 
'skladby S/06; místnost číslo: 
0.15 (2*(2.705+2.05)-0.9)*1.05=9.041 [A] 
0.16 (2*(4.1+2.06+0.785)-3*0.9-0.8)*1.05=10.910 [B] 
0.17 (2*(4.85+2.34)-1.54)*1.05=13.482 [C] 
0.18 (2*(3.12+2.36+0.15)-1.54-0.9-1.00)*1.05=8.211 [D] 
0.19 (2*(4.16+2.58)-0.9)*1.05=13.209 [E] 
0.20 (2*(0,91+2,645+2,89ú-2*0,8)*1,05=0.200 [F] 
0.21 (2*(2.555+6.17+2*0.9)-0.8-2*0.3)*1.05=20.633 [G] 
0.22 (2*(1.63+1.1)-0.8)*1.05=4.893 [H] 
Mezisoučet: 9.041+10.91+13.482+8.211+13.209+20.633+4.893=80.379 [I] 
'půdorys 1.NP - návrh 
'skladby S/06; místnost číslo: 
1.03 (2*(1.58+0.98)-0.7)*1.05=4.641 [J] 
1.04 (2*(1.9+1.665)-0.8)*1.05=6.647 [K] 
1.05 (2*(1.8+1.895)-2*0.8)*1.05=6.080 [L] 
1.06 (2*(2.335+1.91)-2*0.7-0.8+2*(1.12+0.9)-0.7+2*(1.12+0.9)-0.7)*1.05-2.335*(1.05-0.84)=13.128 [M] 
1.08 (2*(1.98+1.72)-2*0.8)*1.05=6.090 [N] 
1.09 (2*(3.255+3.57)-0.8-2*0.7+2*1.06+0.92+2*1.06+0.92-2*0.7)*1.05-2.92*(1.05-0.86)=16.382 [O] 
1.19 (2*(1.805+2.105)-0.8)*1.05=7.371 [P] 
1.20 (2*(1.76+0.935)-2*0.7+2*(1.71+0.945)-0.7)*1.05=9.030 [Q] 
Mezisoučet: 4.641+6.647+6.08+13.128+6.09+16.382+7.371+9.03=69.369 [R] 
Celkem: 9.041+10.91+13.482+8.211+13.209+20.633+4.893+4.641+6.647+6.08+13.128+6.09+16.382+7.371+9.03=149.748 [S]</t>
  </si>
  <si>
    <t>1. Položky jsou určeny pro všechny druhy povrchových úprav.</t>
  </si>
  <si>
    <t>309</t>
  </si>
  <si>
    <t>59761255</t>
  </si>
  <si>
    <t>obklad keramický hladký přes 35 do 45ks/m2</t>
  </si>
  <si>
    <t>310</t>
  </si>
  <si>
    <t>781474164</t>
  </si>
  <si>
    <t>Montáž obkladů vnitřních stěn z dlaždic keramických lepených flexibilním lepidlem velkoformátových reliéfních nebo z dekorů přes 4 do 6 ks/m2</t>
  </si>
  <si>
    <t>půdorys 1.PP - návrh 
'skladba S/09; místnost číslo: 
0.08 0.82*2.5+4.43*3.00+2*(1.35+2.05)*0.17+1.11*2.5+2.82*3.00+2*(1.35*2.05)*0.17+0.48*2.5=29.872 [A] 
Mezisoučet: 29.872=29.872 [B] 
Celkem: 29.872=29.872 [C]</t>
  </si>
  <si>
    <t>311</t>
  </si>
  <si>
    <t>59761065</t>
  </si>
  <si>
    <t>obklad keramický reliéfní pro interiér přes 4 do 6ks/m2</t>
  </si>
  <si>
    <t>312</t>
  </si>
  <si>
    <t>998781103</t>
  </si>
  <si>
    <t>Přesun hmot pro obklady keramické stanovený z hmotnosti přesunovaného materiálu vodorovná dopravní vzdálenost do 50 m v objektech výšky přes 12 do 24 m</t>
  </si>
  <si>
    <t>313</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</si>
  <si>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</si>
  <si>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</si>
  <si>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</si>
  <si>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314</t>
  </si>
  <si>
    <t>782131111</t>
  </si>
  <si>
    <t>Montáž obkladů stěn z tvrdých kamenů kladených do malty z nejvýše dvou rozdílných druhů pravoúhlých desek ve skladbě se pravidelně opakujících tl. do 25 mm</t>
  </si>
  <si>
    <t>půdorys 1.PP - návrh 
'skladba S/07; místnost číslo: 
0.13 (2*2.99+7.51)*3.65+(2*3.97+7.56)*3.89-2.025*2.9-0.9*2.28-4.13*2.9-1.585*2.9-3.03*2.9=76.249 [A] 
Mezisoučet: 76.249=76.249 [B] 
Celkem: 76.249=76.249 [C]</t>
  </si>
  <si>
    <t>315</t>
  </si>
  <si>
    <t>R58381189</t>
  </si>
  <si>
    <t>deska obkladová travertin povrch vibrovaný hrany řezané vibrované tl 20mm</t>
  </si>
  <si>
    <t>316</t>
  </si>
  <si>
    <t>782991111</t>
  </si>
  <si>
    <t>Obklady z kamene - ostatní práce penetrace podkladu</t>
  </si>
  <si>
    <t>1. V ceně -1411 jsou započteny náklady na vysátí obkladů a setření vlhkým hadrem.  
2. V ceně -1431 jsou započteny i náklady na dodání vosku.</t>
  </si>
  <si>
    <t>317</t>
  </si>
  <si>
    <t>782991421</t>
  </si>
  <si>
    <t>Obklady z kamene - ostatní práce impregnační nátěr včetně základního čištění jednovrstvý</t>
  </si>
  <si>
    <t>318</t>
  </si>
  <si>
    <t>998782103</t>
  </si>
  <si>
    <t>Přesun hmot pro obklady kamenné stanovený z hmotnosti přesunovaného materiálu vodorovná dopravní vzdálenost do 50 m v objektech výšky přes 12 do 60 m</t>
  </si>
  <si>
    <t>319</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</si>
  <si>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</si>
  <si>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</si>
  <si>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</si>
  <si>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</si>
  <si>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</si>
  <si>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320</t>
  </si>
  <si>
    <t>783301303</t>
  </si>
  <si>
    <t>Příprava podkladu zámečnických konstrukcí před provedením nátěru odrezivění odrezovačem bezoplachovým</t>
  </si>
  <si>
    <t>321</t>
  </si>
  <si>
    <t>783301401</t>
  </si>
  <si>
    <t>Příprava podkladu zámečnických konstrukcí před provedením nátěru ometení</t>
  </si>
  <si>
    <t>322</t>
  </si>
  <si>
    <t>783314201</t>
  </si>
  <si>
    <t>Základní antikorozní nátěr zámečnických konstrukcí jednonásobný syntetický standardní</t>
  </si>
  <si>
    <t>ocelové výztužné rámy, 3 vrstvy nátěru 
'půdorys 1.PP - návrh 
HEB220; 24,5 m 39.9=39.900 [A] 
HEB300; 258,3 m 482=482.000 [B] 
IPE600; 31,5 m 68.5=68.500 [C] 
IPE500; 16,8 m 33.4=33.400 [D] 
IPE300; 109,6 m 148.5=148.500 [E] 
'místnost číslo: 
0.02; IPE 120; 7,2 m 3.4=3.400 [F] 
0.01; HEB 220; 72,1 m 95.17=95.170 [G] 
Celkem: 39.9+482+68.5+33.4+148.5+3.4+95.17=870.870 [H] 
870.87 * 3Koeficient množství=2 612.610 [I]</t>
  </si>
  <si>
    <t>784</t>
  </si>
  <si>
    <t>Dokončovací práce - malby a tapety</t>
  </si>
  <si>
    <t>323</t>
  </si>
  <si>
    <t>784181001</t>
  </si>
  <si>
    <t>Pačokování jednonásobné v místnostech výšky do 3,80 m</t>
  </si>
  <si>
    <t>324</t>
  </si>
  <si>
    <t>784181007</t>
  </si>
  <si>
    <t>Pačokování jednonásobné na schodišti o výšce podlaží do 3,80 m</t>
  </si>
  <si>
    <t>325</t>
  </si>
  <si>
    <t>784312021</t>
  </si>
  <si>
    <t>Malby vápenné dvojnásobné, bílé v místnostech výšky do 3,80 m</t>
  </si>
  <si>
    <t>326</t>
  </si>
  <si>
    <t>784312027</t>
  </si>
  <si>
    <t>Malby vápenné dvojnásobné, bílé na schodišti o výšce podlaží do 3,80 m</t>
  </si>
  <si>
    <t>786</t>
  </si>
  <si>
    <t>Dokončovací práce - čalounické úpravy</t>
  </si>
  <si>
    <t>327</t>
  </si>
  <si>
    <t>R78600001</t>
  </si>
  <si>
    <t>Kolejnice závěsů rovné; profil 20x20 mm, nosnost: 40 kg/m, materiál: hliník s patentovaným kluzným systémem, barva RAL dle výběru, včetně kotvení; D+M</t>
  </si>
  <si>
    <t>328</t>
  </si>
  <si>
    <t>R78600002</t>
  </si>
  <si>
    <t>Kolejnice závěsů obloukové; profil 20x20 mm, nosnost: 40 kg/m, materiál: hliník s patentovaným kluzným systémem, barva RAL dle výběru, včetně kotvení; D+M</t>
  </si>
  <si>
    <t>329</t>
  </si>
  <si>
    <t>R78600003</t>
  </si>
  <si>
    <t>Motorový pohon; 40x50x580 mm, výkon: 40W, točivý moment: 1Nm, hlučnost max. 40dB, napájení 230V, krytí IP20, včetně dálkového ovládání; D+M</t>
  </si>
  <si>
    <t>797</t>
  </si>
  <si>
    <t>Orientační systém</t>
  </si>
  <si>
    <t>330</t>
  </si>
  <si>
    <t>R_OS/01</t>
  </si>
  <si>
    <t>MONITOR IS LCD PŘES 40" PRO PROVOZ 24/7</t>
  </si>
  <si>
    <t>331</t>
  </si>
  <si>
    <t>R_OS/02</t>
  </si>
  <si>
    <t>MONITOR IS OCHRANNÝ, ANTIVANDAL KRYT</t>
  </si>
  <si>
    <t>332</t>
  </si>
  <si>
    <t>R_OS/03</t>
  </si>
  <si>
    <t>MIKRO PC INFORMAČNÍHO SYSTÉMU VE FUNKCI ŘÍDÍCÍ JEDNOTKY</t>
  </si>
  <si>
    <t>333</t>
  </si>
  <si>
    <t>R_OS/04</t>
  </si>
  <si>
    <t>SW PRO ŘÍZENÍ SYSTÉMU ODJEZDY/PŘÍJEZDY VLAKŮ NA INF. MONITORU</t>
  </si>
  <si>
    <t>334</t>
  </si>
  <si>
    <t>R_OS/05</t>
  </si>
  <si>
    <t>SW PRO ŘÍZENÍ SYSTÉMU - SW DOPLNĚNÍ ŘÍDÍCÍHO SERVERU INFORMAČNÍHO SYSTÉMU</t>
  </si>
  <si>
    <t>335</t>
  </si>
  <si>
    <t>R_OS/06</t>
  </si>
  <si>
    <t>ÚPRAVA DATOVÝCH A NAPÁJECÍCH ROZVODŮ</t>
  </si>
  <si>
    <t>798</t>
  </si>
  <si>
    <t>Dopravní zařízení</t>
  </si>
  <si>
    <t>336</t>
  </si>
  <si>
    <t>R79800001</t>
  </si>
  <si>
    <t>Vertikální zdvihací plošina, rozměr šachty: 1750x3005 mm, kabina 1150x2940x2000 mm, hydraulický pohon, nosnost 1500 kg, 2 stanice; bližší specifikace v projekto</t>
  </si>
  <si>
    <t>Vertikální zdvihací plošina, rozměr šachty: 1750x3005 mm, kabina 1150x2940x2000 mm, hydraulický pohon, nosnost 1500 kg, 2 stanice; bližší specifikace v projektové dokumentaci; D+M</t>
  </si>
  <si>
    <t>337</t>
  </si>
  <si>
    <t>R79800002</t>
  </si>
  <si>
    <t>Eskalátor, svislý zdvih 4515 mm, šířka schodnice 800 mm; bližší specifikace v projektové dokumentaci; D+M</t>
  </si>
  <si>
    <t>799</t>
  </si>
  <si>
    <t>Konstrukce ostatní</t>
  </si>
  <si>
    <t>338</t>
  </si>
  <si>
    <t>R_OV/04</t>
  </si>
  <si>
    <t>Květník z pohledového betonu, povrch přírodní hladký, 1200x1200x700 mm; D+M</t>
  </si>
  <si>
    <t>339</t>
  </si>
  <si>
    <t>R_OV/05</t>
  </si>
  <si>
    <t>Lavička parková na centrální noze, 1815x625x800 mm, konstrukce z hliníkové slitiny, sedák a opěradlo z akátových lamel, včetně kotvení a betonového základu; D+M</t>
  </si>
  <si>
    <t>340</t>
  </si>
  <si>
    <t>R_OV/08</t>
  </si>
  <si>
    <t>Revizní dvířka po obklad, 400x600 mm, klik systém, pozinkovaný plech; D+M</t>
  </si>
  <si>
    <t>341</t>
  </si>
  <si>
    <t>R_OV/09</t>
  </si>
  <si>
    <t>Umyvadlo WC ženy, umělý kámen Corian, 2900x500x400 mm, s průběžným žlabem pro odtok vody, včetně nosného rámu, D+M</t>
  </si>
  <si>
    <t>342</t>
  </si>
  <si>
    <t>R_OV/10</t>
  </si>
  <si>
    <t>Umyvadlo WC muži, umělý kámen Corian, 2200x500x400 mm, s průběžným žlabem pro odtok vody, včetně nosného rámu, D+M</t>
  </si>
  <si>
    <t>343</t>
  </si>
  <si>
    <t>R_OV/11</t>
  </si>
  <si>
    <t>Kuchyňka, pracovní deska Corian se dřezem, 1000x600 mm, D+M</t>
  </si>
  <si>
    <t>bližší informace viz Tabulka ostatních výrobků</t>
  </si>
  <si>
    <t>344</t>
  </si>
  <si>
    <t>R_OV/43</t>
  </si>
  <si>
    <t>Zrcadlo, 1200x1800mm, mosazný rám, montážní materiál, D+M</t>
  </si>
  <si>
    <t>detailnější informace viz Ostatní výrobek OV/43</t>
  </si>
  <si>
    <t>345</t>
  </si>
  <si>
    <t>R_OV/46</t>
  </si>
  <si>
    <t>Závěsný přebalovací pult, 870x457x457 mm, sklápěcí, s bezpečnostními popruhy, nosnost: min. 20 kg; D+M</t>
  </si>
  <si>
    <t>129</t>
  </si>
  <si>
    <t>916241212</t>
  </si>
  <si>
    <t>Osazení obrubníku kamenného se zřízením lože, s vyplněním a zatřením spár cementovou maltou stojatého bez boční opěry, do lože z betonu prostého</t>
  </si>
  <si>
    <t>kamenické výrobky 
KA/03 24=24.000 [A] 
Celkem: 24=24.000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</si>
  <si>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</si>
  <si>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130</t>
  </si>
  <si>
    <t>58380007</t>
  </si>
  <si>
    <t>obrubník kamenný žulový přímý 1000x150x250mm</t>
  </si>
  <si>
    <t>131</t>
  </si>
  <si>
    <t>919726122</t>
  </si>
  <si>
    <t>Geotextilie netkaná pro ochranu, separaci nebo filtraci měrná hmotnost přes 200 do 300 g/m2</t>
  </si>
  <si>
    <t>skladba SE/01 
14.46*11.92+8.16*2.3-1.92*7.23-3.31*4.09-4*1.2*1.2=157.952 [A] 
Celkem: 157.952=157.952 [B]</t>
  </si>
  <si>
    <t>1. V cenách jsou započteny i náklady na položení a dodání geotextilie včetně přesahů.</t>
  </si>
  <si>
    <t>132</t>
  </si>
  <si>
    <t>935114111</t>
  </si>
  <si>
    <t>Štěrbinový odvodňovací betonový žlab se základem z betonu prostého a s obetonováním rozměru 220x260 mm (mikroštěrbinový) bez vnitřního spádu</t>
  </si>
  <si>
    <t>ostatní prvky 
OV/44 26.4=26.400 [A] 
Celkem: 26.4=26.400 [B]</t>
  </si>
  <si>
    <t>1. Vceně jsou započteny i náklady na dodání štěrbinového žlabu včetně čistícího kusu, vpusťového kusu a záslepky, které jsou poměrově přepočteny na 1 bm žlabu.</t>
  </si>
  <si>
    <t>133</t>
  </si>
  <si>
    <t>949101112</t>
  </si>
  <si>
    <t>Lešení pomocné pracovní pro objekty pozemních staveb pro zatížení do 150 kg/m2, o výšce lešeňové podlahy přes 1,9 do 3,5 m</t>
  </si>
  <si>
    <t>1.PP 1387.01/3=462.337 [A] 
1.NP 194.71/3=64.903 [B] 
Mezipatro 1.NP 462.337 2.NP 76.86/3=25.620 [C] 
Celkem: 462.337+64.903+25.62=552.860 [D]</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</si>
  <si>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  
do podlahových ploch nejsou započteny plochy restaurovaných mísnotností, tyto jsou započítány v soupise 'Restaurátoské práce'</t>
  </si>
  <si>
    <t>134</t>
  </si>
  <si>
    <t>952901114</t>
  </si>
  <si>
    <t>Vyčištění budov nebo objektů před předáním do užívání budov bytové nebo občanské výstavby, světlé výšky podlaží přes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</si>
  <si>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do podlahových ploch nejsou započteny plochy restaurovaných mísnotností, tyto jsou započítány v soupise 'Restaurátoské práce'</t>
  </si>
  <si>
    <t>135</t>
  </si>
  <si>
    <t>953943211</t>
  </si>
  <si>
    <t>Osazování drobných kovových předmětů kotvených do stěny hasicího přístroje</t>
  </si>
  <si>
    <t>Tabulka ostatních výrobků 
OV/06 12=12.000 [A] 
OV/07 4=4.000 [B] 
Celkem: 12+4=16.000 [C]</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</si>
  <si>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</si>
  <si>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136</t>
  </si>
  <si>
    <t>44932114</t>
  </si>
  <si>
    <t>přístroj hasicí ruční práškový PG 6 LE</t>
  </si>
  <si>
    <t>998</t>
  </si>
  <si>
    <t>Přesun hmot</t>
  </si>
  <si>
    <t>137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</si>
  <si>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</si>
  <si>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</si>
  <si>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</si>
  <si>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</si>
  <si>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101-03</t>
  </si>
  <si>
    <t>Restaurátorské práce</t>
  </si>
  <si>
    <t>SO 101-03</t>
  </si>
  <si>
    <t>003</t>
  </si>
  <si>
    <t>Lešení</t>
  </si>
  <si>
    <t>943111111</t>
  </si>
  <si>
    <t>Montáž lešení prostorového trubkového lehkého pracovního bez podlah s provozním zatížením tř. 3 do 200 kg/m2, výšky do 10 m</t>
  </si>
  <si>
    <t>1. Montáž lešení prostorového trubkového lehkého výšky přes 30 m se oceňuje individuálně.  
2. Montáž lešeňové podlahy se oceňuje cenami souboru cen 949 21 Montáž lešeňové podlahy pro trubková lešení.</t>
  </si>
  <si>
    <t>943111211</t>
  </si>
  <si>
    <t>Montáž lešení prostorového trubkového lehkého pracovního bez podlah Příplatek za první a každý další den použití lešení k ceně -1111</t>
  </si>
  <si>
    <t>2996.25*30*8=719 100.000 [A] 
Celkem: 719100=719 100.000 [B]</t>
  </si>
  <si>
    <t>943111811</t>
  </si>
  <si>
    <t>Demontáž lešení prostorového trubkového lehkého pracovního bez podlah s provozním zatížením tř. 3 do 200 kg/m2, výšky do 10 m</t>
  </si>
  <si>
    <t>1. Demontáž lešení prostorového trubkového lehkého výšky přes 30 m se oceňuje individuálně.  
2. Demontáž lešeňové podlahy se oceňuje cenami souboru cen 949 21-18 Demontáž lešeňové podlahy pro trubková lešení.</t>
  </si>
  <si>
    <t>949211111</t>
  </si>
  <si>
    <t>Montáž lešeňové podlahy pro trubková lešení z fošen, prken nebo dřevěných sbíjených lešeňových dílců s příčníky nebo podélníky, ve výšce do 10 m</t>
  </si>
  <si>
    <t>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</si>
  <si>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</si>
  <si>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Montáž lešeňové podlahy pro trubková lešení Příplatek za první a každý další den použití lešení k ceně -1111 nebo -1112</t>
  </si>
  <si>
    <t>399.5*30*8=95 880.000 [A] 
Celkem: 95880=95 880.000 [B]</t>
  </si>
  <si>
    <t>949211811</t>
  </si>
  <si>
    <t>Demontáž lešeňové podlahy pro trubková lešení z fošen, prken nebo dřevěných sbíjených lešeňových dílců s příčníky nebo podélníky, ve výšce do 10 m</t>
  </si>
  <si>
    <t>1. Ceny -1811 až -1822 lze použít i pro demontáž lešeňové podlahy ve světlíku nebo šachtě o půdorysné ploše přes 6 m2.  
2. Demontáž lešeňové podlahy ve výšce přes 25 m se oceňuje individuálně.</t>
  </si>
  <si>
    <t>003.1</t>
  </si>
  <si>
    <t>4096.4*30*8=983 136.000 [A] 
Celkem: 983136=983 136.000 [B]</t>
  </si>
  <si>
    <t>372.4*30*8=89 376.000 [A] 
Celkem: 89376=89 376.000 [B]</t>
  </si>
  <si>
    <t>003.2</t>
  </si>
  <si>
    <t>1501.29*30*8=360 309.600 [A] 
Celkem: 360309.6=360 309.600 [B]</t>
  </si>
  <si>
    <t>357.45*30*8=85 788.000 [A] 
Celkem: 85788=85 788.000 [B]</t>
  </si>
  <si>
    <t>003.3</t>
  </si>
  <si>
    <t>40.92*30=1 227.600 [A] 
Celkem: 1227.6=1 227.600 [B]</t>
  </si>
  <si>
    <t>003.4</t>
  </si>
  <si>
    <t>009</t>
  </si>
  <si>
    <t>978011161</t>
  </si>
  <si>
    <t>Otlučení vápenných nebo vápenocementových omítek vnitřních ploch stropů, v rozsahu přes 30 do 50 %</t>
  </si>
  <si>
    <t>978013161</t>
  </si>
  <si>
    <t>Otlučení vápenných nebo vápenocementových omítek vnitřních ploch stěn s vyškrabáním spar, s očištěním zdiva, v rozsahu přes 30 do 50 %</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</si>
  <si>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</si>
  <si>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985132111</t>
  </si>
  <si>
    <t>Očištění ploch líce kleneb a podhledů tlakovou vodou</t>
  </si>
  <si>
    <t>985132311</t>
  </si>
  <si>
    <t>Očištění ploch líce kleneb a podhledů ruční dočištění ocelovými kartáči</t>
  </si>
  <si>
    <t>009.1</t>
  </si>
  <si>
    <t>009.2</t>
  </si>
  <si>
    <t>009.3</t>
  </si>
  <si>
    <t>009.4</t>
  </si>
  <si>
    <t>011</t>
  </si>
  <si>
    <t>Budovy a haly - zděné a monolitické</t>
  </si>
  <si>
    <t>998011002</t>
  </si>
  <si>
    <t>Přesun hmot pro budovy zděné v do 12 m</t>
  </si>
  <si>
    <t>011.1</t>
  </si>
  <si>
    <t>011.2</t>
  </si>
  <si>
    <t>011.3</t>
  </si>
  <si>
    <t>011.4</t>
  </si>
  <si>
    <t>061</t>
  </si>
  <si>
    <t>Úpravy povrchů vnitřních</t>
  </si>
  <si>
    <t>R6113154-O1</t>
  </si>
  <si>
    <t>Oprava vápenné omítky vnitřních ploch štukové dvouvrstvé, tloušťky do 20 mm a tloušťky štuku do 3 mm stropů členitých, v rozsahu opravované plochy přes 30 do 50</t>
  </si>
  <si>
    <t>Oprava vápenné omítky vnitřních ploch štukové dvouvrstvé, tloušťky do 20 mm a tloušťky štuku do 3 mm stropů členitých, v rozsahu opravované plochy přes 30 do 50%</t>
  </si>
  <si>
    <t>R6113154-O2</t>
  </si>
  <si>
    <t>Oprava vápenné omítky vnitřních ploch Příplatek k cenám za každých dalších 10 mm tloušťky omítky stropů členitých,v rozsahu opravované plochy přes 30 do 50%</t>
  </si>
  <si>
    <t>R6123154-O3</t>
  </si>
  <si>
    <t>Oprava vápenné omítky vnitřních ploch štukové dvouvrstvé, tloušťky do 20 mm a tloušťky štuku do 3 mm stěn členitých, v rozsahu opravované plochy přes 30 do 50%</t>
  </si>
  <si>
    <t>R6123154-O4</t>
  </si>
  <si>
    <t>Oprava vápenné omítky vnitřních ploch Příplatek k cenám za každých dalších 10 mm tloušťky omítky stěn členitých, v rozsahu opravované plochy přes 30 do 50%</t>
  </si>
  <si>
    <t>1. Množství měrných jednotek se určuje v m2 rozvinuté plochy.</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</si>
  <si>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</si>
  <si>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</si>
  <si>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</si>
  <si>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061.1</t>
  </si>
  <si>
    <t>061.2</t>
  </si>
  <si>
    <t>061.3</t>
  </si>
  <si>
    <t>061.4</t>
  </si>
  <si>
    <t>R-T.02</t>
  </si>
  <si>
    <t>Prvek T.02. Nový dřevěný obklad</t>
  </si>
  <si>
    <t>R-T.03</t>
  </si>
  <si>
    <t>Prvek T.03. Stávající dřevěný obklad</t>
  </si>
  <si>
    <t>766.1</t>
  </si>
  <si>
    <t>R-T.04</t>
  </si>
  <si>
    <t>Prvek T.04. Parapet oken z nástupiště do velkého sálu a kavárny</t>
  </si>
  <si>
    <t>R-T.05</t>
  </si>
  <si>
    <t>Prvek T.05. Parapet oken z koridoru do velkého sálu a kavárny</t>
  </si>
  <si>
    <t>R-Zi.09</t>
  </si>
  <si>
    <t>Prvek Zi.09. Boční svítidlo</t>
  </si>
  <si>
    <t>767.1</t>
  </si>
  <si>
    <t>R-Zi.06</t>
  </si>
  <si>
    <t>Prvek Zi.05. Větrací mřížka</t>
  </si>
  <si>
    <t>R-Zi.07</t>
  </si>
  <si>
    <t>Prvek Zi.07. Lustr</t>
  </si>
  <si>
    <t>767.2</t>
  </si>
  <si>
    <t>R-Zi.05</t>
  </si>
  <si>
    <t>R-1N.105</t>
  </si>
  <si>
    <t>Prvek 1N.105. Vykládaná keramika (mozaika) obdélníkového tvaru na pilastru - obrazec květinových prvků - kvetoucí strom</t>
  </si>
  <si>
    <t>R-1N.106</t>
  </si>
  <si>
    <t>Prvek 1N.106. Vykládaná keramika (mozaika) obdélníkového tvaru na pilastru - obrazec květinových prvků - kvetoucí strom</t>
  </si>
  <si>
    <t>R-1N.107</t>
  </si>
  <si>
    <t>Prvek 1N.107. Vykládaná keramika (mozaika) obdélníkového tvaru na pilastru - obrazec květinových prvků - kvetoucí strom</t>
  </si>
  <si>
    <t>R-1N.108</t>
  </si>
  <si>
    <t>Prvek 1N.108. Vykládaná keramika (mozaika) obdélníkového tvaru na pilastru - obrazec květinových prvků - kvetoucí strom</t>
  </si>
  <si>
    <t>R-1N.109</t>
  </si>
  <si>
    <t>Prvek 1N.109. Vykládaná keramika (mozaika) obdélníkového tvaru na pilastru - obrazec květinových prvků - kvetoucí strom</t>
  </si>
  <si>
    <t>R-1N.110</t>
  </si>
  <si>
    <t>Prvek 1N.110. Vykládaná keramika (mozaika) obdélníkového tvaru na pilastru - obrazec květinových prvků - kvetoucí strom</t>
  </si>
  <si>
    <t>R-1N.111</t>
  </si>
  <si>
    <t>Prvek 1N.111. Vykládaná keramika (mozaika) obdélníkového tvaru na pilastru - obrazec květinových prvků - kvetoucí strom</t>
  </si>
  <si>
    <t>R-1N.112</t>
  </si>
  <si>
    <t>Prvek 1N.112. Vykládaná keramika (mozaika) obdélníkového tvaru na pilastru - obrazec květinových prvků - kvetoucí strom</t>
  </si>
  <si>
    <t>R-1N.113</t>
  </si>
  <si>
    <t>Prvek 1N.113. Vykládaná keramika (mozaika) obdélníkového tvaru na pilastru - obrazec ženy - alegorie Rybářství</t>
  </si>
  <si>
    <t>R-1N.114</t>
  </si>
  <si>
    <t>Prvek 1N.114. Vykládaná keramika (mozaika) obdélníkového tvaru na pilastru - obrazec ženy - alegorie Lovu</t>
  </si>
  <si>
    <t>R-1N.115</t>
  </si>
  <si>
    <t>Prvek 1N.115. Vykládaná keramika (mozaika) obdélníkového tvaru na pilastru - obrazec ženy - alegorie Zimy z cyklu čtvero ročních období</t>
  </si>
  <si>
    <t>R-1N.116</t>
  </si>
  <si>
    <t>Prvek 1N.116. Vykládaná keramika (mozaika) obdélníkového tvaru na pilastru - obrazec ženy - alegorie Jaro z cyklu čtvero ročních období</t>
  </si>
  <si>
    <t>R-1N.117</t>
  </si>
  <si>
    <t>Prvek 1N.117. Vykládaná keramika (mozaika) obdélníkového tvaru na pilastru - obrazec ženy - alegorie Podzim z cyklu čtvero ročních období</t>
  </si>
  <si>
    <t>R-1N.118</t>
  </si>
  <si>
    <t>Prvek 1N.118. Vykládaná keramika (mozaika) obdélníkového tvaru na pilastru - obrazec ženy - alegorie Léto z cyklu čtvero ročních období</t>
  </si>
  <si>
    <t>R-1N.119</t>
  </si>
  <si>
    <t>Prvek 1N.119. Vykládaná keramika (mozaika) obdélníkového tvaru na pilastru - obrazec ženy - alegorie Polní práce</t>
  </si>
  <si>
    <t>R-1N.120</t>
  </si>
  <si>
    <t>Prvek 1N.120. Vykládaná keramika (mozaika) obdélníkového tvaru na pilastru - obrazec ženy - alegorie Hospodářské práce</t>
  </si>
  <si>
    <t>781.1</t>
  </si>
  <si>
    <t>R-KER1</t>
  </si>
  <si>
    <t>Replika původní keramické dlažby - viz půdorys 1.NP navrhovaný stav</t>
  </si>
  <si>
    <t>R-MAL10</t>
  </si>
  <si>
    <t>klenební oblouk mezi okny - cca 4 x 6,8 m - předpoklad výzdoby z 80 %, 14 ks oblouků</t>
  </si>
  <si>
    <t>784.1</t>
  </si>
  <si>
    <t>R-MAL1</t>
  </si>
  <si>
    <t>klenebné pasy (v ose D, E a 1, 2, 3, 4)</t>
  </si>
  <si>
    <t>bm</t>
  </si>
  <si>
    <t>R-MAL2</t>
  </si>
  <si>
    <t>zdobné štukové rámce, lemování hlavic a patek sloupů, parapetní rám</t>
  </si>
  <si>
    <t>R-MAL3</t>
  </si>
  <si>
    <t>soutiskové šablony na nábězích hlavic sloupů - rohový sloup</t>
  </si>
  <si>
    <t>R-MAL4</t>
  </si>
  <si>
    <t>soutiskové šablony na nábězích hlavic sloupů - krajní sloup</t>
  </si>
  <si>
    <t>R-MAL5</t>
  </si>
  <si>
    <t>soutiskové šablony na nábězích hlavic sloupů - střední sloup</t>
  </si>
  <si>
    <t>R-MAL6</t>
  </si>
  <si>
    <t>Rekonstrukce zlacených dekorů stylizovaných sluncí</t>
  </si>
  <si>
    <t>784.2</t>
  </si>
  <si>
    <t>R-MAL7</t>
  </si>
  <si>
    <t>klenebný pás mezi vitrážovými okny - cca 4 x 30 m</t>
  </si>
  <si>
    <t>R-MAL8</t>
  </si>
  <si>
    <t>Znak</t>
  </si>
  <si>
    <t>R-MAL9</t>
  </si>
  <si>
    <t>Rekonstrukce malby na čelní stěně - naproti nalezenému znaku</t>
  </si>
  <si>
    <t>784.3</t>
  </si>
  <si>
    <t>R-MAL11</t>
  </si>
  <si>
    <t>strop a fabion - nefigurální malby s rostlinými motivy - předpoklad 40 % plochy</t>
  </si>
  <si>
    <t>R-MAL12</t>
  </si>
  <si>
    <t>790</t>
  </si>
  <si>
    <t>Restaurování štukových prvků</t>
  </si>
  <si>
    <t>R-STU13</t>
  </si>
  <si>
    <t>Obnova fabionu stropu včetně zubořezu</t>
  </si>
  <si>
    <t>R-STU14</t>
  </si>
  <si>
    <t>Obnova štukového dekorativního pruhu na stropu po obvodu místnosti</t>
  </si>
  <si>
    <t>R-STU15</t>
  </si>
  <si>
    <t>Obnova štukového dekorativního pruhu na stopě, spojující stropní fabion a stěnu</t>
  </si>
  <si>
    <t>790.1</t>
  </si>
  <si>
    <t>R-1N.161</t>
  </si>
  <si>
    <t>Maskaron s královskou korunou. Maska má dlouhé vlasy svázané po stranách. Na hlavě má trojcípou korunku. Masku lemuje pole patrně lipového listoví.</t>
  </si>
  <si>
    <t>R-1N.162</t>
  </si>
  <si>
    <t>Maskaron s královskou korunou. Maska je patrně mužský obličej s vlasy překrytými děčkou. Obličej má výraznou ofinu. Na hlavě má trojcípou korunku. Masku lemuje</t>
  </si>
  <si>
    <t>Maskaron s královskou korunou. Maska je patrně mužský obličej s vlasy překrytými děčkou. Obličej má výraznou ofinu. Na hlavě má trojcípou korunku. Masku lemuje pole patrně lipového listoví.</t>
  </si>
  <si>
    <t>R-1N.164</t>
  </si>
  <si>
    <t>Maskaron s královskou korunou. Maska je patrně mužský obličej s delšími rovnými vlasy. Obličej má výraznou ofinu. Na hlavě má pěticípou korunku. Masku lemuje po</t>
  </si>
  <si>
    <t>Maskaron s královskou korunou. Maska je patrně mužský obličej s delšími rovnými vlasy. Obličej má výraznou ofinu. Na hlavě má pěticípou korunku. Masku lemuje pole s haluzemi.</t>
  </si>
  <si>
    <t>R-1N.165</t>
  </si>
  <si>
    <t>Maskaron s královskou korunou. Maska je patrně mužský obličej s rovnými vlasy. Na hlavě má trojcípou korunku. Masku lemuje pole s dubovými haluzemi.</t>
  </si>
  <si>
    <t>R-1N.166</t>
  </si>
  <si>
    <t>Maskaron s královskou korunou. Maska je rysy spíše ženského obličeje se zakrytými vlasy. Na hlavě má trojcípou korunku. Masku lemuje pole s dubovými haluzemi.</t>
  </si>
  <si>
    <t>R-1N.167</t>
  </si>
  <si>
    <t>Maskaron s královskou korunou. Maska má rysy spíše mužského obličeje se zvlněnými vlasy. Na hlavě má trojcípou korunku. Masku lemuje pole s haluzemi.</t>
  </si>
  <si>
    <t>R-1N.168</t>
  </si>
  <si>
    <t>R-1N.169</t>
  </si>
  <si>
    <t>Maskaron s královskou korunou. Maskaron má rysy spíše mužského obličeje s kratšími rovnými vlasy. Na hlavě má pěticípou korunku. Masku lemuje pole s lipovými ha</t>
  </si>
  <si>
    <t>Maskaron s královskou korunou. Maskaron má rysy spíše mužského obličeje s kratšími rovnými vlasy. Na hlavě má pěticípou korunku. Masku lemuje pole s lipovými haluzemi.</t>
  </si>
  <si>
    <t>R-1N.170</t>
  </si>
  <si>
    <t>Maskaron s královskou korunou. Maska má rysy spíše ženského obličeje s dlouhými rovnými vlasy překrytými čepcem. Na hlavě má trojcípou korunku. Masku lemuje pol</t>
  </si>
  <si>
    <t>Maskaron s královskou korunou. Maska má rysy spíše ženského obličeje s dlouhými rovnými vlasy překrytými čepcem. Na hlavě má trojcípou korunku. Masku lemuje pole s lipovými haluzemi.</t>
  </si>
  <si>
    <t>R-1N.171</t>
  </si>
  <si>
    <t>R-STU7</t>
  </si>
  <si>
    <t>Štukatérská oprava římsy v úrovni maskaronů</t>
  </si>
  <si>
    <t>R-STU8</t>
  </si>
  <si>
    <t>Obnova fabionů a hran klenbových pasů</t>
  </si>
  <si>
    <t>R-STU9</t>
  </si>
  <si>
    <t>Obnova fabionů uvnitř polí klenbového stropu</t>
  </si>
  <si>
    <t>R-ST10</t>
  </si>
  <si>
    <t>Obnova ostatních fabionů a hran - pod římsou a spodní a horní ostění oken ve 2.NP</t>
  </si>
  <si>
    <t>790.2</t>
  </si>
  <si>
    <t>R-1N.121</t>
  </si>
  <si>
    <t>Prvek 1N.121. Štuková výzdoba pasu klenby - vegetativní pletenec vinné révy ve spodní části doplňěnými postavičkami puttů s drobnými zvířecími motivy - putta s</t>
  </si>
  <si>
    <t>Prvek 1N.121. Štuková výzdoba pasu klenby - vegetativní pletenec vinné révy ve spodní části doplňěnými postavičkami puttů s drobnými zvířecími motivy - putta s husou ve spodní části pasu - putta s husou a stylizovaný vlk</t>
  </si>
  <si>
    <t>R-1N.122</t>
  </si>
  <si>
    <t>Prvek 1N.122. Štuková výzdoba pasu klenby - vegetativní pletenec vinné révy ve spodní části doplňěnými postavičkami puttů s drobnými zvířecími motivy - putta s</t>
  </si>
  <si>
    <t>Prvek 1N.122. Štuková výzdoba pasu klenby - vegetativní pletenec vinné révy ve spodní části doplňěnými postavičkami puttů s drobnými zvířecími motivy - putta s husou ve spodní části pasu - dva putti pod vinnou révou</t>
  </si>
  <si>
    <t>R-1N.123</t>
  </si>
  <si>
    <t>Prvek 1N.123. Štuková výzdoba pasu klenby - vegetativní pletenec vinné révy ve spodní části doplňěnými postavičkami puttů s drobnými zvířecími motivy - putta s</t>
  </si>
  <si>
    <t>Prvek 1N.123. Štuková výzdoba pasu klenby - vegetativní pletenec vinné révy ve spodní části doplňěnými postavičkami puttů s drobnými zvířecími motivy - putta s husou ve spodní části pasu - putta se zvětšeninou patrně kosa a patrně krocan pod vinnou révou</t>
  </si>
  <si>
    <t>R-1N.124</t>
  </si>
  <si>
    <t>Prvek 1N.124. Štuková výzdoba pasu klenby - vegetativní pletenec vinné révy ve spodní části doplňěnými postavičkami puttů s drobnými zvířecími motivy - putta s</t>
  </si>
  <si>
    <t>Prvek 1N.124. Štuková výzdoba pasu klenby - vegetativní pletenec vinné révy ve spodní části doplňěnými postavičkami puttů s drobnými zvířecími motivy - putta s husou ve spodní části pasu - stylizovaná ještěrka ve spodní části pasu, pod úponky vinné révy</t>
  </si>
  <si>
    <t>R-1N.125</t>
  </si>
  <si>
    <t>Prvek 1N.125. Štuková výzdoba pasu klenby - vegetativní pletenec vinné révy ve spodní části doplňěnými postavičkami puttů s drobnými zvířecími motivy - ptáček v</t>
  </si>
  <si>
    <t>Prvek 1N.125. Štuková výzdoba pasu klenby - vegetativní pletenec vinné révy ve spodní části doplňěnými postavičkami puttů s drobnými zvířecími motivy - ptáček ve vegetativních motivech a ptáček sedící zády k divákům v pravém dolním rohu</t>
  </si>
  <si>
    <t>R-1N.126</t>
  </si>
  <si>
    <t>Prvek 1N.126. Štuková výzdoba pasu klenby - vegetativní pletenec vinné révy ve spodní části doplňěnými postavičkami puttů s drobnými zvířecími motivy - had pod</t>
  </si>
  <si>
    <t>Prvek 1N.126. Štuková výzdoba pasu klenby - vegetativní pletenec vinné révy ve spodní části doplňěnými postavičkami puttů s drobnými zvířecími motivy - had pod vinnou révou a putta se stylizovanou volavkou</t>
  </si>
  <si>
    <t>R-1N.127</t>
  </si>
  <si>
    <t>Prvek 1N.127. Štuková výzdoba pasu klenby - vegetativní pletenec vinné révy ve spodní části doplňěnými postavičkami puttů s drobnými zvířecími motivy - chlapec</t>
  </si>
  <si>
    <t>Prvek 1N.127. Štuková výzdoba pasu klenby - vegetativní pletenec vinné révy ve spodní části doplňěnými postavičkami puttů s drobnými zvířecími motivy - chlapec s dívkou sklízí hrozny a putta chlapec a dívka</t>
  </si>
  <si>
    <t>R-1N.128</t>
  </si>
  <si>
    <t>Prvek 1N.128. Štuková výzdoba pasu klenby - vegetativní pletenec vinné révy ve spodní části doplňěnými postavičkami puttů s drobnými zvířecími motivy - putti sk</t>
  </si>
  <si>
    <t>Prvek 1N.128. Štuková výzdoba pasu klenby - vegetativní pletenec vinné révy ve spodní části doplňěnými postavičkami puttů s drobnými zvířecími motivy - putti sklízející hrozny</t>
  </si>
  <si>
    <t>R-1N.129</t>
  </si>
  <si>
    <t>Prvek 1N.129. Štuková výzdoba pasu klenby - vegetativní pletenec vinné révy ve spodní části doplňěnými postavičkami puttů s drobnými zvířecími motivy - putti sk</t>
  </si>
  <si>
    <t>Prvek 1N.129. Štuková výzdoba pasu klenby - vegetativní pletenec vinné révy ve spodní části doplňěnými postavičkami puttů s drobnými zvířecími motivy - putti sklízející hrozny</t>
  </si>
  <si>
    <t>R-1N.130</t>
  </si>
  <si>
    <t>Prvek 1N.130. Štuková výzdoba pasu klenby - vegetativní pletenec vinné révy ve spodní části doplňěnými postavičkami puttů s drobnými zvířecími motivy - vinná ré</t>
  </si>
  <si>
    <t>Prvek 1N.130. Štuková výzdoba pasu klenby - vegetativní pletenec vinné révy ve spodní části doplňěnými postavičkami puttů s drobnými zvířecími motivy - vinná réva s ptáčkem v levém rohu a vinná réva s pátčkem v pravém rohu</t>
  </si>
  <si>
    <t>R-1N.131</t>
  </si>
  <si>
    <t>Prvek 1N.131. Štuková výzdoba pasu klenby - vegetativní pletenec vinné révy ve spodní části doplňěnými postavičkami puttů s drobnými zvířecími motivy - vinná ré</t>
  </si>
  <si>
    <t>Prvek 1N.131. Štuková výzdoba pasu klenby - vegetativní pletenec vinné révy ve spodní části doplňěnými postavičkami puttů s drobnými zvířecími motivy - vinná réva s ptáčkem čechrajícím si peří a vinná réva s ještěrkou</t>
  </si>
  <si>
    <t>R-1N.132</t>
  </si>
  <si>
    <t>Prvek 1N.132. Štuková výzdoba pasu klenby - vegetativní pletenec vinné révy ve spodní části doplňěnými postavičkami puttů s drobnými zvířecími motivy - putta se</t>
  </si>
  <si>
    <t>Prvek 1N.132. Štuková výzdoba pasu klenby - vegetativní pletenec vinné révy ve spodní části doplňěnými postavičkami puttů s drobnými zvířecími motivy - putta sedící pod pelikánem a patrně labuť</t>
  </si>
  <si>
    <t>R-1N.133</t>
  </si>
  <si>
    <t>Prvek 1N.133. Maskaron - v listech pod deskou hlavice pilíře - patrně mužský obličej</t>
  </si>
  <si>
    <t>R-1N.134</t>
  </si>
  <si>
    <t>Prvek 1N.134. Štuková výzdoba - okřídlené železniční kolo - pod deskou hlavice z čelní strany sloupů a na pilastrech</t>
  </si>
  <si>
    <t>R-1N.135</t>
  </si>
  <si>
    <t>Prvek 1N.135. Maskaron - v listech pod deskou hlavice středního sloupu - patrně mužský obličej</t>
  </si>
  <si>
    <t>R-1N.136</t>
  </si>
  <si>
    <t>Prvek 1N.136. Maskaron - v listech pod deskou hlavice středního sloupu - patrně mužský obličej, který lemují hrozny vinné révy</t>
  </si>
  <si>
    <t>R-1N.137</t>
  </si>
  <si>
    <t>Prvek 1N.137. Maskaron - pod deskou hlavice pilastru - patrně mužský obličej</t>
  </si>
  <si>
    <t>R-1N.138</t>
  </si>
  <si>
    <t>Prvek 1N.138. Maskaron - v listech pod deskou hlavice středního sloupu - patrně mužský obličej</t>
  </si>
  <si>
    <t>R-1N.139</t>
  </si>
  <si>
    <t>Prvek 1N.139. Maskaron - v listech pod deskou hlavice středního sloupu - patrně mužský obličej</t>
  </si>
  <si>
    <t>R-1N.140</t>
  </si>
  <si>
    <t>Prvek 1N.140. Maskaron - v listech pod deskou hlavice středního sloupu - patrně mužský obličej</t>
  </si>
  <si>
    <t>R-1N.141</t>
  </si>
  <si>
    <t>Prvek 1N.141. Maskaron - v listech pod deskou hlavice středního sloupu - patrně mužský obličej s krempou klobouku</t>
  </si>
  <si>
    <t>R-1N.142</t>
  </si>
  <si>
    <t>Prvek 1N.142. Maskaron - v listech pod deskou hlavice pilastru - patrně mužský obličej</t>
  </si>
  <si>
    <t>R-1N.143</t>
  </si>
  <si>
    <t>Prvek 1N.143. Maskaron - v listech pod deskou hlavice středního sloupu - patrně mužský obličej</t>
  </si>
  <si>
    <t>R-1N.144</t>
  </si>
  <si>
    <t>Prvek 1N.144. Maskaron - v listech pod deskou hlavice středního sloupu - patrně mužský obličej</t>
  </si>
  <si>
    <t>R-1N.145</t>
  </si>
  <si>
    <t>Prvek 1N.145. Maskaron - v listech pod deskou hlavice pilastru - patrně mužský obličej</t>
  </si>
  <si>
    <t>R-1N.146</t>
  </si>
  <si>
    <t>Prvek 1N.146. Štuková výzdoba - kanelování dříku sloupů a pilastrů</t>
  </si>
  <si>
    <t>R-1N.147</t>
  </si>
  <si>
    <t>Štuková výzdoba - rámování stěn pásem štukové výzdoby, kterou tvoří rozvilinové úponky vinné révy s hrozny</t>
  </si>
  <si>
    <t>R-STU1</t>
  </si>
  <si>
    <t>Obnova členitých ploch sloupů - rohový sloup</t>
  </si>
  <si>
    <t>R-STU2</t>
  </si>
  <si>
    <t>Obnova členitých ploch sloupů - krajní sloup</t>
  </si>
  <si>
    <t>R-STU3</t>
  </si>
  <si>
    <t>Obnova členitých ploch sloupů - střední sloup</t>
  </si>
  <si>
    <t>R-STU5</t>
  </si>
  <si>
    <t>Obnova hran klenbového stropu</t>
  </si>
  <si>
    <t>R-STU6</t>
  </si>
  <si>
    <t>Obnova hran klenbových pasů</t>
  </si>
  <si>
    <t>790.3</t>
  </si>
  <si>
    <t>R-1N.053</t>
  </si>
  <si>
    <t>Prvek 1N.053. Maskaron na hlavici pilastru - ženský obličej - alegorie světadílu Anktartida - kontrola stavu</t>
  </si>
  <si>
    <t>R-1N.054</t>
  </si>
  <si>
    <t>Prvek 1N.054. Maskaron na hlavici pilastru - ženský obličej - alegorie světadílu Asie - kontrola stavu</t>
  </si>
  <si>
    <t>R-1N.058</t>
  </si>
  <si>
    <t>Prvek 1N.058. Maskaron na hlavici pilastru - ženský obličej - alegorie světadílu Amerika</t>
  </si>
  <si>
    <t>R-1N.059</t>
  </si>
  <si>
    <t>Prvek 1N.059. Maskaron na hlavici pilastru - ženský obličej - alegorie světadílu Afrika</t>
  </si>
  <si>
    <t>R-1N.172</t>
  </si>
  <si>
    <t>Prvek 1N.172. Štuková výzdoba - železniční kolo se stuhou u paty klenby</t>
  </si>
  <si>
    <t>R-1N.173</t>
  </si>
  <si>
    <t>Prvek 1N.173. Maskaron na hlavici pilastru - ženský obličej - alegorie světadílu Evropa</t>
  </si>
  <si>
    <t>R-1N.174</t>
  </si>
  <si>
    <t>Prvek 1N.174. Maskaron na hlavici pilastru - ženský obličej - alegorie světadílu Evropa</t>
  </si>
  <si>
    <t>R-1N.175</t>
  </si>
  <si>
    <t>Prvek 1N.175. Maskaron na hlavici pilastru - ženský obličej - alegorie světadílu Anktartida</t>
  </si>
  <si>
    <t>R-1N.176</t>
  </si>
  <si>
    <t>Prvek 1N.176. Maskaron na hlavici pilastru - ženský obličej - alegorie světadílu Asie</t>
  </si>
  <si>
    <t>R-1N.177</t>
  </si>
  <si>
    <t>Prvek 1N.177. Maskaron na hlavici pilastru - ženský obličej - alegorie světadílu Afrika</t>
  </si>
  <si>
    <t>R-1N.178</t>
  </si>
  <si>
    <t>Prvek 1N.178. Maskaron na hlavici pilastru - ženský obličej - alegorie světadílu Amerika</t>
  </si>
  <si>
    <t>R-1N.179</t>
  </si>
  <si>
    <t>Prvek 1N.179. Maskaron na hlavici pilastru - ženský obličej - alegorie světadílu Afrika</t>
  </si>
  <si>
    <t>R-1N.180</t>
  </si>
  <si>
    <t>Prvek 1N.180. Maskaron na hlavici pilastru - ženský obličej - alegorie světadílu Amerika</t>
  </si>
  <si>
    <t>R-1N.181</t>
  </si>
  <si>
    <t>Prvek 1N.181. Maskaron na hlavici pilastru - ženský obličej - alegorie světadílu Anktartida</t>
  </si>
  <si>
    <t>R-1N.182</t>
  </si>
  <si>
    <t>Prvek 1N.182. Maskaron na hlavici pilastru - ženský obličej - alegorie světadílu Asie</t>
  </si>
  <si>
    <t>R-1N.183</t>
  </si>
  <si>
    <t>Prvek 1N.183. Maskaron na hlavici pilastru - ženský obličej - alegorie světadílu Evropa</t>
  </si>
  <si>
    <t>R-1N.184</t>
  </si>
  <si>
    <t>Prvek 1N.184. Maskaron na hlavici pilastru - ženský obličej - alegorie světadílu Evropa</t>
  </si>
  <si>
    <t>R-1N.185</t>
  </si>
  <si>
    <t>Prvek 1N.185. Maskaron na hlavici pilastru - ženský obličej - alegorie světadílu Asie</t>
  </si>
  <si>
    <t>R-1N.186</t>
  </si>
  <si>
    <t>Prvek 1N.186. Maskaron na hlavici pilastru - ženský obličej - alegorie světadílu Anktartida</t>
  </si>
  <si>
    <t>R-1N.187</t>
  </si>
  <si>
    <t>Prvek 1N.187. Maskaron na hlavici pilastru - ženský obličej - alegorie světadílu Amerika</t>
  </si>
  <si>
    <t>R-1N.188</t>
  </si>
  <si>
    <t>Prvek 1N.188. Maskaron na hlavici pilastru - ženský obličej - alegorie světadílu Afrika</t>
  </si>
  <si>
    <t>R-STU11</t>
  </si>
  <si>
    <t>790.4</t>
  </si>
  <si>
    <t>R-STU12</t>
  </si>
  <si>
    <t>Přesun hmot a manipulace se sutí</t>
  </si>
  <si>
    <t>997221611</t>
  </si>
  <si>
    <t>Nakládání na dopravní prostředky pro vodorovnou dopravu suti</t>
  </si>
  <si>
    <t>997013213</t>
  </si>
  <si>
    <t>Vnitrostaveništní doprava suti a vybouraných hmot vodorovně do 50 m svisle ručně pro budovy a haly výšky přes 9 do 12 m</t>
  </si>
  <si>
    <t>Příplatek k vnitrostaveništní dopravě suti a vybouraných hmot za zvětšenou dopravu suti ZKD 10 m</t>
  </si>
  <si>
    <t>997006551</t>
  </si>
  <si>
    <t>Hrubé urovnání suti na skládce bez zhutnění</t>
  </si>
  <si>
    <t>997013831</t>
  </si>
  <si>
    <t>Poplatek za uložení na skládce (skládkovné) stavebního odpadu směsného kód odpadu 170 904</t>
  </si>
  <si>
    <t>99.1</t>
  </si>
  <si>
    <t>99.2</t>
  </si>
  <si>
    <t>99.3</t>
  </si>
  <si>
    <t>99.4</t>
  </si>
  <si>
    <t>99.5</t>
  </si>
  <si>
    <t>R-OST01</t>
  </si>
  <si>
    <t>Restaurátorské záměry, restaurátorské zprávy</t>
  </si>
  <si>
    <t xml:space="preserve">  SO 101-04a</t>
  </si>
  <si>
    <t>Zdravotechnické instalace - kanalizace, vodovod</t>
  </si>
  <si>
    <t>SO 101-04a</t>
  </si>
  <si>
    <t>721-01</t>
  </si>
  <si>
    <t>Potrubí splaškové - SK - svodné</t>
  </si>
  <si>
    <t>R_KAN_01</t>
  </si>
  <si>
    <t>Potrubí plastové hrdlové PVC plnostěnné-min.SN10-DN 125</t>
  </si>
  <si>
    <t>Potrubí plastové hrdlové PVC plnostěnné-min.SN10, vč.montáže, tvarovek, čistících kusů, obsypu a podsypu z písku,pomocného materiálu</t>
  </si>
  <si>
    <t>R_KAN_02</t>
  </si>
  <si>
    <t>Potrubí plastové hrdlové PVC plnostěnné-min.SN10-DN 160</t>
  </si>
  <si>
    <t>R_KAN_03</t>
  </si>
  <si>
    <t>Potrubí plastové hrdlové PVC plnostěnné-min.SN10-DN 200</t>
  </si>
  <si>
    <t>721-02</t>
  </si>
  <si>
    <t>Potrubí tukové - TK - svodné</t>
  </si>
  <si>
    <t>R_KAN_04</t>
  </si>
  <si>
    <t>Potrubí plastové hrdlové PP plnostěnné-min.SN10-DN 160</t>
  </si>
  <si>
    <t>Potrubí plastové hrdlové PP-KG2000 plnostěnné-min.SN10, vč.montáže, tvarovek, čistících kusů, obsypu a podsypu z písku,pomocného materiálu, těsnění odolné tuku</t>
  </si>
  <si>
    <t>721-03</t>
  </si>
  <si>
    <t>Potrubí dešťové - DK - svodné</t>
  </si>
  <si>
    <t>R_KAN_05</t>
  </si>
  <si>
    <t>721-04</t>
  </si>
  <si>
    <t>Potrubí odvětrávací odlčuovač tuků - OT</t>
  </si>
  <si>
    <t>R_KAN_06</t>
  </si>
  <si>
    <t>Potrubí plastové hrdlové PVC plnostěnné-min.SN10-DN 110</t>
  </si>
  <si>
    <t>721-05</t>
  </si>
  <si>
    <t>Potrubí splaškové - SK - odpadní</t>
  </si>
  <si>
    <t>R_KAN_07</t>
  </si>
  <si>
    <t>Potrubí plastové PP (zvukoizočlaní vícevrstvé) DN110</t>
  </si>
  <si>
    <t>Potrubí plastové PP (HT) DN110</t>
  </si>
  <si>
    <t>Potrubí plastové hrdlové tepelně odolné nesnadno hořlavé z trubek PP (HT) vč.montáže, tvarovek, čistících kusů, objímek, upevnění, pomocného materiálu</t>
  </si>
  <si>
    <t>721-06</t>
  </si>
  <si>
    <t>Potrubí dešťové - DK - odpadní</t>
  </si>
  <si>
    <t>R_KAN_08</t>
  </si>
  <si>
    <t>Potrubí plastové PE-HD DN125</t>
  </si>
  <si>
    <t>Potrubí plastové spojované svařováním z trubek PE-HD vč.montáže, tvarovek, čistících kusů, objímek, upevnění, pomocného materiálu a parotěsné izolace - kaučuková izolace s uzavřenou strukturou tl. 19mm</t>
  </si>
  <si>
    <t>721-07</t>
  </si>
  <si>
    <t>Potrubí splaškové - SK - připojovací</t>
  </si>
  <si>
    <t>R_KAN_09</t>
  </si>
  <si>
    <t>Potrubí plastové PP (HT) DN50</t>
  </si>
  <si>
    <t>R_KAN_10</t>
  </si>
  <si>
    <t>Potrubí plastové PP (HT) DN75</t>
  </si>
  <si>
    <t>R_KAN_11</t>
  </si>
  <si>
    <t>721-08</t>
  </si>
  <si>
    <t>Potrubí splaškové kondenzát- SK - připojovací</t>
  </si>
  <si>
    <t>R_KAN_12</t>
  </si>
  <si>
    <t>Potrubí plastové PP (HT) DN32</t>
  </si>
  <si>
    <t>Potrubí plastové hrdlové tepelně odolné nesnadno hořlavé z trubek PP (HT) vč.montáže, tvarovek, čistících kusů, objímek, upevnění, pomocného materiálu  a parotěsné izolace - Pěnové PE tl. 9mm</t>
  </si>
  <si>
    <t>R_KAN_13</t>
  </si>
  <si>
    <t>Potrubí plastové hrdlové tepelně odolné nesnadno hořlavé z trubek PP (HT) vč.montáže, tvarovek, čistících kusů, objímek, upevnění, pomocného materiálu  a parotěsné izolace - Pěnové PE tl. 25mm s povrchovou úpravou odolnou povětrnostním vlivům</t>
  </si>
  <si>
    <t>R_KAN_14</t>
  </si>
  <si>
    <t>Výtlačné potrubí kanalizace- DN40 (50x3)</t>
  </si>
  <si>
    <t>Potrubí plastové spojované svařováním z trubek PE-HD vč.montáže, tvarovek, objímek, upevnění, pomocného materiálu</t>
  </si>
  <si>
    <t>721-09</t>
  </si>
  <si>
    <t>Vyměření přípojek na potrubí - vyvedení a upevnění odpadních výpustek</t>
  </si>
  <si>
    <t>R721194105</t>
  </si>
  <si>
    <t>DN50</t>
  </si>
  <si>
    <t>R721194109</t>
  </si>
  <si>
    <t>DN110</t>
  </si>
  <si>
    <t>721-10</t>
  </si>
  <si>
    <t>Armatury</t>
  </si>
  <si>
    <t>R_KAN_15</t>
  </si>
  <si>
    <t>Zaslepení stávajícího potrubí</t>
  </si>
  <si>
    <t>Zaslepení stávajícho potrubí</t>
  </si>
  <si>
    <t>R_KAN_16</t>
  </si>
  <si>
    <t>Zpětná klapka DN125</t>
  </si>
  <si>
    <t>Zpětná klapka DN125 se dvěma nerez klapkami a ručním nouzovým uzávěrem, ABS plast</t>
  </si>
  <si>
    <t>R_KAN_17</t>
  </si>
  <si>
    <t>Zpětná klapka (KG) DN200</t>
  </si>
  <si>
    <t>Zpětná klapka DN125 s jednou nerez klapkou a ručním nouzovým uzávěrem, ABS plast</t>
  </si>
  <si>
    <t>721-11</t>
  </si>
  <si>
    <t>Terasový vtok</t>
  </si>
  <si>
    <t>R_KAN_18</t>
  </si>
  <si>
    <t>Terasový vtok DN75 PV1</t>
  </si>
  <si>
    <t>terasový vtok PV1-75s polymerbetonovým límcem, vložen při betonáži, polohovatelný odtok,s průtokem 0,8 l/s, PP,PE, Polymerbeton,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</si>
  <si>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R_KAN_19</t>
  </si>
  <si>
    <t>Terasový vtok DN75 PV2</t>
  </si>
  <si>
    <t>Terasový vtok s velkým průtokem PV3-DN110 svislý,s průtokem 2l/s, PP+nerez,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</si>
  <si>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R_KAN_20</t>
  </si>
  <si>
    <t>Terasový vtok DN110 PV3</t>
  </si>
  <si>
    <t>Terasový vtok s velkým průtokem PV3-DN110 svislý,s průtokem 2l/s, PP+nerez, se suchou zápachovou uzávěrou těsnící i v případě vyschnutí,záchytný košík na splaveniny vč. montáže, nástavce s příslušnými izolačními manžetami, příslušenství a pomocného materiálu,dle provedení skladby podlahy, vč. vyhřívací sady</t>
  </si>
  <si>
    <t>721-12</t>
  </si>
  <si>
    <t>Lapače splavenin</t>
  </si>
  <si>
    <t>R_KAN_21</t>
  </si>
  <si>
    <t>Lapač splavenin</t>
  </si>
  <si>
    <t>Lapač splavenin s průtokem 10/11 l/s, PP,</t>
  </si>
  <si>
    <t>721-13</t>
  </si>
  <si>
    <t>Zápachové uzávěry</t>
  </si>
  <si>
    <t>R_KAN_22</t>
  </si>
  <si>
    <t>Vodní zápachová uzávěra pro odvod kondenzátu DN32/40</t>
  </si>
  <si>
    <t>Vodní zápachová uzávěra pro DN 32, PP pro odvod kondenzátu s přídavnou mechanickou zápachovou uzávěrou, min 50mm výška vodního uzávěru, vč. montáže, příslišenství a pomocného materiálu</t>
  </si>
  <si>
    <t>721-14</t>
  </si>
  <si>
    <t>Strojní vybavení</t>
  </si>
  <si>
    <t>R_KAN_23</t>
  </si>
  <si>
    <t>Ponorné čerpadlo</t>
  </si>
  <si>
    <t>Ponorné kalové čerpadlo čerpadlo, 230V,85kW, s plovákovým spínačem, vč. uzávěru, zpětné klapky, montáže, pomocného maperiálu a příslušenství. Průchodnost 35mm</t>
  </si>
  <si>
    <t>721-15</t>
  </si>
  <si>
    <t>Ostatní příslušenství</t>
  </si>
  <si>
    <t>R_KAN_24</t>
  </si>
  <si>
    <t>Přívzdušňovací ventily DN110</t>
  </si>
  <si>
    <t>Přívzdušňovací ventil, PP, 37l/s, kategorie A1, pryžová membrána, dvojitá izolační stěna</t>
  </si>
  <si>
    <t>721-16</t>
  </si>
  <si>
    <t>Revizní šachty</t>
  </si>
  <si>
    <t>R_KAN_25</t>
  </si>
  <si>
    <t>Demontáž stávající šachty "Š1"</t>
  </si>
  <si>
    <t>Demontáž stávající šachty Š1</t>
  </si>
  <si>
    <t>R_KAN_26</t>
  </si>
  <si>
    <t>Úprava stávající splaškové šachty na řadu "Š"</t>
  </si>
  <si>
    <t>Úprava stávající splaškové šachty na řadu Š2, včetně osazení pacho a vodotěsného poklopu D600 a dodatečného vodo a pachotěsného poklopu 800x1000 pro obložení, včetně utěsnění, montáže, pomocného materiálu a příslušenství</t>
  </si>
  <si>
    <t>721-17</t>
  </si>
  <si>
    <t>Zkouška těsnosti kanalizace</t>
  </si>
  <si>
    <t>721290111</t>
  </si>
  <si>
    <t>Zkouška těsnosti kanalizace v objektech vodou do DN 125</t>
  </si>
  <si>
    <t>Zkoušky těsnosti vodou a kouřem  - dle platné ČSN a EN - vč.zkušebního media</t>
  </si>
  <si>
    <t>721290112</t>
  </si>
  <si>
    <t>Zkouška těsnosti kanalizace v objektech vodou DN 150 nebo DN 200</t>
  </si>
  <si>
    <t>721-18</t>
  </si>
  <si>
    <t>Demontáž</t>
  </si>
  <si>
    <t>R_KAN_27</t>
  </si>
  <si>
    <t>Demontáž potrubí</t>
  </si>
  <si>
    <t>721-19</t>
  </si>
  <si>
    <t>Přesun hmot  pro kanalizaci</t>
  </si>
  <si>
    <t>998721201</t>
  </si>
  <si>
    <t>Přesun hmot pro vnitřní kanalizace stanovený procentní sazbou (%) z ceny vodorovná dopravní vzdálenost do 50 m v objektech výšky do 6 m</t>
  </si>
  <si>
    <t>721-20</t>
  </si>
  <si>
    <t>Stavební přípomoce</t>
  </si>
  <si>
    <t>R_KAN_28</t>
  </si>
  <si>
    <t>Stavební přípomoce - sekání drážek a prostupů do velikosti 150x150mm vč.zahození po montáži, zhotovování otvorů v SDK konstrukcích, osazování revizních dvířek, montážní prvky pro společná vedení. Ochranné a pomocné konstrukce, lešení</t>
  </si>
  <si>
    <t>722-01</t>
  </si>
  <si>
    <t>Požární vodovod</t>
  </si>
  <si>
    <t>R_VOD_29</t>
  </si>
  <si>
    <t>Ocelové potrubí DN32</t>
  </si>
  <si>
    <t>Ocelové potrubí pro pitnou vodu, oboustraně pozinkováno, vč.montáže, tvarovek, uchycení,pomocného materiálu, označení</t>
  </si>
  <si>
    <t>722-02</t>
  </si>
  <si>
    <t>Potrubí studené vody - SV-hlavní rozvod</t>
  </si>
  <si>
    <t>R_VOD_30</t>
  </si>
  <si>
    <t>PP-RCT 20x2,3 izolace 25mm</t>
  </si>
  <si>
    <t>Plastové vodovodní potrubí PP-RCT spojené polyfůzním svařováním vč.montáže,tvarovek, uchycení, závěsu, pomocného materiálu, označení, parotěsná izolace pěnový polyetylen</t>
  </si>
  <si>
    <t>R_VOD_31</t>
  </si>
  <si>
    <t>PP-RCT 25x2,8 izolace 13mm</t>
  </si>
  <si>
    <t>R_VOD_32</t>
  </si>
  <si>
    <t>PP-RCT 32x3,6 izolace 13mm</t>
  </si>
  <si>
    <t>R_VOD_33</t>
  </si>
  <si>
    <t>PP-RCT 40x4,5 izolace 20mm</t>
  </si>
  <si>
    <t>R_VOD_34</t>
  </si>
  <si>
    <t>PP-RCT 50x5,6 izolace 20mm</t>
  </si>
  <si>
    <t>R_VOD_35</t>
  </si>
  <si>
    <t>PP-RCT 75x7,1 izolace 20mm</t>
  </si>
  <si>
    <t>722-03</t>
  </si>
  <si>
    <t>Potrubí teplé vody a cirkulace - TV+CV-hlavní rozvod</t>
  </si>
  <si>
    <t>R_VOD_36</t>
  </si>
  <si>
    <t>R_VOD_37</t>
  </si>
  <si>
    <t>PP-RCT 25x2,8 izolace 25mm</t>
  </si>
  <si>
    <t>R_VOD_38</t>
  </si>
  <si>
    <t>PP-RCT 32x3,6 izolace 30mm</t>
  </si>
  <si>
    <t>R_VOD_39</t>
  </si>
  <si>
    <t>PP-RCT 50x5,6 izolace 30mm</t>
  </si>
  <si>
    <t>R_VOD_40</t>
  </si>
  <si>
    <t>PP-RCT 63x7,1 izolace 40mm</t>
  </si>
  <si>
    <t>722-04</t>
  </si>
  <si>
    <t>Potrubí studené vody - SV-připojovací</t>
  </si>
  <si>
    <t>R_VOD_41</t>
  </si>
  <si>
    <t>PP-RCT 20x2,3 izolace 9mm</t>
  </si>
  <si>
    <t>R_VOD_42</t>
  </si>
  <si>
    <t>PP-RCT 25x2,8 izolace 9mm</t>
  </si>
  <si>
    <t>R_VOD_43</t>
  </si>
  <si>
    <t>PP-RCT 32x3,6 izolace 9mm</t>
  </si>
  <si>
    <t>R_VOD_44</t>
  </si>
  <si>
    <t>PP-RCT40x4,5 izolace 9mm</t>
  </si>
  <si>
    <t>R_VOD_45</t>
  </si>
  <si>
    <t>PP-RCT50x5,6 izolace 9mm</t>
  </si>
  <si>
    <t>722-05</t>
  </si>
  <si>
    <t>Potrubí teplé vody - TV - připojovací</t>
  </si>
  <si>
    <t>R_VOD_46</t>
  </si>
  <si>
    <t>R_VOD_47</t>
  </si>
  <si>
    <t>722-06</t>
  </si>
  <si>
    <t>Potrubí studené vody - SV-stoupací pro DÚ</t>
  </si>
  <si>
    <t>R_VOD_48</t>
  </si>
  <si>
    <t>R_VOD_49</t>
  </si>
  <si>
    <t>R_VOD_50</t>
  </si>
  <si>
    <t>PP-RCT 40x4,5 izolace 9mm</t>
  </si>
  <si>
    <t>722-07</t>
  </si>
  <si>
    <t>Zřízení přípojek na potrubí</t>
  </si>
  <si>
    <t>R722190401</t>
  </si>
  <si>
    <t>Do DN25</t>
  </si>
  <si>
    <t>722-08</t>
  </si>
  <si>
    <t>Armatury s jedním závitem</t>
  </si>
  <si>
    <t>R_VOD_51</t>
  </si>
  <si>
    <t>Vypouštění DN15</t>
  </si>
  <si>
    <t>Vypouštění, odvzdušnění - uzávěry min.PN10 pro pit.vodu (kulové kohouty) do DN15 pro vypouštění a odvzdušnění potrubí - samostatné, mosaz odolná odzinkování vč. Montáže, příslušenství a pomocného materiálu</t>
  </si>
  <si>
    <t>722-09</t>
  </si>
  <si>
    <t>Armatury se dvěma závity</t>
  </si>
  <si>
    <t>R_VOD_52</t>
  </si>
  <si>
    <t>Kulový kohout DN15</t>
  </si>
  <si>
    <t>Kulový kohout, min.PN16 pro styk s pitnou vodou -  mosaz odolná odzinkování/červený bronz vč. Montáže, přechodek, šroubení, protipřírub, označení, izolace, příslušenství a pomocného materiálu</t>
  </si>
  <si>
    <t>R_VOD_53</t>
  </si>
  <si>
    <t>Kulový kohout DN20</t>
  </si>
  <si>
    <t>R_VOD_54</t>
  </si>
  <si>
    <t>Kulový kohout DN25</t>
  </si>
  <si>
    <t>R_VOD_55</t>
  </si>
  <si>
    <t>Kulový kohout DN32</t>
  </si>
  <si>
    <t>R_VOD_56</t>
  </si>
  <si>
    <t>Kulový kohout DN40</t>
  </si>
  <si>
    <t>R_VOD_57</t>
  </si>
  <si>
    <t>Kulový kohout DN50</t>
  </si>
  <si>
    <t>R_VOD_58</t>
  </si>
  <si>
    <t>Kulový kohout DN65</t>
  </si>
  <si>
    <t>R_VOD_59</t>
  </si>
  <si>
    <t>Zpětný ventil (ZV) EA DN15</t>
  </si>
  <si>
    <t>Zpětný ventil (ZV) EA, min.PN16 pro styk s pitnou vodou, červený bronz/mosaz odolná odzinkování -vč. Montáže, přechodek, šroubení, protipřírub, izolace, příslušenství a pomocného materiálu</t>
  </si>
  <si>
    <t>R_VOD_60</t>
  </si>
  <si>
    <t>Zpětný ventil (ZV) EA DN20</t>
  </si>
  <si>
    <t>R_VOD_61</t>
  </si>
  <si>
    <t>Zpětný ventil (ZV) EA DN25</t>
  </si>
  <si>
    <t>R_VOD_62</t>
  </si>
  <si>
    <t>Zpětný ventil (ZV) EA DN32</t>
  </si>
  <si>
    <t>R_VOD_63</t>
  </si>
  <si>
    <t>Oddělovač průtoku CA DN20</t>
  </si>
  <si>
    <t>Oddělovače potrubní typu CA  min.PN10 pro pitnou vodu -  červený bronz/mosaz odolná odzinkování,-vč. Montáže, přechodek, šroubení, protipřírub, izolace, příslušenství a pomocného materiálu</t>
  </si>
  <si>
    <t>R_VOD_64</t>
  </si>
  <si>
    <t>Šikmý filtr DN15</t>
  </si>
  <si>
    <t>Šikmý filtr - min.PN10 pro styk s pitnou vodou, nerezové síto - červený bronz/mosaz odolná odzinkování, vč. Montáže, přechodek, šroubení, protipřírub, izolace, příslušenství a pomocného materiálu</t>
  </si>
  <si>
    <t>R_VOD_65</t>
  </si>
  <si>
    <t>Termoregulační automatický vyvažovací ventil TRV DN15</t>
  </si>
  <si>
    <t>Thermoregulační automatický vyvažovací ventil TRV pro pitnou vodu - DN15, regulační manuální ventily pro cirkulaci TRV rozsah teplot pro TV(40-65°C), min.PN10 - vč.přechodek, šroubení, protipřírub, izolace, červený bronz, vypouštěcí zátka, vč. příslušenství a pomocného materiálu, a montáže</t>
  </si>
  <si>
    <t>722-10</t>
  </si>
  <si>
    <t>Vodoměry</t>
  </si>
  <si>
    <t>R_VOD_66</t>
  </si>
  <si>
    <t>Vodoměr Q3=2,5m3/h pro SV</t>
  </si>
  <si>
    <t>Vodoměr závitový, pro studenou vodu, domovní, Q3=2,5m3/h dle 2014/32/EC,  s modulem pro impulsní výstup M-Bus vč. montáže, příslušenství a pomocného materiálu</t>
  </si>
  <si>
    <t>R_VOD_67</t>
  </si>
  <si>
    <t>Vodoměr Q3=2,5m3/h pro TV</t>
  </si>
  <si>
    <t>Vodoměr závitový, pro teplou vodu, domovní, Q3=2,5m3/h dle 2014/32/EC, s modulem pro impulsní výstup M-Bus vč. montáže, příslušenství a pomocného materiálu</t>
  </si>
  <si>
    <t>R_VOD_68</t>
  </si>
  <si>
    <t>Vodoměr Q3=4m3/h pro SV</t>
  </si>
  <si>
    <t>Vodoměr závitový, pro studenou vodu, domovní, Q3=4m3/h dle 2014/32/EC,  s modulem pro impulsní výstup M-Bus vč. montáže, příslušenství a pomocného materiálu</t>
  </si>
  <si>
    <t>R_VOD_69</t>
  </si>
  <si>
    <t>Vodoměr Q3=4m3/h pro SV-Drážní úřad</t>
  </si>
  <si>
    <t>Vodoměr závitový, pro teplou vodu, domovní, Q3=4m3/h dle 2014/32/EC, s modulem pro impulsní výstup M-Bus vč. montáže, příslušenství a pomocného materiálu</t>
  </si>
  <si>
    <t>722-11</t>
  </si>
  <si>
    <t>Hydranty</t>
  </si>
  <si>
    <t>R_VOD_70</t>
  </si>
  <si>
    <t>Hydrant D25/30m</t>
  </si>
  <si>
    <t>Hydrant s tvarově stálou hadicí D25/30m,  Hydrant s tvarově stálou 30m hadicí -  D25/30m, skříň ocelová k zabudování do stěny, dvířka rám nerezový s mléčným sklem  vč. montáže, uchycení,  revize</t>
  </si>
  <si>
    <t>722-12</t>
  </si>
  <si>
    <t>R_VOD_70.1</t>
  </si>
  <si>
    <t>Demontáž stavajícího hlavního potrubí</t>
  </si>
  <si>
    <t>Zkoušky těsnosti, dle platné ČSN a EN</t>
  </si>
  <si>
    <t>722-13</t>
  </si>
  <si>
    <t>Zkoušky, proplach a desinfekce vod. Potrubí</t>
  </si>
  <si>
    <t>722290229</t>
  </si>
  <si>
    <t>Zkoušky, proplach a desinfekce vodovodního potrubí zkoušky těsnosti vodovodního potrubí závitového přes DN 50 do DN 100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</si>
  <si>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Zkoušky těsnosti, dle platné ČSN a EN</t>
  </si>
  <si>
    <t>722290234</t>
  </si>
  <si>
    <t>Zkoušky, proplach a desinfekce vodovodního potrubí proplach a desinfekce vodovodního potrubí do DN 80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</si>
  <si>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Proplach a desinfekce potrubí - dle platné ČSN a EN, vč. Zkušebního média a chemiákálie</t>
  </si>
  <si>
    <t>722-14</t>
  </si>
  <si>
    <t>Přesun hmot  pro vodovod</t>
  </si>
  <si>
    <t>998722202</t>
  </si>
  <si>
    <t>Přesun hmot pro vnitřní vodovod stanovený procentní sazbou (%) z ceny vodorovná dopravní vzdálenost do 50 m v objektech výšky přes 6 do 12 m</t>
  </si>
  <si>
    <t>722-15</t>
  </si>
  <si>
    <t>R_VOD_71</t>
  </si>
  <si>
    <t>ZAŘIZOVACÍ PŘEDMĚTY</t>
  </si>
  <si>
    <t>R_VOD_72</t>
  </si>
  <si>
    <t>Klozet Závěsný WC</t>
  </si>
  <si>
    <t>WC - Klozet závěsný , hluboké splachování, bez oplachového kruhu. Sedátko duroplast k dtto,  Instal.blok WC pro SDK, ovládání zepředu, výška 1120mm, možno nastavit splachování 4,5/3l - nádržka z jednoho kusu  Ovládací deska dvě splachování, nerez antivandal, pro dtto vč. Montáže, příslušenství a pomocného materiálu</t>
  </si>
  <si>
    <t>R_VOD_73</t>
  </si>
  <si>
    <t>WC - Klozet závěsný dl 700mm, hluboké splachování. Sedátko duroplast k dtto,  Instal.blok WC pro SDK pro osoby se sníženou hybností, ovládání zepředu, výška 1120mm, možno nastavit splachování 4,5/3l - nádržka z jednoho kusu  Ovládací deska dvě splachování, nerez antivandal+oddálené splachování pneumatické ruční chrom funkční současně s tlačítky pro dtto vč. Montáže, příslušenství a pomocného materiálu</t>
  </si>
  <si>
    <t>R_VOD_74</t>
  </si>
  <si>
    <t>Pisoár</t>
  </si>
  <si>
    <t>Pisoár diturvit, přívod i odpad dozadu vnitřní,  Automatický radarový splachovač  s integrovaným zdrojem  elektromagnetický ventil, propojovací hadice, rohový ventil, vtoková armatura s těsněním, sifon, montážní šablony, integrovaný napájecí zdroj, 230V, Délka: 305 mm. Šířka: 340 mm. Výška: 535 mm. vč. Montáže, příslušenství a pomocného materiálu</t>
  </si>
  <si>
    <t>R_VOD_75</t>
  </si>
  <si>
    <t>Umyvadlo U</t>
  </si>
  <si>
    <t>U- Umyvadlo 600x450 hranaté, vč instalační sady, 2x rohový ventil s filtrem 250 µm 1/2' - 3/8' a samotěsnícím závitem, baterie umyvadlová stojánková páková zvýšená s keramickou kartuší 35mm bez ovládání výpustě,  6 l/s 3bar, umyvadlový sifon chrom včetně výpustě, vč. Montáže, příslušenství a pomocného materiálu</t>
  </si>
  <si>
    <t>R_VOD_76</t>
  </si>
  <si>
    <t>Uint1</t>
  </si>
  <si>
    <t>Uint-příslušenství k umyvadlu - 4x Podomítková směšovací baterie, dvoučlená , umyvadlový sifon plast vč. výpustě, vč. Montáže, příslušenství a pomocného materiálu</t>
  </si>
  <si>
    <t>R_VOD_77</t>
  </si>
  <si>
    <t>Uint2</t>
  </si>
  <si>
    <t>Uint-příslušenství k umyvadlu - 3x Podomítková směšovací baterie, dvoučlená , umyvadlový sifon plast vč. výpustě, vč. Montáže, příslušenství a pomocného materiálu</t>
  </si>
  <si>
    <t>R_VOD_78</t>
  </si>
  <si>
    <t>Uint3</t>
  </si>
  <si>
    <t>Uint-příslušenství k umyvadlu - 2x Podomítková směšovací baterie, dvoučlená , umyvadlový sifon plast vč. výpustě, vč. Montáže, příslušenství a pomocného materiálu</t>
  </si>
  <si>
    <t>R_VOD_79</t>
  </si>
  <si>
    <t>Uint4</t>
  </si>
  <si>
    <t>R_VOD_80</t>
  </si>
  <si>
    <t>Umyvadlo Ui</t>
  </si>
  <si>
    <t>Ui- Umyvadlo , vč instalační sady, 2x rohový ventil s filtrem 250 µm 1/2' - 3/8' a samotěsnícím závitem, baterie umyvadlová stojánková páková zvýšená s keramickou kartuší 35mm bez ovládání výpustě,  6 l/s 3bar, umyvadlový sifon podomítkový- PP+nerez krytka, odtoková trubka chrom včetně výpustě, vč. Montáže, příslušenství a pomocného materiálu</t>
  </si>
  <si>
    <t>R_VOD_81</t>
  </si>
  <si>
    <t>Výlevka VL</t>
  </si>
  <si>
    <t>VL - Závěsná výlevka se zadním odpadem DN100 dl. 510mm, s plastovou mřížkou, vč.  závěsného podomítkového systému s nádržkou, tlačítkem a přípravou pro uchycení baterie k dtto, baterie nástěnná dřezová, vyložení 200mm, keramická kartuše 35mm, 13l/min, vč. Montáže, příslušenství a pomocného materiálu</t>
  </si>
  <si>
    <t>R_VOD_82</t>
  </si>
  <si>
    <t>Výlevka nerezova VLn</t>
  </si>
  <si>
    <t>VLn- závěsná nerezová výlevka, včetně uchycení, sifonu, odtokové sady, nástěnné dřezové baterie vyložení 200nn, vč. Montáže, příslušenství a pomocného materiálu</t>
  </si>
  <si>
    <t>727-1</t>
  </si>
  <si>
    <t>Požární utěsnění kanalizace</t>
  </si>
  <si>
    <t>R_KAN_83</t>
  </si>
  <si>
    <t>Požární utěsnění strop potrubí DN110</t>
  </si>
  <si>
    <t>Požární utěsnění strop, potrubí plastové, dle požární odolnosti konstrukce, vč. revize a označení</t>
  </si>
  <si>
    <t>727-2</t>
  </si>
  <si>
    <t>Požární utěsnění vodovodu</t>
  </si>
  <si>
    <t>R_VOD_84</t>
  </si>
  <si>
    <t>Požární utěsnění stěna potrubí DN20-DN32</t>
  </si>
  <si>
    <t>Požární utěsnění stěna, potrubí plastové s hořlavou izolací, dle požární odolnosti konstrukce, vč. revize a označení</t>
  </si>
  <si>
    <t>R_VOD_85</t>
  </si>
  <si>
    <t>Požární utěsnění stěna potrubí od průměru DN32</t>
  </si>
  <si>
    <t>R_VOD_86</t>
  </si>
  <si>
    <t>Požární utěsnění strop potrubí DN20-DN32</t>
  </si>
  <si>
    <t>Požární utěsnění strop, potrubí plastové s hořlavou izolací, dle požární odolnosti konstrukce, vč. revize a označení</t>
  </si>
  <si>
    <t>R_VOD_87</t>
  </si>
  <si>
    <t>Požární utěsnění strop potrubí od průměru DN32</t>
  </si>
  <si>
    <t>729</t>
  </si>
  <si>
    <t>R_VOD_88</t>
  </si>
  <si>
    <t>Uvedení do provozu, zaškolení uživatele</t>
  </si>
  <si>
    <t>R_VOD_89</t>
  </si>
  <si>
    <t>Proveření stávajícího stavu vodovodu a kanalizace</t>
  </si>
  <si>
    <t>R_VOD_90</t>
  </si>
  <si>
    <t>Zaregulování cirkulace</t>
  </si>
  <si>
    <t xml:space="preserve">  SO 101-04b</t>
  </si>
  <si>
    <t>Odlučovač tuku</t>
  </si>
  <si>
    <t>SO 101-04b</t>
  </si>
  <si>
    <t>R_TUK_01</t>
  </si>
  <si>
    <t>ODLUČOVAČ TUKU SN10</t>
  </si>
  <si>
    <t>Odlučovač tuků SN10, PE, Jímka 1000lAutomatické provedení s programem řízeným vyprazdňováním a čištěním, Včetně odsávací přípojky a vysokotlakého čištění Navíc s čerpadlem pro likvidaci obsahu Včetně průhledítka a plnící jednotky s elektromagnetickým ventilem, včetně nádoby pro odběr vzorků a nádoby filtru hrubých nečistot, ovládací elektroniky.</t>
  </si>
  <si>
    <t>R_TUK_02</t>
  </si>
  <si>
    <t>Výtlačné potrubí tukové kanalizace- DN80 (90x3,5)vč. bajonetového připojení</t>
  </si>
  <si>
    <t>Potrubí plastové spojované svařováním z trubek PE-HD vč.montáže, tvarovek, objímek, upevnění, pomocného materiálu , včetně bajonetového připojení pro sací hadici</t>
  </si>
  <si>
    <t>R_TUK_03</t>
  </si>
  <si>
    <t>Zkoušky těsnosti do DN125</t>
  </si>
  <si>
    <t>R_TUK_04</t>
  </si>
  <si>
    <t xml:space="preserve">  SO 101-05</t>
  </si>
  <si>
    <t>Vytápění</t>
  </si>
  <si>
    <t>SO 101-05</t>
  </si>
  <si>
    <t>099</t>
  </si>
  <si>
    <t>R175</t>
  </si>
  <si>
    <t>Stavební přípomoci, drážky + začištění</t>
  </si>
  <si>
    <t>R176</t>
  </si>
  <si>
    <t>Stavební přípomoci, provedení prostupů konstrukcemi</t>
  </si>
  <si>
    <t>R177</t>
  </si>
  <si>
    <t>Zaregulování soustavy včetně protokolu</t>
  </si>
  <si>
    <t>R178</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</si>
  <si>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</si>
  <si>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</si>
  <si>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R179</t>
  </si>
  <si>
    <t>Zaregulování ventilů u těles a podlahového výtápění</t>
  </si>
  <si>
    <t>R180</t>
  </si>
  <si>
    <t>Provozní a havarijní řád, zaškolení obsluhy , zkušební provoz</t>
  </si>
  <si>
    <t>R181</t>
  </si>
  <si>
    <t>První vybavení strojoven (Zalaminované schéma, lékárnička, profesionální hliníkový žebřík výšky min. 1,8 m, hasící přístroj,..)</t>
  </si>
  <si>
    <t>R182</t>
  </si>
  <si>
    <t>Demontáže vč. likvidace</t>
  </si>
  <si>
    <t>099.1</t>
  </si>
  <si>
    <t>R086</t>
  </si>
  <si>
    <t>Požárně těsnící materiál do prostupu</t>
  </si>
  <si>
    <t>R087</t>
  </si>
  <si>
    <t>Orientační štítky plastové,</t>
  </si>
  <si>
    <t>v profesionální grafické úpravě pro označení všech zařízení a armatur ve všech strojovnách. Šipky na potrubí s vyznačením větve a směru proudění (ve stejném provedení jako orientační štítky na potrubí, nebo jako samolepící pro nalepení na povrchovou úpravu izolace). Dodávka štítků, šipek a ostatních značek a popisů na zařízeních, armaturách a potrubích aby byla jasně určena příslušnost každého zařízení a každé armatury k jednotlivým větvím, zařízením a aby byl jasný směr proudění média. Pro jednotlivá protékající média různé barvy.</t>
  </si>
  <si>
    <t>R088</t>
  </si>
  <si>
    <t>Montáž orientačních štítků</t>
  </si>
  <si>
    <t>732-01</t>
  </si>
  <si>
    <t>Vybavení  strojoven</t>
  </si>
  <si>
    <t>R001</t>
  </si>
  <si>
    <t>Kombinovaný rozdělovač a sběrač z trubky DN 150 - 3,35 m, PN 40</t>
  </si>
  <si>
    <t>z trubky jak. mat. 11353.0,  včetně hrdel,  klenutá  dna   TI  do plechu a  nosné konstrukce</t>
  </si>
  <si>
    <t>R002</t>
  </si>
  <si>
    <t>Montáž zařízení ve strojovnách a šéfmontáž</t>
  </si>
  <si>
    <t>732-02</t>
  </si>
  <si>
    <t>Čerpadla  mokroběžná, bez ucpávky.</t>
  </si>
  <si>
    <t>R003</t>
  </si>
  <si>
    <t>Oběhové teplovodní čerpadlo - ÚT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</si>
  <si>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101 135 kW, 60 kPa ,5,8 m3/h, PN 10, 0,17 kW, 1x230 V</t>
  </si>
  <si>
    <t>R004</t>
  </si>
  <si>
    <t>Oběhové teplovodní čerpadlo - ÚT 1NP</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</si>
  <si>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102 115 kW, 40 kPa ,4,94 m3/h, PN 10, 0,093 kW, 1x230 V</t>
  </si>
  <si>
    <t>R005</t>
  </si>
  <si>
    <t>Oběhové teplovodní čerpadlo - VZT</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</si>
  <si>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103 196 kW, 60 kPa ,8,43 m3/h, PN 10, 0,245 kW, 1x230 V</t>
  </si>
  <si>
    <t>R006</t>
  </si>
  <si>
    <t>Oběhové teplovodní čerpadlo - ÚT PODLAHOVÉ VYTÁPĚNÍ</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</si>
  <si>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104  56 kW, 50 kPa , 4,82 m3/h, PN 10, 0,11 kW, 1x230 V</t>
  </si>
  <si>
    <t>R007</t>
  </si>
  <si>
    <t>Oběhové teplovodní čerpadlo - ÚT STÁVAJÍCÍ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</si>
  <si>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105,  54 kW, 50 kPa ,2,32 m3/h, PN 10, 0,11 kW, 1x230 V</t>
  </si>
  <si>
    <t>R008</t>
  </si>
  <si>
    <t>Oběhové teplovodní čerpadlo</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</si>
  <si>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501, 76 kW, 60 kPa ,3,27 m3/h, PN 10, 0,1 kW, 1x230 V</t>
  </si>
  <si>
    <t>R009</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</si>
  <si>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502, 19 kW, 60 kPa ,0,82 m3/h, PN 10, 0,05 kW, 1x230 V</t>
  </si>
  <si>
    <t>R010</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</si>
  <si>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503, 19 kW, 60 kPa ,0,82 m3/h, PN 10, 0,05 kW, 1x230 V</t>
  </si>
  <si>
    <t>R011</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</si>
  <si>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504, 21 kW, 60 kPa ,0,9 m3/h, PN 10, 0,05 kW, 1x230 V</t>
  </si>
  <si>
    <t>R012</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</si>
  <si>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505, 10,5 kW, 60 kPa,0,45 m3/h, PN 10,0,03 kW, 1x230 V</t>
  </si>
  <si>
    <t>R013</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</si>
  <si>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506, 37 kW, 60 kPa ,1,59 m3/h, PN 10, 0,05 kW, 1x230 V</t>
  </si>
  <si>
    <t>R014</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</si>
  <si>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507, 13 kW, 60 kPa , 0,56 m3/h, PN 10, 0,03 kW, 1x230 V</t>
  </si>
  <si>
    <t>733-01</t>
  </si>
  <si>
    <t>Potrubí</t>
  </si>
  <si>
    <t>R063</t>
  </si>
  <si>
    <t>Potrubí ocelové DN 15 (1/2")</t>
  </si>
  <si>
    <t>Potrubí z ocelových trubek bezešvých závitových (do DN50) podle ČSN425710 a hladkých (od DN65) dle ČSN425715. Jakost materiálu 11353.0. Včetně dodávky a montáže kompletního příslušenství (kolena, oblouky, redukce, tvarovky, objímky, závěsy, podpěry konzoly, veškeré ocelové konstrukce potřebné k uložení potrubí, prostupové manžety, montážní a spojovací materiál, zednické přípomoce, montážní lešení......). Bližší popis viz technická zpráva.</t>
  </si>
  <si>
    <t>R064</t>
  </si>
  <si>
    <t>Potrubí ocelové DN 25 (1")</t>
  </si>
  <si>
    <t>R065</t>
  </si>
  <si>
    <t>Potrubí ocelové DN 32 (5/4")</t>
  </si>
  <si>
    <t>R066</t>
  </si>
  <si>
    <t>Potrubí ocelové DN 40 (6/4")</t>
  </si>
  <si>
    <t>R067</t>
  </si>
  <si>
    <t>Potrubí ocelové DN 50 (2")</t>
  </si>
  <si>
    <t>R068</t>
  </si>
  <si>
    <t>Potrubí ocelové 76/3,2</t>
  </si>
  <si>
    <t>R069</t>
  </si>
  <si>
    <t>Potrubí ocelové 108/4</t>
  </si>
  <si>
    <t>R070</t>
  </si>
  <si>
    <t>Odvzdušňovací nádobky DN 50, s klenutými dny</t>
  </si>
  <si>
    <t>R071</t>
  </si>
  <si>
    <t>Zkoušky těsnosti trubek ocelových do DN 40</t>
  </si>
  <si>
    <t>R072</t>
  </si>
  <si>
    <t>Zkoušky těsnosti trubek ocelových do DN 50</t>
  </si>
  <si>
    <t>R073</t>
  </si>
  <si>
    <t>Zkoušky těsnosti trubek ocelových do 89/5</t>
  </si>
  <si>
    <t>R074</t>
  </si>
  <si>
    <t>Zkoušky těsnosti trubek ocelových do 133/5</t>
  </si>
  <si>
    <t>733-01.1</t>
  </si>
  <si>
    <t>R112</t>
  </si>
  <si>
    <t>R113</t>
  </si>
  <si>
    <t>Potrubí ocelové DN 20 (3/4")</t>
  </si>
  <si>
    <t>R114</t>
  </si>
  <si>
    <t>R115</t>
  </si>
  <si>
    <t>R116</t>
  </si>
  <si>
    <t>R117</t>
  </si>
  <si>
    <t>R118</t>
  </si>
  <si>
    <t>R119</t>
  </si>
  <si>
    <t>Potrubí ocelové 89/3,6</t>
  </si>
  <si>
    <t>R120</t>
  </si>
  <si>
    <t>R121</t>
  </si>
  <si>
    <t>R122</t>
  </si>
  <si>
    <t>R123</t>
  </si>
  <si>
    <t>733-02</t>
  </si>
  <si>
    <t>Izolace</t>
  </si>
  <si>
    <t>R124</t>
  </si>
  <si>
    <t>Izolace potrubí DN 15 - tl. izolace 30 mm</t>
  </si>
  <si>
    <t>Izolace tepelná potrubí topných větví z lisovaných segmentů z minerální vlny se zámkem. Lambda=max 0,033 W/mK. Povrchová úprava hliníkovým, nebo pozinkovaným plechem ve strojovnách do výšky 2,5 m. Izolace nehořlavá. Bližší popis viz technická zpráva. Včetně montáže.</t>
  </si>
  <si>
    <t>R125</t>
  </si>
  <si>
    <t>Izolace potrubí DN 20 - tl. izolace 40 mm</t>
  </si>
  <si>
    <t>R126</t>
  </si>
  <si>
    <t>Izolace potrubí DN 25 - tl. izolace 40 mm</t>
  </si>
  <si>
    <t>R127</t>
  </si>
  <si>
    <t>Izolace potrubí DN 32 - tl. izolace 50 mm</t>
  </si>
  <si>
    <t>R128</t>
  </si>
  <si>
    <t>Izolace potrubí DN 40 - tl. izolace 40 mm</t>
  </si>
  <si>
    <t>R129</t>
  </si>
  <si>
    <t>Izolace potrubí DN 50 - tl. izolace 40 mm</t>
  </si>
  <si>
    <t>R130</t>
  </si>
  <si>
    <t>Izolace potrubí DN 65 - tl. izolace 50 mm</t>
  </si>
  <si>
    <t>R131</t>
  </si>
  <si>
    <t>Izolace potrubí DN 80 - tl. izolace 50 mm</t>
  </si>
  <si>
    <t>R132</t>
  </si>
  <si>
    <t>Izolace armatur DN 15 - tl. izolace 30 mm</t>
  </si>
  <si>
    <t>Izolace tepelná armatur na topných větvích z minerální plsti ve snímatelných pouzdrech z pozinkovaného (nebo hliníkového) plechu s patentními uzávěry. Tloušťka izolace minimálně jako tloušťka příslušné dimenze potrubí. Bližší popis viz technická zpráva. Včetně montáže.</t>
  </si>
  <si>
    <t>R133</t>
  </si>
  <si>
    <t>Izolace armatur DN 20 - tl. izolace 30 mm</t>
  </si>
  <si>
    <t>R134</t>
  </si>
  <si>
    <t>Izolace armatur DN 25 - tl. izolace 40 mm</t>
  </si>
  <si>
    <t>R135</t>
  </si>
  <si>
    <t>Izolace armatur DN 32 - tl. izolace 50 mm</t>
  </si>
  <si>
    <t>733-02.1</t>
  </si>
  <si>
    <t>Izolace potrubí</t>
  </si>
  <si>
    <t>R075</t>
  </si>
  <si>
    <t>tepelná potrubí topných větví  včetně tvarovek z lisovaných segmentů z minerální vlny se zámkem. Lambda=max 0,033 W/mK. Povrchová úprava hliníkovým, nebo pozinkovaným plechem ve strojovnách do výšky 2,5 m. Izolace nehořlavá. Bližší popis viz technická zpráva. Včetně montáže.</t>
  </si>
  <si>
    <t>R076</t>
  </si>
  <si>
    <t>R077</t>
  </si>
  <si>
    <t>R078</t>
  </si>
  <si>
    <t>R079</t>
  </si>
  <si>
    <t>R080</t>
  </si>
  <si>
    <t>R081</t>
  </si>
  <si>
    <t>Izolace potrubí DN 100 - tl. izolace 60 mm</t>
  </si>
  <si>
    <t>734-01</t>
  </si>
  <si>
    <t>Uzavírací armatury</t>
  </si>
  <si>
    <t>R091</t>
  </si>
  <si>
    <t>Kulový kohout s příslušenstvím pro odvzdušnění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</si>
  <si>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Uzavírací armatury jsou kulové kohouty (popř.speciální vyvažovací ventily sodběrem tlaku) a motýlové klapky. Kulové kohouty budou vždy sovládací pákou. Pro odvzdušnění budou použity kulové kohouty sruční pákou, pro vypouštění budou použity kulové kohouty sruční pákou nebo skřidélkem. Vobou případech budou kulové kohouty snástavcem pro hadici a se zátkou na řetízku, kromě odvzdušnění ve strojovnách, kde bude normální kulový kohout sruční pákou.</t>
  </si>
  <si>
    <t>R092</t>
  </si>
  <si>
    <t>Kulový vypouštěcí kohout s příslušenstvím DN 15</t>
  </si>
  <si>
    <t>R093</t>
  </si>
  <si>
    <t>Kulový kohout s ruční pákou (vč. šroubení) DN 15</t>
  </si>
  <si>
    <t>R094</t>
  </si>
  <si>
    <t>Kulový kohout s ruční pákou (vč. šroubení) DN 20</t>
  </si>
  <si>
    <t>R095</t>
  </si>
  <si>
    <t>Kulový kohout s ruční pákou (vč. šroubení) DN 25</t>
  </si>
  <si>
    <t>R096</t>
  </si>
  <si>
    <t>Kulový kohout s ruční pákou (vč. šroubení) DN 32</t>
  </si>
  <si>
    <t>734-01.1</t>
  </si>
  <si>
    <t>R015</t>
  </si>
  <si>
    <t>Kulový kohout s ruční pákou a se šroubením pro zdvojené manometry manometry DN 15</t>
  </si>
  <si>
    <t>R016</t>
  </si>
  <si>
    <t>R017</t>
  </si>
  <si>
    <t>R018</t>
  </si>
  <si>
    <t>R019</t>
  </si>
  <si>
    <t>734-02</t>
  </si>
  <si>
    <t>Uzavírací ventil</t>
  </si>
  <si>
    <t>R020</t>
  </si>
  <si>
    <t>Uzavírací ventil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</si>
  <si>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Uzavíraví lineární ventily směkkým těsněním a lineární charakteristikou. Materiál JL1040, měkké těsnění, bezúdržbové utěsnění vřetena pomocí profilového kroužku zEPDM, indikace polohy, omezení zdvihu,..</t>
  </si>
  <si>
    <t>R021</t>
  </si>
  <si>
    <t>Uzavírací ventil (vč. protipřírub) DN 50</t>
  </si>
  <si>
    <t>R022</t>
  </si>
  <si>
    <t>Uzavírací ventil (vč. protipřírub) DN 65</t>
  </si>
  <si>
    <t>R023</t>
  </si>
  <si>
    <t>Uzavírací ventil (vč. protipřírub) DN 100</t>
  </si>
  <si>
    <t>734-02.1</t>
  </si>
  <si>
    <t>Ruční vyvažovací  ventily</t>
  </si>
  <si>
    <t>R097</t>
  </si>
  <si>
    <t>Vyvažovací ventil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</si>
  <si>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Ruční vyvažovací  ventily musí být vuzavřené poloze vodotěsné. Přednastavení bude spolehlivě aretovatelné, nastavená poloha bude znázorněna na ukazateli. Součástí všech vyvažovacích ventilů jsou dva ventilky pro odběr tlaku.</t>
  </si>
  <si>
    <t>R098</t>
  </si>
  <si>
    <t>Vyvažovací ventil závitový (vč. šroubení) DN 20</t>
  </si>
  <si>
    <t>R099</t>
  </si>
  <si>
    <t>Vyvažovací ventil závitový (vč. šroubení) DN 25</t>
  </si>
  <si>
    <t>734-03</t>
  </si>
  <si>
    <t>Tlakově nezávislé vyvažovací ventily</t>
  </si>
  <si>
    <t>R100</t>
  </si>
  <si>
    <t>Tlakově nezávislý vyvažovací ventil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</si>
  <si>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Tlakově nezávislé vyvažovací a regulační ventily s automatickým omezovačem průtoku včetně pohonu. Součástí všech ventilů jsou dva ventilky pro odběr tlaku. Součástí dodávky je i dodávka a montáž pohonu 24 V + řídící signál 0-10 V.</t>
  </si>
  <si>
    <t>734-03.1</t>
  </si>
  <si>
    <t>R024</t>
  </si>
  <si>
    <t>R025</t>
  </si>
  <si>
    <t>R026</t>
  </si>
  <si>
    <t>R027</t>
  </si>
  <si>
    <t>Vyvažovací ventil závitový (vč. šroubení) DN 32</t>
  </si>
  <si>
    <t>R028</t>
  </si>
  <si>
    <t>Vyvažovací ventil závitový (vč. šroubení) DN 40</t>
  </si>
  <si>
    <t>R029</t>
  </si>
  <si>
    <t>Vyvažovací ventil závitový (vč. šroubení) DN 50</t>
  </si>
  <si>
    <t>734-04</t>
  </si>
  <si>
    <t>R030</t>
  </si>
  <si>
    <t>Tlakově nezávislý vyvažovací ventil závitový (vč. šroubení) DN 20</t>
  </si>
  <si>
    <t>R031</t>
  </si>
  <si>
    <t>Tlakově nezávislý vyvažovací ventil závitový (vč. šroubení) DN 25</t>
  </si>
  <si>
    <t>R032</t>
  </si>
  <si>
    <t>Tlakově nezávislý vyvažovací ventil závitový (vč. šroubení) DN 40</t>
  </si>
  <si>
    <t>734-04.1</t>
  </si>
  <si>
    <t>Regulátor tlakové diference</t>
  </si>
  <si>
    <t>R101</t>
  </si>
  <si>
    <t>Regulátor tlakové diference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</si>
  <si>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Přímočinné regulátory tlakové diference budou kompletní, včetně potřebné kapiláry, pokud mohou být použity jako uzavírací, musí být v uzavřené poloze vodotěsná.</t>
  </si>
  <si>
    <t>R102</t>
  </si>
  <si>
    <t>Regulátor tlakové diference závitový (vč. šroubení) DN 20</t>
  </si>
  <si>
    <t>R103</t>
  </si>
  <si>
    <t>Regulátor tlakové diference závitový (vč. šroubení) DN 25</t>
  </si>
  <si>
    <t>734-05</t>
  </si>
  <si>
    <t>Montáž přímých armatur, které jsou v dodávce M+R</t>
  </si>
  <si>
    <t>R104</t>
  </si>
  <si>
    <t>Montáž armatur v dodávce M+R DN 15</t>
  </si>
  <si>
    <t>Montáž přímých armatur, které jsou v dodávce M+R. Součástí montáže je dodávka šroubení / protipřírub, těsnícího a spojovacího materiálu a dalších potřebných komponent a namontování armatury na dané místo.</t>
  </si>
  <si>
    <t>734-05.1</t>
  </si>
  <si>
    <t>Filtry</t>
  </si>
  <si>
    <t>R033</t>
  </si>
  <si>
    <t>Filtr závitový (vč. šroubení)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</si>
  <si>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Filtry budou se síty znerezavějící oceli sperforací standardních rozměrů.</t>
  </si>
  <si>
    <t>R034</t>
  </si>
  <si>
    <t>Filtr závitový (vč. šroubení) DN 32</t>
  </si>
  <si>
    <t>R035</t>
  </si>
  <si>
    <t>Filtr závitový (vč. šroubení) DN 40</t>
  </si>
  <si>
    <t>R036</t>
  </si>
  <si>
    <t>Filtr závitový (vč. šroubení) DN 50</t>
  </si>
  <si>
    <t>R037</t>
  </si>
  <si>
    <t>Filtr přírubový (vč. protipřírub) DN 65</t>
  </si>
  <si>
    <t>734-06</t>
  </si>
  <si>
    <t>Zpětné ventily</t>
  </si>
  <si>
    <t>R038</t>
  </si>
  <si>
    <t>Zpětný ventil (vč. protipřírub)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</si>
  <si>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Zpětné ventily budou mezipřírubové spružinou.</t>
  </si>
  <si>
    <t>R039</t>
  </si>
  <si>
    <t>Zpětný ventil (vč. protipřírub) DN 32</t>
  </si>
  <si>
    <t>R040</t>
  </si>
  <si>
    <t>Zpětný ventil (vč. protipřírub) DN 40</t>
  </si>
  <si>
    <t>R041</t>
  </si>
  <si>
    <t>Zpětný ventil (vč. protipřírub) DN 50</t>
  </si>
  <si>
    <t>R042</t>
  </si>
  <si>
    <t>Zpětný ventil (vč. protipřírub) DN 65</t>
  </si>
  <si>
    <t>734-06.1</t>
  </si>
  <si>
    <t>Montáž měření tepla, které je v dodávce M+R</t>
  </si>
  <si>
    <t>R105</t>
  </si>
  <si>
    <t>Montáž armatury závitové s dvěma závity do DN 40</t>
  </si>
  <si>
    <t>Sestava měřiče tepla, ultrazvukový kompaktní měřič tepla; bateriový, kom.rozhraní Mbus;</t>
  </si>
  <si>
    <t>R106</t>
  </si>
  <si>
    <t>Vlnité trubky z ušlechtilých materiálů, PN 10. Každá trubka má na obou koncích šroubení, vhodného typu pro napojení daného zařízení. Trubky DN 20 délky 0,5 m; p</t>
  </si>
  <si>
    <t>Vlnité trubky z ušlechtilých materiálů, PN 10. Každá trubka má na obou koncích šroubení, vhodného typu pro napojení daného zařízení. Trubky DN 20 délky 0,5 m; pro napojení FCU</t>
  </si>
  <si>
    <t>R107</t>
  </si>
  <si>
    <t>Radiátorový ventil s automatickým omezením průtoku, poniklovaný. Pro radiátory do výkonu cca 3.500 W. DN 15 (1/2")</t>
  </si>
  <si>
    <t>R108</t>
  </si>
  <si>
    <t>Radiátorotvé šroubení poniklované, DN 15 (1/2") s možností předregulace, uzavření a vypouštění.</t>
  </si>
  <si>
    <t>R109</t>
  </si>
  <si>
    <t>Termostatická hlavice vhodná vhodná pro nabízená tělesa s integrovaným ventilem i pro radiátorové armatury u těles bez integrovaného ventilu. S kapalinovou nápl</t>
  </si>
  <si>
    <t>Termostatická hlavice vhodná vhodná pro nabízená tělesa s integrovaným ventilem i pro radiátorové armatury u těles bez integrovaného ventilu. S kapalinovou náplní s vestavěným čidlem a s nulovou polohou. V provedení pro veřejné prostory se zabezpečením proti odcizení pomocí zabezpečovacího kroužku.</t>
  </si>
  <si>
    <t>R110</t>
  </si>
  <si>
    <t>Elektrotermická hlavice 230 V pro otopná tělesa</t>
  </si>
  <si>
    <t>R111</t>
  </si>
  <si>
    <t>Růžice krycí</t>
  </si>
  <si>
    <t>734-07</t>
  </si>
  <si>
    <t>Gumové kompenzátory</t>
  </si>
  <si>
    <t>R043</t>
  </si>
  <si>
    <t>Gumový kompenzátor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</si>
  <si>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Gumové kompenzátory budou mezipřírubové v provedení proti vibracím, s vodícími tyčemi. Bližší údaje viz technická zpráva.</t>
  </si>
  <si>
    <t>R044</t>
  </si>
  <si>
    <t>Gumový kompenzátor (vč. protipřírub) DN 50</t>
  </si>
  <si>
    <t>R045</t>
  </si>
  <si>
    <t>Gumový kompenzátor (vč. protipřírub) DN 65</t>
  </si>
  <si>
    <t>R046</t>
  </si>
  <si>
    <t>Teploměr technický, rozsah dle místa instalace, s pevným stonkem a jímkou PN 10. Jímka nesmí být hliníková. Délka stonku a délka jímky podle dimenze potrubí a t</t>
  </si>
  <si>
    <t>Teploměr technický, rozsah dle místa instalace, s pevným stonkem a jímkou PN 10. Jímka nesmí být hliníková. Délka stonku a délka jímky podle dimenze potrubí a tloušťky izolace. Součástí je samozřejmě i návarek na potrubí.</t>
  </si>
  <si>
    <t>R047</t>
  </si>
  <si>
    <t>Manometr včetně manometrického kohoutu, smyčky a návarku. Rozsah dle místa instalace.</t>
  </si>
  <si>
    <t>734-08</t>
  </si>
  <si>
    <t>R048</t>
  </si>
  <si>
    <t>tepelná armatur na topných větvích z minerální plsti ve snímatelných pouzdrech z pozinkovaného (nebo hliníkového) plechu s patentními uzávěry. Tloušťka izolace minimálně jako tloušťka příslušné dimenze potrubí. Včetně montáže. Bližší popis viz technická zpráva.</t>
  </si>
  <si>
    <t>R049</t>
  </si>
  <si>
    <t>R050</t>
  </si>
  <si>
    <t>R051</t>
  </si>
  <si>
    <t>R052</t>
  </si>
  <si>
    <t>Izolace armatur DN 40 - tl. izolace 40 mm</t>
  </si>
  <si>
    <t>R053</t>
  </si>
  <si>
    <t>Izolace armatur DN 50 - tl. izolace 40 mm</t>
  </si>
  <si>
    <t>R054</t>
  </si>
  <si>
    <t>Izolace armatur DN 65 - tl. izolace 40 mm</t>
  </si>
  <si>
    <t>R055</t>
  </si>
  <si>
    <t>Izolace armatur DN 100 - tl. izolace 40 mm</t>
  </si>
  <si>
    <t>734-09</t>
  </si>
  <si>
    <t>R056</t>
  </si>
  <si>
    <t>Montáž armatur v dodávce M+R DN 20</t>
  </si>
  <si>
    <t>R057</t>
  </si>
  <si>
    <t>Montáž armatur v dodávce M+R DN 25</t>
  </si>
  <si>
    <t>R058</t>
  </si>
  <si>
    <t>Montáž armatur v dodávce M+R DN 40</t>
  </si>
  <si>
    <t>734-10</t>
  </si>
  <si>
    <t>Montáž trojcestnných armatur, které jsou v dodávce M+R</t>
  </si>
  <si>
    <t>R059</t>
  </si>
  <si>
    <t>Montáž armatur v dodávce M+R DN 32</t>
  </si>
  <si>
    <t>Montáž trojcestných armatur, které jsou v dodávce M+R. Součástí montáže je dodávka šroubení / protipřírub, těsnícího a spojovacího materiálu a dalších potřebných komponent a namontování armatury na dané místo.</t>
  </si>
  <si>
    <t>R060</t>
  </si>
  <si>
    <t>R061</t>
  </si>
  <si>
    <t>Montáž armatur v dodávce M+R DN 50</t>
  </si>
  <si>
    <t>734-11</t>
  </si>
  <si>
    <t>R062</t>
  </si>
  <si>
    <t>735-01</t>
  </si>
  <si>
    <t>Otopné těleso</t>
  </si>
  <si>
    <t>R139</t>
  </si>
  <si>
    <t>Otopné těleso litinové článkové 500/220 - 20 článků</t>
  </si>
  <si>
    <t>Otopné trubkové článkové těleso PN 10 s konečnou povrchovou úpravou, dvou až destičlánkové výšky od 300 do 1500 mm se spodním připojením.  Včetně uložení, odvzdušňovacího ventilku, vypouštěcí zátky. Výška většinou 500 mm, barva bílá. Uvedený výkon platí pro teplotní spád topné vody 80/60°C a teplotu v místnosti dle výkresové dokumentace (tj. 20°-22°C).Podrobnější popis v technické zprávě.</t>
  </si>
  <si>
    <t>R140</t>
  </si>
  <si>
    <t>Otopné těleso litinové článkové 450/220 - 8 článků</t>
  </si>
  <si>
    <t>Otopné trubkové článkové těleso PN 10 s konečnou povrchovou úpravou, dvou až destičlánkové výšky od 300 do 1500 mm se spodním připojením.  Včetně uložení, stojných noh, odvzdušňovacího ventilku, vypouštěcí zátky. Výška většinou 450 mm, barva dle požadavků. Uvedený výkon platí pro teplotní spád topné vody 80/60°C a teplotu v místnosti dle výkresové dokumentace (tj. 20°-22°C).Podrobnější popis v technické zprávě.</t>
  </si>
  <si>
    <t>R141</t>
  </si>
  <si>
    <t>Otopné těleso litinové článkové 450/220 - 12 článků</t>
  </si>
  <si>
    <t>R142</t>
  </si>
  <si>
    <t>Otopné těleso litinové článkové 800/220 - 12 článků</t>
  </si>
  <si>
    <t>R143</t>
  </si>
  <si>
    <t>Otopné těleso litinové článkové 450/220 - 17 článků</t>
  </si>
  <si>
    <t>R144</t>
  </si>
  <si>
    <t>Otopné těleso litinové článkové 450/220 - 30 článků</t>
  </si>
  <si>
    <t>R145</t>
  </si>
  <si>
    <t>Otopné těleso panelové VK dvoudeskové bez přídavné přestupní plochy výška/délka 1800/900 mm výkon 1820 W</t>
  </si>
  <si>
    <t>Otopné těleso ocelové deskové PN 10 s konečnou povrchovou úpravou s hladkou čelní plochou se spodním připojením.  Včetně uložení, odvzdušňovacího ventilku, vypouštěcí zátky. Šířky 600 mm, barva bílá. Uvedený výkon platí pro teplotní spád topné vody 80/60°C a teplotu v místnosti 20°C.Podrobnější popis v technické zprávě.</t>
  </si>
  <si>
    <t>R146</t>
  </si>
  <si>
    <t>Otopné těleso panelové VK dvoudeskové bez přídavné přestupní plochy výška/délka 1800/600 mm výkon 1300 W</t>
  </si>
  <si>
    <t>R147</t>
  </si>
  <si>
    <t>Otopné těleso panelové VK jednodeskové bez přídavné přestupní plochy výška/délka 1800/600 mm výkon 900 W</t>
  </si>
  <si>
    <t>Otopné těleso ocelové deskové PN 10 s konečnou povrchovou úpravou s hladkou čelní plochou se spodním připojením.  Včetně uložení, odvzdušňovacího ventilku, vypouštěcí zátky. Šířky 900 mm, barva bílá. Uvedený výkon platí pro teplotní spád topné vody 80/60°C a teplotu v místnosti 20°C.Podrobnější popis v technické zprávě.</t>
  </si>
  <si>
    <t>R148</t>
  </si>
  <si>
    <t>Montáž otopného tělesa litinového článkového</t>
  </si>
  <si>
    <t>R149</t>
  </si>
  <si>
    <t>Montáž otopných těles panelových jednořadých délky do 1500 mm</t>
  </si>
  <si>
    <t>R150</t>
  </si>
  <si>
    <t>Montáž otopných těles panelových dvouřadých délky do 1140 mm</t>
  </si>
  <si>
    <t>735-02</t>
  </si>
  <si>
    <t>Podlahové  vytápění</t>
  </si>
  <si>
    <t>R151</t>
  </si>
  <si>
    <t>Systémová folie</t>
  </si>
  <si>
    <t>R152</t>
  </si>
  <si>
    <t>Trubka 17 x 2</t>
  </si>
  <si>
    <t>R153</t>
  </si>
  <si>
    <t>Trubka 20 x 2</t>
  </si>
  <si>
    <t>R154</t>
  </si>
  <si>
    <t>Ochranná trubka 16/17</t>
  </si>
  <si>
    <t>R155</t>
  </si>
  <si>
    <t>Ochranná trubka 20</t>
  </si>
  <si>
    <t>R156</t>
  </si>
  <si>
    <t>Okrajová dilatační páska PE s folií 8/150 mm</t>
  </si>
  <si>
    <t>R157</t>
  </si>
  <si>
    <t>Krycí folie</t>
  </si>
  <si>
    <t>R158</t>
  </si>
  <si>
    <t>Upevňovací skoba</t>
  </si>
  <si>
    <t>R159</t>
  </si>
  <si>
    <t>Upevňovací prvek</t>
  </si>
  <si>
    <t>735-03</t>
  </si>
  <si>
    <t>Rozdělovač  podl.  Vytápění   nerez ,  odvzdušnění,  vypouštění , tlakoměr,  teploměr , montážní mat</t>
  </si>
  <si>
    <t>R160</t>
  </si>
  <si>
    <t>2 vývody</t>
  </si>
  <si>
    <t>R161</t>
  </si>
  <si>
    <t>4 vývody</t>
  </si>
  <si>
    <t>R162</t>
  </si>
  <si>
    <t>5 vývodů</t>
  </si>
  <si>
    <t>R163</t>
  </si>
  <si>
    <t>6 vývodů</t>
  </si>
  <si>
    <t>R164</t>
  </si>
  <si>
    <t>9 vývodů</t>
  </si>
  <si>
    <t>R165</t>
  </si>
  <si>
    <t>Připojovací set měřiče tepla přímé provedení</t>
  </si>
  <si>
    <t>R166</t>
  </si>
  <si>
    <t>Skříňka rozdělovače 750</t>
  </si>
  <si>
    <t>R167</t>
  </si>
  <si>
    <t>Skříňka rozdělovače 950</t>
  </si>
  <si>
    <t>R168</t>
  </si>
  <si>
    <t>Prostorový termostat</t>
  </si>
  <si>
    <t>R169</t>
  </si>
  <si>
    <t>Transformátor</t>
  </si>
  <si>
    <t>R170</t>
  </si>
  <si>
    <t>Termopohon 230 V</t>
  </si>
  <si>
    <t>R171</t>
  </si>
  <si>
    <t>Plastifikátor</t>
  </si>
  <si>
    <t>KSG</t>
  </si>
  <si>
    <t>R172</t>
  </si>
  <si>
    <t>Montáž podlahového vytápění</t>
  </si>
  <si>
    <t>Nátěry</t>
  </si>
  <si>
    <t>R082</t>
  </si>
  <si>
    <t>Příprava podkladu armatur a potrubí před provedením nátěru Odmaštění vodou ředitelným odmašťovačem potrubí DN do 50 mm</t>
  </si>
  <si>
    <t>Nátěr potrubí, základní syntetický na vzduchu schnoucí 2 x základní antikorozní. Součástí ceny je i očištění potrubí od rzi, nečistot a mastnoty. Každá vrstva jinou barvou. Bližší popis viz technická zpráva.</t>
  </si>
  <si>
    <t>R083</t>
  </si>
  <si>
    <t>Základní antikorozní nátěr armatur a kovových potrubí jednonásobný potrubí do DN 50 syntetický samozákladující</t>
  </si>
  <si>
    <t>R084</t>
  </si>
  <si>
    <t>Mezinátěr jednonásobný syntetický nátěr potrubí DN do 50 mm</t>
  </si>
  <si>
    <t>R085</t>
  </si>
  <si>
    <t>Krycí dvojnásobný syntetický nátěr potrubí DN do 50 mm</t>
  </si>
  <si>
    <t>R136</t>
  </si>
  <si>
    <t>Příprava podkladu armatur a potrubí před provedením nátěru. Odmaštění vodou ředitelným odmašťovačem potrubí DN do 50 mm</t>
  </si>
  <si>
    <t>R137</t>
  </si>
  <si>
    <t>R138</t>
  </si>
  <si>
    <t>Přesun  hmot</t>
  </si>
  <si>
    <t>R173</t>
  </si>
  <si>
    <t>Přesun hmot v objektech výšky do 12 m (3,24%)</t>
  </si>
  <si>
    <t>R174</t>
  </si>
  <si>
    <t>Příplatek za zvětšený přesun do 1000 m (1,37%)</t>
  </si>
  <si>
    <t>998.1</t>
  </si>
  <si>
    <t>R089</t>
  </si>
  <si>
    <t>R090</t>
  </si>
  <si>
    <t xml:space="preserve">  SO 101-06</t>
  </si>
  <si>
    <t>Vzduchotechnika</t>
  </si>
  <si>
    <t>SO 101-06</t>
  </si>
  <si>
    <t>01</t>
  </si>
  <si>
    <t>Zařízení č.501 - gastro</t>
  </si>
  <si>
    <t>R_VZT_01</t>
  </si>
  <si>
    <t>501.01.1 Větrací jednotka pro přívod a odvod vzduchu s deskovým rekuperátorem ve venkovním provedení, nemusí splňovat parametry nařízení EK 1253/2014 pro rok 20</t>
  </si>
  <si>
    <t>501.01.1 Větrací jednotka pro přívod a odvod vzduchu s deskovým rekuperátorem ve venkovním provedení, nemusí splňovat parametry nařízení EK 1253/2014 pro rok 2018</t>
  </si>
  <si>
    <t>Sestavná jednotka pro přívod a odvod vzduchu samonosné panelové konstrukce, ve venkovním provedení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Vpřívod=15000m3/h, dpext=450Pa, Vodvod=2500m3/h, dpext=500Pa, ZZTvstup čerstvý=-15°C/99%, vstup odváděný=+26/60%, ohřívač vodní dtw=80/60°C, dtL=5/20°C; vodní chladič dw=+6/+12°C, dtl=32/18°C,40/80%, filtrace přívod/odvod =G4, max rozměry šxvxd=1500x3100x6650 mm</t>
  </si>
  <si>
    <t>751611118</t>
  </si>
  <si>
    <t>Montáž vzduchotechnické jednotky s rekuperací tepla centrální stojaté s výměnou vzduchu přes 9 000 do 13 000 m3/h</t>
  </si>
  <si>
    <t>1. V cenách nejsou započteny náklady na připojení na rozvody a na regulaci.  
2. Vzduchotechnické jednotky s výměnou vzduchu nad uvedený rozsah se oceňují individuálně.</t>
  </si>
  <si>
    <t>751611131</t>
  </si>
  <si>
    <t>Montáž vzduchotechnické jednotky s rekuperací tepla Příplatek k cenám za montáž jednotky po částech</t>
  </si>
  <si>
    <t>R42972963</t>
  </si>
  <si>
    <t>501.04.1 - Protidešťová žaluzie, materiál pozink. vč. síta proti hmyzu šxv=1600x1600</t>
  </si>
  <si>
    <t>751398056</t>
  </si>
  <si>
    <t>Montáž ostatních zařízení protidešťové žaluzie nebo žaluziové klapky na čtyřhranné potrubí, průřezu přes 0,750 m2</t>
  </si>
  <si>
    <t>1. Montáž hadice pro odvod kondenzátu se oceňuje cenou 751 61-3141.</t>
  </si>
  <si>
    <t>R_VZT_02</t>
  </si>
  <si>
    <t>501.05.1 Buňkový hluku šxvxd=200x500x1500</t>
  </si>
  <si>
    <t>Kostra tlumiče vyrobena z pozinkovaného plechu. Vložená absorpční výplň je z nehořlavého, zvukově pohltivého materiálu, oddělená od proudícího vzduchu netkanou kašírovanou textilií.. Náběh a výběh tlumiče  zkosený,</t>
  </si>
  <si>
    <t>751344121</t>
  </si>
  <si>
    <t>Montáž tlumičů hluku pro čtyřhranné potrubí, průřezu do 0,150 m2</t>
  </si>
  <si>
    <t>R_VZT_3</t>
  </si>
  <si>
    <t>501.05.2 Kulisa tlumiče hluku šxvxd=100x630x1500</t>
  </si>
  <si>
    <t>Provedení z pozinkovaného plechu, výplně z minerální plsti kryté netkanou kašírovanou textílií.</t>
  </si>
  <si>
    <t>R_VZT_4</t>
  </si>
  <si>
    <t>501.05.3 Kulisa tlumiče hluku šxvxd=100x1300x1500</t>
  </si>
  <si>
    <t>R_VZT_05</t>
  </si>
  <si>
    <t>501.07.1 - Požární klapka 1250x630 se servopohonem do čtyřhranného potrubí s přírubou</t>
  </si>
  <si>
    <t>Požární klapka se servopohonem 230V~ do čtyřhranného potrubí. List klapky uzavírá samočinně  pomocí zpětné pružiny servopohonu (bez napětí zavírá). Zpětná pružina servopohonu je uvedena v činnost při aktivaci termoelektrického spouštěcího zařízení. Klapka po uzavření těsněna proti průchodu kouře silikonovým těsněním. List klapky uložen do hmoty, která působením zvyšující se teploty zvětšuje svůj objem. Dva revizní otvory.  CE certifikace dle EN 15650 • testováno dle EN 1366-2 • klasifikováno dle EN 13501-3+A1  požární odolnost EIS 120</t>
  </si>
  <si>
    <t>751514623</t>
  </si>
  <si>
    <t>Montáž škrtící klapky nebo zpětné klapky do plechového potrubí čtyřhranné s přírubou, průřezu přes 0,770 do 0,840 m2</t>
  </si>
  <si>
    <t>R_VZT_06</t>
  </si>
  <si>
    <t>501.07.2 - Požární klapka 1250x630 se servopohonem do čtyřhranného potrubí s přírubou</t>
  </si>
  <si>
    <t>Specifikace viz pozice 501.07.1</t>
  </si>
  <si>
    <t>R42982118</t>
  </si>
  <si>
    <t>potrubí VZT čtyřhranné Pz průřez do 1,13m2 (obvod 4250)</t>
  </si>
  <si>
    <t>Čtyřhranné ocelové potrubí sk. I. pozinkovaný plech, lištové spoje, normální provedení, třída těsnosti A podle ČSN EN 1507, zavěšované po 3m na  odpružené Z závěsy se závitovými tyčemi kotvenými do hmoždinek vložených do stavební konstrukce</t>
  </si>
  <si>
    <t>751511025</t>
  </si>
  <si>
    <t>Montáž potrubí plechového skupiny I čtyřhranného s přírubou tloušťky plechu 0,8 mm, průřezu přes 0,79 do 1,13 m2</t>
  </si>
  <si>
    <t>R_VZT_07</t>
  </si>
  <si>
    <t>potrubí VZT čtyřhranné Pz průřez do 1,13m2 (obvod 4250) - vodotěsné provedení</t>
  </si>
  <si>
    <t>vodotěsné provedení prováděné tmelením</t>
  </si>
  <si>
    <t>R7515110251</t>
  </si>
  <si>
    <t>Mtž potrubí plech skupiny I s přírubou tloušťky plechu 0,8 mm do 1,13 m2</t>
  </si>
  <si>
    <t>R_VZT_08</t>
  </si>
  <si>
    <t>Izolace 501.50 Tepelná izolace do venkovního prostředí (s oplechováním)</t>
  </si>
  <si>
    <t>Izolace z minerálních desek tloušťky 60 mm s polepem Al fólií, ukládaná na přivařovací trny, souč. tep. vodivosti l=0,04W/m/K, oplechování pozink plechem tl. 0,6 mm, materiál vč. montáže</t>
  </si>
  <si>
    <t>751581318</t>
  </si>
  <si>
    <t>Protipožární ochrana vzduchotechnického potrubí prostup čtyřhranného potrubí stěnou, průřezu potrubí přes 0,79 do 1,13 m2</t>
  </si>
  <si>
    <t>1. V cenách -1111 až -1215 nejsou započteny náklady na zřízení závěsných konstrukcích. Udodatečného obkladu je nutno posoudit nosnost stávajících nosných konstrukcí.  
2. Ceny prostupů -1311 až -1358 jsou uvažovány pro tloušťku stěny nebo stropu minimálně 100 mm a pro šířku spáry 25 mm.  
montáž vč. materiálu</t>
  </si>
  <si>
    <t>02</t>
  </si>
  <si>
    <t>Zařízení č.502 - retail I.</t>
  </si>
  <si>
    <t>R_VZT_09</t>
  </si>
  <si>
    <t>502.01.1 Větrací jednotka pro přívod a odvod vzduchu s deskovým rekuperátorem v provedení pro vnitřní prostředí, splňuje parametry nařízení EK 1253/2014 pro rok</t>
  </si>
  <si>
    <t>502.01.1 Větrací jednotka pro přívod a odvod vzduchu s deskovým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</si>
  <si>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Vpřívod=3600/h, dpext=50Pa, Vodvod=3600m3/h, dpext=500Pa, ZZTvstup čerstvý=-15°C/99%, vstup odváděný=+22/40%, ohřívač vodní dtw=80/60°C, dtL=5/20°C; vodní chladič dw=+6/+12°C, dtl=32/17°C,40/84%, filtrace přívod/odvod =G4, max rozměry šxvxd=1050x1500x4500 mm</t>
  </si>
  <si>
    <t>751611116</t>
  </si>
  <si>
    <t>Montáž vzduchotechnické jednotky s rekuperací tepla centrální stojaté s výměnou vzduchu přes 1 000 do 5 000 m3/h</t>
  </si>
  <si>
    <t>R_VZT_10</t>
  </si>
  <si>
    <t>502.05.1 Kulisa tlumiče hluku šxvxd=100x400x1500</t>
  </si>
  <si>
    <t>R_VZT_10.1</t>
  </si>
  <si>
    <t>502.07.1 - Požární klapka 630X40 se servopohonem do čtyřhranného potrubí s přírubou</t>
  </si>
  <si>
    <t>751514615</t>
  </si>
  <si>
    <t>Montáž škrtící klapky nebo zpětné klapky do plechového potrubí čtyřhranné s přírubou, průřezu přes 0,210 do 0,280 m2</t>
  </si>
  <si>
    <t>R_VZT_11</t>
  </si>
  <si>
    <t>502.07.2 - Požární klapka 630X40 se servopohonem do čtyřhranného potrubí s přírubou</t>
  </si>
  <si>
    <t>Specifikace viz pozice 502.07.1</t>
  </si>
  <si>
    <t>R42982110</t>
  </si>
  <si>
    <t>potrubí VZT čtyřhranné Pz průřez do 0,50m2 (obvod 2850)</t>
  </si>
  <si>
    <t>751511023</t>
  </si>
  <si>
    <t>Montáž potrubí plechového skupiny I čtyřhranného s přírubou tloušťky plechu 0,8 mm, průřezu přes 0,28 do 0,50 m2</t>
  </si>
  <si>
    <t>R42982108</t>
  </si>
  <si>
    <t>potrubí VZT čtyřhranné Pz průřez do 0,28m2 (obvod 2150)</t>
  </si>
  <si>
    <t>751511022</t>
  </si>
  <si>
    <t>Montáž potrubí plechového skupiny I čtyřhranného s přírubou tloušťky plechu 0,8 mm, průřezu přes 0,13 do 0,28 m2</t>
  </si>
  <si>
    <t>R_VZT_12</t>
  </si>
  <si>
    <t>502.50 Tepelná izolace</t>
  </si>
  <si>
    <t>Izolace z minerálních desek tloušťky 40 mm s polepem Al fólií, ukládaná na přivařovací trny, souč. tep. vodivosti l=0,04W/m/K, materiál vč. montáže</t>
  </si>
  <si>
    <t>R_VZT_13</t>
  </si>
  <si>
    <t>Kaučuková izolace</t>
  </si>
  <si>
    <t>Izolace samolepícími deskami na bázi kaučuku tl. 20 mm, l=0,035W/m/K, materiál vč. montáže</t>
  </si>
  <si>
    <t>751581316</t>
  </si>
  <si>
    <t>Protipožární ochrana vzduchotechnického potrubí prostup čtyřhranného potrubí stěnou, průřezu potrubí přes 0,28 do 0,50 m2</t>
  </si>
  <si>
    <t>03</t>
  </si>
  <si>
    <t>Zařízení č.503 - retail II.</t>
  </si>
  <si>
    <t>R_VZT_14</t>
  </si>
  <si>
    <t>503.01.1 Větrací jednotka pro přívod a odvod vzduchus deskovým rekuperátorem v provedení pro vnitřní prostředí</t>
  </si>
  <si>
    <t>R_VZT_15</t>
  </si>
  <si>
    <t>503.05.1 Kulisa tlumiče hluku šxvxd=100x315x1500</t>
  </si>
  <si>
    <t>R_VZT_16</t>
  </si>
  <si>
    <t>503.07.1 - Požární klapka 630X315 se servopohonem do čtyřhranného potrubí s přírubou</t>
  </si>
  <si>
    <t>R_VZT_17</t>
  </si>
  <si>
    <t>503.07.2 - Požární klapka 630X315 se servopohonem do čtyřhranného potrubí s přírubou</t>
  </si>
  <si>
    <t>R7515110221</t>
  </si>
  <si>
    <t>Mtž plech. potrubí skupiny I s přírubou tloušťky plechu 0,8 mm do 0,28 m2</t>
  </si>
  <si>
    <t>R_VZT_18</t>
  </si>
  <si>
    <t>503.50.1 Tepelná izolace</t>
  </si>
  <si>
    <t>R_VZT_19</t>
  </si>
  <si>
    <t>503.50.2 Kaučuková tepelná izolace</t>
  </si>
  <si>
    <t>R751581316</t>
  </si>
  <si>
    <t>503.70 Protipožární prostup stěnou čtyřhranného potrubí průřezu do 0,28 m2 šířka spáry 25 mm</t>
  </si>
  <si>
    <t>montáž vč. materiálu</t>
  </si>
  <si>
    <t>04</t>
  </si>
  <si>
    <t>Zařízení č.504 - kavárna/předsálí přívod vzduchu</t>
  </si>
  <si>
    <t>R_VZT_20</t>
  </si>
  <si>
    <t>504.01.1 Větrací jednotka pro přívod vzduchu s glykolovým rekuperátorem v provedení pro vnitřní prostředí</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</si>
  <si>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Vpřívod=4000/h, dpext=50Pa, dpext=500Pa, ZZTvstup čerstvý=-15°C/99%,  ohřívač vodní dtw=80/60°C, dtL=5/20°C; vodní chladič dtw=+6/+12°C, dtl=32/17°C,40/85%, filtrace přívod =G4, max rozměry šxvxd=850x950x3500 mm</t>
  </si>
  <si>
    <t>R_VZT_21</t>
  </si>
  <si>
    <t>504.05.1 Kulisa tlumiče hluku šxvxd=100x710x1500mm</t>
  </si>
  <si>
    <t>R_VZT_22</t>
  </si>
  <si>
    <t>504.07.1 - Požární klapka 630x315 se servopohonem do čtyřhranného potrubí s přírubou</t>
  </si>
  <si>
    <t>R_VZT_23</t>
  </si>
  <si>
    <t>504.07.2 - Požární klapka 560x400 se servopohonem do čtyřhranného potrubí s přírubou</t>
  </si>
  <si>
    <t>R_VZT_24</t>
  </si>
  <si>
    <t>504.08.1 Velkoplošná výust šxdxv=500x150x980 mm</t>
  </si>
  <si>
    <t>Obdélníková výúst s přední deskou z perforovaného plechu. Za přední deskou osazeny nastavitelné trysky. Připojovací hrdlo 475x98 mm. Materiál: galvanizovaná ocel potažená práškovou barvou. Materiál trysek: plastická hmota</t>
  </si>
  <si>
    <t>751311144</t>
  </si>
  <si>
    <t>Montáž vyústí velkoplošné výšky do 1 m stěnové, do kruhového potrubí, průměru přes 400 do 500 mm</t>
  </si>
  <si>
    <t>R42982106</t>
  </si>
  <si>
    <t>751511005</t>
  </si>
  <si>
    <t>Montáž potrubí plechového skupiny I čtyřhranného s přírubou tloušťky plechu 0,6 mm, průřezu přes 0,13 m2</t>
  </si>
  <si>
    <t>R_VZT_25</t>
  </si>
  <si>
    <t>504.50.1 Tepelná izolace</t>
  </si>
  <si>
    <t>R_VZT_26</t>
  </si>
  <si>
    <t>504.51 Požární izolace</t>
  </si>
  <si>
    <t>Požarní izolace s odolností 30 min certifikovaným systémem , dodávka+montáž</t>
  </si>
  <si>
    <t>R7515813162</t>
  </si>
  <si>
    <t>504.70.1 Protipožární prostup stěnou čtyřhranného potrubí průřezu do 0,28 m2 šířka spáry 25 mm</t>
  </si>
  <si>
    <t>751581335</t>
  </si>
  <si>
    <t>Protipožární ochrana vzduchotechnického potrubí prostup čtyřhranného potrubí stropem, průřezu potrubí přes 0,13 do 0,28 m2</t>
  </si>
  <si>
    <t>R_VZT_27</t>
  </si>
  <si>
    <t>504.20.1 Vana z nerez plechu šxdxv=1250x3425x200 mm</t>
  </si>
  <si>
    <t>Vodotěsná vana z nerez plechu vč. potřebných vyztužení vč. těsného vypouštěcího kohoutu.</t>
  </si>
  <si>
    <t>R_VZT_28</t>
  </si>
  <si>
    <t>Mtž. nerezové vany</t>
  </si>
  <si>
    <t>05</t>
  </si>
  <si>
    <t>Zařízení č.504 A- kavárna/předsálí odvod vzduchu</t>
  </si>
  <si>
    <t>R_VZT_29</t>
  </si>
  <si>
    <t>504A.01.1 Větrací jednotka pro odvod vzduchu s glykolovým rekuperátorem v provedení pro vnitřní prostředí</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</si>
  <si>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Vpřívod=4000/h, dpext=50Pa, dpext=500Pa, ZZT vstup odvodní vzduch=-22°C/40%,   filtrace  =G4, max rozměry šxvxd=850x950x2800 mm</t>
  </si>
  <si>
    <t>R_VZT_30</t>
  </si>
  <si>
    <t>504A.05.1 Kulisa tlumiče hluku šxvxd=100x500x1500mm</t>
  </si>
  <si>
    <t>R429810221</t>
  </si>
  <si>
    <t>Spiro potrubí d=280 mm /30% tvarovek</t>
  </si>
  <si>
    <t>Kruhové potrubí stáčené z pásů pozinkovaného plechu, obecné označení 'SPIRO', včetně tvarovek, spojování pomocí vnitřních a vnějších spojek z pozinkovaného plechu, spojování 'spiro' nýty nebo samořeznými šrouby, spoj obalen hliníkovou samolepící páskou, zavěšované po 3m pomocí kruhových objímek s pružnou výstelkou na závitovou tyč kotvenou do hmoždinky ve stavební konstrukci. Třída těsnosti A podle ČSN EN 12237</t>
  </si>
  <si>
    <t>751511183</t>
  </si>
  <si>
    <t>Montáž potrubí plechového skupiny I kruhového bez příruby tloušťky plechu 0,6 mm, průměru přes 200 do 300 mm</t>
  </si>
  <si>
    <t>R42982128</t>
  </si>
  <si>
    <t>potrubí VZT čtyřhrannéPz průřez do 2,54m2 (obvod 6400 mm)</t>
  </si>
  <si>
    <t>751511041</t>
  </si>
  <si>
    <t>Montáž potrubí plechového skupiny I čtyřhranného s přírubou tloušťky plechu 1,3 mm, průřezu do 2,54 m2</t>
  </si>
  <si>
    <t>R_VZT_31</t>
  </si>
  <si>
    <t>504A.50 Tepelná izolace</t>
  </si>
  <si>
    <t>R_VZT_32</t>
  </si>
  <si>
    <t>504A.20.1 Vana z nerez plechu šxdxv=1200x2600x200 mm</t>
  </si>
  <si>
    <t>R_VZT_33</t>
  </si>
  <si>
    <t>06</t>
  </si>
  <si>
    <t>Zařízení č.505 - kavárna 1.pp</t>
  </si>
  <si>
    <t>R_VZT_34</t>
  </si>
  <si>
    <t>505.01.1 Větrací jednotka pro přívod a odvod vzduchu s rotačním rekuperátorem v provedení pro vnitřní prostředí, splňuje parametry nařízení EK 1253/2014 pro rok</t>
  </si>
  <si>
    <t>505.01.1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</si>
  <si>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Vpřívod=2000/h, dpext=50Pa, Vodvod=1400m3/h, dpext=500Pa, ZZTvstup čerstvý=-15°C/99%, vstup odváděný=+22/40%, ohřívač vodní dtw=80/60°C, dtL=5/20°C; vodní chladič dw=+6/+12°C, dtl=32/17°C,40/84%, filtrace přívod/odvod =G4, max rozměry šxvxd=1000x1400x3100 mm</t>
  </si>
  <si>
    <t>R_VZT_35</t>
  </si>
  <si>
    <t>505A.05.1 Kulisa tlumiče hluku šxvxd=100x250x1500mm</t>
  </si>
  <si>
    <t>R_VZT_36</t>
  </si>
  <si>
    <t>505.07.1 - Požární klapka 400x315 se servopohonem do čtyřhranného potrubí s přírubou</t>
  </si>
  <si>
    <t>751514613</t>
  </si>
  <si>
    <t>Montáž škrtící klapky nebo zpětné klapky do plechového potrubí čtyřhranné s přírubou, průřezu přes 0,070 do 0,140 m2</t>
  </si>
  <si>
    <t>R_VZT_37</t>
  </si>
  <si>
    <t>505.07.2 - Požární klapka500x250 se servopohonem do čtyřhranného potrubí s přírubou</t>
  </si>
  <si>
    <t>specifikace viz 505.07.1</t>
  </si>
  <si>
    <t>R_VZT_38</t>
  </si>
  <si>
    <t>505.07.3 - Požární klapka 315x250 se servopohonem do čtyřhranného potrubí s přírubou</t>
  </si>
  <si>
    <t>R_VZT_39</t>
  </si>
  <si>
    <t>505.07.3 - Požární klapka 315x315 se servopohonem do čtyřhranného potrubí s přírubou</t>
  </si>
  <si>
    <t>R42972505</t>
  </si>
  <si>
    <t>505.08.1 vyúsť stropní lineární tříštěrbinová pro přívod i odvod, s deflektorem, hliník, délka 0,8 m</t>
  </si>
  <si>
    <t>Štěrbinová výúst se třemi štěrbinami, deflektory pro směrování výfuku vzduchu vč. spojovacích a zakončovacích prvků. Materiál hliník</t>
  </si>
  <si>
    <t>751311012</t>
  </si>
  <si>
    <t>Montáž vyústí lineární podhledové, průřezu přes 0,100 do 0,200 m2</t>
  </si>
  <si>
    <t>R42972528</t>
  </si>
  <si>
    <t>plenum box pro tříštěrbinovou lineární stropní výusť izolovaný , délka 0,8m</t>
  </si>
  <si>
    <t>Připojovací komora ke štěrbinové výústi s regulační klapkou. Materiál: galvanizovaný plech.</t>
  </si>
  <si>
    <t>751398115</t>
  </si>
  <si>
    <t>Montáž ostatních zařízení boxu distribučního kovového přímého</t>
  </si>
  <si>
    <t>R42972669</t>
  </si>
  <si>
    <t>505.08.2 Výústka jednořadá 425x125</t>
  </si>
  <si>
    <t>Výústka komfortní jednořadá pro odvod vzduchu s otočnými listy, regulace protiběžnými listy. Materiál hliník.</t>
  </si>
  <si>
    <t>751311093</t>
  </si>
  <si>
    <t>Montáž vyústí čtyřhranné do čtyřhranného potrubí, průřezu přes 0,080 do 0,150 m2</t>
  </si>
  <si>
    <t>R42972665</t>
  </si>
  <si>
    <t>505.08.3 Výústka jednořadá 325x125</t>
  </si>
  <si>
    <t>Výústka komfortní jednořadá pro odvod vzduchu s otočnými listy, regulace protiběžnými listy. Materiál: hliník</t>
  </si>
  <si>
    <t>751311091</t>
  </si>
  <si>
    <t>Montáž vyústí čtyřhranné do čtyřhranného potrubí, průřezu do 0,040 m2</t>
  </si>
  <si>
    <t>R429821061</t>
  </si>
  <si>
    <t>potrubí VZT čtyřhranné Pz průřez do 0,13m2 (obvod 1500)</t>
  </si>
  <si>
    <t>751511004</t>
  </si>
  <si>
    <t>Montáž potrubí plechového skupiny I čtyřhranného s přírubou tloušťky plechu 0,6 mm, průřezu přes 0,07 do 0,13 m2</t>
  </si>
  <si>
    <t>R42981637</t>
  </si>
  <si>
    <t>505.32 hadice hlukově a tepelně izolovaná několikavrstvá z Al-polyesteru vyztužená drátem D 160mm, l=10m</t>
  </si>
  <si>
    <t>751537147</t>
  </si>
  <si>
    <t>Montáž potrubí ohebného kruhového izolovaného minerální vatou Al hadice (izolace tepelná i hluková), průměru přes 150 do 200 mm</t>
  </si>
  <si>
    <t>1. Cenu montáže 751 53-7042 lze použít i pro zdvojené plastové potrubí ploché oválné. Průřez potrubí plochého oválného zdvojeného je vztažen k jedné ze dvou shodných částí.</t>
  </si>
  <si>
    <t>R_VZT_40</t>
  </si>
  <si>
    <t>R_VZT_41</t>
  </si>
  <si>
    <t>502.51 Kaučuková izolace</t>
  </si>
  <si>
    <t>R_VZT_42</t>
  </si>
  <si>
    <t>505.52 Požární izolace</t>
  </si>
  <si>
    <t>R7515813163</t>
  </si>
  <si>
    <t>Protipožární prostup stěnou čtyřhranného potrubí průřezu do 0,28 m2 šířka spáry 25 mm</t>
  </si>
  <si>
    <t>07</t>
  </si>
  <si>
    <t>Zařízení č.506 -velký sál přívod vzduchu</t>
  </si>
  <si>
    <t>R_VZT_43</t>
  </si>
  <si>
    <t>506.01.1 Větrací jednotka pro přívod vzduchu s glykolovým rekuperátorem v provedení pro vnitřní prostředí, splňuje parametry nařízení EK 1253/2014 pro rok 2018</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</si>
  <si>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Vpřívod=5000/h, dpext=50Pa, dpext=500Pa, ZZTvstup čerstvý=-15°C/99%,  ohřívač vodní dtw=80/60°C, dtL=5/20°C; vodní chladič dtw=+6/+12°C, dtl=32/17°C,40/85%, filtrace přívod =G4, max rozměry šxvxd=950x1050x3500 mm</t>
  </si>
  <si>
    <t>R_VZT_44</t>
  </si>
  <si>
    <t>506.05.1 Kulisa tlumiče hluku šxvxd=100x315x1500mm</t>
  </si>
  <si>
    <t>R_VZT_45</t>
  </si>
  <si>
    <t>506.07.1 - Požární klapka 800x315 se servopohonem do čtyřhranného potrubí s přírubou</t>
  </si>
  <si>
    <t>R_VZT_46</t>
  </si>
  <si>
    <t>506.07.2 - Požární klapka 500x250 se servopohonem do čtyřhranného potrubí s přírubou</t>
  </si>
  <si>
    <t>R_VZT_47</t>
  </si>
  <si>
    <t>506.07.3 - Požární klapka 500x250 se servopohonem do čtyřhranného potrubí s přírubou</t>
  </si>
  <si>
    <t>R_VZT_48</t>
  </si>
  <si>
    <t>506.08.1 Velkoplošná výust šxdxv=500x150x980 mm</t>
  </si>
  <si>
    <t>R_VZT_49</t>
  </si>
  <si>
    <t>506.50.1 Tepelná izolace</t>
  </si>
  <si>
    <t>R_VZT_50</t>
  </si>
  <si>
    <t>506.50.2Kaučuková izolace</t>
  </si>
  <si>
    <t>R_VZT_51</t>
  </si>
  <si>
    <t>506.51 Požární izolace</t>
  </si>
  <si>
    <t>R7515813164</t>
  </si>
  <si>
    <t>506.70.1 Protipožární prostup stěnou čtyřhranného potrubí průřezu do 0,28 m2 šířka spáry 25 mm</t>
  </si>
  <si>
    <t>R7515813351</t>
  </si>
  <si>
    <t>506.70.2 Protipožární prostup stropem čtyřhranného potrubí průřezu do 0,28 šířka spáry 25 mm</t>
  </si>
  <si>
    <t>08</t>
  </si>
  <si>
    <t>Zařízení č.506 A- velký sál odvod vzduchu</t>
  </si>
  <si>
    <t>R_VZT_52</t>
  </si>
  <si>
    <t>506A.01.1 Větrací jednotka pro odvod vzduchu s glykolovým rekuperátorem v provedení pro vnitřní prostředí, splňuje parametry nařízení EK 1253/2014 pro rok 2018</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</si>
  <si>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V=5000/h, dpext=50Pa, dpext=500Pa, ZZT vstup odvodní vzduch=-22°C/30%,   filtrace  =G4, max rozměry šxvxd=950x1150x2800 mm</t>
  </si>
  <si>
    <t>R_VZT_53</t>
  </si>
  <si>
    <t>506A.05.1 Kulisa tlumiče hluku šxvxd=100x400x1000mm</t>
  </si>
  <si>
    <t>R_VZT_54</t>
  </si>
  <si>
    <t>506A.07.1 - Požární klapka 400x400 se servopohonem do čtyřhranného potrubí s přírubou</t>
  </si>
  <si>
    <t>R_VZT_54.1</t>
  </si>
  <si>
    <t>506A.07.2 - Požární klapka 400x400 se servopohonem do čtyřhranného potrubí s přírubou</t>
  </si>
  <si>
    <t>specifikace viz 506A.07.1</t>
  </si>
  <si>
    <t>R42982116</t>
  </si>
  <si>
    <t>potrubí VZT čtyřhranné Pz průřez do 0,79m2 (obvod 3600)</t>
  </si>
  <si>
    <t>751511024</t>
  </si>
  <si>
    <t>Montáž potrubí plechového skupiny I čtyřhranného s přírubou tloušťky plechu 0,8 mm, průřezu přes 0,50 do 0,79 m2</t>
  </si>
  <si>
    <t>R_VZT_55</t>
  </si>
  <si>
    <t>506A.50 Tepelná izolace</t>
  </si>
  <si>
    <t>R_VZT_56</t>
  </si>
  <si>
    <t>506A.20.1 Vana z nerez plechu šxdxv=1200x2750x200 mm</t>
  </si>
  <si>
    <t>Vodotěsná vana z nerez plechu vč. potřebných vyztužení a  těsného vypouštěcího kohoutu.</t>
  </si>
  <si>
    <t>R_VZT_57</t>
  </si>
  <si>
    <t>09</t>
  </si>
  <si>
    <t>Zařízení č.507- sloupový sál</t>
  </si>
  <si>
    <t>R_VZT_58</t>
  </si>
  <si>
    <t>507.01.1 Větrací jednotka pro přívod a odvod vzduchu s rotačním rekuperátorem v provedení pro vnitřní prostředí, splňuje parametry nařízení EK 1253/2014 pro rok</t>
  </si>
  <si>
    <t>507.01.1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</si>
  <si>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Vpřívod=2500/h, dpext=50Pa, Vodvod=2500m3/h, dpext=500Pa, ZZTvstup čerstvý=-15°C/99%, vstup odváděný=+22/40%, ohřívač vodní dtw=80/60°C, dtL=5/20°C; vodní chladič dw=+6/+12°C, dtl=32/17°C,40/84%, filtrace přívod/odvod =G4, max rozměry šxvxd=1100x1500x3000 mm</t>
  </si>
  <si>
    <t>R_VZT_59</t>
  </si>
  <si>
    <t>R_VZT_60</t>
  </si>
  <si>
    <t>507.07.1 - Požární klapka 630x250 se servopohonem do čtyřhranného potrubí s přírubou</t>
  </si>
  <si>
    <t>R_VZT_61</t>
  </si>
  <si>
    <t>507.07.2 - Požární klapka 630x250 se servopohonem do čtyřhranného potrubí s přírubou</t>
  </si>
  <si>
    <t>Specifikace dtto 507.07.1</t>
  </si>
  <si>
    <t>R_VZT_62</t>
  </si>
  <si>
    <t>507.08.1 Velkoplošná výust šxdxv=500x150x980 mm</t>
  </si>
  <si>
    <t>R42982104</t>
  </si>
  <si>
    <t>potrubí VZT čtyřhranné Pz průřez do 0,07m2 (obvod 1050)</t>
  </si>
  <si>
    <t>751511003</t>
  </si>
  <si>
    <t>Montáž potrubí plechového skupiny I čtyřhranného s přírubou tloušťky plechu 0,6 mm, průřezu přes 0,03 do 0,07 m2</t>
  </si>
  <si>
    <t>R_VZT_63</t>
  </si>
  <si>
    <t>507.50.1 Tepelná izolace</t>
  </si>
  <si>
    <t>R_VZT_64</t>
  </si>
  <si>
    <t>507.50.2 Kaučuková izolace</t>
  </si>
  <si>
    <t>R_VZT_65</t>
  </si>
  <si>
    <t>507.51 Požární izolace</t>
  </si>
  <si>
    <t>R7515813165</t>
  </si>
  <si>
    <t>507.70.1 Protipožární prostup stěnou čtyřhranného potrubí průřezu do 0,28 m2 šířka spáry 25 mm</t>
  </si>
  <si>
    <t>R7515813352</t>
  </si>
  <si>
    <t>507.70.2 Protipožární prostup stropem čtyřhranného potrubí průřezu do 0,28 šířka spáry 25 mm</t>
  </si>
  <si>
    <t>Zařízení č.508 -Hygienické zařízení kavárny 1PP</t>
  </si>
  <si>
    <t>R42914529</t>
  </si>
  <si>
    <t>508.01.1 ventiláor axiální diagonální potrubní tříotáčkový plastový IP44 připojení D 250mm V=600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</si>
  <si>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600 m3/h, dp=250 Pa, připojení d=200 mm</t>
  </si>
  <si>
    <t>751111132</t>
  </si>
  <si>
    <t>Montáž ventilátoru axiálního nízkotlakého potrubního základního, průměru přes 200 do 300 mm</t>
  </si>
  <si>
    <t>R42917525</t>
  </si>
  <si>
    <t>508.01.1.1 Pružná spojka se sponou D=250 mm</t>
  </si>
  <si>
    <t>Pružná spojka se sponou pro připojení ventilátoru do kruhového potrubí, materiál Pz a guma</t>
  </si>
  <si>
    <t>751514577</t>
  </si>
  <si>
    <t>Montáž spojky do plechového potrubí pružné kruhové s přírubou, průměru přes 200 do 300 mm</t>
  </si>
  <si>
    <t>R42976208</t>
  </si>
  <si>
    <t>508.05.1 Tlumič hluku kruhový do spiropotrubí d=250 m,l=1000mm</t>
  </si>
  <si>
    <t>751344113</t>
  </si>
  <si>
    <t>Montáž tlumičů hluku pro kruhové potrubí, průměru přes 200 do 300 mm</t>
  </si>
  <si>
    <t>R42971031</t>
  </si>
  <si>
    <t>508.06.1 Zpětná klapka do spiropotrubí d=250 mm</t>
  </si>
  <si>
    <t>Motýlová klapka</t>
  </si>
  <si>
    <t>751514636</t>
  </si>
  <si>
    <t>Montáž škrtící klapky nebo zpětné klapky do plechového potrubí čtyřhranné bez příruby, průřezu přes 0,035 do 0,07 m2</t>
  </si>
  <si>
    <t>R42981007</t>
  </si>
  <si>
    <t>508.06.2 klapka regulační Pz VZT D 250mm</t>
  </si>
  <si>
    <t>Regulační klapka do spiro potrubí jednolistá s aretací polohy, kovové ovládací ústrojí</t>
  </si>
  <si>
    <t>751514680</t>
  </si>
  <si>
    <t>Montáž škrtící klapky nebo zpětné klapky do plechového potrubí kruhové bez příruby, průměru přes 200 do 300 mm</t>
  </si>
  <si>
    <t>R42972213</t>
  </si>
  <si>
    <t>508.08.1 - Talířový ventil kovový přívodní/odvodní d=125</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</si>
  <si>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</si>
  <si>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751322012</t>
  </si>
  <si>
    <t>Montáž talířových ventilů, anemostatů, dýz talířového ventilu, průměru přes 100 do 200 mm</t>
  </si>
  <si>
    <t>R42972366</t>
  </si>
  <si>
    <t>508.08.2 Mřížka stěnová uzavřená jednořadá kovová úhel lamel 0° 400x200mm</t>
  </si>
  <si>
    <t>751398022</t>
  </si>
  <si>
    <t>Montáž ostatních zařízení větrací mřížky stěnové, průřezu přes 0,04 do 0,100 m2</t>
  </si>
  <si>
    <t>R429810102</t>
  </si>
  <si>
    <t>Spiro potrubí d=125 mm/30 % tvarovek</t>
  </si>
  <si>
    <t>R429810104</t>
  </si>
  <si>
    <t>Spiropotrubí d=160 mm /30% tvarovek</t>
  </si>
  <si>
    <t>R429810151</t>
  </si>
  <si>
    <t>Spiro potrubí d=200 mm /30% tvarovek</t>
  </si>
  <si>
    <t>751511182</t>
  </si>
  <si>
    <t>Montáž potrubí plechového skupiny I kruhového bez příruby tloušťky plechu 0,6 mm, průměru přes 100 do 200 mm</t>
  </si>
  <si>
    <t>R42981730</t>
  </si>
  <si>
    <t>508.30 Hadice ohebná z Al s tepelnou a hlukovou izolací 25mm, délka 10m D 127mm</t>
  </si>
  <si>
    <t>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</si>
  <si>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751537112</t>
  </si>
  <si>
    <t>Montáž potrubí ohebného kruhového izolovaného minerální vatou z Al laminátu, průměru přes 100 do 200 mm</t>
  </si>
  <si>
    <t>1. Cenu montáže 751 53-7042 lze použít i pro zdvojené plastové potrubí ploché oválné. Průřez potrubí plochého oválného zdvojeného je vztažen k jedné ze dvou shodných částí.  
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</si>
  <si>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751581353</t>
  </si>
  <si>
    <t>Protipožární ochrana vzduchotechnického potrubí prostup kruhového potrubí stěnou, průměru potrubí přes 200 do 300 mm</t>
  </si>
  <si>
    <t>Zařízení č.509 -Hygienické zařízení kavárny 1NP</t>
  </si>
  <si>
    <t>42914527</t>
  </si>
  <si>
    <t>509.01.1 ventiláor axiální diagonální potrubní tříotáčkový IP44 připojení D 160 mm V=210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</si>
  <si>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210 m3/h, dp=180 Pa, připojení d=160 mm</t>
  </si>
  <si>
    <t>751111131</t>
  </si>
  <si>
    <t>Montáž ventilátoru axiálního nízkotlakého potrubního základního, průměru do 200 mm</t>
  </si>
  <si>
    <t>R429175251</t>
  </si>
  <si>
    <t>509.01.1.1 Pružná spojka se sponou D=160 mm</t>
  </si>
  <si>
    <t>751514576</t>
  </si>
  <si>
    <t>Montáž spojky do plechového potrubí pružné kruhové s přírubou, průměru přes 100 do 200 mm</t>
  </si>
  <si>
    <t>R429762081</t>
  </si>
  <si>
    <t>509.05.1 Tlumič hluku kruhový do spiropotrubí d=160 m,l=1000mm</t>
  </si>
  <si>
    <t>751344112</t>
  </si>
  <si>
    <t>Montáž tlumičů hluku pro kruhové potrubí, průměru přes 100 do 200 mm</t>
  </si>
  <si>
    <t>42981004</t>
  </si>
  <si>
    <t>509.06.1 klapka regulační Pz VZT D 160mm</t>
  </si>
  <si>
    <t>751514635</t>
  </si>
  <si>
    <t>Montáž škrtící klapky nebo zpětné klapky do plechového potrubí čtyřhranné bez příruby, průřezu do 0,035 m2</t>
  </si>
  <si>
    <t>R429722131</t>
  </si>
  <si>
    <t>509.08.1 - Talířový ventil kovový přívodní/odvodní d=125</t>
  </si>
  <si>
    <t>R7515813531</t>
  </si>
  <si>
    <t>509.70 Protipožární prostup stěnou kruhového potrubí průměru do 300 šířka spáry 25 mm</t>
  </si>
  <si>
    <t>Zařízení č.510 -Hygienické zařízeníVIP salonek</t>
  </si>
  <si>
    <t>R429145271</t>
  </si>
  <si>
    <t>510.01.1 ventiláor axiální diagonální potrubní tříotáčkový IP44 připojení D 160 mm V=270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</si>
  <si>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270 m3/h, dp=180 Pa, připojení d=160 mm</t>
  </si>
  <si>
    <t>R429175252</t>
  </si>
  <si>
    <t>510.01.1.1 Pružná spojka se sponou D=160 mm</t>
  </si>
  <si>
    <t>R429762082</t>
  </si>
  <si>
    <t>510.05.1 Tlumič hluku kruhový do spiropotrubí d=160 m,l=1000mm</t>
  </si>
  <si>
    <t>R42981004</t>
  </si>
  <si>
    <t>510.06.1 klapka regulační Pz VZT D 160mm</t>
  </si>
  <si>
    <t>Zařízení č.511 -Hygienické zařízení sloupový sál</t>
  </si>
  <si>
    <t>R42914527</t>
  </si>
  <si>
    <t>511.01.1 ventilátor axiální diagonální potrubní tříotáčkový IP44 připojení D 160 mm V=210 m3/h</t>
  </si>
  <si>
    <t>R751581353</t>
  </si>
  <si>
    <t>511.70 Protipožární prostup stěnou kruhového potrubí průměru do 300 šířka spáry 25 mm</t>
  </si>
  <si>
    <t>Zařízení č. 513 - Rozvodna 1pp009</t>
  </si>
  <si>
    <t>Zařízení č. 514 - Rozvodny v části B</t>
  </si>
  <si>
    <t>R_VZT_67</t>
  </si>
  <si>
    <t>514.10.1 Kompresorový modul děleného VRF systému</t>
  </si>
  <si>
    <t>Kompresorová jednotka (modul kompresoru) VRF systému s oddělenou kondenzátorovou částí, chladivo R410A, chladící výkon 14 kW, výškový rozdíl mezi kompresorovým a kondenzátorovým modulem 10 m, celková délka potrubí mezi moduly 30 m, rozměry vxšxh=700x600x550mm, napájení 3x400V</t>
  </si>
  <si>
    <t>751721121</t>
  </si>
  <si>
    <t>Montáž klimatizační jednotky venkovní trojfázové napájení do 7 vnitřních jednotek</t>
  </si>
  <si>
    <t>R_VZT_68</t>
  </si>
  <si>
    <t>514.10.2 Kondenzátorový modul děleného VRF systému</t>
  </si>
  <si>
    <t>Výměníkový modul s kondenzátorem a radiálními ventilátory, vzduchový výkon 3300 m3/h, dispoziční tlak ventilátorů 150 Pa, připojovací hrdla cca 1200x300 mm, vxšxh=400x450x1050mm</t>
  </si>
  <si>
    <t>751721111</t>
  </si>
  <si>
    <t>Montáž klimatizační jednotky venkovní jednofázové napájení do 2 vnitřních jednotek</t>
  </si>
  <si>
    <t>R_VZT_69</t>
  </si>
  <si>
    <t>514.10.3 Nástěnná jednotka</t>
  </si>
  <si>
    <t>Vnitřní výparníková jednotka VRF systému v nástěnném provedení, chladící výkon  7 kW</t>
  </si>
  <si>
    <t>751711114</t>
  </si>
  <si>
    <t>Montáž klimatizační jednotky vnitřní nástěnné o výkonu (pro objem místnosti) přes 6,5 do 9 kW (přes 65 do 90 m3)</t>
  </si>
  <si>
    <t>R_VZT_70</t>
  </si>
  <si>
    <t>514.10.4 odbočka chladivového potrubí - refnet</t>
  </si>
  <si>
    <t>Veliikost určí realizátor podle rozměru skutečně osazeného potrubí. Dodávka vč. montáže.</t>
  </si>
  <si>
    <t>R_VZT_71</t>
  </si>
  <si>
    <t>514.10.5 nástěnný kabelový ovladač k vnitřním jednotkám</t>
  </si>
  <si>
    <t>Dodávka vč. montáže</t>
  </si>
  <si>
    <t>R_VZT_72</t>
  </si>
  <si>
    <t>514.10.6 pružná manžeta</t>
  </si>
  <si>
    <t>R_VZT_73</t>
  </si>
  <si>
    <t>Mtž pružné manžety</t>
  </si>
  <si>
    <t>R_VZT_74</t>
  </si>
  <si>
    <t>514.10.30 Měděné izolované potrubí - dvojtrubka plyn/kapalina</t>
  </si>
  <si>
    <t>R751791123</t>
  </si>
  <si>
    <t>Montáž dvojice měděného potrubí předizolovaného</t>
  </si>
  <si>
    <t>R7517911231</t>
  </si>
  <si>
    <t>Komunikační kabely</t>
  </si>
  <si>
    <t>Svazek komunikačních kabelů mezi venkovní a vnitřními jednotkami. Dodávka včetně montáže</t>
  </si>
  <si>
    <t>R_VZT_76</t>
  </si>
  <si>
    <t>Stíněný kabel</t>
  </si>
  <si>
    <t>Stíněný kabel k nástěnnému ovladači. dodávka vč. Montáže</t>
  </si>
  <si>
    <t>R_VZT_77</t>
  </si>
  <si>
    <t>Chladivo R410A na doplnění okruhu</t>
  </si>
  <si>
    <t>KG</t>
  </si>
  <si>
    <t>Dodávka chladiva na doplnění okruhu, které nepokryje předplnění venkovní jednotky. Vakuování potrubí a napouštění potrubí chladivem</t>
  </si>
  <si>
    <t>R_VZT_78</t>
  </si>
  <si>
    <t>Podpůrné konstrukce</t>
  </si>
  <si>
    <t>Prvky nosného systému pod venkovní chladící jednotku a a chladivové potrubí potrubí vedené po střeše (nohy, stojky, nosníky). Návrh, dodávka, montáž</t>
  </si>
  <si>
    <t>R_VZT_79</t>
  </si>
  <si>
    <t>Ověření datového spojení a celkové zprovoznění</t>
  </si>
  <si>
    <t>Ověření komunikace venkovní jednotky s vnitřními jednotkami, nastavení základních hodnot na kabelových ovladačích, ověření a nastavení komunikace s nadřazeným systémem automatické regulace</t>
  </si>
  <si>
    <t>R_VZT_80</t>
  </si>
  <si>
    <t>Demontáže</t>
  </si>
  <si>
    <t>Demontáž veškerých stávajících strojů a potrubí v dotčených prostorách a následná ekologická likvidace</t>
  </si>
  <si>
    <t>R_VZT_81</t>
  </si>
  <si>
    <t>Nepředvídatelné vlivy a úpravy potrubních tras</t>
  </si>
  <si>
    <t>Úpravy vyplývající z nepředvídatelných skutečností, úpravy rozvodů podle skutečných možností stavební konstrukce (např. změna tras,  kdy ze statických nebude možné realizovat trasu projektovanou )</t>
  </si>
  <si>
    <t>R_VZT_82</t>
  </si>
  <si>
    <t>Spojovací a montážní materiál</t>
  </si>
  <si>
    <t>R_VZT_83</t>
  </si>
  <si>
    <t>Podpůrné konstrukce pod stroje pro úpravu a dopravu vzduchu, rozměrné nebo těžké vzduchotechnické elementy. Použití typových systémových prvků. Návrh, dodávka a montáž</t>
  </si>
  <si>
    <t>998751102</t>
  </si>
  <si>
    <t>Přesun hmot pro vzduchotechniku stanovený z hmotnosti přesunovaného materiálu vodorovná dopravní vzdálenost do 100 m v objektech výšky přes 12 do 24 m</t>
  </si>
  <si>
    <t xml:space="preserve">  SO 101-07</t>
  </si>
  <si>
    <t>Chladící zařízení</t>
  </si>
  <si>
    <t>SO 101-07</t>
  </si>
  <si>
    <t>751-01</t>
  </si>
  <si>
    <t>Strojovna chlazení</t>
  </si>
  <si>
    <t>R_CHL_001</t>
  </si>
  <si>
    <t>Vzduchem chlazená chladící jednotka</t>
  </si>
  <si>
    <t>Výkon 417 kW, 612°C, popis technická zpráva, POZICE 201</t>
  </si>
  <si>
    <t>R_CHL_002</t>
  </si>
  <si>
    <t>R_CHL_003</t>
  </si>
  <si>
    <t>Rozdělovač DN 200 - 1,2m</t>
  </si>
  <si>
    <t>Rozdělovač DN 250 - 1,2m</t>
  </si>
  <si>
    <t>Pozice 202, , včetně náterů, izolací, podpůrné konstrukce, hrdel, návarků, teploměru, manometru a vypouštění</t>
  </si>
  <si>
    <t>R_CHL_004</t>
  </si>
  <si>
    <t>Sběrač DN 200 - 1,2m</t>
  </si>
  <si>
    <t>Sběrač DN 250 - 1,2m</t>
  </si>
  <si>
    <t>Pozice 203, , včetně náterů, izolací, podpůrné konstrukce, hrdel, návarků, teploměru, manometru a vypouštění</t>
  </si>
  <si>
    <t>R_CHL_005</t>
  </si>
  <si>
    <t>Membránová tlaková expanzní nádoba 250 l, PN 6, 70°C</t>
  </si>
  <si>
    <t>Membránová tlaková expanzní nádoba 300 l, PN 6, 70°C</t>
  </si>
  <si>
    <t>Pozice 205,  , včetně servisního ventilu se zajištěním s integrovaným vypouštěním</t>
  </si>
  <si>
    <t>R_CHL_006</t>
  </si>
  <si>
    <t>Membránová tlaková expanzní nádoba 25 l, PN 6, 70°C</t>
  </si>
  <si>
    <t>Pozice 207 a 208,  , včetně servisního ventilu se zajištěním s integrovaným vypouštěním</t>
  </si>
  <si>
    <t>R_CHL_007</t>
  </si>
  <si>
    <t>Bloková úpravna vody pro chladicí systém</t>
  </si>
  <si>
    <t>Pozice 206, popis technická zpráva,  změkčení a ošetření inhibitorem, který upraví hodnotu pH dle požadavku dodavatele  chl. jednotky, vč. příslušenství a chemikálií pro start,  napojení  na STV</t>
  </si>
  <si>
    <t>R_CHL_008</t>
  </si>
  <si>
    <t>Hydraulický vyrovnávač dynamických tlaků, včetně izolace, nátěru, hrdel, navárků a vypouštění</t>
  </si>
  <si>
    <t>Pozice 204</t>
  </si>
  <si>
    <t>751-02</t>
  </si>
  <si>
    <t>R_CHL_009</t>
  </si>
  <si>
    <t>Čerpadlo chlazení - CHLAZENÍ PŘÍVOD</t>
  </si>
  <si>
    <t>Čerpadla ve strojovně chlazení  (dodávka včetně montáže, protipřírub, montážního materiálu a izolačního pouzdra) poz. 201 208,5 kW, 60 kPa ,29,88 m3/h, PN 10, 0,796 kW, 1x230 V</t>
  </si>
  <si>
    <t>R_CHL_010</t>
  </si>
  <si>
    <t>Čerpadla ve strojovně chlazení  (dodávka včetně montáže, protipřírub, montážního materiálu a izolačního pouzdra) poz. 202 208,5 kW,60 kPa ,29,88  m3/h, PN 10, 0,796 kW, 1x230 V</t>
  </si>
  <si>
    <t>R_CHL_011</t>
  </si>
  <si>
    <t>Čerpadlo chlazení - VZT NOVÁ</t>
  </si>
  <si>
    <t>Čerpadla ve strojovně chlazení  (dodávka včetně montáže, protipřírub, montážního materiálu a izolačního pouzdra) poz. 203 221 kW, 60 kPa , 31,67 m3/h, PN 10, 0,965 kW, 1x230 V</t>
  </si>
  <si>
    <t>R_CHL_012</t>
  </si>
  <si>
    <t>Čerpadlo chlazení - RETAILY</t>
  </si>
  <si>
    <t>Čerpadla ve strojovně chlazení  (dodávka včetně montáže, protipřírub, montážního materiálu a izolačního pouzdra) poz. 204  35 kW, 60 kPa , 5,02  m3/h, PN 10, 0,141 kW, 1x230 V</t>
  </si>
  <si>
    <t>R_CHL_013</t>
  </si>
  <si>
    <t>Čerpadlo chlazení - VZT STÁVAJÍCÍ</t>
  </si>
  <si>
    <t>Čerpadla ve strojovně chlazení  (dodávka včetně montáže, protipřírub, montážního materiálu a izolačního pouzdra) poz. 205, 150 kW, 60 kPa , 21,50 m3/h, PN 10, 0,605 kW, 1x230 V</t>
  </si>
  <si>
    <t>R_CHL_014</t>
  </si>
  <si>
    <t>Čerpadlo chlazení - ZZT AHU 504</t>
  </si>
  <si>
    <t>Čerpadla ve strojovně chlazení  (dodávka včetně montáže, protipřírub, montážního materiálu a izolačního pouzdra) poz. 206,  38,1 kW, 60 kPa , 5,46 m3/h, PN 10, 0,141 kW, 1x230 V</t>
  </si>
  <si>
    <t>R_CHL_015</t>
  </si>
  <si>
    <t>Čerpadlo chlazení - ZZT AHU 506</t>
  </si>
  <si>
    <t>Čerpadla ve strojovně chlazení  (dodávka včetně montáže, protipřírub, montážního materiálu a izolačního pouzdra) poz. 207,  30,5 kW, 60 kPa , 4,37 m3/h, PN 10, 0,141 kW, 1x230 V</t>
  </si>
  <si>
    <t>R_CHL_016</t>
  </si>
  <si>
    <t>Čerpadlo chlazení</t>
  </si>
  <si>
    <t>Čerpadla ve strojovně chlazení  (dodávka včetně montáže, protipřírub, montážního materiálu a izolačního pouzdra) poz. AHU 501, 90,5 kW, 60 kPa,12,97 m3/h, PN 10, 0,37 kW, 1x230 V</t>
  </si>
  <si>
    <t>R_CHL_017</t>
  </si>
  <si>
    <t>Čerpadla ve strojovně chlazení  (dodávka včetně montáže, protipřírub, montážního materiálu a izolačního pouzdra) poz. AHU 502, 21,7 kW, 60 kPa, 3,11 m3/h, PN 10, 0,096 kW, 1x230 V</t>
  </si>
  <si>
    <t>R_CHL_018</t>
  </si>
  <si>
    <t>Čerpadla ve strojovně chlazení  (dodávka včetně montáže, protipřírub, montážního materiálu a izolačního pouzdra) poz. AHU 503, 21,7 kW, 60 kPa,3,11 m3/h, PN 10, 0,096 kW, 1x230 V</t>
  </si>
  <si>
    <t>R_CHL_019</t>
  </si>
  <si>
    <t>Čerpadla ve strojovně chlazení  (dodávka včetně montáže, protipřírub, montážního materiálu a izolačního pouzdra) poz. AHU 504, 26 kW, 60 kPa , 3,73 m3/h, PN 10, 0,109 kW, 1x230 V</t>
  </si>
  <si>
    <t>R_CHL_020</t>
  </si>
  <si>
    <t>Čerpadla ve strojovně chlazení  (dodávka včetně montáže, protipřírub, montážního materiálu a izolačního pouzdra) poz. AHU 505, 13 kW, 60 kPa, 1,86 m3/h, PN 10, 0,07 kW, 1x230 V</t>
  </si>
  <si>
    <t>R_CHL_021</t>
  </si>
  <si>
    <t>Čerpadla ve strojovně chlazení  (dodávka včetně montáže, protipřírub, montážního materiálu a izolačního pouzdra) poz. AHU 506, 32 kW, 60 kPa ,4,59 m3/h, PN 10, 0,13 kW, 1x230 V</t>
  </si>
  <si>
    <t>R_CHL_022</t>
  </si>
  <si>
    <t>Čerpadla ve strojovně chlazení  (dodávka včetně montáže, protipřírub, montážního materiálu a izolačního pouzdra) poz. AHU 507, 16 kW, 60 kPa , 2,29 m3/h, PN 10, 0,079 kW, 1x230 V</t>
  </si>
  <si>
    <t>751-03-01</t>
  </si>
  <si>
    <t>R_CHL_023</t>
  </si>
  <si>
    <t>R_CHL_024</t>
  </si>
  <si>
    <t>R_CHL_025</t>
  </si>
  <si>
    <t>R_CHL_026</t>
  </si>
  <si>
    <t>751-03-02</t>
  </si>
  <si>
    <t>R_CHL_027</t>
  </si>
  <si>
    <t>Uzavírací ventil (vč. protipřírub) DN 20</t>
  </si>
  <si>
    <t>R_CHL_028</t>
  </si>
  <si>
    <t>R_CHL_029</t>
  </si>
  <si>
    <t>R_CHL_030</t>
  </si>
  <si>
    <t>R_CHL_031</t>
  </si>
  <si>
    <t>Uzavírací ventil (vč. protipřírub) DN 80</t>
  </si>
  <si>
    <t>R_CHL_032</t>
  </si>
  <si>
    <t>R_CHL_033</t>
  </si>
  <si>
    <t>Uzavírací ventil (vč. protipřírub) DN 125</t>
  </si>
  <si>
    <t>R_CHL_034</t>
  </si>
  <si>
    <t>Uzavírací ventil (vč. protipřírub) DN 150</t>
  </si>
  <si>
    <t>R_CHL_035</t>
  </si>
  <si>
    <t>Uzavírací ventil (vč. protipřírub) DN 200</t>
  </si>
  <si>
    <t>751-03-03</t>
  </si>
  <si>
    <t>R_CHL_036</t>
  </si>
  <si>
    <t>R_CHL_037</t>
  </si>
  <si>
    <t>R_CHL_038</t>
  </si>
  <si>
    <t>Vyvažovací ventil závitový (vč. šroubení) DN 80</t>
  </si>
  <si>
    <t>R_CHL_039</t>
  </si>
  <si>
    <t>Vyvažovací ventil závitový (vč. šroubení) DN 100</t>
  </si>
  <si>
    <t>751-03-04</t>
  </si>
  <si>
    <t>R_CHL_040</t>
  </si>
  <si>
    <t>Tlakově nezávislý vyvažovací ventil závitový (vč. šroubení) DN 32</t>
  </si>
  <si>
    <t>R_CHL_041</t>
  </si>
  <si>
    <t>R_CHL_042</t>
  </si>
  <si>
    <t>Tlakově nezávislý vyvažovací ventil závitový (vč. šroubení) DN 65</t>
  </si>
  <si>
    <t>Vyvažovací ventil závitový (vč. šroubení) DN 65</t>
  </si>
  <si>
    <t>751-03-05</t>
  </si>
  <si>
    <t>R_CHL_043</t>
  </si>
  <si>
    <t>R_CHL_044</t>
  </si>
  <si>
    <t>R_CHL_045</t>
  </si>
  <si>
    <t>R_CHL_046</t>
  </si>
  <si>
    <t>Filtr přírubový (vč. protipřírub) DN 80</t>
  </si>
  <si>
    <t>R_CHL_047</t>
  </si>
  <si>
    <t>Filtr přírubový (vč. protipřírub) DN 100</t>
  </si>
  <si>
    <t>R_CHL_048</t>
  </si>
  <si>
    <t>Filtr přírubový (vč. protipřírub) DN 125</t>
  </si>
  <si>
    <t>751-03-06</t>
  </si>
  <si>
    <t>R_CHL_049</t>
  </si>
  <si>
    <t>R_CHL_050</t>
  </si>
  <si>
    <t>R_CHL_051</t>
  </si>
  <si>
    <t>Zpětný ventil (vč. protipřírub) DN 100</t>
  </si>
  <si>
    <t>R_CHL_052</t>
  </si>
  <si>
    <t>Zpětný ventil (vč. protipřírub) DN 125</t>
  </si>
  <si>
    <t>751-03-07</t>
  </si>
  <si>
    <t>R_CHL_053</t>
  </si>
  <si>
    <t>R_CHL_054</t>
  </si>
  <si>
    <t>Gumový kompenzátor (vč. protipřírub) DN 100</t>
  </si>
  <si>
    <t>R_CHL_055</t>
  </si>
  <si>
    <t>Gumový kompenzátor (vč. protipřírub) DN 125</t>
  </si>
  <si>
    <t>R_CHL_056</t>
  </si>
  <si>
    <t>Gumový kompenzátor (vč. protipřírub) DN 150</t>
  </si>
  <si>
    <t>R_CHL_057</t>
  </si>
  <si>
    <t>Pojistný ventil G 1/2"</t>
  </si>
  <si>
    <t>R_CHL_058</t>
  </si>
  <si>
    <t>Pojistný ventil G 3/4" x 1"</t>
  </si>
  <si>
    <t>R_CHL_059</t>
  </si>
  <si>
    <t>R_CHL_060</t>
  </si>
  <si>
    <t>751-03-08</t>
  </si>
  <si>
    <t>R_CHL_061</t>
  </si>
  <si>
    <t>R_CHL_062</t>
  </si>
  <si>
    <t>R_CHL_063</t>
  </si>
  <si>
    <t>Montáž armatur v dodávce M+R DN 65</t>
  </si>
  <si>
    <t>751-03-09</t>
  </si>
  <si>
    <t>R_CHL_064</t>
  </si>
  <si>
    <t>R_CHL_065</t>
  </si>
  <si>
    <t>751-03-10</t>
  </si>
  <si>
    <t>R_CHL_066</t>
  </si>
  <si>
    <t>Montáž armatury závitové s dvěma závity do G 6/4</t>
  </si>
  <si>
    <t>751-04</t>
  </si>
  <si>
    <t>R_CHL_067</t>
  </si>
  <si>
    <t>R_CHL_068</t>
  </si>
  <si>
    <t>R_CHL_069</t>
  </si>
  <si>
    <t>R_CHL_070</t>
  </si>
  <si>
    <t>R_CHL_071</t>
  </si>
  <si>
    <t>R_CHL_072</t>
  </si>
  <si>
    <t>R_CHL_073</t>
  </si>
  <si>
    <t>R_CHL_074</t>
  </si>
  <si>
    <t>R_CHL_075</t>
  </si>
  <si>
    <t>R_CHL_076</t>
  </si>
  <si>
    <t>Potrubí ocelové 133/4,5</t>
  </si>
  <si>
    <t>R_CHL_077</t>
  </si>
  <si>
    <t>Potrubí ocelové 159/4,5</t>
  </si>
  <si>
    <t>R_CHL_078</t>
  </si>
  <si>
    <t>Potrubí ocelové 219/6,3</t>
  </si>
  <si>
    <t>R_CHL_079</t>
  </si>
  <si>
    <t>R_CHL_080</t>
  </si>
  <si>
    <t>R_CHL_081</t>
  </si>
  <si>
    <t>R_CHL_082</t>
  </si>
  <si>
    <t>R_CHL_083</t>
  </si>
  <si>
    <t>R_CHL_084</t>
  </si>
  <si>
    <t>Zkoušky těsnosti trubek ocelových do 219/6,3</t>
  </si>
  <si>
    <t>751-05-01</t>
  </si>
  <si>
    <t>R_CHL_085</t>
  </si>
  <si>
    <t>Izolace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Bližší popis  požárně bezpečnostních požadavků viz technická zpráva, včetně montáže</t>
  </si>
  <si>
    <t>R_CHL_086</t>
  </si>
  <si>
    <t>Izolace potrubí DN 20 - tl. izolace 30 mm</t>
  </si>
  <si>
    <t>R_CHL_087</t>
  </si>
  <si>
    <t>R_CHL_088</t>
  </si>
  <si>
    <t>R_CHL_089</t>
  </si>
  <si>
    <t>R_CHL_090</t>
  </si>
  <si>
    <t>R_CHL_091</t>
  </si>
  <si>
    <t>R_CHL_092</t>
  </si>
  <si>
    <t>R_CHL_093</t>
  </si>
  <si>
    <t>R_CHL_094</t>
  </si>
  <si>
    <t>Izolace potrubí DN 125 - tl. izolace 60 mm</t>
  </si>
  <si>
    <t>R_CHL_095</t>
  </si>
  <si>
    <t>Izolace potrubí DN 150- tl. izolace 60 mm</t>
  </si>
  <si>
    <t>Izolace exteriérová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v exteriéru izolace do plechu.  Bližší popis viz technická zpráva. včetně montáže</t>
  </si>
  <si>
    <t>R_CHL_096</t>
  </si>
  <si>
    <t>Izolace potrubí DN 200 - tl. izolace 60 mm</t>
  </si>
  <si>
    <t>751-05-02</t>
  </si>
  <si>
    <t>Izolace armatur</t>
  </si>
  <si>
    <t>R_CHL_097</t>
  </si>
  <si>
    <t>Izolace tepelná armatur na chladících větvích na bázi syntetického kaučuku určená speciálně pro chlazení se strukturou uzavřených buněk s vysokým odporem proti difúzi vodní páry (µ=7000) a nízkou tepelnou vodivostí (Lambda=0,036 W/mK). Tloušťka izolace  jako tloušťka příslušné dimenze potrubí. Bez oplechování. Bližší popis viz technická zpráva.včetně montáže</t>
  </si>
  <si>
    <t>R_CHL_098</t>
  </si>
  <si>
    <t>R_CHL_099</t>
  </si>
  <si>
    <t>R_CHL_100</t>
  </si>
  <si>
    <t>R_CHL_101</t>
  </si>
  <si>
    <t>R_CHL_102</t>
  </si>
  <si>
    <t>R_CHL_103</t>
  </si>
  <si>
    <t>R_CHL_104</t>
  </si>
  <si>
    <t>R_CHL_105</t>
  </si>
  <si>
    <t>Izolace armatur DN 125 - tl. izolace 40 mm</t>
  </si>
  <si>
    <t>R_CHL_106</t>
  </si>
  <si>
    <t>Izolace armatur DN 150 - tl. izolace 40 mm</t>
  </si>
  <si>
    <t>R_CHL_107</t>
  </si>
  <si>
    <t>Izolace armatur DN 200 - tl. izolace 40 mm</t>
  </si>
  <si>
    <t>751-06</t>
  </si>
  <si>
    <t>R_CHL_108</t>
  </si>
  <si>
    <t>Potrubí DN 15, 2 x antikorozní, 1 x základní, 2 x email</t>
  </si>
  <si>
    <t>R_CHL_109</t>
  </si>
  <si>
    <t>Potrubí DN 20, 2 x antikorozní, 1 x základní, 2 x email</t>
  </si>
  <si>
    <t>R_CHL_110</t>
  </si>
  <si>
    <t>Potrubí DN 25, 2 x antikorozní, 1 x základní, 2 x email</t>
  </si>
  <si>
    <t>R_CHL_111</t>
  </si>
  <si>
    <t>Potrubí DN 32, 2 x antikorozní, 1 x základní, 2 x email</t>
  </si>
  <si>
    <t>R_CHL_112</t>
  </si>
  <si>
    <t>Potrubí DN 40, 2 x antikorozní, 1 x základní, 2 x email</t>
  </si>
  <si>
    <t>R_CHL_113</t>
  </si>
  <si>
    <t>Potrubí DN 50, 2 x antikorozní, 1 x základní, 2 x email</t>
  </si>
  <si>
    <t>R_CHL_114</t>
  </si>
  <si>
    <t>Potrubí DN 65, 2 x antikorozní, 1 x základní, 2 x email</t>
  </si>
  <si>
    <t>R_CHL_115</t>
  </si>
  <si>
    <t>Potrubí DN 80, 2 x antikorozní, 1 x základní, 2 x email</t>
  </si>
  <si>
    <t>R_CHL_116</t>
  </si>
  <si>
    <t>Potrubí DN 100, 2 x antikorozní, 1 x základní, 2 x email</t>
  </si>
  <si>
    <t>R_CHL_117</t>
  </si>
  <si>
    <t>Potrubí DN 125, 2 x antikorozní, 1 x základní, 2 x email</t>
  </si>
  <si>
    <t>R_CHL_118</t>
  </si>
  <si>
    <t>Potrubí DN 150, 2 x antikorozní, 1 x základní, 2 x email</t>
  </si>
  <si>
    <t>R_CHL_119</t>
  </si>
  <si>
    <t>Potrubí DN 200, 2 x antikorozní, 1 x základní, 2 x email</t>
  </si>
  <si>
    <t>751-07</t>
  </si>
  <si>
    <t>R_CHL_120</t>
  </si>
  <si>
    <t>R_CHL_121</t>
  </si>
  <si>
    <t>R_CHL_122</t>
  </si>
  <si>
    <t>751-98</t>
  </si>
  <si>
    <t>R_CHL_167</t>
  </si>
  <si>
    <t>R_CHL_168</t>
  </si>
  <si>
    <t>751-99</t>
  </si>
  <si>
    <t>R_CHL_165</t>
  </si>
  <si>
    <t>R_CHL_166</t>
  </si>
  <si>
    <t>751-99.1</t>
  </si>
  <si>
    <t>R_CHL_123</t>
  </si>
  <si>
    <t>R_CHL_124</t>
  </si>
  <si>
    <t>752-01-01</t>
  </si>
  <si>
    <t>R_CHL_125</t>
  </si>
  <si>
    <t>R_CHL_126</t>
  </si>
  <si>
    <t>R_CHL_127</t>
  </si>
  <si>
    <t>R_CHL_128</t>
  </si>
  <si>
    <t>Kulový kohout s ruční pákou (vč. šroubení) DN 40</t>
  </si>
  <si>
    <t>752-01-02</t>
  </si>
  <si>
    <t>R_CHL_129</t>
  </si>
  <si>
    <t>R_CHL_130</t>
  </si>
  <si>
    <t>752-01-03</t>
  </si>
  <si>
    <t>R_CHL_131</t>
  </si>
  <si>
    <t>752-01-04</t>
  </si>
  <si>
    <t>R_CHL_132</t>
  </si>
  <si>
    <t>R_CHL_133</t>
  </si>
  <si>
    <t>Regulátor tlakové diference závitový (vč. šroubení) DN 32</t>
  </si>
  <si>
    <t>752-01-05</t>
  </si>
  <si>
    <t>R_CHL_134</t>
  </si>
  <si>
    <t>752-01-06</t>
  </si>
  <si>
    <t>R_CHL_135</t>
  </si>
  <si>
    <t>Montáž armatury závitové s dvěma závity G 6/4</t>
  </si>
  <si>
    <t>R_CHL_136</t>
  </si>
  <si>
    <t>Vlnité trubky z ušlechtilých materiálů, PN 10. Každá trubka má na obou koncích šroubení, vhodného typu pro napojení daného zařízení. Trubky DN 20 délky 1m, pro</t>
  </si>
  <si>
    <t>Vlnité trubky z ušlechtilých materiálů, PN 10. Každá trubka má na obou koncích šroubení, vhodného typu pro napojení daného zařízení. Trubky DN 20 délky 1m, pro napojení FCU</t>
  </si>
  <si>
    <t>Napojení FCU (2x 1m napojovací hadice -vlnité trubky z ušlechtilých materiálů -20 + 110°C , PN 10. Každá trubka má na obou koncích šroubení, vhodného typu pro napojení daného zařízení,  1 m, vypouštění - viz  schema , včetně montáže)</t>
  </si>
  <si>
    <t>752-02</t>
  </si>
  <si>
    <t>R_CHL_137</t>
  </si>
  <si>
    <t>R_CHL_138</t>
  </si>
  <si>
    <t>R_CHL_139</t>
  </si>
  <si>
    <t>R_CHL_140</t>
  </si>
  <si>
    <t>R_CHL_141</t>
  </si>
  <si>
    <t>R_CHL_142</t>
  </si>
  <si>
    <t>R_CHL_143</t>
  </si>
  <si>
    <t>R_CHL_144</t>
  </si>
  <si>
    <t>R_CHL_145</t>
  </si>
  <si>
    <t>R_CHL_146</t>
  </si>
  <si>
    <t>752-03</t>
  </si>
  <si>
    <t>R_CHL_147</t>
  </si>
  <si>
    <t>R_CHL_148</t>
  </si>
  <si>
    <t>R_CHL_149</t>
  </si>
  <si>
    <t>R_CHL_150</t>
  </si>
  <si>
    <t>R_CHL_151</t>
  </si>
  <si>
    <t>R_CHL_152</t>
  </si>
  <si>
    <t>Izolace potrubí DN 100 - tl. izolace 50 mm</t>
  </si>
  <si>
    <t>R_CHL_153</t>
  </si>
  <si>
    <t>R_CHL_154</t>
  </si>
  <si>
    <t>R_CHL_155</t>
  </si>
  <si>
    <t>R_CHL_156</t>
  </si>
  <si>
    <t>R_CHL_157</t>
  </si>
  <si>
    <t>Izolace armatur DN 40 - tl. izolace 50 mm</t>
  </si>
  <si>
    <t>752-04</t>
  </si>
  <si>
    <t>R_CHL_158</t>
  </si>
  <si>
    <t>R_CHL_159</t>
  </si>
  <si>
    <t>R_CHL_160</t>
  </si>
  <si>
    <t>R_CHL_161</t>
  </si>
  <si>
    <t>R_CHL_162</t>
  </si>
  <si>
    <t>R_CHL_163</t>
  </si>
  <si>
    <t>752-05</t>
  </si>
  <si>
    <t>Otopná tělesa</t>
  </si>
  <si>
    <t>R_CHL_164</t>
  </si>
  <si>
    <t>Fancoil jednotka</t>
  </si>
  <si>
    <t>kompaktní FCU jednotka, včetně všech komponent a čerpadla pro odvod kondenzátu</t>
  </si>
  <si>
    <t>753</t>
  </si>
  <si>
    <t>R_CHL_169</t>
  </si>
  <si>
    <t>R_CHL_170</t>
  </si>
  <si>
    <t>První naplnění systému směsí glykolu</t>
  </si>
  <si>
    <t>R_CHL_171</t>
  </si>
  <si>
    <t>Plnící vozík glykolu s čerpadlem, plastovou nádobou na 30 litrů, výtlak 52m</t>
  </si>
  <si>
    <t>R_CHL_172</t>
  </si>
  <si>
    <t>R_CHL_173</t>
  </si>
  <si>
    <t>R_CHL_174</t>
  </si>
  <si>
    <t xml:space="preserve">  SO 101-08</t>
  </si>
  <si>
    <t>Silnoproudé elektroinstalace</t>
  </si>
  <si>
    <t>SO 101-08</t>
  </si>
  <si>
    <t>ESIL-01</t>
  </si>
  <si>
    <t>Osvětlení</t>
  </si>
  <si>
    <t>R_ESIL_0001</t>
  </si>
  <si>
    <t>Svítidlo - typ L1 - dodávka</t>
  </si>
  <si>
    <t>Lištové LED 7W 3000K, vyzař.char.rotačně souměrná, DALI, min svítivost(cd) 2700, barva černá</t>
  </si>
  <si>
    <t>R_ESIL_0002</t>
  </si>
  <si>
    <t>Svítidlo - typ L1 - montáž</t>
  </si>
  <si>
    <t>Lištové LED 7W</t>
  </si>
  <si>
    <t>R_ESIL_0003</t>
  </si>
  <si>
    <t>Svítidlo - typ F1 - dodávka</t>
  </si>
  <si>
    <t>Lištové LED 12W 3000K, vyzař.char.oválná, DALI, min svítivost(cd) 1400, barva bílá</t>
  </si>
  <si>
    <t>R_ESIL_0004</t>
  </si>
  <si>
    <t>Svítidlo - typ F1 - montáž</t>
  </si>
  <si>
    <t>Lištové LED 12W</t>
  </si>
  <si>
    <t>R_ESIL_0005</t>
  </si>
  <si>
    <t>Příslušenství pro - typ L1 a F1 - dodávka</t>
  </si>
  <si>
    <t>Instalační rozeta přisazená</t>
  </si>
  <si>
    <t>R_ESIL_0006</t>
  </si>
  <si>
    <t>Příslušenství pro - typ L1 a F1 - montáž</t>
  </si>
  <si>
    <t>R_ESIL_0007</t>
  </si>
  <si>
    <t>Lištový systém, včetně příslušenství, 36m</t>
  </si>
  <si>
    <t>R_ESIL_0008</t>
  </si>
  <si>
    <t>R_ESIL_0009</t>
  </si>
  <si>
    <t>Svítidlo - typ L2 - dodávka</t>
  </si>
  <si>
    <t>Lištové LED 60W 3000K, vyzař.char.rotačně souměrná, DALI, min svítivost(cd) 37000, barva bílá</t>
  </si>
  <si>
    <t>R_ESIL_0010</t>
  </si>
  <si>
    <t>Svítidlo - typ L2 - montáž</t>
  </si>
  <si>
    <t>Lištové LED 60W</t>
  </si>
  <si>
    <t>R_ESIL_0011</t>
  </si>
  <si>
    <t>Svítidlo - typ L3 - dodávka</t>
  </si>
  <si>
    <t>Lištové LED 60W 3000K, vyzař.char.rotačně souměrná, DALI, min svítivost(cd) 17500, barva bílá</t>
  </si>
  <si>
    <t>R_ESIL_0012</t>
  </si>
  <si>
    <t>Příslušenství pro - typ L3 - dodávka</t>
  </si>
  <si>
    <t>Clonící prvek</t>
  </si>
  <si>
    <t>R_ESIL_0013</t>
  </si>
  <si>
    <t>Svítidlo - typ L3 - montáž</t>
  </si>
  <si>
    <t>Montáž lištového LED 60W vč. příslušenství</t>
  </si>
  <si>
    <t>R_ESIL_0014</t>
  </si>
  <si>
    <t>Svítidlo - typ C1 - dodávka</t>
  </si>
  <si>
    <t>Lištové LED 32W 3000K, DALI, min svítivost(cd) 1700, barva bílá</t>
  </si>
  <si>
    <t>R_ESIL_0015</t>
  </si>
  <si>
    <t>Svítidlo - typ C1 - montáž</t>
  </si>
  <si>
    <t>montáž svítidlo LED  přisazené stropní.</t>
  </si>
  <si>
    <t>R_ESIL_0016</t>
  </si>
  <si>
    <t>Příslušenství pro - typ L2, L3 a C1 - dodávka</t>
  </si>
  <si>
    <t>R_ESIL_0017</t>
  </si>
  <si>
    <t>Příslušenství pro - typ L2, L3 a C1 - montáž</t>
  </si>
  <si>
    <t>R_ESIL_0018</t>
  </si>
  <si>
    <t>Lištový systém, včetně příslušenství, 72m</t>
  </si>
  <si>
    <t>R_ESIL_0019</t>
  </si>
  <si>
    <t>R_ESIL_0020</t>
  </si>
  <si>
    <t>Svítidlo - typ F2 - dodávka</t>
  </si>
  <si>
    <t>Lištové LED 60W 3000K, vyzař.char.oválná, DALI, min svítivost(cd) 11800, barva bílá</t>
  </si>
  <si>
    <t>R_ESIL_0021</t>
  </si>
  <si>
    <t>Svítidlo - typ F2 - montáž</t>
  </si>
  <si>
    <t>R_ESIL_0022</t>
  </si>
  <si>
    <t>Svítidlo - typ C2 - dodávka</t>
  </si>
  <si>
    <t>Přisazené LED 33W 3000K, nepřímé, DALI, min svítivost(cd) 1700, barva bílá</t>
  </si>
  <si>
    <t>R_ESIL_0023</t>
  </si>
  <si>
    <t>Svítidlo - typ C2 - montáž</t>
  </si>
  <si>
    <t>Přisazené LED 33W</t>
  </si>
  <si>
    <t>R_ESIL_0024</t>
  </si>
  <si>
    <t>Svítidlo - typ G1 - dodávka</t>
  </si>
  <si>
    <t>Zemní LED 6W 3000k, DALI, IP67, barva šedá</t>
  </si>
  <si>
    <t>R_ESIL_0025</t>
  </si>
  <si>
    <t>Svítidlo - typ G1 - montáž</t>
  </si>
  <si>
    <t>Zemní LED 6W</t>
  </si>
  <si>
    <t>R_ESIL_0030</t>
  </si>
  <si>
    <t>Svítidlo - typ S_03 - dodávka</t>
  </si>
  <si>
    <t>Osvětlení atyp 3000K 460lm (cca 2,5kW), DALI, dvě linky perel evokující koleje. Organický tvar zakončený v prostoru zrcadla schodiště. Všechny komponenty jsou ručně vyráběné, sklovina je specifikována jako Bohemian Crystal – s obsahem příměsí těžkých kovů (složení je tajemství každé výroby). Prumer cca 4500 mm, vyska cca 12 m. Cenu dodávky doplní architekt interiéru.</t>
  </si>
  <si>
    <t>R_ESIL_0031</t>
  </si>
  <si>
    <t>Svítidlo - typ S_03 - montáž</t>
  </si>
  <si>
    <t>Montáž stropního svítidla</t>
  </si>
  <si>
    <t>R_ESIL_0034</t>
  </si>
  <si>
    <t>Svítidlo - typ S_05 - dodávka</t>
  </si>
  <si>
    <t>Závěsné svítidlo LED 34,4W 4000K 5824lm; DALI; Stínítko: bílé ručně foukané trojvrstvé sklo opál mat; Závěs: ocelový tyčový, bíle lakovaný, chromovaný, mosazný nebo nerezový ;Barva: RAL9003 chrom nerez mosaz; Světelný tok svítidla: 5250</t>
  </si>
  <si>
    <t>R_ESIL_0035</t>
  </si>
  <si>
    <t>Svítidlo - typ S_05 - montáž</t>
  </si>
  <si>
    <t>Montáž závěsného svítidla</t>
  </si>
  <si>
    <t>R_ESIL_0036</t>
  </si>
  <si>
    <t>Svítidlo - typ S_06 - dodávka</t>
  </si>
  <si>
    <t>Nástěnné svítidlo LED 70W 4000K 1070lm; DALI; základna termoplastická pryskyřice, stínidlo matné bílé sklo; o 250mm. Cenu dodávky doplní architekt interiéru.</t>
  </si>
  <si>
    <t>R_ESIL_0037</t>
  </si>
  <si>
    <t>Svítidlo - typ S_06 - montáž</t>
  </si>
  <si>
    <t>Montáž nástěnného svítidla</t>
  </si>
  <si>
    <t>R_ESIL_0038</t>
  </si>
  <si>
    <t>Svítidlo - typ S_07 - dodávka</t>
  </si>
  <si>
    <t>Nástěnné svítidlo LED 6W 4000K 188lm; DALI; základna termoplastická pryskyřice, stínidlo matné bílé sklo; o 140mm. Cenu dodávky doplní architekt interiéru.</t>
  </si>
  <si>
    <t>R_ESIL_0039</t>
  </si>
  <si>
    <t>Svítidlo - typ S_07 - montáž</t>
  </si>
  <si>
    <t>R_ESIL_0040</t>
  </si>
  <si>
    <t>Svítidlo - typ S_08 - dodávka</t>
  </si>
  <si>
    <t>Nástěnné svítidlo LED 6W 4000K 250lm; DALI; broušená mosaz, 300mm x 80mm. Cenu dodávky doplní architekt interiéru.</t>
  </si>
  <si>
    <t>R_ESIL_0041</t>
  </si>
  <si>
    <t>Svítidlo - typ S_08 - montáž</t>
  </si>
  <si>
    <t>R_ESIL_0042</t>
  </si>
  <si>
    <t>Svítidlo - typ S_09 - dodávka</t>
  </si>
  <si>
    <t>Nástěnné svítidlo LED 7W 4000K 450lm; DALI; broušená mosaz, 500mm x 80mm</t>
  </si>
  <si>
    <t>R_ESIL_0043</t>
  </si>
  <si>
    <t>Svítidlo - typ S_09 - montáž</t>
  </si>
  <si>
    <t>R_ESIL_0044</t>
  </si>
  <si>
    <t>Svítidlo - typ S_10 - dodávka</t>
  </si>
  <si>
    <t>Nástěnné svítidlo LED 5W 4000K 545lm; DALI; mosaz, sklo matná bílá, o 180mm. Cenu dodávky doplní architekt interiéru.</t>
  </si>
  <si>
    <t>R_ESIL_0045</t>
  </si>
  <si>
    <t>Svítidlo - typ S_10 - montáž</t>
  </si>
  <si>
    <t>R_ESIL_0046</t>
  </si>
  <si>
    <t>Svítidlo - typ S_11 - dodávka</t>
  </si>
  <si>
    <t>Osvětlení atyp 381 x LED chip, 3000K 80lm, DALI, unikátní, se specifickými technickými vlastnostmi- nádraží-místo setkávání a loučení. Světlo bude interagovat na lidský pohyb například když se 2 nebo více osob přiblíží k sobě. DMX řízení je přímo programované na vytváření světelných scén za použití parametrického programování, tzn. že ve svítidle nejsou dvě totožné scény – pouze ta první vždy. dynamické řízení řešeno pohybovým čidlem na 4 sloupech, programováno při jednotlivých spouštích vlastní scénou + finální scéna při stkání lidí pod instalací. Všechny komponenty jsou ručně vyráběné, sklovina je specifikována jako Bohemian Crystal – s obsahem příměsí těžkých kovů (složení je tajemství každé výroby). Cenu dodávky doplní architekt interiéru.</t>
  </si>
  <si>
    <t>R_ESIL_0047</t>
  </si>
  <si>
    <t>Svítidlo - typ S_11 - montáž</t>
  </si>
  <si>
    <t>R_ESIL_0048</t>
  </si>
  <si>
    <t>Svítidlo - typ S_12 - dodávka</t>
  </si>
  <si>
    <t>Nástěnné svítidlo LED 5W 4000K 545lm; DALI; surová mosaz, sklo matná bílá, L 97,15 cm, W 73,66 cm. Cenu dodávky doplní architekt interiéru.</t>
  </si>
  <si>
    <t>R_ESIL_0049</t>
  </si>
  <si>
    <t>Svítidlo - typ S_12 - montáž</t>
  </si>
  <si>
    <t>R_ESIL_0050</t>
  </si>
  <si>
    <t>Svítidlo - typ S_13 - dodávka</t>
  </si>
  <si>
    <t>Nástěnné svítidlo LED 5W 4000K 275lm; DALI; mosaz, sklo-skytek, W 25,4 cm, H 28,58 cm</t>
  </si>
  <si>
    <t>R_ESIL_0051</t>
  </si>
  <si>
    <t>Svítidlo - typ S_13 - montáž</t>
  </si>
  <si>
    <t>R_ESIL_0052</t>
  </si>
  <si>
    <t>Svítidlo - typ S1 - dodávka</t>
  </si>
  <si>
    <t>Svítidlo zapuštěné asymetricke 3000K dle specifikace tři délky (délka 2048 55W, délka 1748 34W, délka 14768 28W) celkem 14 ks délky 2048, 1748, 1476 mm, DALI</t>
  </si>
  <si>
    <t>R_ESIL_0053</t>
  </si>
  <si>
    <t>Svítidlo - typ S1 - montáž</t>
  </si>
  <si>
    <t>Montáž zapuštěnáho svítidla</t>
  </si>
  <si>
    <t>R_ESIL_0054</t>
  </si>
  <si>
    <t>Svítidlo - typ S2 - dodávka</t>
  </si>
  <si>
    <t>Svítidlo linerní bezrámečkové 34W 3000K 3550lm; délka 1,414 m vč. koncovek DALI</t>
  </si>
  <si>
    <t>R_ESIL_0055</t>
  </si>
  <si>
    <t>Svítidlo - typ S2 - montáž</t>
  </si>
  <si>
    <t>Montáž linerního svítidla</t>
  </si>
  <si>
    <t>R_ESIL_0056</t>
  </si>
  <si>
    <t>Svítidlo - typ S3 - dodávka</t>
  </si>
  <si>
    <t>Svítidlo bílé 10,4W 3000K 1118lm do bezrámečkové magnetické lišty DALI úhel vyzařováné 33°</t>
  </si>
  <si>
    <t>R_ESIL_0057</t>
  </si>
  <si>
    <t>Příslušenství pro - typ S3 - dodávka</t>
  </si>
  <si>
    <t>Koncovka</t>
  </si>
  <si>
    <t>R_ESIL_0058</t>
  </si>
  <si>
    <t>Příchytky</t>
  </si>
  <si>
    <t>R_ESIL_0059</t>
  </si>
  <si>
    <t>Napaječ 48V</t>
  </si>
  <si>
    <t>R_ESIL_0060</t>
  </si>
  <si>
    <t>Napaječ 230/48V 100W do rozvaděče DIN</t>
  </si>
  <si>
    <t>R_ESIL_0061</t>
  </si>
  <si>
    <t>Svítidlo - typ S3 - montáž</t>
  </si>
  <si>
    <t>Montáž svítidla do lišty vč. příslušenství</t>
  </si>
  <si>
    <t>R_ESIL_0062</t>
  </si>
  <si>
    <t>Bezrámečkový napájecí profil délka 3 m černý</t>
  </si>
  <si>
    <t>R_ESIL_0063</t>
  </si>
  <si>
    <t>Příslušenství pro - typ S3 - montáž</t>
  </si>
  <si>
    <t>Montáž napájecího profilu délky 3 m</t>
  </si>
  <si>
    <t>R_ESIL_0064</t>
  </si>
  <si>
    <t>Svítidlo - typ S4 - dodávka</t>
  </si>
  <si>
    <t>Svítidlo bílé 17,9W 3000K 1800lm do bezrámečkové magnetické lišty DALI úhel vyzařováné 33°</t>
  </si>
  <si>
    <t>R_ESIL_0065</t>
  </si>
  <si>
    <t>Příslušenství pro - typ S4 - dodávka</t>
  </si>
  <si>
    <t>Optika svítidla bílá</t>
  </si>
  <si>
    <t>R_ESIL_0066</t>
  </si>
  <si>
    <t>Napaječ bílý</t>
  </si>
  <si>
    <t>R_ESIL_0067</t>
  </si>
  <si>
    <t>Koncovka bílá</t>
  </si>
  <si>
    <t>R_ESIL_0068</t>
  </si>
  <si>
    <t>Složka up chladič</t>
  </si>
  <si>
    <t>R_ESIL_0069</t>
  </si>
  <si>
    <t>Difuzor</t>
  </si>
  <si>
    <t>R_ESIL_0070</t>
  </si>
  <si>
    <t>R_ESIL_0071</t>
  </si>
  <si>
    <t>Příchytku pro up složku</t>
  </si>
  <si>
    <t>R_ESIL_0072</t>
  </si>
  <si>
    <t>Kryt spoje kabelů hranatý bílý</t>
  </si>
  <si>
    <t>R_ESIL_0073</t>
  </si>
  <si>
    <t>Napaječ LED DALI</t>
  </si>
  <si>
    <t>R_ESIL_0074</t>
  </si>
  <si>
    <t>Svítidlo - typ S4 - montáž</t>
  </si>
  <si>
    <t>R_ESIL_0075</t>
  </si>
  <si>
    <t>3f lišta vysoká bílá</t>
  </si>
  <si>
    <t>R_ESIL_0076</t>
  </si>
  <si>
    <t>Příslušenství pro - typ S4 - montáž</t>
  </si>
  <si>
    <t>Montáž lišty</t>
  </si>
  <si>
    <t>R_ESIL_0077</t>
  </si>
  <si>
    <t>Lankový závěs vč. úchytu</t>
  </si>
  <si>
    <t>R_ESIL_0078</t>
  </si>
  <si>
    <t>Montáž závěsu</t>
  </si>
  <si>
    <t>R_ESIL_0079</t>
  </si>
  <si>
    <t>Transparentní kabel pětižilový</t>
  </si>
  <si>
    <t>R_ESIL_0080</t>
  </si>
  <si>
    <t>Montáž transparentního kabelu</t>
  </si>
  <si>
    <t>R_ESIL_0081</t>
  </si>
  <si>
    <t>LED pásek</t>
  </si>
  <si>
    <t>R_ESIL_0082</t>
  </si>
  <si>
    <t>Montáž LED pásku</t>
  </si>
  <si>
    <t>R_ESIL_0083</t>
  </si>
  <si>
    <t>Svítidlo - typ S5 - dodávka</t>
  </si>
  <si>
    <t>Svítidlo 10,4W 3000K 1118lm, zapuštěné bílé, DALI</t>
  </si>
  <si>
    <t>R_ESIL_0084</t>
  </si>
  <si>
    <t>Příslušenství pro - typ S5 - dodávka</t>
  </si>
  <si>
    <t>LED napaječ DALI</t>
  </si>
  <si>
    <t>R_ESIL_0085</t>
  </si>
  <si>
    <t>Svítidlo - typ S5 - montáž</t>
  </si>
  <si>
    <t>Montáž zapuštěného svítidla vč. příslušenství</t>
  </si>
  <si>
    <t>R_ESIL_0086</t>
  </si>
  <si>
    <t>Svítidlo - typ S6 - dodávka</t>
  </si>
  <si>
    <t>Svítidlo 34W 3000K 3500lm, přisazené 600x600 mm, DALI</t>
  </si>
  <si>
    <t>R_ESIL_0087</t>
  </si>
  <si>
    <t>Příslušenství pro - typ S6 - dodávka</t>
  </si>
  <si>
    <t>Box pro přisazenou montáž</t>
  </si>
  <si>
    <t>R_ESIL_0088</t>
  </si>
  <si>
    <t>Svítidlo - typ S6 - montáž</t>
  </si>
  <si>
    <t>Montáž přisazeného svítidla vč. příslušenství</t>
  </si>
  <si>
    <t>R_ESIL_0089</t>
  </si>
  <si>
    <t>Svítidlo - typ S7 - dodávka</t>
  </si>
  <si>
    <t>Svítidlo 10,4W 3000K 1118lm, přisazené bílé délka 200 mm, DALI</t>
  </si>
  <si>
    <t>R_ESIL_0090</t>
  </si>
  <si>
    <t>Příslušenství pro - typ S7 - dodávka</t>
  </si>
  <si>
    <t>R_ESIL_0091</t>
  </si>
  <si>
    <t>Svítidlo - typ S7 - montáž</t>
  </si>
  <si>
    <t>R_ESIL_0092</t>
  </si>
  <si>
    <t>Svítidlo - typ S8 - dodávka</t>
  </si>
  <si>
    <t>Svítidlo 175W 3000K  (nepřímá složka 6480lm, přímá složka 9720lm), zavěšené černé délka 1,8 m; DALI</t>
  </si>
  <si>
    <t>R_ESIL_0093</t>
  </si>
  <si>
    <t>Svítidlo - typ S8 - montáž</t>
  </si>
  <si>
    <t>Montáž zavěšeného svítidla</t>
  </si>
  <si>
    <t>R_ESIL_0094</t>
  </si>
  <si>
    <t>Svítidlo - typ S9 - dodávka</t>
  </si>
  <si>
    <t>Svítidlo 7,1W 3000K 805lm, zavěšené bílé délka 1,2 m; DALI</t>
  </si>
  <si>
    <t>R_ESIL_0095</t>
  </si>
  <si>
    <t>Svítidlo - typ S9 - montáž</t>
  </si>
  <si>
    <t>R_ESIL_0096</t>
  </si>
  <si>
    <t>Svítidlo - typ S10 - dodávka</t>
  </si>
  <si>
    <t>Svítidlo 34W 3000K (nepřímá složka 630lm, přímá složka 2520lm), zavěšené bílé délka 0,35 m; DALI</t>
  </si>
  <si>
    <t>R_ESIL_0097</t>
  </si>
  <si>
    <t>Svítidlo - typ S10 - montáž</t>
  </si>
  <si>
    <t>R_ESIL_0098</t>
  </si>
  <si>
    <t>Nouzové svítidlo - typ N1 - dodávka</t>
  </si>
  <si>
    <t>Nouzové svítidlo antipanikové hliníkové vestavné kruhové 3,5W; adresné</t>
  </si>
  <si>
    <t>R_ESIL_0099</t>
  </si>
  <si>
    <t>Nouzové svítidlo - typ N1 - montáž</t>
  </si>
  <si>
    <t>Montáž svítidla LED vestavěné pohledové bodové</t>
  </si>
  <si>
    <t>R_ESIL_0100</t>
  </si>
  <si>
    <t>Nouzové svítidlo - typ N2 - dodávka</t>
  </si>
  <si>
    <t>R_ESIL_0101</t>
  </si>
  <si>
    <t>Nouzové svítidlo - typ N2 - montáž</t>
  </si>
  <si>
    <t>R_ESIL_0102</t>
  </si>
  <si>
    <t>Nouzové svítidlo - typ N3 - dodávka</t>
  </si>
  <si>
    <t>Nouzové svítidlo antipanikové hliníkové přisazené kruhové 3,5W; IP40; adresné</t>
  </si>
  <si>
    <t>R_ESIL_0103</t>
  </si>
  <si>
    <t>Nouzové svítidlo - typ N3 - montáž</t>
  </si>
  <si>
    <t>Montáž svítidla LED přisazeného</t>
  </si>
  <si>
    <t>R_ESIL_0104</t>
  </si>
  <si>
    <t>Nouzové svítidlo - typ N4 - dodávka</t>
  </si>
  <si>
    <t>R_ESIL_0105</t>
  </si>
  <si>
    <t>Nouzové svítidlo - typ N4 - montáž</t>
  </si>
  <si>
    <t>R_ESIL_0106</t>
  </si>
  <si>
    <t>Nouzové svítidlo - typ NP1 - dodávka</t>
  </si>
  <si>
    <t>Nouzové svítidlo piktogramové svěšené s vestavnou bází 3,5W; IP40; adresné</t>
  </si>
  <si>
    <t>R_ESIL_0107</t>
  </si>
  <si>
    <t>Nouzové svítidlo - typ NP1 - montáž</t>
  </si>
  <si>
    <t>Montáž svítidla LED svěšeného</t>
  </si>
  <si>
    <t>R_ESIL_0108</t>
  </si>
  <si>
    <t>Nouzové svítidlo - typ NP2 - dodávka</t>
  </si>
  <si>
    <t>Nouzové svítidlo piktogramové přisazené nástěnné 3,5W; IP40; adresné</t>
  </si>
  <si>
    <t>R_ESIL_0109</t>
  </si>
  <si>
    <t>Nouzové svítidlo - typ NP2 - montáž</t>
  </si>
  <si>
    <t>R_ESIL_0110</t>
  </si>
  <si>
    <t>Nouzové svítidlo - typ NP4 - dodávka</t>
  </si>
  <si>
    <t>Nouzové svítidlo piktogramové oboustranné závěsné 3,5W; IP20; adresné</t>
  </si>
  <si>
    <t>R_ESIL_0111</t>
  </si>
  <si>
    <t>Nouzové svítidlo - typ NP4 - montáž</t>
  </si>
  <si>
    <t>Montáž svítidla LED závěsného</t>
  </si>
  <si>
    <t>R_ESIL_0112</t>
  </si>
  <si>
    <t>Nouzové svítidlo - typ NP5 - dodávka</t>
  </si>
  <si>
    <t>Nouzové svítidlo piktogramové přisazené nástěnné 3,5W; IP20; adresné</t>
  </si>
  <si>
    <t>R_ESIL_0113</t>
  </si>
  <si>
    <t>Nouzové svítidlo - typ NP5 - montáž</t>
  </si>
  <si>
    <t>R_ESIL_0114</t>
  </si>
  <si>
    <t>Nouzové svítidlo - typ NP6 - dodávka</t>
  </si>
  <si>
    <t>Nouzové svítidlo piktogramové oboustranné přisazené na konzole 3,5W; IP20; adresné</t>
  </si>
  <si>
    <t>R_ESIL_0115</t>
  </si>
  <si>
    <t>Nouzové svítidlo - typ NP6 - montáž</t>
  </si>
  <si>
    <t>ESIL-02</t>
  </si>
  <si>
    <t>Přístroje</t>
  </si>
  <si>
    <t>R_ESIL_0116</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</si>
  <si>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</si>
  <si>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</si>
  <si>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R_ESIL_0117</t>
  </si>
  <si>
    <t>Montáž vypínač zapuštěný šroubové připojení 1-jednopólový - montáž</t>
  </si>
  <si>
    <t>Montáž vypínač zapuštěný šroubové připojení 1-jednopólový</t>
  </si>
  <si>
    <t>R_ESIL_0118</t>
  </si>
  <si>
    <t>Sériový přepínač zapuštěný 250V/10A, IP20, řazení kontaktů 5, zapuštěná montáž - dodávka</t>
  </si>
  <si>
    <t>Sériový přepínač zapuštěný 250V/10A, IP20, řazení kontaktů 5, zapuštěná montáž. Materiál nerez. Dodávka komplet včetně rámečku, klapek a upevňovacích šroubů.</t>
  </si>
  <si>
    <t>R_ESIL_0119</t>
  </si>
  <si>
    <t>Montáž přepínač zapuštěný šroubové připojení sériový - montáž</t>
  </si>
  <si>
    <t>Montáž přepínač zapuštěný šroubové připojení sériový</t>
  </si>
  <si>
    <t>R_ESIL_0120</t>
  </si>
  <si>
    <t>Střídavý přepínač zapuštěný 250V/10A, IP20, řazení kontaktů 6, zapuštěná montáž - dodávka</t>
  </si>
  <si>
    <t>Střídavý přepínač zapuštěný 250V/10A, IP20, řazení kontaktů 6, zapuštěná montáž. Materiál nerez. Dodávka komplet včetně rámečku, klapek a upevňovacích šroubů.</t>
  </si>
  <si>
    <t>R_ESIL_0121</t>
  </si>
  <si>
    <t>Montáž přepínač zapuštěný šroubové připojení střídavý - montáž</t>
  </si>
  <si>
    <t>Montáž přepínač zapuštěný šroubové připojení střídavý</t>
  </si>
  <si>
    <t>R_ESIL_0122</t>
  </si>
  <si>
    <t>Pohybový snímač infrapasivní, 250V/10A, IP23, 1-kanálový, stropní, polozapuštěný - dodávka</t>
  </si>
  <si>
    <t>Pohybový snímač infrapasivní, 250V/10A, IP23, 1-kanálový, stropní, polozapuštěný, detekční oblast 360°, dosah CCA O10m.</t>
  </si>
  <si>
    <t>R_ESIL_0123</t>
  </si>
  <si>
    <t>Pohybový snímač infrapasivní, 250V/10A, IP23, 1-kanálový, stropní, polozapuštěný - montáž</t>
  </si>
  <si>
    <t>Montáž pohybový snímač infrapasivní, 250V/10A, IP23, 1-kanálový, stropní, polozapuštěný, detekční oblast 360°, dosah CCA O10m.</t>
  </si>
  <si>
    <t>R_ESIL_0124</t>
  </si>
  <si>
    <t>Zásuvka jednoduchá, 250V/16A, 2P+PE, zapuštěná, IP20 - dodávka</t>
  </si>
  <si>
    <t>Zásuvka jednoduchá nerez komplet, 250V/16A, 2P+PE, zapuštěná, IP20.  Strojek/rámeček součást dodávky. Bezšroubové svorky</t>
  </si>
  <si>
    <t>R_ESIL_0125</t>
  </si>
  <si>
    <t>Zásuvka jednoduchá, 250V/16A, 2P+PE, zapuštěná, IP20 - montáž</t>
  </si>
  <si>
    <t>Montáž zásuvka zapuštěná bezšroubové připojení 2P+PE se zapojením vodičů</t>
  </si>
  <si>
    <t>R_ESIL_0126</t>
  </si>
  <si>
    <t>Zásuvka jednoduchá komplet, 250V/16A, 2P+PE, zapuštěná, IP20.  Strojek/rámeček součást dodávky. Bezšroubové svorky</t>
  </si>
  <si>
    <t>R_ESIL_0127</t>
  </si>
  <si>
    <t>R_ESIL_0128</t>
  </si>
  <si>
    <t>Zásuvka jednoduchá, 250V/16A, 2P+PE, zapuštěná, integovaná přepěťová ochrana stupeň SPD 3, IP20 - dodávka</t>
  </si>
  <si>
    <t>Zásuvka jednoduchá komplet, 250V/16A, 2P+PE, zapuštěná, integovaná přepěťová ochrana stupeň SPD 3, IP20.  Strojek/rámeček součást dodávky. Bezšroubové svorky</t>
  </si>
  <si>
    <t>R_ESIL_0129</t>
  </si>
  <si>
    <t>Zásuvka jednoduchá, 250V/16A, 2P+PE, zapuštěná, integovaná přepěťová ochrana stupeň SPD 3, IP20 - montáž</t>
  </si>
  <si>
    <t>R_ESIL_0130</t>
  </si>
  <si>
    <t>Zásuvka jednoduchá Profil 45, 16A/250V, 2x 2P+PE, IP20, montáž do podlahové zásuvkové krabice - dodávka</t>
  </si>
  <si>
    <t>Zásuvka jednoduchá komplet Profil 45, 16A/250V, 2P+PE, IP20, montáž do podlahové zásuvkové krabice, strojek/rámeček součástí dodávky. Bezšroubové přopojení, materiál plast.</t>
  </si>
  <si>
    <t>R_ESIL_0131</t>
  </si>
  <si>
    <t>Zásuvka jednoduchá, 16A/250V, 2x 2P+PE, IP20, montáž do podlahové zásuvkové krabice - montáž</t>
  </si>
  <si>
    <t>Montáž zásuvka zapuštěná bezšroubové připojení 2P+PE dvojí zapojení - průběžná</t>
  </si>
  <si>
    <t>R_ESIL_0132</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</si>
  <si>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</si>
  <si>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</si>
  <si>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R_ESIL_0133</t>
  </si>
  <si>
    <t>Zásuvková instalační krabice do podlahy - montáž</t>
  </si>
  <si>
    <t>Montáž zásuvková instalační krabice do mazaniny podlahy</t>
  </si>
  <si>
    <t>R_ESIL_0134</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</si>
  <si>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</si>
  <si>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</si>
  <si>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R_ESIL_0135</t>
  </si>
  <si>
    <t>Přípojnice potenciálového vyrovnání - montáž</t>
  </si>
  <si>
    <t>Montáž ekvipotenciální přípojnice</t>
  </si>
  <si>
    <t>ESIL-03</t>
  </si>
  <si>
    <t>Instalační materiál</t>
  </si>
  <si>
    <t>R_ESIL_0136</t>
  </si>
  <si>
    <t>Krabice univerzální přístrojová/odbočná - dodávka</t>
  </si>
  <si>
    <t>Krabice univerzální přístrojová/odbočná, hluboká min.40 mm, možnost spojování pro sestavy víceráměčků, včetně krabicových sorek 3ks (3x2,5mm2), montáž pod omítku nebo do SDK příčky (bez určení)</t>
  </si>
  <si>
    <t>R_ESIL_0137</t>
  </si>
  <si>
    <t>Krabice univerzální přístrojová/odbočná včetně krabicových sorek 3ks (3x2,5mm2) - montáž</t>
  </si>
  <si>
    <t>Montáž krabice přístrojová zapuštěná plastová kruhová</t>
  </si>
  <si>
    <t>R_ESIL_0138</t>
  </si>
  <si>
    <t>Elektroinstalační krabice odbočovací na povrch - dodávka</t>
  </si>
  <si>
    <t>Elektroinstalační krabice odbočovací na povrch, včetně krabicových sorek 5ks (3x2,5mm2), montáž na povrch (uložena např. v podhledu)</t>
  </si>
  <si>
    <t>R_ESIL_0139</t>
  </si>
  <si>
    <t>Elektroinstalační krabice odbočovací na povrch včetně krabicových sorek 5ks (3x2,5mm2) - montáž</t>
  </si>
  <si>
    <t>Montáž krabice elektroinstalační na povrch plastová čtvercová</t>
  </si>
  <si>
    <t>R_ESIL_0140</t>
  </si>
  <si>
    <t>Elektroinstalační trubka tuhá vnitřní O 25 - dodávka</t>
  </si>
  <si>
    <t>Elektroinstalační trubka tuhá vnitřní O 25, střední mechanická odolnost, samozhášlivá, odolná proti šíření plamene, včetně příchytek, kotev, montáž na povrch, UV stabilní</t>
  </si>
  <si>
    <t>R_ESIL_0141</t>
  </si>
  <si>
    <t>Elektroinstalační trubka tuhá vnitřní O 25 - montáž</t>
  </si>
  <si>
    <t>Montáž trubka plastová tuhá D přes 23 do 40 mm uložena na povrch</t>
  </si>
  <si>
    <t>R_ESIL_0142</t>
  </si>
  <si>
    <t>Elektroinstalační trubka ohebná vnitřní O 40 - dodávka</t>
  </si>
  <si>
    <t>Elektroinstalační trubka ohebná vnitřní O 40, barva červená, mechanická ochrana do 320N, montáž do betonu, UV stabilní, do podlahy</t>
  </si>
  <si>
    <t>R_ESIL_0143</t>
  </si>
  <si>
    <t>Elektroinstalační trubka ohebná vnitřní O 40 - montáž</t>
  </si>
  <si>
    <t>Montáž trubka plastová ohebná D přes 23 do 40 mm uložena pevně v podlaze</t>
  </si>
  <si>
    <t>R_ESIL_0144</t>
  </si>
  <si>
    <t>Elektroinstalační trubka ohebná plastová Ř20 - dodávka</t>
  </si>
  <si>
    <t>Plastová trubka ohebná Ř20 střední mechanická odolnost, samozhášlivá, odolná proti šíření plamene, včetně příchytek, kotev (uložená v podhledu, na půdě)</t>
  </si>
  <si>
    <t>R_ESIL_0145</t>
  </si>
  <si>
    <t>Elektroinstalační trubka ohebná plastová Ř20 - montáž</t>
  </si>
  <si>
    <t>Montáž trubka plastová ohebná do 20 mm uložena pevně</t>
  </si>
  <si>
    <t>R_ESIL_0146</t>
  </si>
  <si>
    <t>Kabelové příchytky 11-18 mm s funkční integritou P30-R</t>
  </si>
  <si>
    <t>Kabelové příchytky 11-18 mm s  funkční integritou P30-R pro kotvení kabelů na povrch, včetně šroubových kotev Ř6 mm s roztečí max. 0,3 m (odbočky z kabelového žlabu)</t>
  </si>
  <si>
    <t>R_ESIL_0147</t>
  </si>
  <si>
    <t>Kabelový žlab 100x60mm s požární integritou P30-R - dodávka</t>
  </si>
  <si>
    <t>Kabelový žlab 100x60mm s požární integritou P30-R/žárově zinkováno porem, včetně  tvarových dílů, závěsů, profilů, výložníků, propojek, šroubového, upevňovací systému (uloženo v kabelovém koridoru 1.PP, na půdě)</t>
  </si>
  <si>
    <t>R_ESIL_0148</t>
  </si>
  <si>
    <t>Kabelový žlab 100x60mm s požární integritou P30-R - montáž</t>
  </si>
  <si>
    <t>Montáž kabelového žlabu 100x60mm s požární integritou P30-R</t>
  </si>
  <si>
    <t>R_ESIL_0149</t>
  </si>
  <si>
    <t>Protipožární ucpávky s požární integritou min P90-R dle požadavku PBŘ - dodávka</t>
  </si>
  <si>
    <t>Protipožární ucpávky s požární integritou P90-R dle požadavku PBŘ. Minimální odolnost dle odolnosti dělící konstrukce, maximálně 90 min, včetně identifikačního štítku, průvodní dokumentace</t>
  </si>
  <si>
    <t>R_ESIL_0150</t>
  </si>
  <si>
    <t>Protipožární ucpávky s požární integritou P90-R dle požadavku PBŘ - montáž</t>
  </si>
  <si>
    <t>Montáž protipožární ucpávky s požární integritou P90-R dle požadavku PBŘ.</t>
  </si>
  <si>
    <t>R_ESIL_0151</t>
  </si>
  <si>
    <t>Kabelový žlab 300x60mm - dodávka</t>
  </si>
  <si>
    <t>Kabelový žlab 300x60mm žárově zinkováno porem, včetně víka, tvarových dílů, závěsů, profilů, výložníků, propojek, šroubového, upevňovací systému</t>
  </si>
  <si>
    <t>R_ESIL_0152</t>
  </si>
  <si>
    <t>Kabelový žlab 300x60mm - montáž</t>
  </si>
  <si>
    <t>Montáž žlab kovový šířky do 500 mm s víkem</t>
  </si>
  <si>
    <t>R_ESIL_0153</t>
  </si>
  <si>
    <t>Kabelový žlab 300x85mm - dodávka</t>
  </si>
  <si>
    <t>Kabelový žlab 300x85mm žárově zinkováno porem, včetně víka, tvarových dílů, závěsů, profilů, výložníků, propojek, šroubového, upevňovací systému</t>
  </si>
  <si>
    <t>R_ESIL_0154</t>
  </si>
  <si>
    <t>Kabelový žlab 300x85mm - montáž</t>
  </si>
  <si>
    <t>R_ESIL_0155</t>
  </si>
  <si>
    <t>Kabelový žlab 500x60mm - dodávka</t>
  </si>
  <si>
    <t>Kabelový žlab 500x60mm žárově zinkováno porem, včetně víka, tvarových dílů, závěsů, profilů, výložníků, propojek, šroubového, upevňovací systému</t>
  </si>
  <si>
    <t>R_ESIL_0156</t>
  </si>
  <si>
    <t>Kabelový žlab 500x60mm - montáž</t>
  </si>
  <si>
    <t>R_ESIL_0157</t>
  </si>
  <si>
    <t>Kabelový žlab 500x85mm - dodávka</t>
  </si>
  <si>
    <t>Kabelový žlab 500x85mm žárově zinkováno porem, včetně víka, tvarových dílů, závěsů, profilů, výložníků, propojek, šroubového, upevňovací systému</t>
  </si>
  <si>
    <t>R_ESIL_0158</t>
  </si>
  <si>
    <t>Kabelový žlab 500x85mm - montáž</t>
  </si>
  <si>
    <t>R_ESIL_0159</t>
  </si>
  <si>
    <t>Kabelová spojka 4x240 mm2 - dodávka</t>
  </si>
  <si>
    <t>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</si>
  <si>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ESIL-04</t>
  </si>
  <si>
    <t>Kabely a vodiče</t>
  </si>
  <si>
    <t>R_ESIL_0160</t>
  </si>
  <si>
    <t>Kabel 1-CXKE-R(J) 3x1,5 - dodávka</t>
  </si>
  <si>
    <t>Kabel s Cu jádrem 1kV, 3x1,5mm2 (1-CXKE-R), bezhalogenové silové ohniodolné bez požadavku na zachování funkční schopnosti</t>
  </si>
  <si>
    <t>R_ESIL_0161</t>
  </si>
  <si>
    <t>Kabel 1-CXKE-R(J) 3x1,5 - montáž ve žlabu</t>
  </si>
  <si>
    <t>Montáž kabel Cu plný kulatý žíla 3x1,5 až 6 mm2 uložený volně (1-CXKE-R)</t>
  </si>
  <si>
    <t>R_ESIL_0162</t>
  </si>
  <si>
    <t>Kabel 1-CXKE-R(J) 3x1,5 - montáž v trubce nebo pod omítkou</t>
  </si>
  <si>
    <t>Montáž kabel Cu plný kulatý žíla 3x1,5 až 6 mm2 zatažený v trubkách (1-CXKE-R)</t>
  </si>
  <si>
    <t>R_ESIL_0163</t>
  </si>
  <si>
    <t>Kabel 1-CXKE-R(J) 5x1,5 - dodávka</t>
  </si>
  <si>
    <t>Kabel s Cu jádrem 1kV, 5x1,5mm2 (1-CXKE-R), bezhalogenové silové ohniodolné bez požadavku na zachování funkční schopnosti</t>
  </si>
  <si>
    <t>R_ESIL_0164</t>
  </si>
  <si>
    <t>Kabel 1-CXKE-R(J) 5x1,5 - montáž ve žlabu</t>
  </si>
  <si>
    <t>Montáž kabel Cu plný kulatý žíla 5x1,5 až 2,5 mm2 uložený volně (např. 1-CXKE-R)</t>
  </si>
  <si>
    <t>R_ESIL_0165</t>
  </si>
  <si>
    <t>Kabel 1-CXKE-R(J) 5x1,5 - montáž v trubce nebo pod omítkou</t>
  </si>
  <si>
    <t>Montáž kabel Cu plný kulatý žíla 5x1,5 až 2,5 mm2 zatažený v trubkách (1-CXKE-R)</t>
  </si>
  <si>
    <t>R_ESIL_0166</t>
  </si>
  <si>
    <t>Kabel 1-CXKE-R(J) 7x1,5 - dodávka</t>
  </si>
  <si>
    <t>Kabel s Cu jádrem 1kV, 7x1,5mm2 (1-CXKE-R), bezhalogenové silové ohniodolné bez požadavku na zachování funkční schopnosti</t>
  </si>
  <si>
    <t>R_ESIL_0167</t>
  </si>
  <si>
    <t>Kabel 1-CXKE-R(J) 7x1,5 - montáž ve žlabu</t>
  </si>
  <si>
    <t>Montáž kabel Cu plný kulatý žíla 7x1,5 až 2,5 mm2 uložený volně (1-CXKE-R)</t>
  </si>
  <si>
    <t>R_ESIL_0168</t>
  </si>
  <si>
    <t>Kabel 1-CXKE-R(J) 7x1,5 - montáž v trubce nebo pod omítkou</t>
  </si>
  <si>
    <t>Montáž kabel Cu plný kulatý žíla 7x1,5 až 2,5 mm2 zatažený v trubkách (1-CXKE-R)</t>
  </si>
  <si>
    <t>R_ESIL_0169</t>
  </si>
  <si>
    <t>Kabel 1-CXKE-R(J) 3x2,5 - dodávka</t>
  </si>
  <si>
    <t>Kabel s Cu jádrem 1kV, 3x2,5mm2 (1-CXKE-R), bezhalogenové silové ohniodolné bez požadavku na zachování funkční schopnosti</t>
  </si>
  <si>
    <t>R_ESIL_0170</t>
  </si>
  <si>
    <t>Kabel 1-CXKE-R(J) 3x2,5 - montáž ve žlabu</t>
  </si>
  <si>
    <t>R_ESIL_0171</t>
  </si>
  <si>
    <t>Kabel 1-CXKE-R(J) 3x2,5 - montáž v trubce nebo pod omítkou</t>
  </si>
  <si>
    <t>R_ESIL_0172</t>
  </si>
  <si>
    <t>Kabel 1-CXKE-R(J) 5x2,5 - dodávka</t>
  </si>
  <si>
    <t>Kabel s Cu jádrem 1kV, 5x2,5mm2 (1-CXKE-R), bezhalogenové silové ohniodolné bez požadavku na zachování funkční schopnosti</t>
  </si>
  <si>
    <t>R_ESIL_0173</t>
  </si>
  <si>
    <t>Kabel 1-CXKE-R(J) 5x2,5 - montáž ve žlabu</t>
  </si>
  <si>
    <t>Montáž kabel Cu plný kulatý žíla 5x1,5 až 2,5 mm2 uložený volně (1-CXKE-R)</t>
  </si>
  <si>
    <t>R_ESIL_0174</t>
  </si>
  <si>
    <t>Kabel 1-CXKE-R(J) 5x2,5 - montáž v trubce nebo pod omítkou</t>
  </si>
  <si>
    <t>R_ESIL_0175</t>
  </si>
  <si>
    <t>Kabel 1-CXKE-R(J) 7x2,5 - dodávka</t>
  </si>
  <si>
    <t>Kabel s Cu jádrem 1kV, 7x2,5mm2 (1-CXKE-R), bezhalogenové silové ohniodolné bez požadavku na zachování funkční schopnosti</t>
  </si>
  <si>
    <t>R_ESIL_0176</t>
  </si>
  <si>
    <t>Kabel 1-CXKE-R(J) 7x2,5 - montáž ve žlabu</t>
  </si>
  <si>
    <t>R_ESIL_0177</t>
  </si>
  <si>
    <t>Kabel 1-CXKE-R(J) 7x2,5 - montáž v trubce nebo pod omítkou</t>
  </si>
  <si>
    <t>R_ESIL_0178</t>
  </si>
  <si>
    <t>Kabel 1-CXKE-R 4x10mm2 - dodávka</t>
  </si>
  <si>
    <t>Kabel silový s Cu jádrem 1kV 4x10 mm2 (1-CXKE-R pro napájení vytahů a eskalátorů)</t>
  </si>
  <si>
    <t>R_ESIL_0179</t>
  </si>
  <si>
    <t>Kabel 1-CXKE-R 4x10mm2 - montáž</t>
  </si>
  <si>
    <t>Montáž kabel Cu plný kulatý žíla 4x10 mm2 uložený volně (1-CXKE-R)</t>
  </si>
  <si>
    <t>R_ESIL_0180</t>
  </si>
  <si>
    <t>Kabel 1-CXKE-R 3x35+16mm2 - dodávka</t>
  </si>
  <si>
    <t>Kabel silový s Cu jádrem 1kV 3x35+16 mm2 (1-CXKE-R)</t>
  </si>
  <si>
    <t>R_ESIL_0181</t>
  </si>
  <si>
    <t>Kabel 1-CXKE-R 3x35+16mm2 - montáž</t>
  </si>
  <si>
    <t>Montáž kabel Cu plný kulatý žíla 3x35+16 mm2 uložený volně (1-CXKE-R)</t>
  </si>
  <si>
    <t>R_ESIL_0182</t>
  </si>
  <si>
    <t>Kabel 1-CXKE-R 3x50+25mm2 - dodávka</t>
  </si>
  <si>
    <t>Kabel silový s Cu jádrem 1kV 3x50+25mm2 (1-CXKE-R)</t>
  </si>
  <si>
    <t>R_ESIL_0183</t>
  </si>
  <si>
    <t>Kabel 1-CXKE-R 3x50+25mm2 - montáž</t>
  </si>
  <si>
    <t>Montáž kabel Cu plný kulatý žíla 3x50+35 až 95+50 mm2 uložený volně (1-CXKE-R)</t>
  </si>
  <si>
    <t>R_ESIL_0184</t>
  </si>
  <si>
    <t>Kabel 1-CXKE-R 3x240+120mm2 - dodávka</t>
  </si>
  <si>
    <t>Kabel silový s Cu jádrem 1kV 3x240+120 mm2 (1-CXKE-R)</t>
  </si>
  <si>
    <t>R_ESIL_0185</t>
  </si>
  <si>
    <t>Kabel 1-CXKE-R 3x240+120mm2 - montáž</t>
  </si>
  <si>
    <t>Montáž kabel Cu plný kulatý žíla 3x240+120 mm2 uložený volně (1-CXKE-R)</t>
  </si>
  <si>
    <t>R_ESIL_0186</t>
  </si>
  <si>
    <t>Kabel 1-CXKE-V 3x2,5(J) B2caS1d0 P60-R - dodávka</t>
  </si>
  <si>
    <t>Kabel silový s Cu jádrem 1kV, 3x10mm2 (CXKE-V), charakteristika B2caS1d0, funkční schopnost při požáru 60minut (P60-R)</t>
  </si>
  <si>
    <t>R_ESIL_0187</t>
  </si>
  <si>
    <t>Kabel 1-CXKE-V 3x2,5(J) B2caS1d0 P60-R - montáž ve žlabu</t>
  </si>
  <si>
    <t>Montáž kabel Cu plný kulatý žíla 3x1,5 až 6 mm2 uložený pevně (CXKE-V)</t>
  </si>
  <si>
    <t>R_ESIL_0188</t>
  </si>
  <si>
    <t>Kabel 1-CXKE-V 3x2,5(J) B2caS1d0 P60-R - montáž na příchytkách nebo pod omítkou</t>
  </si>
  <si>
    <t>R_ESIL_0189</t>
  </si>
  <si>
    <t>Topný kabel na potrubí s termostatem 6m/72W - dodávka</t>
  </si>
  <si>
    <t>Topný kabel na potrubí s termostatem 6m/72W (ZTI - odvod kondenzátu)</t>
  </si>
  <si>
    <t>R_ESIL_0190</t>
  </si>
  <si>
    <t>Topný kabel na potrubí s termostatem 6m/72W - montáž</t>
  </si>
  <si>
    <t>Montáž topného kabelu na potrubí.</t>
  </si>
  <si>
    <t>R_ESIL_0191</t>
  </si>
  <si>
    <t>Topný kabel na potrubí s termostatem 10m/136W - dodávka</t>
  </si>
  <si>
    <t>Topný kabel na potrubí s termostatem 6m/72W (Chlazení)</t>
  </si>
  <si>
    <t>R_ESIL_0192</t>
  </si>
  <si>
    <t>Topný kabel na potrubí s termostatem 10m/136W - montáž</t>
  </si>
  <si>
    <t>R_ESIL_0193</t>
  </si>
  <si>
    <t>Topný kabel na potrubí s termostatem 15m/152W - dodávka</t>
  </si>
  <si>
    <t>R_ESIL_0194</t>
  </si>
  <si>
    <t>Topný kabel na potrubí s termostatem 15m/152W - montáž</t>
  </si>
  <si>
    <t>R_ESIL_0195</t>
  </si>
  <si>
    <t>Vodič CY 6(z/žl) - dodávka</t>
  </si>
  <si>
    <t>kabel silový jednožilový s Cu jádrem 1x6 mm2 (1-YY)</t>
  </si>
  <si>
    <t>R_ESIL_0196</t>
  </si>
  <si>
    <t>Vodič CY 6(z/žl) - montáž</t>
  </si>
  <si>
    <t>Montáž vodič Cu izolovaný plný a laněný s PVC pláštěm žíla 1,5-16 mm2 volně (CY)</t>
  </si>
  <si>
    <t>R_ESIL_0197</t>
  </si>
  <si>
    <t>Vodič CY 16(z/žl) - dodávka</t>
  </si>
  <si>
    <t>kabel silový jednožilový s Cu jádrem 1x16 mm2 (1-YY)</t>
  </si>
  <si>
    <t>R_ESIL_0198</t>
  </si>
  <si>
    <t>Vodič CY 16(z/žl) - montáž</t>
  </si>
  <si>
    <t>Montáž vodič Cu izolovaný plný a laněný s PVC pláštěm žíla 1,5-16 mm2 volně (např. CY, CHAH-V)</t>
  </si>
  <si>
    <t>R_ESIL_0199</t>
  </si>
  <si>
    <t>Vodič CY 25(z/žl) - dodávka</t>
  </si>
  <si>
    <t>kabel silový jednožilový s Cu jádrem 1x25 mm2 (1-YY)</t>
  </si>
  <si>
    <t>R_ESIL_0200</t>
  </si>
  <si>
    <t>Vodič CY 25(z/žl) - montáž</t>
  </si>
  <si>
    <t>Montáž vodič Cu izolovaný plný a laněný s PVC pláštěm žíla 25-35 mm2 volně (např. CY, CHAH-V)</t>
  </si>
  <si>
    <t>R_ESIL_0201</t>
  </si>
  <si>
    <t>Vodič CY 70(z/žl) - dodávka</t>
  </si>
  <si>
    <t>kabel silový jednožilový s Cu jádrem 1x70 mm2 (1-YY)</t>
  </si>
  <si>
    <t>R_ESIL_0202</t>
  </si>
  <si>
    <t>Vodič CY 70(z/žl) - montáž</t>
  </si>
  <si>
    <t>Montáž vodič Cu izolovaný plný a laněný s PVC pláštěm žíla 70 mm2 volně (CY)</t>
  </si>
  <si>
    <t>R_ESIL_0203</t>
  </si>
  <si>
    <t>Vodič CY 120(z/žl) - dodávka</t>
  </si>
  <si>
    <t>Kabel silový jednožilový s Cu jádrem 1x120 mm2 (1-YY)</t>
  </si>
  <si>
    <t>R_ESIL_0204</t>
  </si>
  <si>
    <t>Vodič CY 120(z/žl) - montáž</t>
  </si>
  <si>
    <t>Montáž vodič Cu izolovaný plný a laněný s PVC pláštěm žíla 120 mm2 volně (CY)</t>
  </si>
  <si>
    <t>R_ESIL_0205</t>
  </si>
  <si>
    <t>Kabel JYTY 2x1 - dodávka</t>
  </si>
  <si>
    <t>Kabel s Cu jádrem, 2x1 mm2 (JYTY), stínění laminovaná Al fólie s příložným Cu drátem (stmívání DALI)</t>
  </si>
  <si>
    <t>R_ESIL_0206</t>
  </si>
  <si>
    <t>Kabel JYTY 2x1 - montáž</t>
  </si>
  <si>
    <t>Montáž kabel Cu plný kulatý žíla 2x1 mm2 uložený volně (JYTY)</t>
  </si>
  <si>
    <t>R_ESIL_0207</t>
  </si>
  <si>
    <t>Kabel JYTY 5x1 - dodávka</t>
  </si>
  <si>
    <t>Kabel s Cu jádrem, 5x1 mm2 (JYTY), stínění laminovaná Al fólie s příložným Cu drátem (monitoring NO)</t>
  </si>
  <si>
    <t>R_ESIL_0208</t>
  </si>
  <si>
    <t>Kabel JYTY 5x1 - montáž</t>
  </si>
  <si>
    <t>Montáž kabel Cu plný kulatý žíla 5x1 mm2 uložený volně (JYTY)</t>
  </si>
  <si>
    <t>R_ESIL_0209</t>
  </si>
  <si>
    <t>Kabel KNX EIB C1218 2x2x0,8 HFFR - dodávka</t>
  </si>
  <si>
    <t>Sběrnicový kabel 2x2x0,8 (stínící technika)</t>
  </si>
  <si>
    <t>R_ESIL_0210</t>
  </si>
  <si>
    <t>Kabel KNX EIB C1218 2x2x0,8 HFFR - montáž</t>
  </si>
  <si>
    <t>Montáž kabel Cu stíněný ovládací žíly 2 až 19x0,8 mm2 uložený volně (JYTY)</t>
  </si>
  <si>
    <t>R_ESIL_0211</t>
  </si>
  <si>
    <t>Kabel Solarix CAT6A STP LSOH B2ca-s1,d1,a1 - dodávka</t>
  </si>
  <si>
    <t>Datový kabel CAT6A s LSOH pláštěm a třídou reakce na oheň B2ca-s1,d1,a1 uložený volně (mezi řídící jednotkou AMX a silovým rozvaděčem)</t>
  </si>
  <si>
    <t>R_ESIL_0212</t>
  </si>
  <si>
    <t>Kabel Solarix CAT6A STP LSOH B2ca-s1,d1,a1 - montáž</t>
  </si>
  <si>
    <t>Montáž datového kabelu žíly 2 až 19x0,8 mm2 uložený volně (JYTY)</t>
  </si>
  <si>
    <t>R_ESIL_0213</t>
  </si>
  <si>
    <t>Zapojení kabelů do rozvaděče (do 7x2,5 mm2)</t>
  </si>
  <si>
    <t>Ukončení vodič izolovaný do 2,5 mm2 v rozváděči nebo na přístroji, úprava izolace konců kabelů</t>
  </si>
  <si>
    <t>R_ESIL_0214</t>
  </si>
  <si>
    <t>Zapojení kabelů do rozvaděče (do 4x95 mm2)</t>
  </si>
  <si>
    <t>Ukončení vodič izolovaný do 95 mm2 v rozváděči nebo na přístroji, úprava izolace konců kabelů</t>
  </si>
  <si>
    <t>R_ESIL_0215</t>
  </si>
  <si>
    <t>Zapojení kabelů do rozvaděče (do 4x240 mm2)</t>
  </si>
  <si>
    <t>Ukončení vodič izolovaný do 240 mm2 v rozváděči nebo na přístroji, úprava izolace konců kabelů</t>
  </si>
  <si>
    <t>R_ESIL_0216</t>
  </si>
  <si>
    <t>Zapojení kabelů do kabelové spojky (do 240 mm2)</t>
  </si>
  <si>
    <t>Ukončení vodič izolovaný do 240 mm2 v kabelové spojce, úprava izolace konců kabelů</t>
  </si>
  <si>
    <t>ESIL-05</t>
  </si>
  <si>
    <t>Rozvaděče</t>
  </si>
  <si>
    <t>R_ESIL_0217</t>
  </si>
  <si>
    <t>Úprava rozvaděče RH2/B pole 3a - výzbroj a provedení viz příloha č.501</t>
  </si>
  <si>
    <t>Úprava stávajícího rozvaděče RH2/B pole 3a (skříňový oceloplechový š800 x v2000 x h800mm); Ik?50kA; demontáž, montáž a prodrátování nových přístrojů a kompletního zapojení; demontáž 2x stávajících vývodních jističů In=630A, montáž 2x jističů In=630A s integrovaným MTP a měřením el. energie, pulsní odečet včetně kompletního příslušenství pro správnou funkci a ovládacím displejem na dveřích pole rozvaděče, úprava pole rozvaděče pro osazení nových typů jističů (Cu praporce, kotvení apod.).</t>
  </si>
  <si>
    <t>R_ESIL_0218</t>
  </si>
  <si>
    <t>Úprava rozvaděče RE71</t>
  </si>
  <si>
    <t>Doplnění stávajícího rozvaděče RE71 pole 3 (skříňový oceloplechový š800 x v2000 x h400mm); Ik=12,9kA; montáž do připravených rezerv stávajících elektroměrových křížů 2x elektroměr.</t>
  </si>
  <si>
    <t>R_ESIL_0219</t>
  </si>
  <si>
    <t>Úprava rozvaděče RE81</t>
  </si>
  <si>
    <t>Doplnění stávajícího rozvaděče RE81 pole 2, 4 a 5 (skříňový oceloplechový š800 x v2000 x h400mm); Ik=12,9kA; demontáž, montáž a prodrátování nových přístrojů a kompletního zapojení; Přístrojová náplň: montáž do připravených rezerv stávajících elektroměrových křížů 8x elektroměr, v poli 4 a 5 demontáž 4x stávající jistič Ir=80A a montáž 4x výkonový jistič Ir=25A.</t>
  </si>
  <si>
    <t>R_ESIL_0220</t>
  </si>
  <si>
    <t>Demontáž rozvaděče RE82</t>
  </si>
  <si>
    <t>Odpojení stávajícího rozvaděče chladící jednotky od přívodních a vývodních kabelů. Přesun z rozvodny, rozvaděč je určen k likvidaci.</t>
  </si>
  <si>
    <t>R_ESIL_0221</t>
  </si>
  <si>
    <t>Úprava rozvaděče RE61.16 - výzbroj a provedení viz příloha č.512</t>
  </si>
  <si>
    <t>Úprava stávajícího rozvaděče RE61.16 (oceloplechový nástěnný modulový š550 x v1100 x h200mm); Ik?10kA; montáž a prodrátování nových přístrojů na prostorovou rezervu (lištu DIN) a kompletního zapojení; Přístrojová náplň: 4xpomocný kontakt jističe 10A; 1xJistič 10B/1; 6xJistič 10C/1; 3xJistič 16B/1; 1xJistič 2C/3; 1xProudový chránič s nadproudovou ochranou 16B/1N/0,03A - typ A; 1xStykač kont.30,3P,40A, 230V 50Hz; 3xStykač kont.20,2P,40A, 230V 50Hz.</t>
  </si>
  <si>
    <t>R_ESIL_0222</t>
  </si>
  <si>
    <t>Rozvaděč RE71.11 - výzbroj a provedení viz příloha č.513</t>
  </si>
  <si>
    <t>Rozvaděč RE71.11 -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24xJistič 16B/1; 9xJistič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</si>
  <si>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R_ESIL_0223</t>
  </si>
  <si>
    <t>Rozvaděč RE71.12 - výzbroj a provedení viz příloha č.514</t>
  </si>
  <si>
    <t>Rozvaděč RE71.12 -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18xJistič 16B/1; 15xJistič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</si>
  <si>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R_ESIL_0224</t>
  </si>
  <si>
    <t>Rozvaděč RE81.21 - výzbroj a provedení viz příloha č.515</t>
  </si>
  <si>
    <t>Rozvaděče RE81.21 -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</si>
  <si>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R_ESIL_0225</t>
  </si>
  <si>
    <t>Rozvaděč RE81.22 - výzbroj a provedení viz příloha č.516</t>
  </si>
  <si>
    <t>Rozvaděč RE81.22 -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</si>
  <si>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R_ESIL_0226</t>
  </si>
  <si>
    <t>Rozvaděč RE81.23 - výzbroj a provedení viz příloha č.517</t>
  </si>
  <si>
    <t>Rozvaděč RE81.23 -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6xpomocný kontakt jističe 10A; 3xJistič 6B/1; 6xJistič 10B/1; 18xJistič 16B/1; 19xJistič 10C/1; 1xJistič 2C/3; 1xJistič 10B/3; 1xJistič 10C/3; 4xJistič 40B/3; 4xProudový chránič 40/4P/0,03A - typ A; 1xStykač kont.30,3P,40A, 230V; 50Hz; 3xStykač kont.20,2P,40A, 230V 50Hz; Svorky 70x2,5mm2; 1xKNX IP router; 1xKNX zdroj s diagnostikou 640mA; 2xKNX DALI kontroller 64-2x 32.</t>
  </si>
  <si>
    <t>ESIL-06</t>
  </si>
  <si>
    <t>Centrální bateriový systém pro nouzové osvětlení</t>
  </si>
  <si>
    <t>R_ESIL_0227</t>
  </si>
  <si>
    <t>CPS - centrální bateriový systém pro nouzové osvětlení - ddodávka</t>
  </si>
  <si>
    <t>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</si>
  <si>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R_ESIL_0228</t>
  </si>
  <si>
    <t>Monitoring světelných okruhů v podružných rozvaděčích RE - ddodávka + montáž</t>
  </si>
  <si>
    <t>Monitoring napájení v podružných rozvaděčích, komunikace po sběrnici mezi monitorovacími členy a centrálami NO - dodávka a montáž</t>
  </si>
  <si>
    <t>R_ESIL_0229</t>
  </si>
  <si>
    <t>Zprovoznění systému CPS - montáž</t>
  </si>
  <si>
    <t>Montáž CPS na stávající baterie, zapojení stávajících a nově navržených vývodů, SW nastavení a oživení systému nouzového osvětlení</t>
  </si>
  <si>
    <t>ESIL-07</t>
  </si>
  <si>
    <t>Ochrana proti blesku</t>
  </si>
  <si>
    <t>R_ESIL_0230</t>
  </si>
  <si>
    <t>Plochý vodič FeZn 30/4mm - dodávka</t>
  </si>
  <si>
    <t>Plochý vodič FeZn 30/4mm  včetně vyrovnání, vedení dodáno včetně podpěr a propojovacích svorek páska - páska.</t>
  </si>
  <si>
    <t>R_ESIL_0231</t>
  </si>
  <si>
    <t>Plochý vodič FeZn 30/4mm - montáž</t>
  </si>
  <si>
    <t>Montáž uzemňovacího vedení vodičů FeZn pomocí svorek v zemi páskou do 120 mm2 v průmyslové výstavbě</t>
  </si>
  <si>
    <t>R_ESIL_0232</t>
  </si>
  <si>
    <t>Svár 100 mm jednostranný.</t>
  </si>
  <si>
    <t>Svár 100 mm jednostranný, provaření výztuže - základová deska, skryté svody, přivaření vývodů, příložek, ošetření spojů nátěrem proti korozi.</t>
  </si>
  <si>
    <t>R_ESIL_0233</t>
  </si>
  <si>
    <t>Zemní práce pro uložení plochého vodiče FeZn 30/4mm ve volném terénu</t>
  </si>
  <si>
    <t>Zemní práce pro uložení plochého vodiče FeZn 30/4mm ve volném terénu - strojní výkopy; kabelová rýha š.= do 0,35m, hl.= 0,8m; zához rýhy; odvoz zeminy; konečná úpravy povrchu</t>
  </si>
  <si>
    <t>R_ESIL_0234</t>
  </si>
  <si>
    <t>Svorka pro připojení plochého vodiče - dodávka</t>
  </si>
  <si>
    <t>Svorka kovových konstrukcí pro zemnící plochý vodič, křížové spojení, plochý vodič/plochý vodič, FeZn</t>
  </si>
  <si>
    <t>R_ESIL_0235</t>
  </si>
  <si>
    <t>svorka zemnící se 4 šrouby - montáž</t>
  </si>
  <si>
    <t>Svorka univerzální pro připojení plochého vodiče - plochého vodiče.</t>
  </si>
  <si>
    <t>ESIL-08</t>
  </si>
  <si>
    <t>Řídící systém AMX</t>
  </si>
  <si>
    <t>R_ESIL_0236</t>
  </si>
  <si>
    <t>Nástěnný displej 75" - v místnosti 1.01</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</si>
  <si>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</si>
  <si>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R_ESIL_0237</t>
  </si>
  <si>
    <t>Nástěnný displej 75" - v místnosti 1.07</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</si>
  <si>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</si>
  <si>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R_ESIL_0238</t>
  </si>
  <si>
    <t>Nástěnný displej 75" - v místnosti 1.17</t>
  </si>
  <si>
    <t>R_ESIL_0239</t>
  </si>
  <si>
    <t>AV přepínač - v místnosti 1.12</t>
  </si>
  <si>
    <t>Matrix switcher A 8 x 4, až 60 obrázků/s, maximální datový tok 10,2 Gbps, 6x HDMI vstupů, 2x DTP-vstup, 2x HDMI výstup, 2x DTP výstup, rozlišení 4K, RS-232 ovládání, LAN konektor, 4x mikrofonní/vstup, 4x line out pro výstup zvuku, rackové provedení (2U) včetně 2x převodníku HDMI -amp;gt; DTP a 2x převodníku DTP -amp;gt; HDMI, umístění přístroje a vývodů - AV RACK</t>
  </si>
  <si>
    <t>R_ESIL_0240</t>
  </si>
  <si>
    <t>Řídící systém AMX, ovládání a stmívání osvětlení, řízení žaluzií.</t>
  </si>
  <si>
    <t>R_ESIL_0241</t>
  </si>
  <si>
    <t>Zprovoznění systému AMX</t>
  </si>
  <si>
    <t>Oživení systému - zapojení prvků,naprogramování funkcí a uvedení do chodu</t>
  </si>
  <si>
    <t>ESIL-09</t>
  </si>
  <si>
    <t>Systém řízení žaluzií</t>
  </si>
  <si>
    <t>R_ESIL_0242</t>
  </si>
  <si>
    <t>Centrální jednotka pro řízení žaluzií</t>
  </si>
  <si>
    <t>Centrální jednotka pro řízení 1 až 4 zón. Řešení pro motor controllery, které je možné volně přiřazovat k zónám. Automatické řízení pomocí kompaktního čidla nebo čidel zapojených do OSB. Rozměr v x š x h = 200 x 132 x 72 mm.</t>
  </si>
  <si>
    <t>R_ESIL_0243</t>
  </si>
  <si>
    <t>Řídící jednotka pro 1 pohon</t>
  </si>
  <si>
    <t>Řídicí jednotka pro 1 pohon 230V/50Hz. Pohony mohou mít svůj lokální ovladač. Motor Controller 1 AC lze použít pro řízení motorových rolet, venkovních žaluzií, markýz, větracích oken i dalších zařízení. Montáž na omítku. Rozměry: 90 x 180 x 45 mm</t>
  </si>
  <si>
    <t>R_ESIL_0244</t>
  </si>
  <si>
    <t>Řídící jednotka pro 2 pohony</t>
  </si>
  <si>
    <t>Řídicí jednotka pro 2 pohony 230V/50Hz. Pohony mohou mít svůj lokální ovladač. Motor Controller 2 AC lze použít pro řízení motorových rolet, venkovních žaluzií, markýz, větracích oken i dalších zařízení. Montáž na omítku. Rozměry: 90 x 180 x 45 mm</t>
  </si>
  <si>
    <t>R_ESIL_0245</t>
  </si>
  <si>
    <t>Řídící jednotka pro 4 pohony</t>
  </si>
  <si>
    <t>Řídicí jednotka pro 4 pohony 230V/50Hz. Každý pohon může mít svůj lokální ovladač. Motor Controller 4 AC lze použít pro řízení motorových rolet, venkovních žaluzií, markýz, větracích oken i dalších zařízení. Možnost dovybavení jednotky rádiovou nebo infra kartou pro dálkové ovládání v rámci místnosti.  Montáž na omítku. Rozměry: 255 x 180 x 61 mm</t>
  </si>
  <si>
    <t>R_ESIL_0246</t>
  </si>
  <si>
    <t>Meteocentrála</t>
  </si>
  <si>
    <t>Kombinované čidlo pro připojení k Building Controlleru. Obsahuje 3 sluneční čidla, dále přijímač přesného času, čidlo větru,deště a vnější teploty. Rozměry: 96 x 77 x 118mm, krytí IP65, napájení 24V</t>
  </si>
  <si>
    <t>R_ESIL_0247</t>
  </si>
  <si>
    <t>Napájecí zdroj 24V</t>
  </si>
  <si>
    <t>Zdroj 24 V pro napájení animeo Compact sensoru a Outside Sensor Boxu (bez vytápěných čidel). Rozměry : 78x93x56mm, krytí IP20, proudová zátěž 1,5A</t>
  </si>
  <si>
    <t>R_ESIL_0248</t>
  </si>
  <si>
    <t>Přepěťová ochrana pro SIL</t>
  </si>
  <si>
    <t>Elektronická ochrana proti blesku pro zdroj - pro ochranu vnitřního zařízení</t>
  </si>
  <si>
    <t>R_ESIL_0249</t>
  </si>
  <si>
    <t>Přepěťová ochrana pro SLB</t>
  </si>
  <si>
    <t>Elektronická ochrana proti blesku pro RS485 - pro ochranu vnitřního zařízení</t>
  </si>
  <si>
    <t>R_ESIL_0250</t>
  </si>
  <si>
    <t>Zprovoznění systému</t>
  </si>
  <si>
    <t>ESIL-10</t>
  </si>
  <si>
    <t>R_ESIL_0251</t>
  </si>
  <si>
    <t>Stavební přípomoce.</t>
  </si>
  <si>
    <t>Stavební přípomoce, stavební úpravy, drobné průrazy do O 100 mm, začištění povrchu po demontovaných částech rozvodů elektro, včetně přístrojových krabic a svorkovnicových skříní</t>
  </si>
  <si>
    <t>R_ESIL_0252</t>
  </si>
  <si>
    <t>Zajištění stávajících zařízení před montáží.</t>
  </si>
  <si>
    <t>Vyhledání demontovaných spojů, zjišťování, šetření, proměřování stávajících kabelů, provedení sondy a zajištění beznapěťového stavu.</t>
  </si>
  <si>
    <t>R_ESIL_0253</t>
  </si>
  <si>
    <t>Zaškolení obsluhy.</t>
  </si>
  <si>
    <t>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</si>
  <si>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R_ESIL_0254</t>
  </si>
  <si>
    <t>Pronájem elektrického lešení.</t>
  </si>
  <si>
    <t>DEN</t>
  </si>
  <si>
    <t>Pronájem elektrického lešení o výšce lešenové podlahy do 10 m, včetně instalace a odvozu</t>
  </si>
  <si>
    <t xml:space="preserve">  SO 101-09</t>
  </si>
  <si>
    <t>Slaboproudé elektroinstalace</t>
  </si>
  <si>
    <t>SO 101-09</t>
  </si>
  <si>
    <t>CCTV-01</t>
  </si>
  <si>
    <t>Zařízení</t>
  </si>
  <si>
    <t>R_CCTV_01</t>
  </si>
  <si>
    <t>SW pro monitoring, ovládání a správu CCTV systému, základní licence: 8 kanálů, 2 pracovní stanice, základní SW moduly - řídící (management) modul, modul pro nah</t>
  </si>
  <si>
    <t>SW pro monitoring, ovládání a správu CCTV systému, základní licence: 8 kanálů, 2 pracovní stanice, základní SW moduly - řídící (management) modul, modul pro nahrávání, klientský modul, konfigurační modul</t>
  </si>
  <si>
    <t>R_CCTV_02</t>
  </si>
  <si>
    <t>Licence pro rozšíření o 1 kanál</t>
  </si>
  <si>
    <t>R_CCTV_03</t>
  </si>
  <si>
    <t>Licence pro rozšíření o 1 pracovní stanici</t>
  </si>
  <si>
    <t>R_CCTV_04</t>
  </si>
  <si>
    <t>Serverová stanice pro systém správy CCTV systému (centrální server, server pro řízení nahrávání), 8-core IntelXeon Silver 4110 processor (2.1 GHz, 8-core, 85 W)</t>
  </si>
  <si>
    <t>Serverová stanice pro systém správy CCTV systému (centrální server, server pro řízení nahrávání), 8-core IntelXeon Silver 4110 processor (2.1 GHz, 8-core, 85 W),32 GB (2 x 16 GB) DDR4-2666, SATA DVD-ROM drive, ackBlack Gen, 2x 300 GB SAS 12G Enterprise 15K SFF (2.5 in) HDD, 4x 1Gbit/s port on-board + 4x 1Gbit/s port na rozšiřujícím modulu, 2x 500 W hotplug AC power supply, 1x RAID-1, OS MS Windows Server 2016 R2 standard edition, 64 bit pluslicense and media kit for Microsoft Windows Server 2012, montáž do 19" rozvaděče</t>
  </si>
  <si>
    <t>R_CCTV_05</t>
  </si>
  <si>
    <t>iSCSI diskové pole, 12x4TB 3 .5”, 7.2 K, NL-SAS HDD, Raid 5/6, serial console connector, 2x Ethernet management port, 2 x 10 Gigabit Ethernet iSCSI host ports,</t>
  </si>
  <si>
    <t>iSCSI diskové pole, 12x4TB 3 .5”, 7.2 K, NL-SAS HDD, Raid 5/6, serial console connector, 2x Ethernet management port, 2 x 10 Gigabit Ethernet iSCSI host ports, 2x rozšiřující iSCSI ports, montáž do 19" rozvaděče</t>
  </si>
  <si>
    <t>R_CCTV_06</t>
  </si>
  <si>
    <t>4TB HDD pro iSCSI diskové pole</t>
  </si>
  <si>
    <t>R_CCTV_07</t>
  </si>
  <si>
    <t>Vnitřní profesionální HD 2MP kamera IP s kopulovým krytem, komprese videa H.265, H.264, M-JPEG, více konfigurovatelných toků, konfigurovatelný snímkový kmitočet</t>
  </si>
  <si>
    <t>Vnitřní profesionální HD 2MP kamera IP s kopulovým krytem, komprese videa H.265, H.264, M-JPEG, více konfigurovatelných toků, konfigurovatelný snímkový kmitočet a šířka pásma, integrované infračervené osvětlení - vzdálenost 30 m, pole 10 diod LED s vysokou účinností, vlnová délka 850 nm, nastavitelná intenzita infračerveného světla, typ snímacího prvku - 1/2,9 palcový CMOS, počet efektivních pixelů 1 920 × 1 080 (h × v); 2 MP (přibližně), automatický varifokální (AVF) objektiv 3 až10 mm, s korekcí pro infračervenou částspektra, DC clona F1,3 – 360, Napájení +12 Vss ±5 %, 24 Vstř ±10 % nebo napájení přes síť Ethernet (jmenovité 48 Vss), kompatibilita sestandardem ONVIF</t>
  </si>
  <si>
    <t>R_CCTV_08</t>
  </si>
  <si>
    <t>Box pro povrchovou montáž (O145 mm) pro kamerys kopulovým krytem</t>
  </si>
  <si>
    <t>R_CCTV_09</t>
  </si>
  <si>
    <t>Sada pro zápustnou montáž do stropu pro kamerys kopulovým krytem (O 157 mm)</t>
  </si>
  <si>
    <t>R_CCTV_10</t>
  </si>
  <si>
    <t>Venkovní válcová HD 2Mpx IP kamera, typ snímacího prvku - 1/2,8 palcový CMOS, aktivní pixely 1 937 × 1 097 (h × v); přibližně 2,12 MP, komprese videa H.265, H.2</t>
  </si>
  <si>
    <t>Venkovní válcová HD 2Mpx IP kamera, typ snímacího prvku - 1/2,8 palcový CMOS, aktivní pixely 1 937 × 1 097 (h × v); přibližně 2,12 MP, komprese videa H.265, H.264, M-JPEG, více konfigurovatelných toků, konfigurovatelný snímkový kmitočet a šířka pásma, HDR, automatický varifokální objektiv 2,8 až 12 mm, DC clona F1,4 až 360, IP67, IK10, s infračerveným osvětlením - vzdálenost 60 m, pole 4 diod LED s vysokou účinností, vlnovádélka 850 nm, základní analýzou obrazu, kompatibilita se standardem ONVIF, napájení přes síť Ethernet (jmenovité 48 Vss); nebo24 V stř ±10% / +12 V ss ±10 %, Norma PoE IEEE 802.3af (802.3at typ 1), úroveň napájení - třída 3</t>
  </si>
  <si>
    <t>R_CCTV_11</t>
  </si>
  <si>
    <t>Nástavec pro rohovou (270°) montáž, včetně vhodného nástěnného držáku</t>
  </si>
  <si>
    <t>CCTV-02</t>
  </si>
  <si>
    <t>R_CCTV_12</t>
  </si>
  <si>
    <t>Kamerové zkoušky</t>
  </si>
  <si>
    <t>R_CCTV_13</t>
  </si>
  <si>
    <t>Naprogramování systému jako celku a oživení</t>
  </si>
  <si>
    <t>R_CCTV_14</t>
  </si>
  <si>
    <t>Zaškolení obsluhy</t>
  </si>
  <si>
    <t>R_CCTV_15</t>
  </si>
  <si>
    <t>Stavební přípomocné práce</t>
  </si>
  <si>
    <t>R_CCTV_16</t>
  </si>
  <si>
    <t>Technická příprava výroby</t>
  </si>
  <si>
    <t>EPS-01</t>
  </si>
  <si>
    <t>R_EPS_01</t>
  </si>
  <si>
    <t>Modul do stávající ústředny EPS o rozšíření kruhové linky s možností provozu signalizačních zařízení (optická / akustická / hlasová) přímo na kruhovém vedení, d</t>
  </si>
  <si>
    <t>Modul do stávající ústředny EPS o rozšíření kruhové linky s možností provozu signalizačních zařízení (optická / akustická / hlasová) přímo na kruhovém vedení, délka kruhového vedení až 3,5 km, galvanické oddělení kruhových vedení, funkce výměny modulů za provozu</t>
  </si>
  <si>
    <t>EPS-02</t>
  </si>
  <si>
    <t>Hlásiče a prvky na kruhových linkách</t>
  </si>
  <si>
    <t>R_EPS_02</t>
  </si>
  <si>
    <t>Tlačítkový hlásič, elektronika vč. krytu - splňující normu EN 54-11 typ B (nepřímé vybavovací spouštění) se snadno rozbitelným prvkem. Kryt hlásiče bude opatřen</t>
  </si>
  <si>
    <t>Tlačítkový hlásič, elektronika vč. krytu - splňující normu EN 54-11 typ B (nepřímé vybavovací spouštění) se snadno rozbitelným prvkem. Kryt hlásiče bude opatřen grafickým symbolem</t>
  </si>
  <si>
    <t>R_EPS_03</t>
  </si>
  <si>
    <t>Samočinný hlásič vč. patice - adresný hlásič kouře pracující na principu rozptýleného světla, určený k bezpečné a spolehlivé detekci požárů. Procesně analogový</t>
  </si>
  <si>
    <t>Samočinný hlásič vč. patice - adresný hlásič kouře pracující na principu rozptýleného světla, určený k bezpečné a spolehlivé detekci požárů. Procesně analogový hlásič s decentralizovanou inteligencí, vlastní kontrolou funkce, redundancí v nouzových situacích, pamětí poplachů a provozních dat, indikací poplachu, softwarovým adresováním a samostatnou provozní indikací. Oddělovač vedení je integrován do hlásiče.</t>
  </si>
  <si>
    <t>R_EPS_04</t>
  </si>
  <si>
    <t>Samočinný hlásič vč. patice - typ opticko/teplotní (multisenzorový), s časovou analýzou signálu, korelačním vyhodnocením dat obou propojených funkcí hlásiče k d</t>
  </si>
  <si>
    <t>Samočinný hlásič vč. patice - typ opticko/teplotní (multisenzorový),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indikací poplachu, softwarovým adresováním a samostatnou provozní indikací. Oddělovač vedení je integrován do hlásiče.</t>
  </si>
  <si>
    <t>R_EPS_05</t>
  </si>
  <si>
    <t>Lineární optický hlásič - kouřový, přijímač/vysílač a vyhodn. jednotka. Hlásič kombinuje infračervený vysílač a přijímač v jednom přístroji. Vyslaný infračerven</t>
  </si>
  <si>
    <t>SADA</t>
  </si>
  <si>
    <t>Lineární optický hlásič - kouřový, přijímač/vysílač a vyhodn. jednotka. Hlásič kombinuje infračervený vysílač a přijímač v jednom přístroji. Vyslaný infračervený paprsek je odražen zrcadlem (součástí dodávky) a přijímací část hlásiče na základě zastínění paprsku analyzuje přítomnost kouře.</t>
  </si>
  <si>
    <t>R_EPS_06</t>
  </si>
  <si>
    <t>Adresný modul - 4in/2out, vč. krytu, adresný modul je zařízení komunikující s požární ústřednou přímo prostřednictvím vedení kruhové linky pomocí které lze přip</t>
  </si>
  <si>
    <t>Adresný modul - 4in/2out, vč. krytu, adresný modul je zařízení komunikující s požární ústřednou přímo prostřednictvím vedení kruhové linky pomocí které lze připojit do systému EPS některé speciální hlásiče. Kromě 4 vstupů jsou k dispozici také 2 volně programovatelné hlídané reléové výstupy</t>
  </si>
  <si>
    <t>R_EPS_07</t>
  </si>
  <si>
    <t>Externí napájecí zdroj DC24V/5A, vč. skříně + aku 2x40Ah, napájecí zdroj je určen k použití v systémech požární signalizace a automatizace. Je zdrojem zálohovan</t>
  </si>
  <si>
    <t>Externí napájecí zdroj DC24V/5A, vč. skříně + aku 2x40Ah, napájecí zdroj je určen k použití v systémech požární signalizace a automatizace. Je zdrojem zálohovaného napětí DC24V. Vyroben je jako nástěnná skříň opatřená zámkem. Uvnitř má prostor pro instalaci dvou akumulátorů. Řídicí jednotka chrání akumulátory před přílišným vybitím pomocí odpojovacího zařízení. Napájecí zdroj vyhovuje normě EN 54-4 a EN 12101-10</t>
  </si>
  <si>
    <t>R_EPS_08</t>
  </si>
  <si>
    <t>Bezúdržbový akumulátor 12V/24 Ah</t>
  </si>
  <si>
    <t>EPS-03</t>
  </si>
  <si>
    <t>Kabelové rozvody</t>
  </si>
  <si>
    <t>R_EPS_09</t>
  </si>
  <si>
    <t>Kabel hlásicí linky, stíněný, 1x2x0,8, B2Ca, s1, d0</t>
  </si>
  <si>
    <t>R_EPS_10</t>
  </si>
  <si>
    <t>Kabel ovládací linky, funkční při požáru, stíněný, 2x2x0,8, třída reakce B2Ca, s1, d0</t>
  </si>
  <si>
    <t>R_EPS_11</t>
  </si>
  <si>
    <t>Napájecí kabel nn, funkční při požáru, třída reakce B2Ca, s1, d0, 3x2,5</t>
  </si>
  <si>
    <t>R_EPS_12</t>
  </si>
  <si>
    <t>Zemnící drát, pr. 6 mm2</t>
  </si>
  <si>
    <t>EPS-04</t>
  </si>
  <si>
    <t>Kabelové trasy</t>
  </si>
  <si>
    <t>R_EPS_13</t>
  </si>
  <si>
    <t>Elektroinstalační lišta 40x20mm, včetně doplňkového příslušenství (rohy, ukončovací díly, spojky, atd).</t>
  </si>
  <si>
    <t>R_EPS_14</t>
  </si>
  <si>
    <t>Elektroinstalační chránička ohebná, pr. 25mm, 750N/5cm, s protahovacím drátem</t>
  </si>
  <si>
    <t>R_EPS_15</t>
  </si>
  <si>
    <t>Elektroinstalační krabice na povrch s víkem, pro ukončení pevných trubek pr. 25mm</t>
  </si>
  <si>
    <t>R_EPS_16</t>
  </si>
  <si>
    <t>Elektroinstalační krabice odbočná pod omítku, s víčkem</t>
  </si>
  <si>
    <t>R_EPS_17</t>
  </si>
  <si>
    <t>Elektroinstalační trubka pevná pr. 25/22,1mm, hrdlovaná, 750N/5cm</t>
  </si>
  <si>
    <t>R_EPS_18</t>
  </si>
  <si>
    <t>Koleno pro pevné trubky s pr.25mm</t>
  </si>
  <si>
    <t>R_EPS_19</t>
  </si>
  <si>
    <t>Příchytka pro trubku pr. 25mm</t>
  </si>
  <si>
    <t>R_EPS_20</t>
  </si>
  <si>
    <t>Kabelová příchytka pro trasu funkční při požáru, pr. do 9 mm, včetně šroubu, certifikovaná</t>
  </si>
  <si>
    <t>R_EPS_21</t>
  </si>
  <si>
    <t>Kabelová příchytka, pr. do 9 mm, včetně šroubu a hmoždinky</t>
  </si>
  <si>
    <t>R_EPS_22</t>
  </si>
  <si>
    <t>Zadrážkování chr. pr. 25 do betonu</t>
  </si>
  <si>
    <t>R_EPS_23</t>
  </si>
  <si>
    <t>Stahovací páska, 200x4,5 mm, materiál PA, balení 100 ks</t>
  </si>
  <si>
    <t>BAL</t>
  </si>
  <si>
    <t>R_EPS_24</t>
  </si>
  <si>
    <t>Požární ucpávky, do pr. 25 mm</t>
  </si>
  <si>
    <t>R_EPS_25</t>
  </si>
  <si>
    <t>Drobný elektroinstalační materiál (hmoždinky, vruty, šroubky, stahovací pásky)</t>
  </si>
  <si>
    <t>EPS-05</t>
  </si>
  <si>
    <t>R_EPS_26</t>
  </si>
  <si>
    <t>Proměření stávající a využívané kabeláže, označení</t>
  </si>
  <si>
    <t>SAD</t>
  </si>
  <si>
    <t>R_EPS_27</t>
  </si>
  <si>
    <t>Demontáž, proměření a repase stávajícího hlásiče včetně patice</t>
  </si>
  <si>
    <t>R_EPS_28</t>
  </si>
  <si>
    <t>Demontáže stávajících, nevyužívaných kabelových rozvodů a tras</t>
  </si>
  <si>
    <t>R_EPS_29</t>
  </si>
  <si>
    <t>Přeprogramování stáv. systému o nové komponenty + úprava ve stávajících llinkách, včetně oživení</t>
  </si>
  <si>
    <t>R_EPS_30</t>
  </si>
  <si>
    <t>Aktualizace stávající graf. nadstavby, včetně nových grafických map</t>
  </si>
  <si>
    <t>R_EPS_31</t>
  </si>
  <si>
    <t>Výchozí revize nn</t>
  </si>
  <si>
    <t>R_EPS_32</t>
  </si>
  <si>
    <t>R_EPS_33</t>
  </si>
  <si>
    <t>R_EPS_34</t>
  </si>
  <si>
    <t>ERO-01</t>
  </si>
  <si>
    <t>R_ERO_01</t>
  </si>
  <si>
    <t>Napájecí panel 19", 6x zásuvka typu UTE, výstupní výkon 16 A, 250 V, vysokofrekvenční filtr, přepěťová ochrana, vypínač, 2U</t>
  </si>
  <si>
    <t>R_ERO_02</t>
  </si>
  <si>
    <t>Výkonový zesilovač 2x250W, v souladu s EN 54-16, třída zesilovače D, 2 nezávislé kanály zesilovačů, mikroprocesorem řízené monitorování činnosti, ochrana proti</t>
  </si>
  <si>
    <t>Výkonový zesilovač 2x250W, v souladu s EN 54-16, třída zesilovače D, 2 nezávislé kanály zesilovačů, mikroprocesorem řízené monitorování činnosti, ochrana proti přetížení, zkratu a přehřátí, vestavěný ventilátor s teplotní regulací otáček, napájení 230V AC nebo 24V DC (záložní)</t>
  </si>
  <si>
    <t>R_ERO_03</t>
  </si>
  <si>
    <t>Nouzový napájecí zdroj 24V, v souladu s EN 54-4, 3 samostatné výstupy pro řídící jednotky, 6 samostatných výstupů pro výkonové zesilovače, montáž do 19" zařízen</t>
  </si>
  <si>
    <t>Nouzový napájecí zdroj 24V, v souladu s EN 54-4, 3 samostatné výstupy pro řídící jednotky, 6 samostatných výstupů pro výkonové zesilovače, montáž do 19" zařízení (2HU)</t>
  </si>
  <si>
    <t>R_ERO_04</t>
  </si>
  <si>
    <t>Akumulátor 12V/150 Ah</t>
  </si>
  <si>
    <t>R_ERO_05</t>
  </si>
  <si>
    <t>Systémová propojovací kabeláž</t>
  </si>
  <si>
    <t>R_ERO_06</t>
  </si>
  <si>
    <t>Vstupně výstupní modul, 8 řídídích kontaktů, v souladu s normou EN 54-16, volně programovatelné vstupní a výstupní kontakty (4 mohou být monitorované), součástí</t>
  </si>
  <si>
    <t>Vstupně výstupní modul, 8 řídídích kontaktů, v souladu s normou EN 54-16, volně programovatelné vstupní a výstupní kontakty (4 mohou být monitorované), součástí dodávky kabel na propojení s řídící jednotkou</t>
  </si>
  <si>
    <t>R_ERO_07</t>
  </si>
  <si>
    <t>Koncový člen reproduktorové linky, schváleno podle EN54-16, dohled podle normy, 2 drátová techologie připojení k 100V lince, různé možnosti připojení pro optimá</t>
  </si>
  <si>
    <t>Koncový člen reproduktorové linky, schváleno podle EN54-16, dohled podle normy, 2 drátová techologie připojení k 100V lince, různé možnosti připojení pro optimální přizpůsobení lince (3 vývody), modul je zalitý a poskytuje optimální ochranu proti vlhkosti</t>
  </si>
  <si>
    <t>R_ERO_08</t>
  </si>
  <si>
    <t>Stropní podhledový reproduktor, 5", 6W, certifikovaný dle EN 54-24, odbočky transformátoru 6/3/1,5/0,75 W, vyzařovací úhel H173°/1kHz, keramická svorkovnice s t</t>
  </si>
  <si>
    <t>Stropní podhledový reproduktor, 5", 6W, certifikovaný dle EN 54-24, odbočky transformátoru 6/3/1,5/0,75 W, vyzařovací úhel H173°/1kHz, keramická svorkovnice s tepelnou pojistkou, zadní kryt, barva bílá RAL 9003</t>
  </si>
  <si>
    <t>R_ERO_09</t>
  </si>
  <si>
    <t>Nástěnný boxový reproduktor, 4", 6W, certifikovaný dle EN 54-24, odbočky transformátoru 6/3/1,5/0,75W, vyzařovací úhel H175°/1kHz, keramická svorkovnice s tepel</t>
  </si>
  <si>
    <t>Nástěnný boxový reproduktor, 4", 6W, certifikovaný dle EN 54-24, odbočky transformátoru 6/3/1,5/0,75W, vyzařovací úhel H175°/1kHz, keramická svorkovnice s tepelnou pojistkou, barva bílá RAL 9003</t>
  </si>
  <si>
    <t>R_ERO_10</t>
  </si>
  <si>
    <t>Zvukový projektor, 15W, certifikovaný dle EN 54-24, odbočky transformátoru 15/10W, vyzařovací úhel H220@1kHz, keramická svorkovnice s tepelnou pojistkou (včetně</t>
  </si>
  <si>
    <t>Zvukový projektor, 15W, certifikovaný dle EN 54-24, odbočky transformátoru 15/10W, vyzařovací úhel H220@1kHz, keramická svorkovnice s tepelnou pojistkou (včetně oboustraných)</t>
  </si>
  <si>
    <t>ERO-02</t>
  </si>
  <si>
    <t>R_ERO_11</t>
  </si>
  <si>
    <t>Bezhalogenový silový kabel s funkční schopností kabelového systému, 2x2,5mm2, B2cas1d0, jmenovité napětí: 0,6/1 kV, zkušební napětí: 4 kV/50 Hz, značení žil: ČS</t>
  </si>
  <si>
    <t>Bezhalogenový silový kabel s funkční schopností kabelového systému, 2x2,5mm2, B2cas1d0, jmenovité napětí: 0,6/1 kV, zkušební napětí: 4 kV/50 Hz, značení žil: ČSN 33 0165 ed. 2:2002, požární charakteristika: samozhášivost: ČSN EN 60332-1-2, korozivita plynů: ČSN EN 50267-2-2, hustota dýmu: ČSN EN 61034-2, hoření ve svazku: ČSN EN 50266-2-2, funkčnost kabelu: ČSN IEC 60331-21 ( 180 minut), funkčnost instalace: ZP 27/2008, STN 92 0205, DIN 4102-12, třída reakce na oheň: 2006/751/EC</t>
  </si>
  <si>
    <t>R_ERO_12</t>
  </si>
  <si>
    <t>Kabel datový, cat. 5e, s požární odolností, třída reakce B2Ca, s1, d0</t>
  </si>
  <si>
    <t>R_ERO_13</t>
  </si>
  <si>
    <t>ERO-03</t>
  </si>
  <si>
    <t>R_ERO_14</t>
  </si>
  <si>
    <t>R_ERO_15</t>
  </si>
  <si>
    <t>R_ERO_16</t>
  </si>
  <si>
    <t>Drátěný kabelový žlab, Š200xV54 mm, včetně kotvícího materiálu (ze stropu), požárně odolná trasa</t>
  </si>
  <si>
    <t>R_ERO_17</t>
  </si>
  <si>
    <t>Elektroinstalační krabice požárně odolná, 12 vodičů, svorkovnice pro 12 vodičů s průřezem do 4 mm2, klasifikace požární odolnosti: P120-R ZP 27/2008, E 90 DIN 4</t>
  </si>
  <si>
    <t>Elektroinstalační krabice požárně odolná, 12 vodičů, svorkovnice pro 12 vodičů s průřezem do 4 mm2, klasifikace požární odolnosti: P120-R ZP 27/2008, E 90 DIN 4102-12, PS 90 STN 92 0205</t>
  </si>
  <si>
    <t>R_ERO_18</t>
  </si>
  <si>
    <t>Kabelová příchytka pro trasu funkční při požáru, pr. do 12 mm, včetně šroubu, certifikovaná</t>
  </si>
  <si>
    <t>R_ERO_19</t>
  </si>
  <si>
    <t>R_ERO_20</t>
  </si>
  <si>
    <t>R_ERO_21</t>
  </si>
  <si>
    <t>R_ERO_22</t>
  </si>
  <si>
    <t>ERO-04</t>
  </si>
  <si>
    <t>R_ERO_23</t>
  </si>
  <si>
    <t>Demontáž, proměření a repase stávajícího reproduktoru</t>
  </si>
  <si>
    <t>R_ERO_24</t>
  </si>
  <si>
    <t>R_ERO_25</t>
  </si>
  <si>
    <t>R_ERO_26</t>
  </si>
  <si>
    <t>Aktualizace stávající graf. nadstavby, včetně nových grafických map a integrace ERO</t>
  </si>
  <si>
    <t>R_ERO_27</t>
  </si>
  <si>
    <t>R_ERO_28</t>
  </si>
  <si>
    <t>R_ERO_29</t>
  </si>
  <si>
    <t>R_ERO_30</t>
  </si>
  <si>
    <t>JC-01</t>
  </si>
  <si>
    <t>R_JC_01</t>
  </si>
  <si>
    <t>Nástěnné analogové hodiny, kruhové, jednostranné, kartáčovaný nerez, pr. 60 cm, připojení na stávající minutovou linku</t>
  </si>
  <si>
    <t>R_JC_02</t>
  </si>
  <si>
    <t>Propojovací krabice včetně svorkovnice, povrchová</t>
  </si>
  <si>
    <t>JC-02</t>
  </si>
  <si>
    <t>R_JC_03</t>
  </si>
  <si>
    <t>Kabel pro vedení časové linky, 2x1,5, B2Cas1d1(0)</t>
  </si>
  <si>
    <t>JC-03</t>
  </si>
  <si>
    <t>R_JC_04</t>
  </si>
  <si>
    <t>R_JC_05</t>
  </si>
  <si>
    <t>R_JC_06</t>
  </si>
  <si>
    <t>JC-04</t>
  </si>
  <si>
    <t>R_JC_07</t>
  </si>
  <si>
    <t>Napojení a oživení na stávající hodinovou linku</t>
  </si>
  <si>
    <t>R_JC_08</t>
  </si>
  <si>
    <t>R_JC_09</t>
  </si>
  <si>
    <t>R_JC_10</t>
  </si>
  <si>
    <t>OMN-01</t>
  </si>
  <si>
    <t>R_OMN_01</t>
  </si>
  <si>
    <t>Orientační hlasový majáček s obvody externího řízení a kom. sběrnicí, napájení mn (12 V DC), výkon 10 W, krytí IP64</t>
  </si>
  <si>
    <t>R_OMN_02</t>
  </si>
  <si>
    <t>Sestava montážního boxu se systémovým zdrojem 12V/5A, včetně přívodního kabelu, umožněna montáž až 4 dalších modulů PZTS (koncentrátorů)</t>
  </si>
  <si>
    <t>R_OMN_03</t>
  </si>
  <si>
    <t>Akumulátor 12V/24Ah</t>
  </si>
  <si>
    <t>OMN-02</t>
  </si>
  <si>
    <t>R_OMN_04</t>
  </si>
  <si>
    <t>Stíněný sdělovací kabel 4x2x0,8, v provedení B2cas1d1(0), pro vedení komunikační sběrnice a napájení</t>
  </si>
  <si>
    <t>OMN-03</t>
  </si>
  <si>
    <t>R_OMN_05</t>
  </si>
  <si>
    <t>R_OMN_06</t>
  </si>
  <si>
    <t>R_OMN_07</t>
  </si>
  <si>
    <t>OMN-04</t>
  </si>
  <si>
    <t>R_OMN_08</t>
  </si>
  <si>
    <t>Napojení a oživení se stávající sítí majáčků (po RS485)</t>
  </si>
  <si>
    <t>R_OMN_09</t>
  </si>
  <si>
    <t>R_OMN_10</t>
  </si>
  <si>
    <t>R_OMN_11</t>
  </si>
  <si>
    <t>PPIWC-01</t>
  </si>
  <si>
    <t>R_PPIWC_01</t>
  </si>
  <si>
    <t>Propojovací krabice,16+2 šroubovací svorky do krabice KU68</t>
  </si>
  <si>
    <t>R_PPIWC_02</t>
  </si>
  <si>
    <t>Nouzové/resetovací tlačítko s jedním zapínacím bezpotenciálovým kontaktem pro malá napětí, signální LED, provozní napětí:9,5 - 28 V AC / 9,5 - 35 V DC, pracovní</t>
  </si>
  <si>
    <t>Nouzové/resetovací tlačítko s jedním zapínacím bezpotenciálovým kontaktem pro malá napětí, signální LED, provozní napětí:9,5 - 28 V AC / 9,5 - 35 V DC, pracovní proud: 20 mA AC / 10 mA DC, max. proud spínače:30 V AC / 35 V DC100 mA AC/DC, včetně krycího rámečku</t>
  </si>
  <si>
    <t>R_PPIWC_03</t>
  </si>
  <si>
    <t>Nouzové tlačítko s jedním zapínacím bezpotenciálovým kontaktem ovládaný tahem za šňůru (2,5m) , signální LED, provozní napětí:9,5 - 28 V AC / 9,5 - 35 V DC, pra</t>
  </si>
  <si>
    <t>Nouzové tlačítko s jedním zapínacím bezpotenciálovým kontaktem ovládaný tahem za šňůru (2,5m) , signální LED, provozní napětí:9,5 - 28 V AC / 9,5 - 35 V DC, pracovní proud: 20 mA AC / 10 mA DC, max. proud spínače:30 V AC / 35 V DC100 mA AC/DC, včetně krycího rámečku</t>
  </si>
  <si>
    <t>R_PPIWC_04</t>
  </si>
  <si>
    <t>Signální jednotka s přerušovaným akustickým a blikajícím optickým signálem, světelná čočka se signálními diodami LED, provozní napětí:9,5 - 28 V AC / 9,5 - 35 V</t>
  </si>
  <si>
    <t>Signální jednotka s přerušovaným akustickým a blikajícím optickým signálem, světelná čočka se signálními diodami LED, provozní napětí:9,5 - 28 V AC / 9,5 - 35 V DC, pracovní proud: 60 mA AC / 30 mA DC, frekvence zvukového signálu:2300 Hz, intenzita zvukového signálu:70 dB (ve vzdálenosti 30 cm), včetně krycího rámečku</t>
  </si>
  <si>
    <t>R_PPIWC_05</t>
  </si>
  <si>
    <t>Elektroinstalační krabice přístrojová pod mítku</t>
  </si>
  <si>
    <t>R_PPIWC_06</t>
  </si>
  <si>
    <t>R_PPIWC_07</t>
  </si>
  <si>
    <t>PPIWC-02</t>
  </si>
  <si>
    <t>R_PPIWC_08</t>
  </si>
  <si>
    <t>R_PPIWC_09</t>
  </si>
  <si>
    <t>Stíněný sdělovací kabel 4x0,5mm pro pro připojení detektorů, Maximální odpor jádra 97,8 Ohm/km, průměr kabelu 3,6 - 3,8 mm</t>
  </si>
  <si>
    <t>PPIWC-03</t>
  </si>
  <si>
    <t>R_PPIWC_10</t>
  </si>
  <si>
    <t>R_PPIWC_11</t>
  </si>
  <si>
    <t>R_PPIWC_12</t>
  </si>
  <si>
    <t>R_PPIWC_13</t>
  </si>
  <si>
    <t>PPIWC-04</t>
  </si>
  <si>
    <t>R_PPIWC_14</t>
  </si>
  <si>
    <t>R_PPIWC_15</t>
  </si>
  <si>
    <t>R_PPIWC_16</t>
  </si>
  <si>
    <t>R_PPIWC_17</t>
  </si>
  <si>
    <t>SSK-01</t>
  </si>
  <si>
    <t>R_SSK_01</t>
  </si>
  <si>
    <t>19" Datový rozvaděč, Š800xH800xV42U, včetně montážního příslušenství, vyvazovacích panelů, 19" polic, vyšší krytí, ventilační sady a kabelových průchodek</t>
  </si>
  <si>
    <t>R_SSK_02</t>
  </si>
  <si>
    <t>Modulární úhlový patch panel 24-port s čelními plochami v černé barvě, se štítky a kryty štítků, (1RU)</t>
  </si>
  <si>
    <t>R_SSK_03</t>
  </si>
  <si>
    <t>Přechodný kryt pro úhlové patch panely, zabírá nulový stojanový prostor, černý.</t>
  </si>
  <si>
    <t>R_SSK_04</t>
  </si>
  <si>
    <t>Category 6A, RJ45, 10 Gb/s, 8-position, 8-wire universal module, modrý.</t>
  </si>
  <si>
    <t>R_SSK_05</t>
  </si>
  <si>
    <t>Category 6A, RJ45, 10 Gb/s, 8-position, 8-wire universal module, fialový</t>
  </si>
  <si>
    <t>R_SSK_06</t>
  </si>
  <si>
    <t>1RU 19" Manager, Front Only - 1RU 19 "manažer, pouze přední</t>
  </si>
  <si>
    <t>R_SSK_07</t>
  </si>
  <si>
    <t>Svazovaci pásek, suchý zip, 23 m x 19 mm, bílý</t>
  </si>
  <si>
    <t>R_SSK_08</t>
  </si>
  <si>
    <t>Předinstalovaný optický panel s 12 LC duplexními modrými adaptéry (zirkonové pouzdro) pro optické vlákno OS1 / OS2 (9 um). Rozměry: 1,73 "H x 17,5" Š x 12,0 "D</t>
  </si>
  <si>
    <t>Předinstalovaný optický panel s 12 LC duplexními modrými adaptéry (zirkonové pouzdro) pro optické vlákno OS1 / OS2 (9 um). Rozměry: 1,73 "H x 17,5" Š x 12,0 "D (43,9 mm x 444,5 mm x 308,2 mm)</t>
  </si>
  <si>
    <t>R_SSK_09</t>
  </si>
  <si>
    <t>Optický konektor LC singlemode simplex v modré barvě je určen pro instalace 900 micron tight-buffered fiber.</t>
  </si>
  <si>
    <t>R_SSK_10</t>
  </si>
  <si>
    <t>PDU, 32 A 3-fázový, 415 V, (24) C13 a (6) C19), zástrčka IEC 60309 3P + N + E 6h 16A a měří 58,661 "L x 2,047" Š x 2,1 "D (1491 mm x 50,8 mm x 53,3 mm), Černá b</t>
  </si>
  <si>
    <t>PDU, 32 A 3-fázový, 415 V, (24) C13 a (6) C19), zástrčka IEC 60309 3P + N + E 6h 16A a měří 58,661 "L x 2,047" Š x 2,1 "D (1491 mm x 50,8 mm x 53,3 mm), Černá barva, Monitorovaný</t>
  </si>
  <si>
    <t>R_SSK_11</t>
  </si>
  <si>
    <t>Sada držáků pro vertikálnÍ PDU k zadní části rámových rozvaděčů.</t>
  </si>
  <si>
    <t>R_SSK_12</t>
  </si>
  <si>
    <t>Napájecí kabel s duálním uzamykáním, IEC C20 - IEC C19 , 1,8 metru, černá.</t>
  </si>
  <si>
    <t>R_SSK_13</t>
  </si>
  <si>
    <t>Zemnící lanko, 450mm</t>
  </si>
  <si>
    <t>R_SSK_14</t>
  </si>
  <si>
    <t>Držák zemniciho lanka</t>
  </si>
  <si>
    <t>R_SSK_15</t>
  </si>
  <si>
    <t>Zemnici sběrnice</t>
  </si>
  <si>
    <t>R_SSK_16</t>
  </si>
  <si>
    <t>19" Uzemňovací sada přípojnic pro upevňovací prvky matic s klecí</t>
  </si>
  <si>
    <t>R_SSK_17</t>
  </si>
  <si>
    <t>Zemnici vodič délky cca 3m, pr. 6AWG se žlutým vodorovným pruhem, nalisované koncovky na obou koncích</t>
  </si>
  <si>
    <t>R_SSK_18</t>
  </si>
  <si>
    <t>Šroub M6 a matice, 100ks</t>
  </si>
  <si>
    <t>R_SSK_19</t>
  </si>
  <si>
    <t>WiFi přístupový bod, dle specifikace investora</t>
  </si>
  <si>
    <t>R_SSK_20</t>
  </si>
  <si>
    <t>Datový přepínač, L3, PoE, 48 port 10/100/1000 Mbps, 1RU</t>
  </si>
  <si>
    <t>R_SSK_21</t>
  </si>
  <si>
    <t>Tablo IP intercomu, venkovní provedení</t>
  </si>
  <si>
    <t>R_SSK_22</t>
  </si>
  <si>
    <t>Category 6A, RJ45, 10 Gb/s, 8-position, 8-wire universal module, bily, přívod kabelu pod 45°C uhlem</t>
  </si>
  <si>
    <t>R_SSK_23</t>
  </si>
  <si>
    <t>Rámeček pro elektroinstalační přístroje, jednonásobný</t>
  </si>
  <si>
    <t>R_SSK_24</t>
  </si>
  <si>
    <t>Zaslepovací krytka do datové zásuvky</t>
  </si>
  <si>
    <t>R_SSK_25</t>
  </si>
  <si>
    <t>Krabice přístrojová s větší montážní hloubkou pro povrchovou montáž, kompatibilní s modelovou řadou datových zásuvek, bílá</t>
  </si>
  <si>
    <t>R_SSK_26</t>
  </si>
  <si>
    <t>Elektroinstalační krabice přístrojová pod omítku, kompatibilní s modelovou řadou datových zásuvek</t>
  </si>
  <si>
    <t>R_SSK_27</t>
  </si>
  <si>
    <t>Datová zásuvka modul 45x45 pro upevnění dvou prvků Mini-Com, bílá</t>
  </si>
  <si>
    <t>SSK-02</t>
  </si>
  <si>
    <t>R_SSK_28</t>
  </si>
  <si>
    <t>U/UTP kabel C6A, 23AWG, B2ca-s1-d1</t>
  </si>
  <si>
    <t>R_SSK_29</t>
  </si>
  <si>
    <t>Patch cord, 2 m, kat. 6A, UTP, LSZH</t>
  </si>
  <si>
    <t>R_SSK_30</t>
  </si>
  <si>
    <t>Patch cord, 5 m, kat. 6A, UTP, LSZH</t>
  </si>
  <si>
    <t>R_SSK_31</t>
  </si>
  <si>
    <t>Identifikační štítek na patch cordy U/UTP C6A, bílý, laser printer, balení 1000 ks</t>
  </si>
  <si>
    <t>R_SSK_32</t>
  </si>
  <si>
    <t>Optický kabel SM, 8-vláken, vnitřní distribuce, vhodný pro přímé konektorovani</t>
  </si>
  <si>
    <t>R_SSK_33</t>
  </si>
  <si>
    <t>Optický patch cord, OS2, LC-LC duplex, 3m , 1,6mm průměr</t>
  </si>
  <si>
    <t>R_SSK_34</t>
  </si>
  <si>
    <t>Identifikační návlek na opticky propojovací kabel, žlutý, pro štítek o rozměru 19x50mm, bal 100ks</t>
  </si>
  <si>
    <t>R_SSK_35</t>
  </si>
  <si>
    <t>Žlutozelený zemnící vodič, 6 mm</t>
  </si>
  <si>
    <t>SSK-03</t>
  </si>
  <si>
    <t>R_SSK_36</t>
  </si>
  <si>
    <t>Drátěný kabelový žlab, Š100xV54 mm, včetně kotvícího materiálu (ze stropu)</t>
  </si>
  <si>
    <t>R_SSK_37</t>
  </si>
  <si>
    <t>Elektroinstalační lišta 40x40mm, včetně doplňkového příslušenství (rohy, ukončovací díly, spojky, atd).</t>
  </si>
  <si>
    <t>R_SSK_38</t>
  </si>
  <si>
    <t>R_SSK_39</t>
  </si>
  <si>
    <t>Elektroinstalační lišta 20x20mm, včetně doplňkového příslušenství (rohy, ukončovací díly, spojky, atd).</t>
  </si>
  <si>
    <t>R_SSK_40</t>
  </si>
  <si>
    <t>R_SSK_41</t>
  </si>
  <si>
    <t>Elektroinstalační chránička ohebná, pr. 32mm, 750N/5cm, s protahovacím drátem</t>
  </si>
  <si>
    <t>R_SSK_42</t>
  </si>
  <si>
    <t>Elektroinstalační chránička ohebná, pr. 50mm, 750N/5cm, s protahovacím drátem</t>
  </si>
  <si>
    <t>R_SSK_43</t>
  </si>
  <si>
    <t>Držák svazkový kovový, pro cca 15 kabelů, včetně hmoždinky a šroubu</t>
  </si>
  <si>
    <t>R_SSK_44</t>
  </si>
  <si>
    <t>R_SSK_45</t>
  </si>
  <si>
    <t>R_SSK_46</t>
  </si>
  <si>
    <t>Požární ucpávky, do pr. 50 mm</t>
  </si>
  <si>
    <t>R_SSK_47</t>
  </si>
  <si>
    <t>SSK-04</t>
  </si>
  <si>
    <t>R_SSK_48</t>
  </si>
  <si>
    <t>Proměření WiFi signálu a dopřesnění pozic AP WiFi</t>
  </si>
  <si>
    <t>R_SSK_49</t>
  </si>
  <si>
    <t>Naprogramování datové sítě jako celku a oživení + úprava konfigurace stávajícího prvků datové sítě</t>
  </si>
  <si>
    <t>R_SSK_50</t>
  </si>
  <si>
    <t>Demontáž stávajících hlavních kabelových tras a přeložení stávající kabeláže</t>
  </si>
  <si>
    <t>R_SSK_51</t>
  </si>
  <si>
    <t>R_SSK_52</t>
  </si>
  <si>
    <t>Protipožární utěsnění kabelových prostupů</t>
  </si>
  <si>
    <t>R_SSK_53</t>
  </si>
  <si>
    <t>R_SSK_54</t>
  </si>
  <si>
    <t xml:space="preserve">  SO 101-10</t>
  </si>
  <si>
    <t>Měření a regulace</t>
  </si>
  <si>
    <t>SO 101-10</t>
  </si>
  <si>
    <t>745-01</t>
  </si>
  <si>
    <t>Rozváděče</t>
  </si>
  <si>
    <t>R_MAR_01</t>
  </si>
  <si>
    <t>Rozváděč RE71.2.1</t>
  </si>
  <si>
    <t>Rozvaděč skříňový; IP44/20; vč.podstavce; mont.deska; bočnice; 4bod.zámek; oceloplechový; kapsa na dokumentaci; osvětlení rozvaděče; přístrojové vybavení pro 2x AHU, 2xsam.ventilátor,VVR, I/O signály rozváděčů ESI; připojení periferií MaR dle RS; vč. Řídící stanice MaR s rozhraním Ethernet s rozšiřujícími moduly;  101xDI; 23xDO; 21xAI; 10xAO; možnost dalšího rozšíření I/O; rozhraní RS232; rozhraní RS485; webserver; grafický LCD displej; aplikační sw pro připojené I/O - 1 automatizační stanice výkresová dokumentace rozváděče 1 pole ; 800x2000x300 mm (š x v x h)</t>
  </si>
  <si>
    <t>R_MAR_02</t>
  </si>
  <si>
    <t>Rozváděč RE81.2.1</t>
  </si>
  <si>
    <t>Rozvaděč skříňový; IP44/20; vč.podstavce; mont.deska; bočnice; 4bod.zámek; oceloplechový; kapsa na dokumentaci; osvětlení rozvaděče; přístrojové vybavení pro 5x top.větev; 12xrozdělovač PV;připojení měřičů a vodoměrů MBus; připojení periferií MaR dle RS; vč. Řídící stanice MaR s rozhraním Ethernet s rozšiřujícími moduly;  6xDI;17xDO; 17xAI; 4xAO; možnost dalšího rozšíření I/O; rozhraní RS232; rozhraní RS485; webserver; grafický LCD displej; aplikační sw pro připojené I/O - 1 automatizační stanice komunikační napaječ s rozhraním  Ethernet/M-Bus do rozvaděče  (pro připojení měřičů tepla, vodoměrů a elektroměrů - pro 64 adres výkresová dokumentace rozváděče 1 pole ; 800x2000x300 mm (š x v x h)</t>
  </si>
  <si>
    <t>R_MAR_03</t>
  </si>
  <si>
    <t>Rozváděč RE81.2.3</t>
  </si>
  <si>
    <t>Rozvaděč skříňový; IP44/20; vč.podstavce; mont.deska; bočnice; 4bod.zámek; oceloplechový; kapsa na dokumentaci; osvětlení rozvaděče; přístrojové vybavení pro 3x AHU, 3xsam.ventilátor,Chl.agregá, 2xhl.čerpadlo chladu, 3xdistrib. čerpadlo chladu; připojení periferií MaR dle RS; vč. Řídící stanice MaR s rozhraním Ethernet s rozšiřujícími moduly;  82xDI; 35xDO; 37xAI; 15xAO; možnost dalšího rozšíření I/O; rozhraní RS232; rozhraní RS485; webserver; grafický LCD displej; aplikační sw pro připojené I/O - 2 automatizační stanice výkresová dokumentace rozváděče 1 pole ; 800x2000x300 mm (š x v x h)</t>
  </si>
  <si>
    <t>R_MAR_04</t>
  </si>
  <si>
    <t>Rozváděč RE81.2.N</t>
  </si>
  <si>
    <t>Rozvaděč skříňový; IP44/20; vč.podstavce; mont.deska; bočnice; 4bod.zámek; oceloplechový; kapsa na dokumentaci; osvětlení rozvaděče; přístrojové vybavení pro 2x AHU, 1xsam.ventilátor; připojení periferií MaR dle RS; vč. Řídící stanice MaR s rozhraním Ethernet s rozšiřujícími moduly;  37xDI; 12xDO; 26xAI; 15xAO; možnost dalšího rozšíření I/O; rozhraní RS232; rozhraní RS485; webserver; grafický LCD displej; aplikační sw pro připojené I/O - 1 automatizační stanice výkresová dokumentace rozváděče 1 pole ; 800x2000x300 mm (š x v x h)</t>
  </si>
  <si>
    <t>R_MAR_05</t>
  </si>
  <si>
    <t>Rozšíření velínu</t>
  </si>
  <si>
    <t>Doplnění Velínového software o dynamizace TZB v tomto projektu; monitorování a ovládání TZB, alarmový deník, trendy a archivace měřených veličin a stavů,export do  .dbf,.xls,..., časový program, provozní protokoly; pro cca 500  datových bodů. Vypracování dynamických obrazovek pro technologie TZB (14 ks), alarmové deníky, trendy, sestavygrafů hist. dat, nastavení časových programů</t>
  </si>
  <si>
    <t>745-02</t>
  </si>
  <si>
    <t>Periferie - snímače, čidla, reg.armatury, aktory</t>
  </si>
  <si>
    <t>R_MAR_06</t>
  </si>
  <si>
    <t>Snímač tlaku(množství) do VZT kanálu</t>
  </si>
  <si>
    <t>Přesný snímač tlakové diference pro VZT zařízení, napájení 24Vac, výstup 0..10V, IP44, montáž svisle na povrch VZTjednotky, vč. připojovacích hadiček , rozsah konfigurovatelný přepínači; 0..100Pa až 0..2,5kPa</t>
  </si>
  <si>
    <t>R_MAR_07</t>
  </si>
  <si>
    <t>Snímač tlaku vody pro TV, a CHV</t>
  </si>
  <si>
    <t>Snímač tlaku topné/chladící vody ;0..2,5bar; IP65; vč. připojení  a zkušebního kohoutu (měř.signál:0..10V, napájení 24V~/=;  ...nebo dle typu regulátoru)</t>
  </si>
  <si>
    <t>R_MAR_08</t>
  </si>
  <si>
    <t>Kombinovaný snímač prostorové teploty a kvality ovzduší (VOC)</t>
  </si>
  <si>
    <t>Prostorové čidlo kvality vzduchu a teploty; =10..40°C; 0..100%VOC; -amp;gt; 2x0..10V; 24Vac/dc; IP20; design nutno konzultovat s architektem interiéru</t>
  </si>
  <si>
    <t>R_MAR_09</t>
  </si>
  <si>
    <t>Snímač prostorové teploty</t>
  </si>
  <si>
    <t>Prostorové čidlo teploty; -5..55°C; -amp;gt; Ni(Pt)1000; IP20; design nutno konzultovat s architektem interiéru</t>
  </si>
  <si>
    <t>R_MAR_10</t>
  </si>
  <si>
    <t>Snímač teploty příložný</t>
  </si>
  <si>
    <t>čidlo teploty příložné; -30..130°C; -amp;gt; Ni(Pt)1000; IP44; vč. upevňovacího třmenu</t>
  </si>
  <si>
    <t>R_MAR_11</t>
  </si>
  <si>
    <t>Snímač teploty jímový</t>
  </si>
  <si>
    <t>čidlo teploty do jímky; -30..130°C; -amp;gt; Ni(Pt)1000; IP44; vč.jímky JS130 nebo dle typu čidla</t>
  </si>
  <si>
    <t>R_MAR_12</t>
  </si>
  <si>
    <t>Snímač teploty do VZT kanálu</t>
  </si>
  <si>
    <t>čidlo teploty do VZT kanálu; -30..130°C; 420mm -amp;gt; Ni(Pt)1000; IP44; vč.upínací příruby</t>
  </si>
  <si>
    <t>R_MAR_13</t>
  </si>
  <si>
    <t>Hlídač zaplavení</t>
  </si>
  <si>
    <t>Hlídač zaplavení 1P,nap. 24VAC, vč. sondy SE1, montáž sondy na zeď cca 2mm nad podlahou, vč. montáže sondy na zeď a hlídače na DINlištu do rozváděče</t>
  </si>
  <si>
    <t>R_MAR_14</t>
  </si>
  <si>
    <t>Klapkový pohon 0..90°; uzavírací; s hav.funkcí a pom.kontaktem</t>
  </si>
  <si>
    <t>Klapkový pohon - 24Vac, 90°, 15Nm, s hav. funkcí a pomocným kontaktem, IP54, vč. uchycovacího třmenu,  montáže a zapojení</t>
  </si>
  <si>
    <t>R_MAR_15</t>
  </si>
  <si>
    <t>Klapkový pohon 0..90°; uzavírací; s pom.kontaktem</t>
  </si>
  <si>
    <t>Klapkový pohon - 24Vac, 90°, 15Nm, 2P(3P) s pomocným kontaktem, IP54, vč. uchycovacího třmenu,  montáže a zapojení</t>
  </si>
  <si>
    <t>R_MAR_16</t>
  </si>
  <si>
    <t>Klapkový pohon - 24Vac, 90°, 10Nm, spojitě řízený 0..10V, IP54;  vč. uchycovacího třmenu,  montáže a zapojení</t>
  </si>
  <si>
    <t>R_MAR_17</t>
  </si>
  <si>
    <t>Měřič tepla a chladu; 0,6m3/h</t>
  </si>
  <si>
    <t>Ultrazvukový měřič tepla a chladu  v otopných systémech; bateriový ; kompaktní, s oddělitelným displejem a 2.čidlem na kabelu 1,5m; M-Bus rozhraní</t>
  </si>
  <si>
    <t>R_MAR_18</t>
  </si>
  <si>
    <t>Měřič tepla a chladu; 1,5m3/h</t>
  </si>
  <si>
    <t>R_MAR_19</t>
  </si>
  <si>
    <t>Měřič tepla a chladu; 2,5m3/h</t>
  </si>
  <si>
    <t>R_MAR_20</t>
  </si>
  <si>
    <t>Měřič tepla a chladu; 3,5m3/h</t>
  </si>
  <si>
    <t>R_MAR_21</t>
  </si>
  <si>
    <t>Měřič tepla a chladu; 6,0m3/h</t>
  </si>
  <si>
    <t>R_MAR_22</t>
  </si>
  <si>
    <t>Měřič tepla a chladu; 15,0m3/h</t>
  </si>
  <si>
    <t>Ultrazvukový měřič tepla a chladu  v otopných systémech; bateriový ; měřící armatura s displejem a vyhodnocovací jednotkou; včetně sady měřících čidel s jímkou; M-Bus rozhraní</t>
  </si>
  <si>
    <t>R_MAR_23</t>
  </si>
  <si>
    <t>Měřič tepla a chladu; 25,0m3/h</t>
  </si>
  <si>
    <t>R_MAR_24</t>
  </si>
  <si>
    <t>Měřič tepla a chladu; 40,0m3/h</t>
  </si>
  <si>
    <t>R_MAR_25</t>
  </si>
  <si>
    <t>Regulátor dif.tlaku pro detekci chodu ventilátoru a zanesení filtu</t>
  </si>
  <si>
    <t>Diferenční tlakový spínač pro větrací a klimatizační zařízení, vč. upevnění a odběr.trubiček , 20..300Pa, 1P kontakt 250Vac/ 2A, IP54</t>
  </si>
  <si>
    <t>R_MAR_26</t>
  </si>
  <si>
    <t>Regulátor teploty kapilárový - mrazová ochrana</t>
  </si>
  <si>
    <t>Regulátor teploty - mrazová ochrana vodního ohřívače, kapilára 6m upevněná na výměníku, zkušební smyčka, přepínací kontakt 230Vac/6A, IP30, vč. úchytek</t>
  </si>
  <si>
    <t>R_MAR_27</t>
  </si>
  <si>
    <t>Regulátor teploty příložný 0..40°C (větev pro podlahové topení)</t>
  </si>
  <si>
    <t>Regulátor teploty příložný, 15..95°C, vč. upevňovací spony, přepínací kontakt 230Vac/6A, IP43, nastavitelný pod krytem;  nastavit na 40°C; vč. montáže na potrubí a zapojení</t>
  </si>
  <si>
    <t>R_MAR_28</t>
  </si>
  <si>
    <t>Regulační ventil přímý; kvs=10; DN__; vč.pohonu</t>
  </si>
  <si>
    <t>Ventil přímý závitový; Regulační ventil pro spojitou regulaci studené a teplé vody nebo vzduchu v uzavřených okruzích, PN10,  teplota média -15 až 150°C, včetně pohonu SUT, 24V~ a šroubení~</t>
  </si>
  <si>
    <t>R_MAR_29</t>
  </si>
  <si>
    <t>Regulační ventil přímý; kvs=16; DN__; vč.pohonu</t>
  </si>
  <si>
    <t>R_MAR_30</t>
  </si>
  <si>
    <t>Regulační ventil přímý; kvs=50; DN__; vč.pohonu</t>
  </si>
  <si>
    <t>Ventil přímý přírubový; Regulační ventil pro spojitou regulaci studené a teplé vody nebo vzduchu v uzavřených okruzích, PN10, , teplota média -15 až 150°C, včetně pohonu SUT, 24V~</t>
  </si>
  <si>
    <t>R_MAR_31</t>
  </si>
  <si>
    <t>Regulační ventil přímý ; kvs=2,5; DN__; vč.pohonu</t>
  </si>
  <si>
    <t>Regulační ventiltrojcestný ; kvs=2,5; DN__; vč.pohonu</t>
  </si>
  <si>
    <t>Ventil trojcestný závitový; Regulační ventil pro spojitou regulaci studené a teplé vody nebo vzduchu v uzavřených okruzích, PN10,  teplota média -15 až 150°C, včetně pohonu SUT, 24V~ a šroubení~</t>
  </si>
  <si>
    <t>R_MAR_32</t>
  </si>
  <si>
    <t>Regulační ventil přímý ; kvs=4,0; DN__; vč.pohonu</t>
  </si>
  <si>
    <t>Regulační ventiltrojcestný ; kvs=4,0; DN__; vč.pohonu</t>
  </si>
  <si>
    <t>R_MAR_33</t>
  </si>
  <si>
    <t>Regulační ventiltrojcestný ; kvs=6,0; DN__; vč.pohonu</t>
  </si>
  <si>
    <t>R_MAR_34</t>
  </si>
  <si>
    <t>Regulační ventil přímý ; kvs=6; DN__; vč.pohonu</t>
  </si>
  <si>
    <t>Regulační ventiltrojcestný ; kvs=10; DN__; vč.pohonu</t>
  </si>
  <si>
    <t>R_MAR_35</t>
  </si>
  <si>
    <t>Regulační ventiltrojcestný ; kvs=16; DN__; vč.pohonu</t>
  </si>
  <si>
    <t>R_MAR_36</t>
  </si>
  <si>
    <t>Regulační ventil přímý ; kvs=20; DN__; vč.pohonu</t>
  </si>
  <si>
    <t>Regulační ventiltrojcestný ; kvs=20; DN__; vč.pohonu</t>
  </si>
  <si>
    <t>R_MAR_37</t>
  </si>
  <si>
    <t>Servisní vypínač dvoupólový; s pom.kontaktem</t>
  </si>
  <si>
    <t>Servisní vypínač 230V~;10A; s pomocným kontaktem 1Z/1R 250Vac/2A; IP44; montáž na povrch; vč. montáže a zapojení</t>
  </si>
  <si>
    <t>R_MAR_38</t>
  </si>
  <si>
    <t>Servisní vypínač trojpólový; s pom.kontaktem</t>
  </si>
  <si>
    <t>Servisní vypínač 3x230/400V~;16A; s pomocným kontaktem 1Z/1R 250Vac/2A;IP44;  montáž na povrch; vč. montáže a zapojení</t>
  </si>
  <si>
    <t>R_MAR_36.1</t>
  </si>
  <si>
    <t>Regulátor FCU: 4-TR; řízení ventilátoru 3 ot nebo 0..10V dle typu dodaného FCU</t>
  </si>
  <si>
    <t>[bez vazby na CS]</t>
  </si>
  <si>
    <t>IRC regulátor komunikativní pro FCU s chl. a top. vodním registrem, ovl.ventilátoru 3 ot. nebo spojitě(EC). 
 Vybavení:  
- výstup pro řízení termoelektro hlavice TOP  PWM 
- výstup pro řízení termoelektro hlavice CHL  PWM 
- výstup 0..10V - ECmotor nebo výstupy pro 3 ot. - dle dodávky FCU 
- kompletní výbava vč. plastové skříně, rozjištění, zdroje , svorek, atd; trafo 24V~/50VA 
Umístění v podhledu.  
Dodávka, zapojení, sw nastavení</t>
  </si>
  <si>
    <t>R_MAR_36.2</t>
  </si>
  <si>
    <t>Ovladač pro regulátor FCU</t>
  </si>
  <si>
    <t>Ovladač pro IRC regulátor komunikativní  - Ovládání FCU, Prostorová teplota  Setpoint Teplota; umístění do elinst.krabice do zdi v klimatizovaném prostoru ; Dodávka a zapojení</t>
  </si>
  <si>
    <t>R_MAR_36.3</t>
  </si>
  <si>
    <t>Pohon ventilu FCU - chlazení</t>
  </si>
  <si>
    <t>Elektrotermické hlavice pro ventil top. Achl. Registru FCU; 24V nebo dle typu IRC pro FCU, PWM; Dodávka a zapojení</t>
  </si>
  <si>
    <t>745-03</t>
  </si>
  <si>
    <t>Připojení motorů a zařízení</t>
  </si>
  <si>
    <t>R_MAR_39</t>
  </si>
  <si>
    <t>Připojení cizího zařízení s kom.linkou M-BUS</t>
  </si>
  <si>
    <t>R_MAR_40</t>
  </si>
  <si>
    <t>Připojení motoru čerpadla, 1x230V;do 0,5kW;</t>
  </si>
  <si>
    <t>Připojení motoru čerpadla, 1x230V;do 0,5kW; signál vypnutí, napájení, ovládání, signál chod/porucha</t>
  </si>
  <si>
    <t>R_MAR_41</t>
  </si>
  <si>
    <t>Připojení motoru ventilátoru, 230V;do 2,2kW</t>
  </si>
  <si>
    <t>Připojení motoru ventilátoru, 230V;do 2,2kW; napájení, ovládání, signál chod/porucha</t>
  </si>
  <si>
    <t>R_MAR_42</t>
  </si>
  <si>
    <t>Připojení motoru ventilátoru, 3x230/400V;do 5kW; s EC/Frekv.měničem</t>
  </si>
  <si>
    <t>Připojení motoru ventilátoru, 3x230/400V;do 5kW; s EC/Ffrekv.měničem; napájení, ovládání, signál chod/porucha, signál vypnutí servis.vypínače.  FM je součástí dodávky VZT</t>
  </si>
  <si>
    <t>R_MAR_43</t>
  </si>
  <si>
    <t>Připojení požární klapky</t>
  </si>
  <si>
    <t>Připojení koncového spínače požární klapky; připojení napájení pohonu klapky</t>
  </si>
  <si>
    <t>R_MAR_44</t>
  </si>
  <si>
    <t>Připojení bezpot.kontaktu (chod/porucha) do systému MaR (sum.porucha SPLIT,Dv.clona,…)</t>
  </si>
  <si>
    <t>Připojení bezpot. signalizačního kontaktu  na svorkách zařízení TZB</t>
  </si>
  <si>
    <t>745-04</t>
  </si>
  <si>
    <t>Kabel a trasy</t>
  </si>
  <si>
    <t>34111030</t>
  </si>
  <si>
    <t>kabel instalační jádro Cu plné izolace PVC plášť PVC 450/750V (CYKY) 3x1,5mm2</t>
  </si>
  <si>
    <t>34111258</t>
  </si>
  <si>
    <t>kabel silový oheň retardující bezhalogenový bez funkční schopnosti při požáru jádro Cu 0,6/1kV (N2XH) 3x1,5mm2</t>
  </si>
  <si>
    <t>34111036</t>
  </si>
  <si>
    <t>kabel instalační jádro Cu plné izolace PVC plášť PVC 450/750V (CYKY) 3x2,5mm2</t>
  </si>
  <si>
    <t>34111090</t>
  </si>
  <si>
    <t>kabel instalační jádro Cu plné izolace PVC plášť PVC 450/750V (CYKY) 5x1,5mm2</t>
  </si>
  <si>
    <t>34111094</t>
  </si>
  <si>
    <t>kabel instalační jádro Cu plné izolace PVC plášť PVC 450/750V (CYKY) 5x2,5mm2</t>
  </si>
  <si>
    <t>34111296</t>
  </si>
  <si>
    <t>kabel silový oheň retardující bezhalogenový bez funkční schopnosti při požáru jádro Cu 0,6/1kV (N2XH) 5x2,5mm2</t>
  </si>
  <si>
    <t>34143189</t>
  </si>
  <si>
    <t>kabel ovládací flexibilní stíněný Cu opletením jádro Cu lanované izolace PVC plášť PVC 300/500V (CMFM) 4x1,50mm2</t>
  </si>
  <si>
    <t>34121231</t>
  </si>
  <si>
    <t>kabel sdělovací stíněný laminovanou Al fólií s příložným Cu drátem jádro Cu plné izolace PVC plášť PVC 300V (J-Y(St)Y…Lg) 1x2x0,8mm2</t>
  </si>
  <si>
    <t>34121144</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</si>
  <si>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</si>
  <si>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1x2x0,8mm2</t>
  </si>
  <si>
    <t>34121233</t>
  </si>
  <si>
    <t>kabel sdělovací stíněný laminovanou Al fólií s příložným Cu drátem jádro Cu plné izolace PVC plášť PVC 300V (J-Y(St)Y…Lg) 2x2x0,8mm2</t>
  </si>
  <si>
    <t>34121146</t>
  </si>
  <si>
    <t>kabel sdělovací oheň retardující bezhalogenový stíněný laminovanou Al fólií s příložným CuSn drátem bez funkčnosti při požáru reakce na oheň B2cas1d1a1 jádro Cu plné 100V (SHKFH-R) 2x2x0,8mm2</t>
  </si>
  <si>
    <t>34121235</t>
  </si>
  <si>
    <t>kabel sdělovací stíněný laminovanou Al fólií s příložným Cu drátem jádro Cu plné izolace PVC plášť PVC 300V (J-Y(St)Y…Lg) 3x2x0,8mm2</t>
  </si>
  <si>
    <t>34121148</t>
  </si>
  <si>
    <t>kabel sdělovací oheň retardující bezhalogenový stíněný laminovanou Al fólií s příložným CuSn drátem bez funkčnosti při požáru reakce na oheň B2cas1d1a1 jádro Cu plné 100V (SHKFH-R) 3x2x0,8mm2</t>
  </si>
  <si>
    <t>741122211</t>
  </si>
  <si>
    <t>Montáž kabelů měděných bez ukončení uložených volně nebo v liště plných kulatých (např. CYKY) počtu a průřezu žil 3x1,5 až 6 mm2</t>
  </si>
  <si>
    <t>741122231</t>
  </si>
  <si>
    <t>Montáž kabelů měděných bez ukončení uložených volně nebo v liště plných kulatých (např. CYKY) počtu a průřezu žil 5x1,5 až 2,5 mm2</t>
  </si>
  <si>
    <t>741122122</t>
  </si>
  <si>
    <t>Montáž kabelů měděných bez ukončení uložených v trubkách zatažených plných kulatých nebo bezhalogenových (např. CYKY) počtu a průřezu žil 3x1,5 až 6 mm2</t>
  </si>
  <si>
    <t>741122142</t>
  </si>
  <si>
    <t>Montáž kabelů měděných bez ukončení uložených v trubkách zatažených plných kulatých nebo bezhalogenových (např. CYKY) počtu a průřezu žil 5x1,5 až 2,5 mm2</t>
  </si>
  <si>
    <t>742121001</t>
  </si>
  <si>
    <t>Montáž kabelů sdělovacích pro vnitřní rozvody počtu žil do 15</t>
  </si>
  <si>
    <t>1. Ceny lze použít i pro ocenění koaxiálních kabelů.</t>
  </si>
  <si>
    <t>34575491</t>
  </si>
  <si>
    <t>žlab kabelový pozinkovaný 2m/ks 50X62</t>
  </si>
  <si>
    <t>34575492</t>
  </si>
  <si>
    <t>žlab kabelový pozinkovaný 2m/ks 50X125</t>
  </si>
  <si>
    <t>34575494</t>
  </si>
  <si>
    <t>žlab kabelový pozinkovaný 2m/ks 50X250</t>
  </si>
  <si>
    <t>34575002</t>
  </si>
  <si>
    <t>víko žlabu pozinkované 2m/ks š 62mm</t>
  </si>
  <si>
    <t>34575003</t>
  </si>
  <si>
    <t>víko žlabu pozinkované 2m/ks š 125mm</t>
  </si>
  <si>
    <t>34575004</t>
  </si>
  <si>
    <t>víko žlabu pozinkované 2m/ks š 250mm</t>
  </si>
  <si>
    <t>R15441042.1</t>
  </si>
  <si>
    <t>konzola nosného roštu A60 pozink</t>
  </si>
  <si>
    <t>konzola pro uchycení žlabu š62; 5kg/m; vč.kotevního materiálu (např. 2xhm. HM SS M8/13x55 GZ)</t>
  </si>
  <si>
    <t>R15441045.1</t>
  </si>
  <si>
    <t>konzola nosného roštu A120 pozink</t>
  </si>
  <si>
    <t>konzola pro uchycení žlabu š125; 8kg/m; vč.kotevního materiálu (např. 2xhm. HM SS M8/13x55 GZ)</t>
  </si>
  <si>
    <t>R15441057.1</t>
  </si>
  <si>
    <t>konzola nosného roštu A250 pozink</t>
  </si>
  <si>
    <t>konzola pro uchycení žlabu š250; 8kg/m; vč.kotevního materiálu (např. 2xhm. HM SS M8/13x55 GZ)</t>
  </si>
  <si>
    <t>R767491001</t>
  </si>
  <si>
    <t>Montáž konzoly</t>
  </si>
  <si>
    <t>1. V cenách nejsou započteny náklady na dodávku materiálu; tyto se oceňují ve specifikaci.  
Montážkonzolroštufasád a stěn do zdiva nebo lehčeného betonu tvaru 'A' pro uchycení vodorovného profiluroštu</t>
  </si>
  <si>
    <t>742110102</t>
  </si>
  <si>
    <t>Montáž kabelového žlabu drátěného 150/100 mm</t>
  </si>
  <si>
    <t>742110104</t>
  </si>
  <si>
    <t>Montáž kabelového žlabu drátěného 250/100 mm</t>
  </si>
  <si>
    <t>34571051</t>
  </si>
  <si>
    <t>trubka elektroinstalační ohebná EN 500 86-1141 (chránička) D 22,9/28,5mm</t>
  </si>
  <si>
    <t>742110003</t>
  </si>
  <si>
    <t>Montáž trubek elektroinstalačních plastových ohebných uložených volně na příchytky</t>
  </si>
  <si>
    <t>742190004</t>
  </si>
  <si>
    <t>Ostatní práce pro trasy požárně těsnící materiál do prostupu</t>
  </si>
  <si>
    <t>745-05</t>
  </si>
  <si>
    <t>R_MAR_45</t>
  </si>
  <si>
    <t xml:space="preserve">  SO 101-11</t>
  </si>
  <si>
    <t>Audiovizuální technika</t>
  </si>
  <si>
    <t>SO 101-11</t>
  </si>
  <si>
    <t>AV01</t>
  </si>
  <si>
    <t>Multifunkční sál - audio</t>
  </si>
  <si>
    <t>R_AV_01</t>
  </si>
  <si>
    <t>Reproduktory konferenční</t>
  </si>
  <si>
    <t>Širokopásmový line array sloupový reproduktor. Minimálně 6ks 165mm nízkofrekvenčních reproduktorů a 24ks 25mm vysokofrekvenčních reproduktorů. 45Hz-20KHz, 4 Ohm, Nastavení citlivosti na 102, nebo 95 dB. Minimáně 1500W,SPL -131dB/134dB, Nastavitelné vertikální pokrytí.Barva černá.Maximální rozměry: VŠH 1200 mm x 280 mm x 390 mm. Držák součástí balení</t>
  </si>
  <si>
    <t>R_AV_02</t>
  </si>
  <si>
    <t>Rozšiřující basový modul</t>
  </si>
  <si>
    <t>Prodloužení širokopásmového reproduktoru basovým sloupovým reproduktorem. Min. 6ks nízkofrekvenčních reproduktorů. Min. Výkon 1500W. Frekvenční rozsah 38Hz-650Hz. Citlivost 92-98Hz. 20Kg. 1020x250mm.  Reproduktory jsou spojeny ve sloupu nad sebou originálním držákem. Barva černá.</t>
  </si>
  <si>
    <t>R_AV_03</t>
  </si>
  <si>
    <t>Atyp vynášecí rám</t>
  </si>
  <si>
    <t>Vynášecí ocelový rám pro uchycení originálního držáku reproduktorů před stěnou.</t>
  </si>
  <si>
    <t>R_AV_04</t>
  </si>
  <si>
    <t>přípojné místo</t>
  </si>
  <si>
    <t>Přípojné místo 2 x symetrické XLR mic / linkové vstupy, 2 x RCA a 1 x 3,5 mm vstup; Výstup 1 x 3,5 mm a 2x symetrické výstupy na bočním připojitelném konektoru, se softwarově; ovládanou hlasitostí; Řídicí plugin přes proprietální síť. Plně kompatibilní s audio procesorem; PoE, RJ45; + 48 V phantom; Protokol přenosu signálu - Dante; Max. rozměry: 120 x 100 x 55 mm; Barva: bílá</t>
  </si>
  <si>
    <t>R_AV_05</t>
  </si>
  <si>
    <t>Instalační box 2G</t>
  </si>
  <si>
    <t>Plechový Instalační box do zdi pro dva moduly - USA standart</t>
  </si>
  <si>
    <t>R_AV_06</t>
  </si>
  <si>
    <t>Přípojné místo rack</t>
  </si>
  <si>
    <t>2x HDMI, 2xXLR-F, 2xXLR-M, 3,5stereo jack na 1U liště</t>
  </si>
  <si>
    <t>R_AV_07</t>
  </si>
  <si>
    <t>Čtyřkanálový přijímač</t>
  </si>
  <si>
    <t>4 kanálový digitální přijímač bezdrátových mikrofonů. Rozsah ladění až 64 MHz. IR snchronizace. Zesílení až 60dB. Dante. 24 bit / 48 kHz digitální zvuk. Frekvenční rozsah 20 Hz - 20 kHz. Velikost 1U.</t>
  </si>
  <si>
    <t>R_AV_08</t>
  </si>
  <si>
    <t>Vysílač handka</t>
  </si>
  <si>
    <t>Řuční digitální bezdrátový mikrofon. 30 Hz–20 kHz. Lithium-Ion baterie s výdrží až 9h. AES 256-bit šifrování. Displej s podsvícením.  Hliníkové tělo.</t>
  </si>
  <si>
    <t>R_AV_09</t>
  </si>
  <si>
    <t>Vysílač bodypack</t>
  </si>
  <si>
    <t>Digitální bezdrátový vysílač. Bodypack. Lithium-Ion baterie s výdrží až 9h. AES 256-bit šifrování. Displej s podsvícením. Hliníkové tělo. Odnímatelná anténa.</t>
  </si>
  <si>
    <t>R_AV_10</t>
  </si>
  <si>
    <t>Mikrofon náhlavní</t>
  </si>
  <si>
    <t>Náhlavní mikrofonní set. Hyperkardioidní frekvenční charakteristika; 4-pin mini konektor; Barva černá; Pěnový kryt mikrofonu; Kompatibilní s body packem; 1,5m kabel; kondenzátorová vložka; frekvenční odezva 50Hz až 18kHz; Open Circuit napětí -55.0  dBV; 1 P = 94 dB SPL; maximální akustický tlak minimálně 150  dB at 1%THD; minimální dynamický rozsah 121  dB; SNR minimálně 65 dB</t>
  </si>
  <si>
    <t>R_AV_11</t>
  </si>
  <si>
    <t>Antény</t>
  </si>
  <si>
    <t>UHF všesměrová mikrofonní anténa - dipól. Barva černá. Včetně držáku a propojovací kabeláže.</t>
  </si>
  <si>
    <t>R_AV_12</t>
  </si>
  <si>
    <t>In-line adaptér</t>
  </si>
  <si>
    <t>Zesilovač mikrofonní antény pro VHF a UHF pásma. Totožný výrobce s mikrofonním systémem. Přepínač 6-12dB zesílení. Kompatibilní s frekvenčními pásmy přijímače.</t>
  </si>
  <si>
    <t>R_AV_13</t>
  </si>
  <si>
    <t>Počítač</t>
  </si>
  <si>
    <t>Mini počítač Intel Core i5 9400T Coffee Lake 3.4 GHz, Intel UHD Graphics 630, RAM 8GB DDR4, SSD 256 GB, Bez mechaniky, Wi-Fi, VGA D-SUB, HDMI a DisplayPort, typ skříně: Micro Tower, myš a klávesnice, Windows 10 Pro, (NBD)</t>
  </si>
  <si>
    <t>R_AV_14</t>
  </si>
  <si>
    <t>Monitor</t>
  </si>
  <si>
    <t>LCD monitor Full HD 1920 × 1080, IPS, 16:9, 6 ms, 8bit, 300 cd/m2, kontrast 700:1, USB-C, USB</t>
  </si>
  <si>
    <t>R_AV_15</t>
  </si>
  <si>
    <t>Zvukový procesor</t>
  </si>
  <si>
    <t>Audio procesor. 64x64 kanálů přes proprietální sítě. 8x8 Dante kanálů. S možností dokoupení licence na 32x32 kanálů. 8flex linkových vstupů. 2x VOIP. Phantom napájení +48VDC. 24bit AD-DA konvertory. 48kHz vzorkovací frekvence. 8x8 USB kanály. Max. rozměry 50mm x 250mm x 300mm.</t>
  </si>
  <si>
    <t>R_AV_16</t>
  </si>
  <si>
    <t>Licence Dante</t>
  </si>
  <si>
    <t>Rozšiřující licence zvukového procesoru. 32x32 DANTE kanálů</t>
  </si>
  <si>
    <t>R_AV_17</t>
  </si>
  <si>
    <t>Licence UCI</t>
  </si>
  <si>
    <t>Rozšiřující licence zvukového procesoru pro připojení dotykového panelu a zobrazení obsahu.</t>
  </si>
  <si>
    <t>R_AV_18</t>
  </si>
  <si>
    <t>Koncový zesilovač</t>
  </si>
  <si>
    <t>Koncový zesilovač. 20 Hz - 20 kHz +0.2 dB / -0.7 dB. 8 symetrických vstpů. 4 nesymetrické vstupy. Fexibilně nastavitelný výkon jednotlivých výstupních kanálů. 4 kanály mikrofonních vstupů. Typické zkreslení pro 8 ohm -  0.02 - 0.05%. Maximální výkon 8000W při 4Ohm. 2U. Všechny kanály připojitelné přes proprietální sít do ekosystému audioprocesoru. Včetně možnosti vzdálené správy.</t>
  </si>
  <si>
    <t>R_AV_19</t>
  </si>
  <si>
    <t>Koncový zesilovač. 20 Hz - 20 kHz +0.2 dB / -0.7 dB. 8 symetrických vstpů. 4 nesymetrické vstupy. Fexibilně nastavitelný výkon jednotlivých výstupních kanálů. 4 kanály mikrofonních vstupů. Typické zkreslení pro 8 ohm -  0.02 - 0.05%.Maximální výkon 3000W při 4Ohm. 2U. Všechny kanály připojitelné přes proprietální síť do ekosystému audioprocesoru. Včetně možnosti vzdálené správy.</t>
  </si>
  <si>
    <t>R_AV_20</t>
  </si>
  <si>
    <t>Switch</t>
  </si>
  <si>
    <t>Lan Switch se vzdálenou správou, 12x stíněný ethercon, 4x optický vstup SFP, přednastavené profily pro použití v AV nstalacích, propustnost 32 Gb / s. Podporované protokoly: Avnu AVB/MILAN, Dante©, RAVENNA/AES67©, Ethersound©, Q-LAN, REAC©, sACN, ArtNet, MANet2, HogNet, RTTrPL (BlackTraX), IEEE 802.1p CoS (Class of Service), DiffServ (DSCP), PoE (802.3af) (optional), PoE+ (optional), IEEE 1588 PTP V2. QoS. IGMP snooping. 1U.</t>
  </si>
  <si>
    <t>R_AV_21</t>
  </si>
  <si>
    <t>Tablet</t>
  </si>
  <si>
    <t>Ovládací tablet. Min parametry: 10', 32GB paměť, Wi-Fi,  kvalita obrazu 2160 × 1620 bodů</t>
  </si>
  <si>
    <t>R_AV_22</t>
  </si>
  <si>
    <t>Blu Ray přehrávač</t>
  </si>
  <si>
    <t>Bluray přehrávač, BD/DVD/USB/SD/CD/MP3/WMA,  480i/576i, 480p/576p, 720p, 1080i, 1080p, 16:9 Full, 16:9 Normal, 4:3 Pan   Scan, 4:3 Letterbox, AAC, APE, FLAC, MP3, WAV, WMA, Audio výstupy: XLR-3-32 (1: GND, 2: HOT, 3: COLD), RCA pin jacks, 7.1 - 8 × RCA pin jacks, HDMI, Coaxial RCA audio out, RS232, max rozměr: 490x45x300mm - 1U</t>
  </si>
  <si>
    <t>R_AV_23</t>
  </si>
  <si>
    <t>Instalační 19" rack</t>
  </si>
  <si>
    <t>Plechový AV rozvaděč s prosklenými dveřmi. Min. 15U. Napájecí lišta. Modulární patch lišty. Hloubka 55cm; odklopná zadní stěna a plechové bočnice, vnitřní výstroj pro rozvod 230VAC, záslepy, vyvazovací panely, police, chlazení, černé provedení</t>
  </si>
  <si>
    <t>R_AV_24</t>
  </si>
  <si>
    <t>Montážní a spotřební materiál</t>
  </si>
  <si>
    <t>Kotvící prvky, výztuhy, vzpěry, svářecí materiál, kladky, jistící lanka, konektory, redukce</t>
  </si>
  <si>
    <t>R_AV_25</t>
  </si>
  <si>
    <t>Montáž, instalace, oživení, nastavení, školení</t>
  </si>
  <si>
    <t>montáž koncových prvků, protažení kabeláže, instalace stojanů, nastavení a konfigurace, 15%</t>
  </si>
  <si>
    <t>AV02</t>
  </si>
  <si>
    <t>Multifunkční sál - multimédia</t>
  </si>
  <si>
    <t>R_AV_26</t>
  </si>
  <si>
    <t>Projekční plátno</t>
  </si>
  <si>
    <t>Projekcní plátno 600x400cm s motorickým pohonem, včetně příslušenství, zakázkový rozměr, Elektrické projekční plátno se systémem napnutí (např. Tab Tension). Materiál projekční plochy na textilní bázi, matně bílý, zadní strana černá Typ D - Blankara matt white, přední projekce. Gain 1,1</t>
  </si>
  <si>
    <t>R_AV_27</t>
  </si>
  <si>
    <t>Motor pro zavěšení projekčního plátna</t>
  </si>
  <si>
    <t>Elektrický motor pro zavěšení projekčního plátna. SK030/10; Dle německé bezpečnostní normy BGV D8plus. Nosnost: 250 kg; Min. rychlost hlavního zdvihu: 4 m/min; Min. skupina hnacího ústrojí dle FEM 9.511 (zdv. ústrojí / řetěz): 1Am/1Am; Zatěžovatel: 40/ 240 ED%/ S/hod; Min. počet nosných řetězů: 1; Min. rozměr řetězů: 5,2x15 mm; Min. výkon motoru zdvihu: 0,55 kW; el. krytí: IP 55; nereflexní černá barva; dvě nezávislé brzdy zdvihu; Výška zdvihu: 6 m; vak na řetěz flip bag 5/8; Ovládání: reverzací vstupního napětí 400V/50Hz; Napájecí napětí: 3x400V/50Hz; Celková vlastní hmotnost: 25 kg; stavební výška: 400 mm</t>
  </si>
  <si>
    <t>R_AV_28</t>
  </si>
  <si>
    <t>projektor</t>
  </si>
  <si>
    <t>Laserový projektor s technologií 3LCD; 0,76 palec s C2 Fine; 9.000 lumeny- 6.300 lumeny (ekonomický) v souladu s normou ISO 21118:2012; rozlišení WUXGA, 1920 x 1200, technologie 4K, 16:10; kontrastní poměr 2.500.000 : 1; zdroj světla 20.000 Hodiny plný výkon, 30.000 Hodiny Eco;  korekce lichoběžníku motorizované vertikální: ± 67 °, horizontální ± 30 °; až 1,07 miliardy barev; velmi nízká úroveň hluku 34db, 28 dB v úsporném režimu; paměť polohy objektivu; životnost až 83 000 hodin; USB 2.0 Type B (Service Only), RS-232C, Ethernetové rozhraní (100 Base-TX / 10 Base-T), VGA vstup, VGA výstup, DVI vstup, HDMI vstup, BNC vstup, HDBaseT, Audiovýstup, stereofonní konektor mini-jack, Audiovstup, stereofonní konektor mini-jack (3x), Bezdrátová síť LAN b/g/n (2,4 GHz) (volitelně)</t>
  </si>
  <si>
    <t>R_AV_29</t>
  </si>
  <si>
    <t>AV matice</t>
  </si>
  <si>
    <t>Prezentační přepínač/switcher s minimální konektivitou: Minimální počty vstupů: 2xVGA, 4xHDMI, 8x stereo audio (sym.), mikrofonní (48V fantomové napájení). minimální počty výstupů: 2x HDMI, 1x TP. Řízení: LAN, RS-232; montáž do racku; videoprocesing 12 bitů pro každou barvu; 13.5 MHz video; 170 MHz RGB; audiopřeslechy ?-80 dB @ 1 kHz při plné zátěži; fantomové napájení 48V</t>
  </si>
  <si>
    <t>R_AV_30</t>
  </si>
  <si>
    <t>Mobilní stojan na projektor</t>
  </si>
  <si>
    <t>Atypický mobilní prvek. Stojan na projektor. Výška 2m.</t>
  </si>
  <si>
    <t>R_AV_31</t>
  </si>
  <si>
    <t>Přípojné místo</t>
  </si>
  <si>
    <t>HDMI přípojné místo. Barva bílá/černá, dle specifikace architekta. Plně kompatbilní s AV matrix systémem.Integrovaný HDMI převodník na UTP z HDMI a RS232 + IR; rozlišení 4K/60Hz @ 4:4:4; vzdálenost 70m, podpora HDR, HD losless, CEC, HDCP 2.2; nástěnné provedení do el. Inst. krabice</t>
  </si>
  <si>
    <t>R_AV_32</t>
  </si>
  <si>
    <t>Instalační box 1G</t>
  </si>
  <si>
    <t>Plechový Instalační box do zdi pro jeden modul - USA standart</t>
  </si>
  <si>
    <t>R_AV_33</t>
  </si>
  <si>
    <t>Manuální přepojavač - data</t>
  </si>
  <si>
    <t>manuální přepojovací panel, zásuvky RJ-45, 24 portů, CAT6, životnost 1000 zapojení/vypojení, rack montáž; rozměry 19' x 1RU</t>
  </si>
  <si>
    <t>R_AV_34</t>
  </si>
  <si>
    <t>Sada přepojovacích kabelů data</t>
  </si>
  <si>
    <t>10x propojovací kabel Cat.6a, STP,2xRJ45, délka 0,2m; 0,5 a 1m, šedá</t>
  </si>
  <si>
    <t>R_AV_35</t>
  </si>
  <si>
    <t>R_AV_36</t>
  </si>
  <si>
    <t>AV03</t>
  </si>
  <si>
    <t>Multifunkční sál - osvětlení</t>
  </si>
  <si>
    <t>R_AV_37</t>
  </si>
  <si>
    <t>LAN / DMX rozhraní</t>
  </si>
  <si>
    <t>Řídící systém osvětlení 512 DMX kanálů, ovládání PC/tablet, TCP, UDP, OSC. 4,500+ Personality Files. Vytváření CUEs. FX generátor,</t>
  </si>
  <si>
    <t>R_AV_38</t>
  </si>
  <si>
    <t>Reflektor</t>
  </si>
  <si>
    <t>Divadelní fresnelový LED reflektor, Hliníkové tělo, výkon min.230W, elektronický ZOOM v rozsahu min. od 27° do max. 68°, min. CRI 96, barevná teplota při plném výkonu 3140K +/- 10K, min. 4 stmívací křivky, vstup 3 a 5 pin XLR, světelný výkon min.12 800Lm, RDM funkce, volitelné flicker free frekvence až 25KHz, 16 bit stmívání</t>
  </si>
  <si>
    <t>R_AV_39</t>
  </si>
  <si>
    <t>Pojistné lanko</t>
  </si>
  <si>
    <t>Zajišťovací lanko s karabinou</t>
  </si>
  <si>
    <t>R_AV_40</t>
  </si>
  <si>
    <t>Instalační O klem</t>
  </si>
  <si>
    <t>Instalační klema na uchycení divadelních světel na truss</t>
  </si>
  <si>
    <t>R_AV_41</t>
  </si>
  <si>
    <t>Přípojné místo DMX</t>
  </si>
  <si>
    <t>Atypické provedení do rámečku zásuvkového programu, který je v objektu použit pro LAN síť.</t>
  </si>
  <si>
    <t>R_AV_42</t>
  </si>
  <si>
    <t>Horizontální truss</t>
  </si>
  <si>
    <t>Divadelní truss na sadu scénických světel.</t>
  </si>
  <si>
    <t>R_AV_43</t>
  </si>
  <si>
    <t>R_AV_44</t>
  </si>
  <si>
    <t>AV04</t>
  </si>
  <si>
    <t>Kavárna</t>
  </si>
  <si>
    <t>R_AV_45</t>
  </si>
  <si>
    <t>Repro sloupky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</si>
  <si>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</si>
  <si>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R_AV_46</t>
  </si>
  <si>
    <t>Podhledový reproduktor</t>
  </si>
  <si>
    <t>Dvoupásmový podhledový reproduktor; 65Hz–20kHz; 140°úhel vyzařování; max. SPL v 1m 112dB; citlivost 88 dB; LF driver minimálně 6.5' (152mm); HF driver minimálně 0.75' (19mm); 100V:60,30,15W; 16 bypass; rozměry 280 x 237 mm</t>
  </si>
  <si>
    <t>R_AV_47</t>
  </si>
  <si>
    <t>A2DP - Stereo audio Bluetooth® vstup, 2 x RCA a 1 x 3,5 mm vstup; Výstup 1 x 3,5 mm - Řídicí plugin přes proprietální síť. Plně kompatibilní s audio procesorem; PoE, RJ45 Protokol přenosu signálu - Dante; Max. rozměry: 120 x 100 x 55 mm; Barva: bílá</t>
  </si>
  <si>
    <t>R_AV_48</t>
  </si>
  <si>
    <t>R_AV_49</t>
  </si>
  <si>
    <t>R_AV_50</t>
  </si>
  <si>
    <t>AV05</t>
  </si>
  <si>
    <t>Sloupový sál</t>
  </si>
  <si>
    <t>R_AV_51</t>
  </si>
  <si>
    <t>reproduktorový systém 100V</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</si>
  <si>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</si>
  <si>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R_AV_52</t>
  </si>
  <si>
    <t>R_AV_53</t>
  </si>
  <si>
    <t>AV06</t>
  </si>
  <si>
    <t>VIP Salonek</t>
  </si>
  <si>
    <t>R_AV_54</t>
  </si>
  <si>
    <t>LED panel 70" včetně držáku</t>
  </si>
  <si>
    <t>LED zobrazovač. Minimální úhlopříčka 65“. Nativní rozlišení 4K UHD 3840 x 2160 (16:9). Podsvětlení Direct-lit LED. 50000 hodin do 50% jasu.  Minimální jas - 400 nits (cd/m2). Minimální kontrast 1200:1. Zobrazovací úhel od 178° h/v a více. Vstupy video: 2 x HDMI (Ver 2.0, HDCP 2.2), DisplayPort (Ver 1.2a*, HDCP 1.3)¨, VGA. YPbPr, 2 x USB 2.0. USB 3.0, Výstupy audio: RCA (L/R) line out, 3.5mm headphone jack, SPDIF coax, Vstupy řízení: RS-232 (D-Sub9), LAN (RJ45), IR wire extender, určeno pro provoz 16/7.</t>
  </si>
  <si>
    <t>R_AV_55</t>
  </si>
  <si>
    <t>Kamera</t>
  </si>
  <si>
    <t>Videokonferenční kamera PTZ. 12x optický zoom,  f=3.5 mm to 42.3 mm, F1.8 to F2.8, Možnost stropní montáže. Ethernet - 100BaseTX / 1000BaseT. HDMI, 3G-SDI, Auto Exposure, Auto Focus a Auto White Balance, 12v DC. Minimální světelnostPlná kompatibilita s ekosystémem audiomatice. Max rozměry: 200x150x180. Max váha: 1,5kg.</t>
  </si>
  <si>
    <t>R_AV_56</t>
  </si>
  <si>
    <t>Přípojný modul USB</t>
  </si>
  <si>
    <t>USB bridge. Vstupní a výstupní prvek ekosystému audioprocesoru. Připojuje externí PC k PTZ kameře. USB 2.0 (UVC/UAC), Emuluje ovladač videa webové kamery, zvukový ovladač hlasitého telefonu AEC a vícekanálový ovladač zvukové karty přes jediné připojení USB, PoE  (802.3af). Rozměry max. 30x100x200</t>
  </si>
  <si>
    <t>R_AV_57</t>
  </si>
  <si>
    <t>Přípojné místo ve stole</t>
  </si>
  <si>
    <t>Modulární systém se zajížděcími dvířky. Broušený hliník. Výsuvný kabel HDMI s retraktorem, Výsuvný kabel USB s retraktorem, výsuvný kabel 3,5jack s retraktorem; 3x výsuvný kabel RJ45 s retraktorem; 2x zásuvka 230V</t>
  </si>
  <si>
    <t>R_AV_58</t>
  </si>
  <si>
    <t>Sloupové reproduktory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</si>
  <si>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nebo 15 stupňů. IEC60529 IP-54 pro odolnost proti prachu a stříkající vodě. RAL: černá (9011) nebo bílá (9010). Včetně držáku na zeď. Maximální rozměry reproduktoru: výška 1200 mm, šířka 140 mm a hloubka 130 mm. Maximální váha 12 kg</t>
  </si>
  <si>
    <t>R_AV_59</t>
  </si>
  <si>
    <t>Dotykový ovládací panel</t>
  </si>
  <si>
    <t>Dotykový ovládací panel 7“; Kapacitní dotykový povrch LCD; Instalace jediným kabelem; Stolní i nástěnný držák; Max. rozměry -    150 mm X 200mm X 50 mm (bez stolního stojánku); -Min. rozlišení - 800 × 480; Možnosti orientace - Vertical / Horizontal; Ethernet připojení: IEEE PoE 802.3af class 3 via LAN port, 1000Mbps full-duplex RJ-45; Max. váha – 500g</t>
  </si>
  <si>
    <t>R_AV_60</t>
  </si>
  <si>
    <t>Stolní konferenční mikrofon</t>
  </si>
  <si>
    <t>Konferenční stolní mikrofon s inteligentním snímáním. Říditelná technologie pokrytí. 4 Pásmo C / S PEQ,  Dante, standardní PoE (třída 0) a Control přenášené na jednom ethernetovém kabelu. Řídicí řetězce pro přednastavené ovladače třetích stran včetně Q-Sys, Crestron a AMX, Konfigurovatelná vícebarevná LED. Režimy Mute Switch: Push-to-Talk, Push-to-Mute,  Max. Výška x šířka x hloubka: 40,0 × 150,0 × 150,0 mm. Frekvenční odezva: 100 Hz - 20 kHz- Plochá. Typ vložky: Kondenzátorová s nastavením - kardioidní, hyperkardioidní, všesměrový, superkardioidní, toroidní. Konektory: RJ45 (pro Ethernet), Phantom Power: Vyžaduje PoE VDC</t>
  </si>
  <si>
    <t>R_AV_61</t>
  </si>
  <si>
    <t>Zvukový vstup do Dante</t>
  </si>
  <si>
    <t>Vstupní modul do DANTE síťového protokolu. Stereo linkový vstup. Dva kanály Dante. RJ45</t>
  </si>
  <si>
    <t>R_AV_62</t>
  </si>
  <si>
    <t>HDMI kabel 10 m</t>
  </si>
  <si>
    <t>HDMI 10m, datový přenos 18 Gb/s (600MHz), maximální rozlišení obrazu pro 3D a HDTV až 4K (2160p), pozlacené konektory. Povrchová úprava : trojvrstvé velmi ohebné PVC / ABS, Materiál vnitřních vodičů: OFC (bezkyslíkatá měď). Síla vodičů AWG: 26; bílé provedení</t>
  </si>
  <si>
    <t>R_AV_63</t>
  </si>
  <si>
    <t>R_AV_64</t>
  </si>
  <si>
    <t>AV07</t>
  </si>
  <si>
    <t>Propojovací kabeláž - metráž</t>
  </si>
  <si>
    <t>R_AV_65</t>
  </si>
  <si>
    <t>Kabel výkonový repro 4x4</t>
  </si>
  <si>
    <t>kabel repro průřez 4x4, provedení FRNC, čistota mědi amp;gt;99%, černá izolace, kruhový průřez kabelu</t>
  </si>
  <si>
    <t>R_AV_66</t>
  </si>
  <si>
    <t>Kabel výkonový repro 2x2,5</t>
  </si>
  <si>
    <t>kabel repro průřez 2x2,5, provedení FRNC, čistota mědi amp;gt;99%, černá izolace, kruhový průřez kabelu</t>
  </si>
  <si>
    <t>R_AV_67</t>
  </si>
  <si>
    <t>Datový kabel</t>
  </si>
  <si>
    <t>Kabel F/FTP PiMF Cat.6a 500 MHz 4x2xAWG23, LSOH</t>
  </si>
  <si>
    <t>R_AV_68</t>
  </si>
  <si>
    <t>kabel k širokopásmové anténě</t>
  </si>
  <si>
    <t>Kabel koaxiální, 50 ohm, útlum v pásmu 800 MHz menší než 12 dB/100 m, RG-11, FRNC</t>
  </si>
  <si>
    <t xml:space="preserve">  SO 101-12</t>
  </si>
  <si>
    <t>Akustická opatření</t>
  </si>
  <si>
    <t>SO 101-12</t>
  </si>
  <si>
    <t>PA01</t>
  </si>
  <si>
    <t>VIP Salónek 1.01 - akustické prvky</t>
  </si>
  <si>
    <t>R_AZ-E_01</t>
  </si>
  <si>
    <t>D+M - Akustický závěs - elektrický pohon</t>
  </si>
  <si>
    <t>jedná se o motoricky ovládaný textilní závěs o plošné hmotnosti min. 300 g/m2 s maximem zvukové pohltivosti na středních a vysokých kmitočtech; řasení závěsů uvažované pro plochu uvedenou ve výkazu výměr je 50% (tj. 150% látky vztaženo k100% překryté plochy stěn, což odpovídá ploše ve VV); pojezdová dráha provedená z lakovaného hliníku v barvě RAL dle výběru architekta je rovná, ukotvená na stěnových konzolách; pojezdové profily jsou opatřeny ložiskovými jezdci; závěsy mají oponové otvírání; pojezdová dráha má tedy přesah 250 mm na každou stranu okna; posun závěsu bude elektrický; každé okno má vlastní samostatný pohon; pro pohon je nutné připravit: zásuvku 230 V a odpovídací UTP kabel propojující pohon s ovládacím panelem (koordinace s dodavatelem elektro bude provedena v rámci zpracování dílenské dokumentace - elektro není součástí dodávky prostorové akustiky); pohyb závěsu je zajištěn řemenovým posuvem uvnitř pojezdové dráhy; motorový systém bude umožňovat rovněž přiřazení bezdrátového dálkového ovladače; barva textilního závěsu bude vybrána architektem z předloženého vzorníku; závěs musí být proveden v protipožární nehořlavé úpravě dle ČSN EN 1101 a ČSN EN 13772; pro tento prvek bude provedeno měření činitele zvukové pohltivosti dle ČSN ISO 10534-1 nebo ČSN ISO 10534-2; požadovaný činitel zvukové pohltivosti je: 125 Hz – ? ÷ 0,15; 250 Hz - ? ÷ 0,4; 500 Hz - ? ÷ 0,85; 1 kHz - ? ÷ 0,85; 2 kHz - ? ÷ 0,85; 4 kHz - ? ÷ 0,85</t>
  </si>
  <si>
    <t>R_ATO_01</t>
  </si>
  <si>
    <t>D+M - akustický truhlářský obklad</t>
  </si>
  <si>
    <t>jedná se historizující provedení truhlářského obložení stěn; profilace, římsy a historické detaily budou řešeny v rámci dílenské dokumentace; rovné plochy obkladu budou řešeny jako širokopásmově pohltivé s maximem činitele zvukové pohltivosti na středních kmitočtech; zvukoabsorpční skladba je tvořena deskovým materiálem na bázi dřeva tl. cca 18 mm; deska je z lícové strany perforována kruhovými otvory o průměru cca 1 mm v osové rozteči 4 mm; z rubové strany pak otvory příslušně většími pro zajištění požadovaného činitele zvukové pohltivosti; lícová deska je kotvena k vyrovnávacímu nosnému rastru; rubová strana čelní desky je celoplošně čalouněna průzvučnou textilií černé barvy; dále je umístěna absorpční vložka min. tl. 40 mm zabalená v tenké akustické folii (tl. max. 20 µm); stejná absorpční vložka bude umístěna rovněž i v celé zbývající ploše obkladu; požadovaný činitel zvukové pohltivosti obkladu při akustické úpravě (perforaci) cca 50% z celkové plochy obkladů při skladebné tloušťce 60 mm v oktávových pásmech je: 125 Hz - ? ÷ 0,30; 250 Hz - ? ÷ 0,4; 500 Hz - ? ÷ 0,45; 1 kHz - ? ÷ 0,3; 2 kHz - ? ÷ 0,25; 4 kHz - ? ÷ 0,22; celková skladebná tloušťka rovných pohltivých ploch obkladu je min. 60 mm; skryté kotevní prvky; povrchová úprava - přírodní dýha dle výběru architekta; provedení dle požadavků PBŘ - viz TZ PBŘ</t>
  </si>
  <si>
    <t>R_AP_01</t>
  </si>
  <si>
    <t>D+M - akustický paravan</t>
  </si>
  <si>
    <t>jedná se o mobilní akustický paraván o výšce cca 2900 mm, šířce cca 1280 mm a tloušťce cca 60 mm; paraván je z čelní strany osazen vysoce absorpčními panely z materiálu na bázi skelného vlákna o vysoké hustotě s rozměry 2700*1200 mm a tloušťce 40 mm; požadovaný činitel zvukové pohltivosti samostatného absorpčního panelu tl. 40 mm v konfiguraci bez vzduchové mezery v jednotlivých oktávových pásmech je: 125 Hz – ? ? 0,2; 250 Hz - ? ? 0,7; 500 Hz - ? ? 0,95; 1 kHz - ? ? 0,95; 2 kHz - ? ? 0,95; 4 kHz - ? ? 0,95; povrchová úprava akustických panelů je tvořena jemnou sklovláknitou tkaninou v barvě dle výběru architekta z předloženého vzorníku; zádová plocha paravanů bude tvořena deskovým materiálem na bázi dřeva tl. cca 18 mm; povrchová úprava pohledových ploch - barva RAL/NCS dle výběru architekta; paravany jsou dvoubodově (dole a nahoře) osazeny upínacím mechanismem, sloužícím je vzájemnému spřažení a vytvoření tak kompaktní zvukoabsorpční plochy; paravany budou osazeny 4 pojezdovýny koly s možností aretace; provedení dle požadavků PBŘ - viz TZ PBŘ</t>
  </si>
  <si>
    <t>PA02</t>
  </si>
  <si>
    <t>Sloupový sál 1.07 - akustické prvky</t>
  </si>
  <si>
    <t>R_ATO_02</t>
  </si>
  <si>
    <t>PA03</t>
  </si>
  <si>
    <t>Multifunkční sál - 1.16 - akustické prvky</t>
  </si>
  <si>
    <t>R_AZ-E_02</t>
  </si>
  <si>
    <t>R_ATO_03</t>
  </si>
  <si>
    <t>R_AP_02</t>
  </si>
  <si>
    <t>PA04</t>
  </si>
  <si>
    <t>R_ATO_04</t>
  </si>
  <si>
    <t xml:space="preserve">  SO 101-99</t>
  </si>
  <si>
    <t>Ostatní náklady stavby</t>
  </si>
  <si>
    <t>SO 101-99</t>
  </si>
  <si>
    <t>013274000</t>
  </si>
  <si>
    <t>Pasportizace objektu před započetím prací</t>
  </si>
  <si>
    <t>R0132940001</t>
  </si>
  <si>
    <t>Dílenská dokumentace</t>
  </si>
  <si>
    <t>032103000</t>
  </si>
  <si>
    <t>Náklady na stavební buňky</t>
  </si>
  <si>
    <t>032303000</t>
  </si>
  <si>
    <t>Zřízení počítačové sítě, WIFI apod.</t>
  </si>
  <si>
    <t>032903000</t>
  </si>
  <si>
    <t>Náklady na provoz a údržbu vybavení staveniště</t>
  </si>
  <si>
    <t>033203000</t>
  </si>
  <si>
    <t>Energie pro zařízení staveniště</t>
  </si>
  <si>
    <t>034103000</t>
  </si>
  <si>
    <t>Oplocení staveniště</t>
  </si>
  <si>
    <t>039103000</t>
  </si>
  <si>
    <t>Rozebrání, bourání a odvoz zařízení staveniště</t>
  </si>
  <si>
    <t>043002000</t>
  </si>
  <si>
    <t>Zkoušky a ostatní měření</t>
  </si>
  <si>
    <t>045002000</t>
  </si>
  <si>
    <t>Kompletační a koordinační činnost</t>
  </si>
  <si>
    <t>049002000</t>
  </si>
  <si>
    <t>Plánování, tvorba a průběžná aktualizace podrobného harmonogramu</t>
  </si>
  <si>
    <t>071002000</t>
  </si>
  <si>
    <t>Provoz investora, třetích osob</t>
  </si>
  <si>
    <t>R075002000</t>
  </si>
  <si>
    <t>Ochranná pásma dráhy</t>
  </si>
  <si>
    <t>091404000</t>
  </si>
  <si>
    <t>Práce na památkovém objektu</t>
  </si>
  <si>
    <t>R0910030001</t>
  </si>
  <si>
    <t>Náklady na vzorkování výrobků a materiálů</t>
  </si>
  <si>
    <t>R0910030002</t>
  </si>
  <si>
    <t>Náklady na prvky a konstrukce spojené s BOZP</t>
  </si>
  <si>
    <t>R0910030003</t>
  </si>
  <si>
    <t>Provizorní zakrývání konstrukcí - ochrana před poničením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</si>
</sst>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f>
      </c>
    </row>
    <row r="7" spans="2:3" ht="12.75" customHeight="1">
      <c r="B7" s="8" t="s">
        <v>7</v>
      </c>
      <c s="10">
        <f>0+E10+E12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'98-98'!K8+'98-98'!M8</f>
      </c>
      <c s="14">
        <f>C11*0.21</f>
      </c>
      <c s="14">
        <f>C11+D11</f>
      </c>
      <c s="13">
        <f>'98-98'!T7</f>
      </c>
    </row>
    <row r="12" spans="1:6" ht="12.75">
      <c r="A12" s="11" t="s">
        <v>94</v>
      </c>
      <c s="12" t="s">
        <v>95</v>
      </c>
      <c s="14">
        <f>0+C13+C14+C15+C16+C17+C18+C19+C20+C21+C22+C23+C24+C25+C26</f>
      </c>
      <c s="14">
        <f>C12*0.21</f>
      </c>
      <c s="14">
        <f>0+E13+E14+E15+E16+E17+E18+E19+E20+E21+E22+E23+E24+E25+E26</f>
      </c>
      <c s="13">
        <f>0+F13+F14+F15+F16+F17+F18+F19+F20+F21+F22+F23+F24+F25+F26</f>
      </c>
    </row>
    <row r="13" spans="1:6" ht="12.75">
      <c r="A13" s="11" t="s">
        <v>96</v>
      </c>
      <c s="12" t="s">
        <v>97</v>
      </c>
      <c s="14">
        <f>'SO 101-01'!K8+'SO 101-01'!M8</f>
      </c>
      <c s="14">
        <f>C13*0.21</f>
      </c>
      <c s="14">
        <f>C13+D13</f>
      </c>
      <c s="13">
        <f>'SO 101-01'!T7</f>
      </c>
    </row>
    <row r="14" spans="1:6" ht="12.75">
      <c r="A14" s="11" t="s">
        <v>520</v>
      </c>
      <c s="12" t="s">
        <v>521</v>
      </c>
      <c s="14">
        <f>'SO 101-02'!K8+'SO 101-02'!M8</f>
      </c>
      <c s="14">
        <f>C14*0.21</f>
      </c>
      <c s="14">
        <f>C14+D14</f>
      </c>
      <c s="13">
        <f>'SO 101-02'!T7</f>
      </c>
    </row>
    <row r="15" spans="1:6" ht="12.75">
      <c r="A15" s="11" t="s">
        <v>1758</v>
      </c>
      <c s="12" t="s">
        <v>1759</v>
      </c>
      <c s="14">
        <f>'SO 101-03'!K8+'SO 101-03'!M8</f>
      </c>
      <c s="14">
        <f>C15*0.21</f>
      </c>
      <c s="14">
        <f>C15+D15</f>
      </c>
      <c s="13">
        <f>'SO 101-03'!T7</f>
      </c>
    </row>
    <row r="16" spans="1:6" ht="12.75">
      <c r="A16" s="11" t="s">
        <v>2090</v>
      </c>
      <c s="12" t="s">
        <v>2091</v>
      </c>
      <c s="14">
        <f>'SO 101-04a'!K8+'SO 101-04a'!M8</f>
      </c>
      <c s="14">
        <f>C16*0.21</f>
      </c>
      <c s="14">
        <f>C16+D16</f>
      </c>
      <c s="13">
        <f>'SO 101-04a'!T7</f>
      </c>
    </row>
    <row r="17" spans="1:6" ht="12.75">
      <c r="A17" s="11" t="s">
        <v>2407</v>
      </c>
      <c s="12" t="s">
        <v>2408</v>
      </c>
      <c s="14">
        <f>'SO 101-04b'!K8+'SO 101-04b'!M8</f>
      </c>
      <c s="14">
        <f>C17*0.21</f>
      </c>
      <c s="14">
        <f>C17+D17</f>
      </c>
      <c s="13">
        <f>'SO 101-04b'!T7</f>
      </c>
    </row>
    <row r="18" spans="1:6" ht="12.75">
      <c r="A18" s="11" t="s">
        <v>2419</v>
      </c>
      <c s="12" t="s">
        <v>2420</v>
      </c>
      <c s="14">
        <f>'SO 101-05'!K8+'SO 101-05'!M8</f>
      </c>
      <c s="14">
        <f>C18*0.21</f>
      </c>
      <c s="14">
        <f>C18+D18</f>
      </c>
      <c s="13">
        <f>'SO 101-05'!T7</f>
      </c>
    </row>
    <row r="19" spans="1:6" ht="12.75">
      <c r="A19" s="11" t="s">
        <v>2837</v>
      </c>
      <c s="12" t="s">
        <v>2838</v>
      </c>
      <c s="14">
        <f>'SO 101-06'!K8+'SO 101-06'!M8</f>
      </c>
      <c s="14">
        <f>C19*0.21</f>
      </c>
      <c s="14">
        <f>C19+D19</f>
      </c>
      <c s="13">
        <f>'SO 101-06'!T7</f>
      </c>
    </row>
    <row r="20" spans="1:6" ht="12.75">
      <c r="A20" s="11" t="s">
        <v>3272</v>
      </c>
      <c s="12" t="s">
        <v>3273</v>
      </c>
      <c s="14">
        <f>'SO 101-07'!K8+'SO 101-07'!M8</f>
      </c>
      <c s="14">
        <f>C20*0.21</f>
      </c>
      <c s="14">
        <f>C20+D20</f>
      </c>
      <c s="13">
        <f>'SO 101-07'!T7</f>
      </c>
    </row>
    <row r="21" spans="1:6" ht="12.75">
      <c r="A21" s="11" t="s">
        <v>3581</v>
      </c>
      <c s="12" t="s">
        <v>3582</v>
      </c>
      <c s="14">
        <f>'SO 101-08'!K8+'SO 101-08'!M8</f>
      </c>
      <c s="14">
        <f>C21*0.21</f>
      </c>
      <c s="14">
        <f>C21+D21</f>
      </c>
      <c s="13">
        <f>'SO 101-08'!T7</f>
      </c>
    </row>
    <row r="22" spans="1:6" ht="12.75">
      <c r="A22" s="11" t="s">
        <v>4280</v>
      </c>
      <c s="12" t="s">
        <v>4281</v>
      </c>
      <c s="14">
        <f>'SO 101-09'!K8+'SO 101-09'!M8</f>
      </c>
      <c s="14">
        <f>C22*0.21</f>
      </c>
      <c s="14">
        <f>C22+D22</f>
      </c>
      <c s="13">
        <f>'SO 101-09'!T7</f>
      </c>
    </row>
    <row r="23" spans="1:6" ht="12.75">
      <c r="A23" s="11" t="s">
        <v>4640</v>
      </c>
      <c s="12" t="s">
        <v>4641</v>
      </c>
      <c s="14">
        <f>'SO 101-10'!K8+'SO 101-10'!M8</f>
      </c>
      <c s="14">
        <f>C23*0.21</f>
      </c>
      <c s="14">
        <f>C23+D23</f>
      </c>
      <c s="13">
        <f>'SO 101-10'!T7</f>
      </c>
    </row>
    <row r="24" spans="1:6" ht="12.75">
      <c r="A24" s="11" t="s">
        <v>4857</v>
      </c>
      <c s="12" t="s">
        <v>4858</v>
      </c>
      <c s="14">
        <f>'SO 101-11'!K8+'SO 101-11'!M8</f>
      </c>
      <c s="14">
        <f>C24*0.21</f>
      </c>
      <c s="14">
        <f>C24+D24</f>
      </c>
      <c s="13">
        <f>'SO 101-11'!T7</f>
      </c>
    </row>
    <row r="25" spans="1:6" ht="12.75">
      <c r="A25" s="11" t="s">
        <v>5054</v>
      </c>
      <c s="12" t="s">
        <v>5055</v>
      </c>
      <c s="14">
        <f>'SO 101-12'!K8+'SO 101-12'!M8</f>
      </c>
      <c s="14">
        <f>C25*0.21</f>
      </c>
      <c s="14">
        <f>C25+D25</f>
      </c>
      <c s="13">
        <f>'SO 101-12'!T7</f>
      </c>
    </row>
    <row r="26" spans="1:6" ht="12.75">
      <c r="A26" s="11" t="s">
        <v>5078</v>
      </c>
      <c s="12" t="s">
        <v>5079</v>
      </c>
      <c s="14">
        <f>'SO 101-99'!K8+'SO 101-99'!M8</f>
      </c>
      <c s="14">
        <f>C26*0.21</f>
      </c>
      <c s="14">
        <f>C26+D26</f>
      </c>
      <c s="13">
        <f>'SO 101-99'!T7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COUNTIFS(L8:L732,"=0",A8:A732,"P")+COUNTIFS(L8:L732,"",A8:A732,"P")+SUM(Q8:Q732)</f>
      </c>
    </row>
    <row r="8" spans="1:13" ht="12.75">
      <c r="A8" t="s">
        <v>45</v>
      </c>
      <c r="C8" s="28" t="s">
        <v>3274</v>
      </c>
      <c r="E8" s="30" t="s">
        <v>3273</v>
      </c>
      <c r="J8" s="29">
        <f>0+J9+J42+J99+J116+J153+J170+J183+J208+J225+J258+J271+J280+J285+J358+J407+J452+J501+J514+J523+J532+J541+J558+J567+J572+J581+J586+J595+J636+J681+J706+J711</f>
      </c>
      <c s="29">
        <f>0+K9+K42+K99+K116+K153+K170+K183+K208+K225+K258+K271+K280+K285+K358+K407+K452+K501+K514+K523+K532+K541+K558+K567+K572+K581+K586+K595+K636+K681+K706+K711</f>
      </c>
      <c s="29">
        <f>0+L9+L42+L99+L116+L153+L170+L183+L208+L225+L258+L271+L280+L285+L358+L407+L452+L501+L514+L523+L532+L541+L558+L567+L572+L581+L586+L595+L636+L681+L706+L711</f>
      </c>
      <c s="29">
        <f>0+M9+M42+M99+M116+M153+M170+M183+M208+M225+M258+M271+M280+M285+M358+M407+M452+M501+M514+M523+M532+M541+M558+M567+M572+M581+M586+M595+M636+M681+M706+M711</f>
      </c>
    </row>
    <row r="9" spans="1:13" ht="12.75">
      <c r="A9" t="s">
        <v>47</v>
      </c>
      <c r="C9" s="31" t="s">
        <v>3275</v>
      </c>
      <c r="E9" s="33" t="s">
        <v>3276</v>
      </c>
      <c r="J9" s="32">
        <f>0</f>
      </c>
      <c s="32">
        <f>0</f>
      </c>
      <c s="32">
        <f>0+L10+L14+L18+L22+L26+L30+L34+L38</f>
      </c>
      <c s="32">
        <f>0+M10+M14+M18+M22+M26+M30+M34+M38</f>
      </c>
    </row>
    <row r="10" spans="1:16" ht="12.75">
      <c r="A10" t="s">
        <v>50</v>
      </c>
      <c s="34" t="s">
        <v>51</v>
      </c>
      <c s="34" t="s">
        <v>3277</v>
      </c>
      <c s="35" t="s">
        <v>5</v>
      </c>
      <c s="6" t="s">
        <v>3278</v>
      </c>
      <c s="36" t="s">
        <v>159</v>
      </c>
      <c s="37">
        <v>1</v>
      </c>
      <c s="36">
        <v>0</v>
      </c>
      <c s="36">
        <f>ROUND(G10*H10,6)</f>
      </c>
      <c r="L10" s="38">
        <v>0</v>
      </c>
      <c s="32">
        <f>ROUND(ROUND(L10,2)*ROUND(G10,3),2)</f>
      </c>
      <c s="36" t="s">
        <v>55</v>
      </c>
      <c>
        <f>(M10*21)/100</f>
      </c>
      <c t="s">
        <v>28</v>
      </c>
    </row>
    <row r="11" spans="1:5" ht="12.75">
      <c r="A11" s="35" t="s">
        <v>56</v>
      </c>
      <c r="E11" s="39" t="s">
        <v>3278</v>
      </c>
    </row>
    <row r="12" spans="1:5" ht="12.75">
      <c r="A12" s="35" t="s">
        <v>57</v>
      </c>
      <c r="E12" s="40" t="s">
        <v>5</v>
      </c>
    </row>
    <row r="13" spans="1:5" ht="12.75">
      <c r="A13" t="s">
        <v>58</v>
      </c>
      <c r="E13" s="39" t="s">
        <v>3279</v>
      </c>
    </row>
    <row r="14" spans="1:16" ht="12.75">
      <c r="A14" t="s">
        <v>50</v>
      </c>
      <c s="34" t="s">
        <v>28</v>
      </c>
      <c s="34" t="s">
        <v>3280</v>
      </c>
      <c s="35" t="s">
        <v>5</v>
      </c>
      <c s="6" t="s">
        <v>2454</v>
      </c>
      <c s="36" t="s">
        <v>159</v>
      </c>
      <c s="37">
        <v>1</v>
      </c>
      <c s="36">
        <v>0</v>
      </c>
      <c s="36">
        <f>ROUND(G14*H14,6)</f>
      </c>
      <c r="L14" s="38">
        <v>0</v>
      </c>
      <c s="32">
        <f>ROUND(ROUND(L14,2)*ROUND(G14,3),2)</f>
      </c>
      <c s="36" t="s">
        <v>55</v>
      </c>
      <c>
        <f>(M14*21)/100</f>
      </c>
      <c t="s">
        <v>28</v>
      </c>
    </row>
    <row r="15" spans="1:5" ht="12.75">
      <c r="A15" s="35" t="s">
        <v>56</v>
      </c>
      <c r="E15" s="39" t="s">
        <v>2454</v>
      </c>
    </row>
    <row r="16" spans="1:5" ht="12.75">
      <c r="A16" s="35" t="s">
        <v>57</v>
      </c>
      <c r="E16" s="40" t="s">
        <v>5</v>
      </c>
    </row>
    <row r="17" spans="1:5" ht="12.75">
      <c r="A17" t="s">
        <v>58</v>
      </c>
      <c r="E17" s="39" t="s">
        <v>5</v>
      </c>
    </row>
    <row r="18" spans="1:16" ht="12.75">
      <c r="A18" t="s">
        <v>50</v>
      </c>
      <c s="34" t="s">
        <v>26</v>
      </c>
      <c s="34" t="s">
        <v>3281</v>
      </c>
      <c s="35" t="s">
        <v>5</v>
      </c>
      <c s="6" t="s">
        <v>3282</v>
      </c>
      <c s="36" t="s">
        <v>159</v>
      </c>
      <c s="37">
        <v>1</v>
      </c>
      <c s="36">
        <v>0</v>
      </c>
      <c s="36">
        <f>ROUND(G18*H18,6)</f>
      </c>
      <c r="L18" s="38">
        <v>0</v>
      </c>
      <c s="32">
        <f>ROUND(ROUND(L18,2)*ROUND(G18,3),2)</f>
      </c>
      <c s="36" t="s">
        <v>55</v>
      </c>
      <c>
        <f>(M18*21)/100</f>
      </c>
      <c t="s">
        <v>28</v>
      </c>
    </row>
    <row r="19" spans="1:5" ht="12.75">
      <c r="A19" s="35" t="s">
        <v>56</v>
      </c>
      <c r="E19" s="39" t="s">
        <v>3283</v>
      </c>
    </row>
    <row r="20" spans="1:5" ht="12.75">
      <c r="A20" s="35" t="s">
        <v>57</v>
      </c>
      <c r="E20" s="40" t="s">
        <v>5</v>
      </c>
    </row>
    <row r="21" spans="1:5" ht="25.5">
      <c r="A21" t="s">
        <v>58</v>
      </c>
      <c r="E21" s="39" t="s">
        <v>3284</v>
      </c>
    </row>
    <row r="22" spans="1:16" ht="12.75">
      <c r="A22" t="s">
        <v>50</v>
      </c>
      <c s="34" t="s">
        <v>63</v>
      </c>
      <c s="34" t="s">
        <v>3285</v>
      </c>
      <c s="35" t="s">
        <v>5</v>
      </c>
      <c s="6" t="s">
        <v>3286</v>
      </c>
      <c s="36" t="s">
        <v>159</v>
      </c>
      <c s="37">
        <v>1</v>
      </c>
      <c s="36">
        <v>0</v>
      </c>
      <c s="36">
        <f>ROUND(G22*H22,6)</f>
      </c>
      <c r="L22" s="38">
        <v>0</v>
      </c>
      <c s="32">
        <f>ROUND(ROUND(L22,2)*ROUND(G22,3),2)</f>
      </c>
      <c s="36" t="s">
        <v>55</v>
      </c>
      <c>
        <f>(M22*21)/100</f>
      </c>
      <c t="s">
        <v>28</v>
      </c>
    </row>
    <row r="23" spans="1:5" ht="12.75">
      <c r="A23" s="35" t="s">
        <v>56</v>
      </c>
      <c r="E23" s="39" t="s">
        <v>3287</v>
      </c>
    </row>
    <row r="24" spans="1:5" ht="12.75">
      <c r="A24" s="35" t="s">
        <v>57</v>
      </c>
      <c r="E24" s="40" t="s">
        <v>5</v>
      </c>
    </row>
    <row r="25" spans="1:5" ht="25.5">
      <c r="A25" t="s">
        <v>58</v>
      </c>
      <c r="E25" s="39" t="s">
        <v>3288</v>
      </c>
    </row>
    <row r="26" spans="1:16" ht="12.75">
      <c r="A26" t="s">
        <v>50</v>
      </c>
      <c s="34" t="s">
        <v>68</v>
      </c>
      <c s="34" t="s">
        <v>3289</v>
      </c>
      <c s="35" t="s">
        <v>5</v>
      </c>
      <c s="6" t="s">
        <v>3290</v>
      </c>
      <c s="36" t="s">
        <v>159</v>
      </c>
      <c s="37">
        <v>1</v>
      </c>
      <c s="36">
        <v>0</v>
      </c>
      <c s="36">
        <f>ROUND(G26*H26,6)</f>
      </c>
      <c r="L26" s="38">
        <v>0</v>
      </c>
      <c s="32">
        <f>ROUND(ROUND(L26,2)*ROUND(G26,3),2)</f>
      </c>
      <c s="36" t="s">
        <v>55</v>
      </c>
      <c>
        <f>(M26*21)/100</f>
      </c>
      <c t="s">
        <v>28</v>
      </c>
    </row>
    <row r="27" spans="1:5" ht="12.75">
      <c r="A27" s="35" t="s">
        <v>56</v>
      </c>
      <c r="E27" s="39" t="s">
        <v>3291</v>
      </c>
    </row>
    <row r="28" spans="1:5" ht="12.75">
      <c r="A28" s="35" t="s">
        <v>57</v>
      </c>
      <c r="E28" s="40" t="s">
        <v>5</v>
      </c>
    </row>
    <row r="29" spans="1:5" ht="12.75">
      <c r="A29" t="s">
        <v>58</v>
      </c>
      <c r="E29" s="39" t="s">
        <v>3292</v>
      </c>
    </row>
    <row r="30" spans="1:16" ht="12.75">
      <c r="A30" t="s">
        <v>50</v>
      </c>
      <c s="34" t="s">
        <v>27</v>
      </c>
      <c s="34" t="s">
        <v>3293</v>
      </c>
      <c s="35" t="s">
        <v>5</v>
      </c>
      <c s="6" t="s">
        <v>3294</v>
      </c>
      <c s="36" t="s">
        <v>159</v>
      </c>
      <c s="37">
        <v>2</v>
      </c>
      <c s="36">
        <v>0</v>
      </c>
      <c s="36">
        <f>ROUND(G30*H30,6)</f>
      </c>
      <c r="L30" s="38">
        <v>0</v>
      </c>
      <c s="32">
        <f>ROUND(ROUND(L30,2)*ROUND(G30,3),2)</f>
      </c>
      <c s="36" t="s">
        <v>55</v>
      </c>
      <c>
        <f>(M30*21)/100</f>
      </c>
      <c t="s">
        <v>28</v>
      </c>
    </row>
    <row r="31" spans="1:5" ht="12.75">
      <c r="A31" s="35" t="s">
        <v>56</v>
      </c>
      <c r="E31" s="39" t="s">
        <v>3294</v>
      </c>
    </row>
    <row r="32" spans="1:5" ht="12.75">
      <c r="A32" s="35" t="s">
        <v>57</v>
      </c>
      <c r="E32" s="40" t="s">
        <v>5</v>
      </c>
    </row>
    <row r="33" spans="1:5" ht="25.5">
      <c r="A33" t="s">
        <v>58</v>
      </c>
      <c r="E33" s="39" t="s">
        <v>3295</v>
      </c>
    </row>
    <row r="34" spans="1:16" ht="12.75">
      <c r="A34" t="s">
        <v>50</v>
      </c>
      <c s="34" t="s">
        <v>74</v>
      </c>
      <c s="34" t="s">
        <v>3296</v>
      </c>
      <c s="35" t="s">
        <v>5</v>
      </c>
      <c s="6" t="s">
        <v>3297</v>
      </c>
      <c s="36" t="s">
        <v>159</v>
      </c>
      <c s="37">
        <v>1</v>
      </c>
      <c s="36">
        <v>0</v>
      </c>
      <c s="36">
        <f>ROUND(G34*H34,6)</f>
      </c>
      <c r="L34" s="38">
        <v>0</v>
      </c>
      <c s="32">
        <f>ROUND(ROUND(L34,2)*ROUND(G34,3),2)</f>
      </c>
      <c s="36" t="s">
        <v>55</v>
      </c>
      <c>
        <f>(M34*21)/100</f>
      </c>
      <c t="s">
        <v>28</v>
      </c>
    </row>
    <row r="35" spans="1:5" ht="12.75">
      <c r="A35" s="35" t="s">
        <v>56</v>
      </c>
      <c r="E35" s="39" t="s">
        <v>3297</v>
      </c>
    </row>
    <row r="36" spans="1:5" ht="12.75">
      <c r="A36" s="35" t="s">
        <v>57</v>
      </c>
      <c r="E36" s="40" t="s">
        <v>5</v>
      </c>
    </row>
    <row r="37" spans="1:5" ht="38.25">
      <c r="A37" t="s">
        <v>58</v>
      </c>
      <c r="E37" s="39" t="s">
        <v>3298</v>
      </c>
    </row>
    <row r="38" spans="1:16" ht="25.5">
      <c r="A38" t="s">
        <v>50</v>
      </c>
      <c s="34" t="s">
        <v>77</v>
      </c>
      <c s="34" t="s">
        <v>3299</v>
      </c>
      <c s="35" t="s">
        <v>5</v>
      </c>
      <c s="6" t="s">
        <v>3300</v>
      </c>
      <c s="36" t="s">
        <v>159</v>
      </c>
      <c s="37">
        <v>1</v>
      </c>
      <c s="36">
        <v>0</v>
      </c>
      <c s="36">
        <f>ROUND(G38*H38,6)</f>
      </c>
      <c r="L38" s="38">
        <v>0</v>
      </c>
      <c s="32">
        <f>ROUND(ROUND(L38,2)*ROUND(G38,3),2)</f>
      </c>
      <c s="36" t="s">
        <v>55</v>
      </c>
      <c>
        <f>(M38*21)/100</f>
      </c>
      <c t="s">
        <v>28</v>
      </c>
    </row>
    <row r="39" spans="1:5" ht="25.5">
      <c r="A39" s="35" t="s">
        <v>56</v>
      </c>
      <c r="E39" s="39" t="s">
        <v>3300</v>
      </c>
    </row>
    <row r="40" spans="1:5" ht="12.75">
      <c r="A40" s="35" t="s">
        <v>57</v>
      </c>
      <c r="E40" s="40" t="s">
        <v>5</v>
      </c>
    </row>
    <row r="41" spans="1:5" ht="12.75">
      <c r="A41" t="s">
        <v>58</v>
      </c>
      <c r="E41" s="39" t="s">
        <v>3301</v>
      </c>
    </row>
    <row r="42" spans="1:13" ht="12.75">
      <c r="A42" t="s">
        <v>47</v>
      </c>
      <c r="C42" s="31" t="s">
        <v>3302</v>
      </c>
      <c r="E42" s="33" t="s">
        <v>2456</v>
      </c>
      <c r="J42" s="32">
        <f>0</f>
      </c>
      <c s="32">
        <f>0</f>
      </c>
      <c s="32">
        <f>0+L43+L47+L51+L55+L59+L63+L67+L71+L75+L79+L83+L87+L91+L95</f>
      </c>
      <c s="32">
        <f>0+M43+M47+M51+M55+M59+M63+M67+M71+M75+M79+M83+M87+M91+M95</f>
      </c>
    </row>
    <row r="43" spans="1:16" ht="12.75">
      <c r="A43" t="s">
        <v>50</v>
      </c>
      <c s="34" t="s">
        <v>80</v>
      </c>
      <c s="34" t="s">
        <v>3303</v>
      </c>
      <c s="35" t="s">
        <v>5</v>
      </c>
      <c s="6" t="s">
        <v>3304</v>
      </c>
      <c s="36" t="s">
        <v>232</v>
      </c>
      <c s="37">
        <v>1</v>
      </c>
      <c s="36">
        <v>0</v>
      </c>
      <c s="36">
        <f>ROUND(G43*H43,6)</f>
      </c>
      <c r="L43" s="38">
        <v>0</v>
      </c>
      <c s="32">
        <f>ROUND(ROUND(L43,2)*ROUND(G43,3),2)</f>
      </c>
      <c s="36" t="s">
        <v>55</v>
      </c>
      <c>
        <f>(M43*21)/100</f>
      </c>
      <c t="s">
        <v>28</v>
      </c>
    </row>
    <row r="44" spans="1:5" ht="12.75">
      <c r="A44" s="35" t="s">
        <v>56</v>
      </c>
      <c r="E44" s="39" t="s">
        <v>3304</v>
      </c>
    </row>
    <row r="45" spans="1:5" ht="12.75">
      <c r="A45" s="35" t="s">
        <v>57</v>
      </c>
      <c r="E45" s="40" t="s">
        <v>5</v>
      </c>
    </row>
    <row r="46" spans="1:5" ht="38.25">
      <c r="A46" t="s">
        <v>58</v>
      </c>
      <c r="E46" s="39" t="s">
        <v>3305</v>
      </c>
    </row>
    <row r="47" spans="1:16" ht="12.75">
      <c r="A47" t="s">
        <v>50</v>
      </c>
      <c s="34" t="s">
        <v>83</v>
      </c>
      <c s="34" t="s">
        <v>3306</v>
      </c>
      <c s="35" t="s">
        <v>5</v>
      </c>
      <c s="6" t="s">
        <v>3304</v>
      </c>
      <c s="36" t="s">
        <v>232</v>
      </c>
      <c s="37">
        <v>1</v>
      </c>
      <c s="36">
        <v>0</v>
      </c>
      <c s="36">
        <f>ROUND(G47*H47,6)</f>
      </c>
      <c r="L47" s="38">
        <v>0</v>
      </c>
      <c s="32">
        <f>ROUND(ROUND(L47,2)*ROUND(G47,3),2)</f>
      </c>
      <c s="36" t="s">
        <v>55</v>
      </c>
      <c>
        <f>(M47*21)/100</f>
      </c>
      <c t="s">
        <v>28</v>
      </c>
    </row>
    <row r="48" spans="1:5" ht="12.75">
      <c r="A48" s="35" t="s">
        <v>56</v>
      </c>
      <c r="E48" s="39" t="s">
        <v>3304</v>
      </c>
    </row>
    <row r="49" spans="1:5" ht="12.75">
      <c r="A49" s="35" t="s">
        <v>57</v>
      </c>
      <c r="E49" s="40" t="s">
        <v>5</v>
      </c>
    </row>
    <row r="50" spans="1:5" ht="38.25">
      <c r="A50" t="s">
        <v>58</v>
      </c>
      <c r="E50" s="39" t="s">
        <v>3307</v>
      </c>
    </row>
    <row r="51" spans="1:16" ht="12.75">
      <c r="A51" t="s">
        <v>50</v>
      </c>
      <c s="34" t="s">
        <v>87</v>
      </c>
      <c s="34" t="s">
        <v>3308</v>
      </c>
      <c s="35" t="s">
        <v>5</v>
      </c>
      <c s="6" t="s">
        <v>3309</v>
      </c>
      <c s="36" t="s">
        <v>232</v>
      </c>
      <c s="37">
        <v>1</v>
      </c>
      <c s="36">
        <v>0</v>
      </c>
      <c s="36">
        <f>ROUND(G51*H51,6)</f>
      </c>
      <c r="L51" s="38">
        <v>0</v>
      </c>
      <c s="32">
        <f>ROUND(ROUND(L51,2)*ROUND(G51,3),2)</f>
      </c>
      <c s="36" t="s">
        <v>55</v>
      </c>
      <c>
        <f>(M51*21)/100</f>
      </c>
      <c t="s">
        <v>28</v>
      </c>
    </row>
    <row r="52" spans="1:5" ht="12.75">
      <c r="A52" s="35" t="s">
        <v>56</v>
      </c>
      <c r="E52" s="39" t="s">
        <v>3309</v>
      </c>
    </row>
    <row r="53" spans="1:5" ht="12.75">
      <c r="A53" s="35" t="s">
        <v>57</v>
      </c>
      <c r="E53" s="40" t="s">
        <v>5</v>
      </c>
    </row>
    <row r="54" spans="1:5" ht="38.25">
      <c r="A54" t="s">
        <v>58</v>
      </c>
      <c r="E54" s="39" t="s">
        <v>3310</v>
      </c>
    </row>
    <row r="55" spans="1:16" ht="12.75">
      <c r="A55" t="s">
        <v>50</v>
      </c>
      <c s="34" t="s">
        <v>91</v>
      </c>
      <c s="34" t="s">
        <v>3311</v>
      </c>
      <c s="35" t="s">
        <v>5</v>
      </c>
      <c s="6" t="s">
        <v>3312</v>
      </c>
      <c s="36" t="s">
        <v>232</v>
      </c>
      <c s="37">
        <v>1</v>
      </c>
      <c s="36">
        <v>0</v>
      </c>
      <c s="36">
        <f>ROUND(G55*H55,6)</f>
      </c>
      <c r="L55" s="38">
        <v>0</v>
      </c>
      <c s="32">
        <f>ROUND(ROUND(L55,2)*ROUND(G55,3),2)</f>
      </c>
      <c s="36" t="s">
        <v>55</v>
      </c>
      <c>
        <f>(M55*21)/100</f>
      </c>
      <c t="s">
        <v>28</v>
      </c>
    </row>
    <row r="56" spans="1:5" ht="12.75">
      <c r="A56" s="35" t="s">
        <v>56</v>
      </c>
      <c r="E56" s="39" t="s">
        <v>3312</v>
      </c>
    </row>
    <row r="57" spans="1:5" ht="12.75">
      <c r="A57" s="35" t="s">
        <v>57</v>
      </c>
      <c r="E57" s="40" t="s">
        <v>5</v>
      </c>
    </row>
    <row r="58" spans="1:5" ht="38.25">
      <c r="A58" t="s">
        <v>58</v>
      </c>
      <c r="E58" s="39" t="s">
        <v>3313</v>
      </c>
    </row>
    <row r="59" spans="1:16" ht="12.75">
      <c r="A59" t="s">
        <v>50</v>
      </c>
      <c s="34" t="s">
        <v>319</v>
      </c>
      <c s="34" t="s">
        <v>3314</v>
      </c>
      <c s="35" t="s">
        <v>5</v>
      </c>
      <c s="6" t="s">
        <v>3315</v>
      </c>
      <c s="36" t="s">
        <v>232</v>
      </c>
      <c s="37">
        <v>1</v>
      </c>
      <c s="36">
        <v>0</v>
      </c>
      <c s="36">
        <f>ROUND(G59*H59,6)</f>
      </c>
      <c r="L59" s="38">
        <v>0</v>
      </c>
      <c s="32">
        <f>ROUND(ROUND(L59,2)*ROUND(G59,3),2)</f>
      </c>
      <c s="36" t="s">
        <v>55</v>
      </c>
      <c>
        <f>(M59*21)/100</f>
      </c>
      <c t="s">
        <v>28</v>
      </c>
    </row>
    <row r="60" spans="1:5" ht="12.75">
      <c r="A60" s="35" t="s">
        <v>56</v>
      </c>
      <c r="E60" s="39" t="s">
        <v>3315</v>
      </c>
    </row>
    <row r="61" spans="1:5" ht="12.75">
      <c r="A61" s="35" t="s">
        <v>57</v>
      </c>
      <c r="E61" s="40" t="s">
        <v>5</v>
      </c>
    </row>
    <row r="62" spans="1:5" ht="38.25">
      <c r="A62" t="s">
        <v>58</v>
      </c>
      <c r="E62" s="39" t="s">
        <v>3316</v>
      </c>
    </row>
    <row r="63" spans="1:16" ht="12.75">
      <c r="A63" t="s">
        <v>50</v>
      </c>
      <c s="34" t="s">
        <v>323</v>
      </c>
      <c s="34" t="s">
        <v>3317</v>
      </c>
      <c s="35" t="s">
        <v>5</v>
      </c>
      <c s="6" t="s">
        <v>3318</v>
      </c>
      <c s="36" t="s">
        <v>232</v>
      </c>
      <c s="37">
        <v>1</v>
      </c>
      <c s="36">
        <v>0</v>
      </c>
      <c s="36">
        <f>ROUND(G63*H63,6)</f>
      </c>
      <c r="L63" s="38">
        <v>0</v>
      </c>
      <c s="32">
        <f>ROUND(ROUND(L63,2)*ROUND(G63,3),2)</f>
      </c>
      <c s="36" t="s">
        <v>55</v>
      </c>
      <c>
        <f>(M63*21)/100</f>
      </c>
      <c t="s">
        <v>28</v>
      </c>
    </row>
    <row r="64" spans="1:5" ht="12.75">
      <c r="A64" s="35" t="s">
        <v>56</v>
      </c>
      <c r="E64" s="39" t="s">
        <v>3318</v>
      </c>
    </row>
    <row r="65" spans="1:5" ht="12.75">
      <c r="A65" s="35" t="s">
        <v>57</v>
      </c>
      <c r="E65" s="40" t="s">
        <v>5</v>
      </c>
    </row>
    <row r="66" spans="1:5" ht="38.25">
      <c r="A66" t="s">
        <v>58</v>
      </c>
      <c r="E66" s="39" t="s">
        <v>3319</v>
      </c>
    </row>
    <row r="67" spans="1:16" ht="12.75">
      <c r="A67" t="s">
        <v>50</v>
      </c>
      <c s="34" t="s">
        <v>327</v>
      </c>
      <c s="34" t="s">
        <v>3320</v>
      </c>
      <c s="35" t="s">
        <v>5</v>
      </c>
      <c s="6" t="s">
        <v>3321</v>
      </c>
      <c s="36" t="s">
        <v>232</v>
      </c>
      <c s="37">
        <v>1</v>
      </c>
      <c s="36">
        <v>0</v>
      </c>
      <c s="36">
        <f>ROUND(G67*H67,6)</f>
      </c>
      <c r="L67" s="38">
        <v>0</v>
      </c>
      <c s="32">
        <f>ROUND(ROUND(L67,2)*ROUND(G67,3),2)</f>
      </c>
      <c s="36" t="s">
        <v>55</v>
      </c>
      <c>
        <f>(M67*21)/100</f>
      </c>
      <c t="s">
        <v>28</v>
      </c>
    </row>
    <row r="68" spans="1:5" ht="12.75">
      <c r="A68" s="35" t="s">
        <v>56</v>
      </c>
      <c r="E68" s="39" t="s">
        <v>3321</v>
      </c>
    </row>
    <row r="69" spans="1:5" ht="12.75">
      <c r="A69" s="35" t="s">
        <v>57</v>
      </c>
      <c r="E69" s="40" t="s">
        <v>5</v>
      </c>
    </row>
    <row r="70" spans="1:5" ht="38.25">
      <c r="A70" t="s">
        <v>58</v>
      </c>
      <c r="E70" s="39" t="s">
        <v>3322</v>
      </c>
    </row>
    <row r="71" spans="1:16" ht="12.75">
      <c r="A71" t="s">
        <v>50</v>
      </c>
      <c s="34" t="s">
        <v>332</v>
      </c>
      <c s="34" t="s">
        <v>3323</v>
      </c>
      <c s="35" t="s">
        <v>5</v>
      </c>
      <c s="6" t="s">
        <v>3324</v>
      </c>
      <c s="36" t="s">
        <v>232</v>
      </c>
      <c s="37">
        <v>1</v>
      </c>
      <c s="36">
        <v>0</v>
      </c>
      <c s="36">
        <f>ROUND(G71*H71,6)</f>
      </c>
      <c r="L71" s="38">
        <v>0</v>
      </c>
      <c s="32">
        <f>ROUND(ROUND(L71,2)*ROUND(G71,3),2)</f>
      </c>
      <c s="36" t="s">
        <v>55</v>
      </c>
      <c>
        <f>(M71*21)/100</f>
      </c>
      <c t="s">
        <v>28</v>
      </c>
    </row>
    <row r="72" spans="1:5" ht="12.75">
      <c r="A72" s="35" t="s">
        <v>56</v>
      </c>
      <c r="E72" s="39" t="s">
        <v>3324</v>
      </c>
    </row>
    <row r="73" spans="1:5" ht="12.75">
      <c r="A73" s="35" t="s">
        <v>57</v>
      </c>
      <c r="E73" s="40" t="s">
        <v>5</v>
      </c>
    </row>
    <row r="74" spans="1:5" ht="38.25">
      <c r="A74" t="s">
        <v>58</v>
      </c>
      <c r="E74" s="39" t="s">
        <v>3325</v>
      </c>
    </row>
    <row r="75" spans="1:16" ht="12.75">
      <c r="A75" t="s">
        <v>50</v>
      </c>
      <c s="34" t="s">
        <v>336</v>
      </c>
      <c s="34" t="s">
        <v>3326</v>
      </c>
      <c s="35" t="s">
        <v>5</v>
      </c>
      <c s="6" t="s">
        <v>3324</v>
      </c>
      <c s="36" t="s">
        <v>232</v>
      </c>
      <c s="37">
        <v>1</v>
      </c>
      <c s="36">
        <v>0</v>
      </c>
      <c s="36">
        <f>ROUND(G75*H75,6)</f>
      </c>
      <c r="L75" s="38">
        <v>0</v>
      </c>
      <c s="32">
        <f>ROUND(ROUND(L75,2)*ROUND(G75,3),2)</f>
      </c>
      <c s="36" t="s">
        <v>55</v>
      </c>
      <c>
        <f>(M75*21)/100</f>
      </c>
      <c t="s">
        <v>28</v>
      </c>
    </row>
    <row r="76" spans="1:5" ht="12.75">
      <c r="A76" s="35" t="s">
        <v>56</v>
      </c>
      <c r="E76" s="39" t="s">
        <v>3324</v>
      </c>
    </row>
    <row r="77" spans="1:5" ht="12.75">
      <c r="A77" s="35" t="s">
        <v>57</v>
      </c>
      <c r="E77" s="40" t="s">
        <v>5</v>
      </c>
    </row>
    <row r="78" spans="1:5" ht="38.25">
      <c r="A78" t="s">
        <v>58</v>
      </c>
      <c r="E78" s="39" t="s">
        <v>3327</v>
      </c>
    </row>
    <row r="79" spans="1:16" ht="12.75">
      <c r="A79" t="s">
        <v>50</v>
      </c>
      <c s="34" t="s">
        <v>340</v>
      </c>
      <c s="34" t="s">
        <v>3328</v>
      </c>
      <c s="35" t="s">
        <v>5</v>
      </c>
      <c s="6" t="s">
        <v>3324</v>
      </c>
      <c s="36" t="s">
        <v>232</v>
      </c>
      <c s="37">
        <v>1</v>
      </c>
      <c s="36">
        <v>0</v>
      </c>
      <c s="36">
        <f>ROUND(G79*H79,6)</f>
      </c>
      <c r="L79" s="38">
        <v>0</v>
      </c>
      <c s="32">
        <f>ROUND(ROUND(L79,2)*ROUND(G79,3),2)</f>
      </c>
      <c s="36" t="s">
        <v>55</v>
      </c>
      <c>
        <f>(M79*21)/100</f>
      </c>
      <c t="s">
        <v>28</v>
      </c>
    </row>
    <row r="80" spans="1:5" ht="12.75">
      <c r="A80" s="35" t="s">
        <v>56</v>
      </c>
      <c r="E80" s="39" t="s">
        <v>3324</v>
      </c>
    </row>
    <row r="81" spans="1:5" ht="12.75">
      <c r="A81" s="35" t="s">
        <v>57</v>
      </c>
      <c r="E81" s="40" t="s">
        <v>5</v>
      </c>
    </row>
    <row r="82" spans="1:5" ht="38.25">
      <c r="A82" t="s">
        <v>58</v>
      </c>
      <c r="E82" s="39" t="s">
        <v>3329</v>
      </c>
    </row>
    <row r="83" spans="1:16" ht="12.75">
      <c r="A83" t="s">
        <v>50</v>
      </c>
      <c s="34" t="s">
        <v>344</v>
      </c>
      <c s="34" t="s">
        <v>3330</v>
      </c>
      <c s="35" t="s">
        <v>5</v>
      </c>
      <c s="6" t="s">
        <v>3324</v>
      </c>
      <c s="36" t="s">
        <v>232</v>
      </c>
      <c s="37">
        <v>1</v>
      </c>
      <c s="36">
        <v>0</v>
      </c>
      <c s="36">
        <f>ROUND(G83*H83,6)</f>
      </c>
      <c r="L83" s="38">
        <v>0</v>
      </c>
      <c s="32">
        <f>ROUND(ROUND(L83,2)*ROUND(G83,3),2)</f>
      </c>
      <c s="36" t="s">
        <v>55</v>
      </c>
      <c>
        <f>(M83*21)/100</f>
      </c>
      <c t="s">
        <v>28</v>
      </c>
    </row>
    <row r="84" spans="1:5" ht="12.75">
      <c r="A84" s="35" t="s">
        <v>56</v>
      </c>
      <c r="E84" s="39" t="s">
        <v>3324</v>
      </c>
    </row>
    <row r="85" spans="1:5" ht="12.75">
      <c r="A85" s="35" t="s">
        <v>57</v>
      </c>
      <c r="E85" s="40" t="s">
        <v>5</v>
      </c>
    </row>
    <row r="86" spans="1:5" ht="38.25">
      <c r="A86" t="s">
        <v>58</v>
      </c>
      <c r="E86" s="39" t="s">
        <v>3331</v>
      </c>
    </row>
    <row r="87" spans="1:16" ht="12.75">
      <c r="A87" t="s">
        <v>50</v>
      </c>
      <c s="34" t="s">
        <v>349</v>
      </c>
      <c s="34" t="s">
        <v>3332</v>
      </c>
      <c s="35" t="s">
        <v>5</v>
      </c>
      <c s="6" t="s">
        <v>3324</v>
      </c>
      <c s="36" t="s">
        <v>232</v>
      </c>
      <c s="37">
        <v>1</v>
      </c>
      <c s="36">
        <v>0</v>
      </c>
      <c s="36">
        <f>ROUND(G87*H87,6)</f>
      </c>
      <c r="L87" s="38">
        <v>0</v>
      </c>
      <c s="32">
        <f>ROUND(ROUND(L87,2)*ROUND(G87,3),2)</f>
      </c>
      <c s="36" t="s">
        <v>55</v>
      </c>
      <c>
        <f>(M87*21)/100</f>
      </c>
      <c t="s">
        <v>28</v>
      </c>
    </row>
    <row r="88" spans="1:5" ht="12.75">
      <c r="A88" s="35" t="s">
        <v>56</v>
      </c>
      <c r="E88" s="39" t="s">
        <v>3324</v>
      </c>
    </row>
    <row r="89" spans="1:5" ht="12.75">
      <c r="A89" s="35" t="s">
        <v>57</v>
      </c>
      <c r="E89" s="40" t="s">
        <v>5</v>
      </c>
    </row>
    <row r="90" spans="1:5" ht="38.25">
      <c r="A90" t="s">
        <v>58</v>
      </c>
      <c r="E90" s="39" t="s">
        <v>3333</v>
      </c>
    </row>
    <row r="91" spans="1:16" ht="12.75">
      <c r="A91" t="s">
        <v>50</v>
      </c>
      <c s="34" t="s">
        <v>353</v>
      </c>
      <c s="34" t="s">
        <v>3334</v>
      </c>
      <c s="35" t="s">
        <v>5</v>
      </c>
      <c s="6" t="s">
        <v>3324</v>
      </c>
      <c s="36" t="s">
        <v>232</v>
      </c>
      <c s="37">
        <v>1</v>
      </c>
      <c s="36">
        <v>0</v>
      </c>
      <c s="36">
        <f>ROUND(G91*H91,6)</f>
      </c>
      <c r="L91" s="38">
        <v>0</v>
      </c>
      <c s="32">
        <f>ROUND(ROUND(L91,2)*ROUND(G91,3),2)</f>
      </c>
      <c s="36" t="s">
        <v>55</v>
      </c>
      <c>
        <f>(M91*21)/100</f>
      </c>
      <c t="s">
        <v>28</v>
      </c>
    </row>
    <row r="92" spans="1:5" ht="12.75">
      <c r="A92" s="35" t="s">
        <v>56</v>
      </c>
      <c r="E92" s="39" t="s">
        <v>3324</v>
      </c>
    </row>
    <row r="93" spans="1:5" ht="12.75">
      <c r="A93" s="35" t="s">
        <v>57</v>
      </c>
      <c r="E93" s="40" t="s">
        <v>5</v>
      </c>
    </row>
    <row r="94" spans="1:5" ht="38.25">
      <c r="A94" t="s">
        <v>58</v>
      </c>
      <c r="E94" s="39" t="s">
        <v>3335</v>
      </c>
    </row>
    <row r="95" spans="1:16" ht="12.75">
      <c r="A95" t="s">
        <v>50</v>
      </c>
      <c s="34" t="s">
        <v>358</v>
      </c>
      <c s="34" t="s">
        <v>3336</v>
      </c>
      <c s="35" t="s">
        <v>5</v>
      </c>
      <c s="6" t="s">
        <v>3324</v>
      </c>
      <c s="36" t="s">
        <v>232</v>
      </c>
      <c s="37">
        <v>1</v>
      </c>
      <c s="36">
        <v>0</v>
      </c>
      <c s="36">
        <f>ROUND(G95*H95,6)</f>
      </c>
      <c r="L95" s="38">
        <v>0</v>
      </c>
      <c s="32">
        <f>ROUND(ROUND(L95,2)*ROUND(G95,3),2)</f>
      </c>
      <c s="36" t="s">
        <v>55</v>
      </c>
      <c>
        <f>(M95*21)/100</f>
      </c>
      <c t="s">
        <v>28</v>
      </c>
    </row>
    <row r="96" spans="1:5" ht="12.75">
      <c r="A96" s="35" t="s">
        <v>56</v>
      </c>
      <c r="E96" s="39" t="s">
        <v>3324</v>
      </c>
    </row>
    <row r="97" spans="1:5" ht="12.75">
      <c r="A97" s="35" t="s">
        <v>57</v>
      </c>
      <c r="E97" s="40" t="s">
        <v>5</v>
      </c>
    </row>
    <row r="98" spans="1:5" ht="38.25">
      <c r="A98" t="s">
        <v>58</v>
      </c>
      <c r="E98" s="39" t="s">
        <v>3337</v>
      </c>
    </row>
    <row r="99" spans="1:13" ht="12.75">
      <c r="A99" t="s">
        <v>47</v>
      </c>
      <c r="C99" s="31" t="s">
        <v>3338</v>
      </c>
      <c r="E99" s="33" t="s">
        <v>2569</v>
      </c>
      <c r="J99" s="32">
        <f>0</f>
      </c>
      <c s="32">
        <f>0</f>
      </c>
      <c s="32">
        <f>0+L100+L104+L108+L112</f>
      </c>
      <c s="32">
        <f>0+M100+M104+M108+M112</f>
      </c>
    </row>
    <row r="100" spans="1:16" ht="25.5">
      <c r="A100" t="s">
        <v>50</v>
      </c>
      <c s="34" t="s">
        <v>362</v>
      </c>
      <c s="34" t="s">
        <v>3339</v>
      </c>
      <c s="35" t="s">
        <v>5</v>
      </c>
      <c s="6" t="s">
        <v>2585</v>
      </c>
      <c s="36" t="s">
        <v>232</v>
      </c>
      <c s="37">
        <v>44</v>
      </c>
      <c s="36">
        <v>0</v>
      </c>
      <c s="36">
        <f>ROUND(G100*H100,6)</f>
      </c>
      <c r="L100" s="38">
        <v>0</v>
      </c>
      <c s="32">
        <f>ROUND(ROUND(L100,2)*ROUND(G100,3),2)</f>
      </c>
      <c s="36" t="s">
        <v>55</v>
      </c>
      <c>
        <f>(M100*21)/100</f>
      </c>
      <c t="s">
        <v>28</v>
      </c>
    </row>
    <row r="101" spans="1:5" ht="25.5">
      <c r="A101" s="35" t="s">
        <v>56</v>
      </c>
      <c r="E101" s="39" t="s">
        <v>2585</v>
      </c>
    </row>
    <row r="102" spans="1:5" ht="12.75">
      <c r="A102" s="35" t="s">
        <v>57</v>
      </c>
      <c r="E102" s="40" t="s">
        <v>5</v>
      </c>
    </row>
    <row r="103" spans="1:5" ht="140.25">
      <c r="A103" t="s">
        <v>58</v>
      </c>
      <c r="E103" s="39" t="s">
        <v>2572</v>
      </c>
    </row>
    <row r="104" spans="1:16" ht="12.75">
      <c r="A104" t="s">
        <v>50</v>
      </c>
      <c s="34" t="s">
        <v>367</v>
      </c>
      <c s="34" t="s">
        <v>3340</v>
      </c>
      <c s="35" t="s">
        <v>5</v>
      </c>
      <c s="6" t="s">
        <v>2571</v>
      </c>
      <c s="36" t="s">
        <v>232</v>
      </c>
      <c s="37">
        <v>20</v>
      </c>
      <c s="36">
        <v>0</v>
      </c>
      <c s="36">
        <f>ROUND(G104*H104,6)</f>
      </c>
      <c r="L104" s="38">
        <v>0</v>
      </c>
      <c s="32">
        <f>ROUND(ROUND(L104,2)*ROUND(G104,3),2)</f>
      </c>
      <c s="36" t="s">
        <v>55</v>
      </c>
      <c>
        <f>(M104*21)/100</f>
      </c>
      <c t="s">
        <v>28</v>
      </c>
    </row>
    <row r="105" spans="1:5" ht="12.75">
      <c r="A105" s="35" t="s">
        <v>56</v>
      </c>
      <c r="E105" s="39" t="s">
        <v>2571</v>
      </c>
    </row>
    <row r="106" spans="1:5" ht="12.75">
      <c r="A106" s="35" t="s">
        <v>57</v>
      </c>
      <c r="E106" s="40" t="s">
        <v>5</v>
      </c>
    </row>
    <row r="107" spans="1:5" ht="140.25">
      <c r="A107" t="s">
        <v>58</v>
      </c>
      <c r="E107" s="39" t="s">
        <v>2572</v>
      </c>
    </row>
    <row r="108" spans="1:16" ht="12.75">
      <c r="A108" t="s">
        <v>50</v>
      </c>
      <c s="34" t="s">
        <v>372</v>
      </c>
      <c s="34" t="s">
        <v>3341</v>
      </c>
      <c s="35" t="s">
        <v>5</v>
      </c>
      <c s="6" t="s">
        <v>2574</v>
      </c>
      <c s="36" t="s">
        <v>232</v>
      </c>
      <c s="37">
        <v>30</v>
      </c>
      <c s="36">
        <v>0</v>
      </c>
      <c s="36">
        <f>ROUND(G108*H108,6)</f>
      </c>
      <c r="L108" s="38">
        <v>0</v>
      </c>
      <c s="32">
        <f>ROUND(ROUND(L108,2)*ROUND(G108,3),2)</f>
      </c>
      <c s="36" t="s">
        <v>55</v>
      </c>
      <c>
        <f>(M108*21)/100</f>
      </c>
      <c t="s">
        <v>28</v>
      </c>
    </row>
    <row r="109" spans="1:5" ht="12.75">
      <c r="A109" s="35" t="s">
        <v>56</v>
      </c>
      <c r="E109" s="39" t="s">
        <v>2574</v>
      </c>
    </row>
    <row r="110" spans="1:5" ht="12.75">
      <c r="A110" s="35" t="s">
        <v>57</v>
      </c>
      <c r="E110" s="40" t="s">
        <v>5</v>
      </c>
    </row>
    <row r="111" spans="1:5" ht="140.25">
      <c r="A111" t="s">
        <v>58</v>
      </c>
      <c r="E111" s="39" t="s">
        <v>2572</v>
      </c>
    </row>
    <row r="112" spans="1:16" ht="12.75">
      <c r="A112" t="s">
        <v>50</v>
      </c>
      <c s="34" t="s">
        <v>376</v>
      </c>
      <c s="34" t="s">
        <v>3342</v>
      </c>
      <c s="35" t="s">
        <v>5</v>
      </c>
      <c s="6" t="s">
        <v>2580</v>
      </c>
      <c s="36" t="s">
        <v>232</v>
      </c>
      <c s="37">
        <v>3</v>
      </c>
      <c s="36">
        <v>0</v>
      </c>
      <c s="36">
        <f>ROUND(G112*H112,6)</f>
      </c>
      <c r="L112" s="38">
        <v>0</v>
      </c>
      <c s="32">
        <f>ROUND(ROUND(L112,2)*ROUND(G112,3),2)</f>
      </c>
      <c s="36" t="s">
        <v>55</v>
      </c>
      <c>
        <f>(M112*21)/100</f>
      </c>
      <c t="s">
        <v>28</v>
      </c>
    </row>
    <row r="113" spans="1:5" ht="12.75">
      <c r="A113" s="35" t="s">
        <v>56</v>
      </c>
      <c r="E113" s="39" t="s">
        <v>2580</v>
      </c>
    </row>
    <row r="114" spans="1:5" ht="12.75">
      <c r="A114" s="35" t="s">
        <v>57</v>
      </c>
      <c r="E114" s="40" t="s">
        <v>5</v>
      </c>
    </row>
    <row r="115" spans="1:5" ht="140.25">
      <c r="A115" t="s">
        <v>58</v>
      </c>
      <c r="E115" s="39" t="s">
        <v>2572</v>
      </c>
    </row>
    <row r="116" spans="1:13" ht="12.75">
      <c r="A116" t="s">
        <v>47</v>
      </c>
      <c r="C116" s="31" t="s">
        <v>3343</v>
      </c>
      <c r="E116" s="33" t="s">
        <v>2591</v>
      </c>
      <c r="J116" s="32">
        <f>0</f>
      </c>
      <c s="32">
        <f>0</f>
      </c>
      <c s="32">
        <f>0+L117+L121+L125+L129+L133+L137+L141+L145+L149</f>
      </c>
      <c s="32">
        <f>0+M117+M121+M125+M129+M133+M137+M141+M145+M149</f>
      </c>
    </row>
    <row r="117" spans="1:16" ht="12.75">
      <c r="A117" t="s">
        <v>50</v>
      </c>
      <c s="34" t="s">
        <v>380</v>
      </c>
      <c s="34" t="s">
        <v>3344</v>
      </c>
      <c s="35" t="s">
        <v>5</v>
      </c>
      <c s="6" t="s">
        <v>3345</v>
      </c>
      <c s="36" t="s">
        <v>232</v>
      </c>
      <c s="37">
        <v>2</v>
      </c>
      <c s="36">
        <v>0</v>
      </c>
      <c s="36">
        <f>ROUND(G117*H117,6)</f>
      </c>
      <c r="L117" s="38">
        <v>0</v>
      </c>
      <c s="32">
        <f>ROUND(ROUND(L117,2)*ROUND(G117,3),2)</f>
      </c>
      <c s="36" t="s">
        <v>55</v>
      </c>
      <c>
        <f>(M117*21)/100</f>
      </c>
      <c t="s">
        <v>28</v>
      </c>
    </row>
    <row r="118" spans="1:5" ht="12.75">
      <c r="A118" s="35" t="s">
        <v>56</v>
      </c>
      <c r="E118" s="39" t="s">
        <v>3345</v>
      </c>
    </row>
    <row r="119" spans="1:5" ht="12.75">
      <c r="A119" s="35" t="s">
        <v>57</v>
      </c>
      <c r="E119" s="40" t="s">
        <v>5</v>
      </c>
    </row>
    <row r="120" spans="1:5" ht="102">
      <c r="A120" t="s">
        <v>58</v>
      </c>
      <c r="E120" s="39" t="s">
        <v>2594</v>
      </c>
    </row>
    <row r="121" spans="1:16" ht="12.75">
      <c r="A121" t="s">
        <v>50</v>
      </c>
      <c s="34" t="s">
        <v>384</v>
      </c>
      <c s="34" t="s">
        <v>3346</v>
      </c>
      <c s="35" t="s">
        <v>5</v>
      </c>
      <c s="6" t="s">
        <v>2593</v>
      </c>
      <c s="36" t="s">
        <v>232</v>
      </c>
      <c s="37">
        <v>4</v>
      </c>
      <c s="36">
        <v>0</v>
      </c>
      <c s="36">
        <f>ROUND(G121*H121,6)</f>
      </c>
      <c r="L121" s="38">
        <v>0</v>
      </c>
      <c s="32">
        <f>ROUND(ROUND(L121,2)*ROUND(G121,3),2)</f>
      </c>
      <c s="36" t="s">
        <v>55</v>
      </c>
      <c>
        <f>(M121*21)/100</f>
      </c>
      <c t="s">
        <v>28</v>
      </c>
    </row>
    <row r="122" spans="1:5" ht="12.75">
      <c r="A122" s="35" t="s">
        <v>56</v>
      </c>
      <c r="E122" s="39" t="s">
        <v>2593</v>
      </c>
    </row>
    <row r="123" spans="1:5" ht="12.75">
      <c r="A123" s="35" t="s">
        <v>57</v>
      </c>
      <c r="E123" s="40" t="s">
        <v>5</v>
      </c>
    </row>
    <row r="124" spans="1:5" ht="102">
      <c r="A124" t="s">
        <v>58</v>
      </c>
      <c r="E124" s="39" t="s">
        <v>2594</v>
      </c>
    </row>
    <row r="125" spans="1:16" ht="12.75">
      <c r="A125" t="s">
        <v>50</v>
      </c>
      <c s="34" t="s">
        <v>388</v>
      </c>
      <c s="34" t="s">
        <v>3347</v>
      </c>
      <c s="35" t="s">
        <v>5</v>
      </c>
      <c s="6" t="s">
        <v>2596</v>
      </c>
      <c s="36" t="s">
        <v>232</v>
      </c>
      <c s="37">
        <v>13</v>
      </c>
      <c s="36">
        <v>0</v>
      </c>
      <c s="36">
        <f>ROUND(G125*H125,6)</f>
      </c>
      <c r="L125" s="38">
        <v>0</v>
      </c>
      <c s="32">
        <f>ROUND(ROUND(L125,2)*ROUND(G125,3),2)</f>
      </c>
      <c s="36" t="s">
        <v>55</v>
      </c>
      <c>
        <f>(M125*21)/100</f>
      </c>
      <c t="s">
        <v>28</v>
      </c>
    </row>
    <row r="126" spans="1:5" ht="12.75">
      <c r="A126" s="35" t="s">
        <v>56</v>
      </c>
      <c r="E126" s="39" t="s">
        <v>2596</v>
      </c>
    </row>
    <row r="127" spans="1:5" ht="12.75">
      <c r="A127" s="35" t="s">
        <v>57</v>
      </c>
      <c r="E127" s="40" t="s">
        <v>5</v>
      </c>
    </row>
    <row r="128" spans="1:5" ht="102">
      <c r="A128" t="s">
        <v>58</v>
      </c>
      <c r="E128" s="39" t="s">
        <v>2594</v>
      </c>
    </row>
    <row r="129" spans="1:16" ht="12.75">
      <c r="A129" t="s">
        <v>50</v>
      </c>
      <c s="34" t="s">
        <v>393</v>
      </c>
      <c s="34" t="s">
        <v>3348</v>
      </c>
      <c s="35" t="s">
        <v>5</v>
      </c>
      <c s="6" t="s">
        <v>2598</v>
      </c>
      <c s="36" t="s">
        <v>232</v>
      </c>
      <c s="37">
        <v>8</v>
      </c>
      <c s="36">
        <v>0</v>
      </c>
      <c s="36">
        <f>ROUND(G129*H129,6)</f>
      </c>
      <c r="L129" s="38">
        <v>0</v>
      </c>
      <c s="32">
        <f>ROUND(ROUND(L129,2)*ROUND(G129,3),2)</f>
      </c>
      <c s="36" t="s">
        <v>55</v>
      </c>
      <c>
        <f>(M129*21)/100</f>
      </c>
      <c t="s">
        <v>28</v>
      </c>
    </row>
    <row r="130" spans="1:5" ht="12.75">
      <c r="A130" s="35" t="s">
        <v>56</v>
      </c>
      <c r="E130" s="39" t="s">
        <v>2598</v>
      </c>
    </row>
    <row r="131" spans="1:5" ht="12.75">
      <c r="A131" s="35" t="s">
        <v>57</v>
      </c>
      <c r="E131" s="40" t="s">
        <v>5</v>
      </c>
    </row>
    <row r="132" spans="1:5" ht="102">
      <c r="A132" t="s">
        <v>58</v>
      </c>
      <c r="E132" s="39" t="s">
        <v>2594</v>
      </c>
    </row>
    <row r="133" spans="1:16" ht="12.75">
      <c r="A133" t="s">
        <v>50</v>
      </c>
      <c s="34" t="s">
        <v>397</v>
      </c>
      <c s="34" t="s">
        <v>3349</v>
      </c>
      <c s="35" t="s">
        <v>5</v>
      </c>
      <c s="6" t="s">
        <v>3350</v>
      </c>
      <c s="36" t="s">
        <v>232</v>
      </c>
      <c s="37">
        <v>2</v>
      </c>
      <c s="36">
        <v>0</v>
      </c>
      <c s="36">
        <f>ROUND(G133*H133,6)</f>
      </c>
      <c r="L133" s="38">
        <v>0</v>
      </c>
      <c s="32">
        <f>ROUND(ROUND(L133,2)*ROUND(G133,3),2)</f>
      </c>
      <c s="36" t="s">
        <v>55</v>
      </c>
      <c>
        <f>(M133*21)/100</f>
      </c>
      <c t="s">
        <v>28</v>
      </c>
    </row>
    <row r="134" spans="1:5" ht="12.75">
      <c r="A134" s="35" t="s">
        <v>56</v>
      </c>
      <c r="E134" s="39" t="s">
        <v>3350</v>
      </c>
    </row>
    <row r="135" spans="1:5" ht="12.75">
      <c r="A135" s="35" t="s">
        <v>57</v>
      </c>
      <c r="E135" s="40" t="s">
        <v>5</v>
      </c>
    </row>
    <row r="136" spans="1:5" ht="102">
      <c r="A136" t="s">
        <v>58</v>
      </c>
      <c r="E136" s="39" t="s">
        <v>2594</v>
      </c>
    </row>
    <row r="137" spans="1:16" ht="12.75">
      <c r="A137" t="s">
        <v>50</v>
      </c>
      <c s="34" t="s">
        <v>401</v>
      </c>
      <c s="34" t="s">
        <v>3351</v>
      </c>
      <c s="35" t="s">
        <v>5</v>
      </c>
      <c s="6" t="s">
        <v>2600</v>
      </c>
      <c s="36" t="s">
        <v>232</v>
      </c>
      <c s="37">
        <v>3</v>
      </c>
      <c s="36">
        <v>0</v>
      </c>
      <c s="36">
        <f>ROUND(G137*H137,6)</f>
      </c>
      <c r="L137" s="38">
        <v>0</v>
      </c>
      <c s="32">
        <f>ROUND(ROUND(L137,2)*ROUND(G137,3),2)</f>
      </c>
      <c s="36" t="s">
        <v>55</v>
      </c>
      <c>
        <f>(M137*21)/100</f>
      </c>
      <c t="s">
        <v>28</v>
      </c>
    </row>
    <row r="138" spans="1:5" ht="12.75">
      <c r="A138" s="35" t="s">
        <v>56</v>
      </c>
      <c r="E138" s="39" t="s">
        <v>2600</v>
      </c>
    </row>
    <row r="139" spans="1:5" ht="12.75">
      <c r="A139" s="35" t="s">
        <v>57</v>
      </c>
      <c r="E139" s="40" t="s">
        <v>5</v>
      </c>
    </row>
    <row r="140" spans="1:5" ht="102">
      <c r="A140" t="s">
        <v>58</v>
      </c>
      <c r="E140" s="39" t="s">
        <v>2594</v>
      </c>
    </row>
    <row r="141" spans="1:16" ht="12.75">
      <c r="A141" t="s">
        <v>50</v>
      </c>
      <c s="34" t="s">
        <v>405</v>
      </c>
      <c s="34" t="s">
        <v>3352</v>
      </c>
      <c s="35" t="s">
        <v>5</v>
      </c>
      <c s="6" t="s">
        <v>3353</v>
      </c>
      <c s="36" t="s">
        <v>232</v>
      </c>
      <c s="37">
        <v>7</v>
      </c>
      <c s="36">
        <v>0</v>
      </c>
      <c s="36">
        <f>ROUND(G141*H141,6)</f>
      </c>
      <c r="L141" s="38">
        <v>0</v>
      </c>
      <c s="32">
        <f>ROUND(ROUND(L141,2)*ROUND(G141,3),2)</f>
      </c>
      <c s="36" t="s">
        <v>55</v>
      </c>
      <c>
        <f>(M141*21)/100</f>
      </c>
      <c t="s">
        <v>28</v>
      </c>
    </row>
    <row r="142" spans="1:5" ht="12.75">
      <c r="A142" s="35" t="s">
        <v>56</v>
      </c>
      <c r="E142" s="39" t="s">
        <v>3353</v>
      </c>
    </row>
    <row r="143" spans="1:5" ht="12.75">
      <c r="A143" s="35" t="s">
        <v>57</v>
      </c>
      <c r="E143" s="40" t="s">
        <v>5</v>
      </c>
    </row>
    <row r="144" spans="1:5" ht="102">
      <c r="A144" t="s">
        <v>58</v>
      </c>
      <c r="E144" s="39" t="s">
        <v>2594</v>
      </c>
    </row>
    <row r="145" spans="1:16" ht="12.75">
      <c r="A145" t="s">
        <v>50</v>
      </c>
      <c s="34" t="s">
        <v>408</v>
      </c>
      <c s="34" t="s">
        <v>3354</v>
      </c>
      <c s="35" t="s">
        <v>5</v>
      </c>
      <c s="6" t="s">
        <v>3355</v>
      </c>
      <c s="36" t="s">
        <v>232</v>
      </c>
      <c s="37">
        <v>2</v>
      </c>
      <c s="36">
        <v>0</v>
      </c>
      <c s="36">
        <f>ROUND(G145*H145,6)</f>
      </c>
      <c r="L145" s="38">
        <v>0</v>
      </c>
      <c s="32">
        <f>ROUND(ROUND(L145,2)*ROUND(G145,3),2)</f>
      </c>
      <c s="36" t="s">
        <v>55</v>
      </c>
      <c>
        <f>(M145*21)/100</f>
      </c>
      <c t="s">
        <v>28</v>
      </c>
    </row>
    <row r="146" spans="1:5" ht="12.75">
      <c r="A146" s="35" t="s">
        <v>56</v>
      </c>
      <c r="E146" s="39" t="s">
        <v>3355</v>
      </c>
    </row>
    <row r="147" spans="1:5" ht="12.75">
      <c r="A147" s="35" t="s">
        <v>57</v>
      </c>
      <c r="E147" s="40" t="s">
        <v>5</v>
      </c>
    </row>
    <row r="148" spans="1:5" ht="102">
      <c r="A148" t="s">
        <v>58</v>
      </c>
      <c r="E148" s="39" t="s">
        <v>2594</v>
      </c>
    </row>
    <row r="149" spans="1:16" ht="12.75">
      <c r="A149" t="s">
        <v>50</v>
      </c>
      <c s="34" t="s">
        <v>412</v>
      </c>
      <c s="34" t="s">
        <v>3356</v>
      </c>
      <c s="35" t="s">
        <v>5</v>
      </c>
      <c s="6" t="s">
        <v>3357</v>
      </c>
      <c s="36" t="s">
        <v>232</v>
      </c>
      <c s="37">
        <v>2</v>
      </c>
      <c s="36">
        <v>0</v>
      </c>
      <c s="36">
        <f>ROUND(G149*H149,6)</f>
      </c>
      <c r="L149" s="38">
        <v>0</v>
      </c>
      <c s="32">
        <f>ROUND(ROUND(L149,2)*ROUND(G149,3),2)</f>
      </c>
      <c s="36" t="s">
        <v>55</v>
      </c>
      <c>
        <f>(M149*21)/100</f>
      </c>
      <c t="s">
        <v>28</v>
      </c>
    </row>
    <row r="150" spans="1:5" ht="12.75">
      <c r="A150" s="35" t="s">
        <v>56</v>
      </c>
      <c r="E150" s="39" t="s">
        <v>3357</v>
      </c>
    </row>
    <row r="151" spans="1:5" ht="12.75">
      <c r="A151" s="35" t="s">
        <v>57</v>
      </c>
      <c r="E151" s="40" t="s">
        <v>5</v>
      </c>
    </row>
    <row r="152" spans="1:5" ht="102">
      <c r="A152" t="s">
        <v>58</v>
      </c>
      <c r="E152" s="39" t="s">
        <v>2594</v>
      </c>
    </row>
    <row r="153" spans="1:13" ht="12.75">
      <c r="A153" t="s">
        <v>47</v>
      </c>
      <c r="C153" s="31" t="s">
        <v>3358</v>
      </c>
      <c r="E153" s="33" t="s">
        <v>2602</v>
      </c>
      <c r="J153" s="32">
        <f>0</f>
      </c>
      <c s="32">
        <f>0</f>
      </c>
      <c s="32">
        <f>0+L154+L158+L162+L166</f>
      </c>
      <c s="32">
        <f>0+M154+M158+M162+M166</f>
      </c>
    </row>
    <row r="154" spans="1:16" ht="12.75">
      <c r="A154" t="s">
        <v>50</v>
      </c>
      <c s="34" t="s">
        <v>416</v>
      </c>
      <c s="34" t="s">
        <v>3359</v>
      </c>
      <c s="35" t="s">
        <v>5</v>
      </c>
      <c s="6" t="s">
        <v>2604</v>
      </c>
      <c s="36" t="s">
        <v>232</v>
      </c>
      <c s="37">
        <v>7</v>
      </c>
      <c s="36">
        <v>0</v>
      </c>
      <c s="36">
        <f>ROUND(G154*H154,6)</f>
      </c>
      <c r="L154" s="38">
        <v>0</v>
      </c>
      <c s="32">
        <f>ROUND(ROUND(L154,2)*ROUND(G154,3),2)</f>
      </c>
      <c s="36" t="s">
        <v>55</v>
      </c>
      <c>
        <f>(M154*21)/100</f>
      </c>
      <c t="s">
        <v>28</v>
      </c>
    </row>
    <row r="155" spans="1:5" ht="12.75">
      <c r="A155" s="35" t="s">
        <v>56</v>
      </c>
      <c r="E155" s="39" t="s">
        <v>2604</v>
      </c>
    </row>
    <row r="156" spans="1:5" ht="12.75">
      <c r="A156" s="35" t="s">
        <v>57</v>
      </c>
      <c r="E156" s="40" t="s">
        <v>5</v>
      </c>
    </row>
    <row r="157" spans="1:5" ht="102">
      <c r="A157" t="s">
        <v>58</v>
      </c>
      <c r="E157" s="39" t="s">
        <v>2605</v>
      </c>
    </row>
    <row r="158" spans="1:16" ht="12.75">
      <c r="A158" t="s">
        <v>50</v>
      </c>
      <c s="34" t="s">
        <v>421</v>
      </c>
      <c s="34" t="s">
        <v>3360</v>
      </c>
      <c s="35" t="s">
        <v>5</v>
      </c>
      <c s="6" t="s">
        <v>2624</v>
      </c>
      <c s="36" t="s">
        <v>232</v>
      </c>
      <c s="37">
        <v>1</v>
      </c>
      <c s="36">
        <v>0</v>
      </c>
      <c s="36">
        <f>ROUND(G158*H158,6)</f>
      </c>
      <c r="L158" s="38">
        <v>0</v>
      </c>
      <c s="32">
        <f>ROUND(ROUND(L158,2)*ROUND(G158,3),2)</f>
      </c>
      <c s="36" t="s">
        <v>55</v>
      </c>
      <c>
        <f>(M158*21)/100</f>
      </c>
      <c t="s">
        <v>28</v>
      </c>
    </row>
    <row r="159" spans="1:5" ht="12.75">
      <c r="A159" s="35" t="s">
        <v>56</v>
      </c>
      <c r="E159" s="39" t="s">
        <v>2624</v>
      </c>
    </row>
    <row r="160" spans="1:5" ht="12.75">
      <c r="A160" s="35" t="s">
        <v>57</v>
      </c>
      <c r="E160" s="40" t="s">
        <v>5</v>
      </c>
    </row>
    <row r="161" spans="1:5" ht="102">
      <c r="A161" t="s">
        <v>58</v>
      </c>
      <c r="E161" s="39" t="s">
        <v>2605</v>
      </c>
    </row>
    <row r="162" spans="1:16" ht="12.75">
      <c r="A162" t="s">
        <v>50</v>
      </c>
      <c s="34" t="s">
        <v>426</v>
      </c>
      <c s="34" t="s">
        <v>3361</v>
      </c>
      <c s="35" t="s">
        <v>5</v>
      </c>
      <c s="6" t="s">
        <v>3362</v>
      </c>
      <c s="36" t="s">
        <v>232</v>
      </c>
      <c s="37">
        <v>1</v>
      </c>
      <c s="36">
        <v>0</v>
      </c>
      <c s="36">
        <f>ROUND(G162*H162,6)</f>
      </c>
      <c r="L162" s="38">
        <v>0</v>
      </c>
      <c s="32">
        <f>ROUND(ROUND(L162,2)*ROUND(G162,3),2)</f>
      </c>
      <c s="36" t="s">
        <v>55</v>
      </c>
      <c>
        <f>(M162*21)/100</f>
      </c>
      <c t="s">
        <v>28</v>
      </c>
    </row>
    <row r="163" spans="1:5" ht="12.75">
      <c r="A163" s="35" t="s">
        <v>56</v>
      </c>
      <c r="E163" s="39" t="s">
        <v>3362</v>
      </c>
    </row>
    <row r="164" spans="1:5" ht="12.75">
      <c r="A164" s="35" t="s">
        <v>57</v>
      </c>
      <c r="E164" s="40" t="s">
        <v>5</v>
      </c>
    </row>
    <row r="165" spans="1:5" ht="102">
      <c r="A165" t="s">
        <v>58</v>
      </c>
      <c r="E165" s="39" t="s">
        <v>2605</v>
      </c>
    </row>
    <row r="166" spans="1:16" ht="12.75">
      <c r="A166" t="s">
        <v>50</v>
      </c>
      <c s="34" t="s">
        <v>431</v>
      </c>
      <c s="34" t="s">
        <v>3363</v>
      </c>
      <c s="35" t="s">
        <v>5</v>
      </c>
      <c s="6" t="s">
        <v>3364</v>
      </c>
      <c s="36" t="s">
        <v>232</v>
      </c>
      <c s="37">
        <v>1</v>
      </c>
      <c s="36">
        <v>0</v>
      </c>
      <c s="36">
        <f>ROUND(G166*H166,6)</f>
      </c>
      <c r="L166" s="38">
        <v>0</v>
      </c>
      <c s="32">
        <f>ROUND(ROUND(L166,2)*ROUND(G166,3),2)</f>
      </c>
      <c s="36" t="s">
        <v>55</v>
      </c>
      <c>
        <f>(M166*21)/100</f>
      </c>
      <c t="s">
        <v>28</v>
      </c>
    </row>
    <row r="167" spans="1:5" ht="12.75">
      <c r="A167" s="35" t="s">
        <v>56</v>
      </c>
      <c r="E167" s="39" t="s">
        <v>3364</v>
      </c>
    </row>
    <row r="168" spans="1:5" ht="12.75">
      <c r="A168" s="35" t="s">
        <v>57</v>
      </c>
      <c r="E168" s="40" t="s">
        <v>5</v>
      </c>
    </row>
    <row r="169" spans="1:5" ht="102">
      <c r="A169" t="s">
        <v>58</v>
      </c>
      <c r="E169" s="39" t="s">
        <v>2605</v>
      </c>
    </row>
    <row r="170" spans="1:13" ht="12.75">
      <c r="A170" t="s">
        <v>47</v>
      </c>
      <c r="C170" s="31" t="s">
        <v>3365</v>
      </c>
      <c r="E170" s="33" t="s">
        <v>2611</v>
      </c>
      <c r="J170" s="32">
        <f>0</f>
      </c>
      <c s="32">
        <f>0</f>
      </c>
      <c s="32">
        <f>0+L171+L175+L179</f>
      </c>
      <c s="32">
        <f>0+M171+M175+M179</f>
      </c>
    </row>
    <row r="171" spans="1:16" ht="12.75">
      <c r="A171" t="s">
        <v>50</v>
      </c>
      <c s="34" t="s">
        <v>435</v>
      </c>
      <c s="34" t="s">
        <v>3366</v>
      </c>
      <c s="35" t="s">
        <v>5</v>
      </c>
      <c s="6" t="s">
        <v>3367</v>
      </c>
      <c s="36" t="s">
        <v>232</v>
      </c>
      <c s="37">
        <v>2</v>
      </c>
      <c s="36">
        <v>0</v>
      </c>
      <c s="36">
        <f>ROUND(G171*H171,6)</f>
      </c>
      <c r="L171" s="38">
        <v>0</v>
      </c>
      <c s="32">
        <f>ROUND(ROUND(L171,2)*ROUND(G171,3),2)</f>
      </c>
      <c s="36" t="s">
        <v>55</v>
      </c>
      <c>
        <f>(M171*21)/100</f>
      </c>
      <c t="s">
        <v>28</v>
      </c>
    </row>
    <row r="172" spans="1:5" ht="12.75">
      <c r="A172" s="35" t="s">
        <v>56</v>
      </c>
      <c r="E172" s="39" t="s">
        <v>2620</v>
      </c>
    </row>
    <row r="173" spans="1:5" ht="12.75">
      <c r="A173" s="35" t="s">
        <v>57</v>
      </c>
      <c r="E173" s="40" t="s">
        <v>5</v>
      </c>
    </row>
    <row r="174" spans="1:5" ht="102">
      <c r="A174" t="s">
        <v>58</v>
      </c>
      <c r="E174" s="39" t="s">
        <v>2614</v>
      </c>
    </row>
    <row r="175" spans="1:16" ht="12.75">
      <c r="A175" t="s">
        <v>50</v>
      </c>
      <c s="34" t="s">
        <v>440</v>
      </c>
      <c s="34" t="s">
        <v>3368</v>
      </c>
      <c s="35" t="s">
        <v>5</v>
      </c>
      <c s="6" t="s">
        <v>2631</v>
      </c>
      <c s="36" t="s">
        <v>232</v>
      </c>
      <c s="37">
        <v>4</v>
      </c>
      <c s="36">
        <v>0</v>
      </c>
      <c s="36">
        <f>ROUND(G175*H175,6)</f>
      </c>
      <c r="L175" s="38">
        <v>0</v>
      </c>
      <c s="32">
        <f>ROUND(ROUND(L175,2)*ROUND(G175,3),2)</f>
      </c>
      <c s="36" t="s">
        <v>55</v>
      </c>
      <c>
        <f>(M175*21)/100</f>
      </c>
      <c t="s">
        <v>28</v>
      </c>
    </row>
    <row r="176" spans="1:5" ht="12.75">
      <c r="A176" s="35" t="s">
        <v>56</v>
      </c>
      <c r="E176" s="39" t="s">
        <v>2622</v>
      </c>
    </row>
    <row r="177" spans="1:5" ht="12.75">
      <c r="A177" s="35" t="s">
        <v>57</v>
      </c>
      <c r="E177" s="40" t="s">
        <v>5</v>
      </c>
    </row>
    <row r="178" spans="1:5" ht="102">
      <c r="A178" t="s">
        <v>58</v>
      </c>
      <c r="E178" s="39" t="s">
        <v>2614</v>
      </c>
    </row>
    <row r="179" spans="1:16" ht="12.75">
      <c r="A179" t="s">
        <v>50</v>
      </c>
      <c s="34" t="s">
        <v>445</v>
      </c>
      <c s="34" t="s">
        <v>3369</v>
      </c>
      <c s="35" t="s">
        <v>5</v>
      </c>
      <c s="6" t="s">
        <v>3370</v>
      </c>
      <c s="36" t="s">
        <v>232</v>
      </c>
      <c s="37">
        <v>1</v>
      </c>
      <c s="36">
        <v>0</v>
      </c>
      <c s="36">
        <f>ROUND(G179*H179,6)</f>
      </c>
      <c r="L179" s="38">
        <v>0</v>
      </c>
      <c s="32">
        <f>ROUND(ROUND(L179,2)*ROUND(G179,3),2)</f>
      </c>
      <c s="36" t="s">
        <v>55</v>
      </c>
      <c>
        <f>(M179*21)/100</f>
      </c>
      <c t="s">
        <v>28</v>
      </c>
    </row>
    <row r="180" spans="1:5" ht="12.75">
      <c r="A180" s="35" t="s">
        <v>56</v>
      </c>
      <c r="E180" s="39" t="s">
        <v>3371</v>
      </c>
    </row>
    <row r="181" spans="1:5" ht="12.75">
      <c r="A181" s="35" t="s">
        <v>57</v>
      </c>
      <c r="E181" s="40" t="s">
        <v>5</v>
      </c>
    </row>
    <row r="182" spans="1:5" ht="102">
      <c r="A182" t="s">
        <v>58</v>
      </c>
      <c r="E182" s="39" t="s">
        <v>2614</v>
      </c>
    </row>
    <row r="183" spans="1:13" ht="12.75">
      <c r="A183" t="s">
        <v>47</v>
      </c>
      <c r="C183" s="31" t="s">
        <v>3372</v>
      </c>
      <c r="E183" s="33" t="s">
        <v>2647</v>
      </c>
      <c r="J183" s="32">
        <f>0</f>
      </c>
      <c s="32">
        <f>0</f>
      </c>
      <c s="32">
        <f>0+L184+L188+L192+L196+L200+L204</f>
      </c>
      <c s="32">
        <f>0+M184+M188+M192+M196+M200+M204</f>
      </c>
    </row>
    <row r="184" spans="1:16" ht="12.75">
      <c r="A184" t="s">
        <v>50</v>
      </c>
      <c s="34" t="s">
        <v>449</v>
      </c>
      <c s="34" t="s">
        <v>3373</v>
      </c>
      <c s="35" t="s">
        <v>5</v>
      </c>
      <c s="6" t="s">
        <v>2654</v>
      </c>
      <c s="36" t="s">
        <v>232</v>
      </c>
      <c s="37">
        <v>2</v>
      </c>
      <c s="36">
        <v>0</v>
      </c>
      <c s="36">
        <f>ROUND(G184*H184,6)</f>
      </c>
      <c r="L184" s="38">
        <v>0</v>
      </c>
      <c s="32">
        <f>ROUND(ROUND(L184,2)*ROUND(G184,3),2)</f>
      </c>
      <c s="36" t="s">
        <v>55</v>
      </c>
      <c>
        <f>(M184*21)/100</f>
      </c>
      <c t="s">
        <v>28</v>
      </c>
    </row>
    <row r="185" spans="1:5" ht="12.75">
      <c r="A185" s="35" t="s">
        <v>56</v>
      </c>
      <c r="E185" s="39" t="s">
        <v>2654</v>
      </c>
    </row>
    <row r="186" spans="1:5" ht="12.75">
      <c r="A186" s="35" t="s">
        <v>57</v>
      </c>
      <c r="E186" s="40" t="s">
        <v>5</v>
      </c>
    </row>
    <row r="187" spans="1:5" ht="76.5">
      <c r="A187" t="s">
        <v>58</v>
      </c>
      <c r="E187" s="39" t="s">
        <v>2650</v>
      </c>
    </row>
    <row r="188" spans="1:16" ht="12.75">
      <c r="A188" t="s">
        <v>50</v>
      </c>
      <c s="34" t="s">
        <v>454</v>
      </c>
      <c s="34" t="s">
        <v>3374</v>
      </c>
      <c s="35" t="s">
        <v>5</v>
      </c>
      <c s="6" t="s">
        <v>2656</v>
      </c>
      <c s="36" t="s">
        <v>232</v>
      </c>
      <c s="37">
        <v>5</v>
      </c>
      <c s="36">
        <v>0</v>
      </c>
      <c s="36">
        <f>ROUND(G188*H188,6)</f>
      </c>
      <c r="L188" s="38">
        <v>0</v>
      </c>
      <c s="32">
        <f>ROUND(ROUND(L188,2)*ROUND(G188,3),2)</f>
      </c>
      <c s="36" t="s">
        <v>55</v>
      </c>
      <c>
        <f>(M188*21)/100</f>
      </c>
      <c t="s">
        <v>28</v>
      </c>
    </row>
    <row r="189" spans="1:5" ht="12.75">
      <c r="A189" s="35" t="s">
        <v>56</v>
      </c>
      <c r="E189" s="39" t="s">
        <v>2656</v>
      </c>
    </row>
    <row r="190" spans="1:5" ht="12.75">
      <c r="A190" s="35" t="s">
        <v>57</v>
      </c>
      <c r="E190" s="40" t="s">
        <v>5</v>
      </c>
    </row>
    <row r="191" spans="1:5" ht="76.5">
      <c r="A191" t="s">
        <v>58</v>
      </c>
      <c r="E191" s="39" t="s">
        <v>2650</v>
      </c>
    </row>
    <row r="192" spans="1:16" ht="12.75">
      <c r="A192" t="s">
        <v>50</v>
      </c>
      <c s="34" t="s">
        <v>458</v>
      </c>
      <c s="34" t="s">
        <v>3375</v>
      </c>
      <c s="35" t="s">
        <v>5</v>
      </c>
      <c s="6" t="s">
        <v>2658</v>
      </c>
      <c s="36" t="s">
        <v>232</v>
      </c>
      <c s="37">
        <v>2</v>
      </c>
      <c s="36">
        <v>0</v>
      </c>
      <c s="36">
        <f>ROUND(G192*H192,6)</f>
      </c>
      <c r="L192" s="38">
        <v>0</v>
      </c>
      <c s="32">
        <f>ROUND(ROUND(L192,2)*ROUND(G192,3),2)</f>
      </c>
      <c s="36" t="s">
        <v>55</v>
      </c>
      <c>
        <f>(M192*21)/100</f>
      </c>
      <c t="s">
        <v>28</v>
      </c>
    </row>
    <row r="193" spans="1:5" ht="12.75">
      <c r="A193" s="35" t="s">
        <v>56</v>
      </c>
      <c r="E193" s="39" t="s">
        <v>2658</v>
      </c>
    </row>
    <row r="194" spans="1:5" ht="12.75">
      <c r="A194" s="35" t="s">
        <v>57</v>
      </c>
      <c r="E194" s="40" t="s">
        <v>5</v>
      </c>
    </row>
    <row r="195" spans="1:5" ht="76.5">
      <c r="A195" t="s">
        <v>58</v>
      </c>
      <c r="E195" s="39" t="s">
        <v>2650</v>
      </c>
    </row>
    <row r="196" spans="1:16" ht="12.75">
      <c r="A196" t="s">
        <v>50</v>
      </c>
      <c s="34" t="s">
        <v>462</v>
      </c>
      <c s="34" t="s">
        <v>3376</v>
      </c>
      <c s="35" t="s">
        <v>5</v>
      </c>
      <c s="6" t="s">
        <v>3377</v>
      </c>
      <c s="36" t="s">
        <v>232</v>
      </c>
      <c s="37">
        <v>1</v>
      </c>
      <c s="36">
        <v>0</v>
      </c>
      <c s="36">
        <f>ROUND(G196*H196,6)</f>
      </c>
      <c r="L196" s="38">
        <v>0</v>
      </c>
      <c s="32">
        <f>ROUND(ROUND(L196,2)*ROUND(G196,3),2)</f>
      </c>
      <c s="36" t="s">
        <v>55</v>
      </c>
      <c>
        <f>(M196*21)/100</f>
      </c>
      <c t="s">
        <v>28</v>
      </c>
    </row>
    <row r="197" spans="1:5" ht="12.75">
      <c r="A197" s="35" t="s">
        <v>56</v>
      </c>
      <c r="E197" s="39" t="s">
        <v>3377</v>
      </c>
    </row>
    <row r="198" spans="1:5" ht="12.75">
      <c r="A198" s="35" t="s">
        <v>57</v>
      </c>
      <c r="E198" s="40" t="s">
        <v>5</v>
      </c>
    </row>
    <row r="199" spans="1:5" ht="76.5">
      <c r="A199" t="s">
        <v>58</v>
      </c>
      <c r="E199" s="39" t="s">
        <v>2650</v>
      </c>
    </row>
    <row r="200" spans="1:16" ht="12.75">
      <c r="A200" t="s">
        <v>50</v>
      </c>
      <c s="34" t="s">
        <v>466</v>
      </c>
      <c s="34" t="s">
        <v>3378</v>
      </c>
      <c s="35" t="s">
        <v>5</v>
      </c>
      <c s="6" t="s">
        <v>3379</v>
      </c>
      <c s="36" t="s">
        <v>232</v>
      </c>
      <c s="37">
        <v>1</v>
      </c>
      <c s="36">
        <v>0</v>
      </c>
      <c s="36">
        <f>ROUND(G200*H200,6)</f>
      </c>
      <c r="L200" s="38">
        <v>0</v>
      </c>
      <c s="32">
        <f>ROUND(ROUND(L200,2)*ROUND(G200,3),2)</f>
      </c>
      <c s="36" t="s">
        <v>55</v>
      </c>
      <c>
        <f>(M200*21)/100</f>
      </c>
      <c t="s">
        <v>28</v>
      </c>
    </row>
    <row r="201" spans="1:5" ht="12.75">
      <c r="A201" s="35" t="s">
        <v>56</v>
      </c>
      <c r="E201" s="39" t="s">
        <v>3379</v>
      </c>
    </row>
    <row r="202" spans="1:5" ht="12.75">
      <c r="A202" s="35" t="s">
        <v>57</v>
      </c>
      <c r="E202" s="40" t="s">
        <v>5</v>
      </c>
    </row>
    <row r="203" spans="1:5" ht="76.5">
      <c r="A203" t="s">
        <v>58</v>
      </c>
      <c r="E203" s="39" t="s">
        <v>2650</v>
      </c>
    </row>
    <row r="204" spans="1:16" ht="12.75">
      <c r="A204" t="s">
        <v>50</v>
      </c>
      <c s="34" t="s">
        <v>470</v>
      </c>
      <c s="34" t="s">
        <v>3380</v>
      </c>
      <c s="35" t="s">
        <v>5</v>
      </c>
      <c s="6" t="s">
        <v>3381</v>
      </c>
      <c s="36" t="s">
        <v>232</v>
      </c>
      <c s="37">
        <v>3</v>
      </c>
      <c s="36">
        <v>0</v>
      </c>
      <c s="36">
        <f>ROUND(G204*H204,6)</f>
      </c>
      <c r="L204" s="38">
        <v>0</v>
      </c>
      <c s="32">
        <f>ROUND(ROUND(L204,2)*ROUND(G204,3),2)</f>
      </c>
      <c s="36" t="s">
        <v>55</v>
      </c>
      <c>
        <f>(M204*21)/100</f>
      </c>
      <c t="s">
        <v>28</v>
      </c>
    </row>
    <row r="205" spans="1:5" ht="12.75">
      <c r="A205" s="35" t="s">
        <v>56</v>
      </c>
      <c r="E205" s="39" t="s">
        <v>3381</v>
      </c>
    </row>
    <row r="206" spans="1:5" ht="12.75">
      <c r="A206" s="35" t="s">
        <v>57</v>
      </c>
      <c r="E206" s="40" t="s">
        <v>5</v>
      </c>
    </row>
    <row r="207" spans="1:5" ht="76.5">
      <c r="A207" t="s">
        <v>58</v>
      </c>
      <c r="E207" s="39" t="s">
        <v>2650</v>
      </c>
    </row>
    <row r="208" spans="1:13" ht="12.75">
      <c r="A208" t="s">
        <v>47</v>
      </c>
      <c r="C208" s="31" t="s">
        <v>3382</v>
      </c>
      <c r="E208" s="33" t="s">
        <v>2660</v>
      </c>
      <c r="J208" s="32">
        <f>0</f>
      </c>
      <c s="32">
        <f>0</f>
      </c>
      <c s="32">
        <f>0+L209+L213+L217+L221</f>
      </c>
      <c s="32">
        <f>0+M209+M213+M217+M221</f>
      </c>
    </row>
    <row r="209" spans="1:16" ht="12.75">
      <c r="A209" t="s">
        <v>50</v>
      </c>
      <c s="34" t="s">
        <v>474</v>
      </c>
      <c s="34" t="s">
        <v>3383</v>
      </c>
      <c s="35" t="s">
        <v>5</v>
      </c>
      <c s="6" t="s">
        <v>2662</v>
      </c>
      <c s="36" t="s">
        <v>159</v>
      </c>
      <c s="37">
        <v>1</v>
      </c>
      <c s="36">
        <v>0</v>
      </c>
      <c s="36">
        <f>ROUND(G209*H209,6)</f>
      </c>
      <c r="L209" s="38">
        <v>0</v>
      </c>
      <c s="32">
        <f>ROUND(ROUND(L209,2)*ROUND(G209,3),2)</f>
      </c>
      <c s="36" t="s">
        <v>55</v>
      </c>
      <c>
        <f>(M209*21)/100</f>
      </c>
      <c t="s">
        <v>28</v>
      </c>
    </row>
    <row r="210" spans="1:5" ht="12.75">
      <c r="A210" s="35" t="s">
        <v>56</v>
      </c>
      <c r="E210" s="39" t="s">
        <v>2662</v>
      </c>
    </row>
    <row r="211" spans="1:5" ht="12.75">
      <c r="A211" s="35" t="s">
        <v>57</v>
      </c>
      <c r="E211" s="40" t="s">
        <v>5</v>
      </c>
    </row>
    <row r="212" spans="1:5" ht="76.5">
      <c r="A212" t="s">
        <v>58</v>
      </c>
      <c r="E212" s="39" t="s">
        <v>2663</v>
      </c>
    </row>
    <row r="213" spans="1:16" ht="12.75">
      <c r="A213" t="s">
        <v>50</v>
      </c>
      <c s="34" t="s">
        <v>477</v>
      </c>
      <c s="34" t="s">
        <v>3384</v>
      </c>
      <c s="35" t="s">
        <v>5</v>
      </c>
      <c s="6" t="s">
        <v>2671</v>
      </c>
      <c s="36" t="s">
        <v>159</v>
      </c>
      <c s="37">
        <v>1</v>
      </c>
      <c s="36">
        <v>0</v>
      </c>
      <c s="36">
        <f>ROUND(G213*H213,6)</f>
      </c>
      <c r="L213" s="38">
        <v>0</v>
      </c>
      <c s="32">
        <f>ROUND(ROUND(L213,2)*ROUND(G213,3),2)</f>
      </c>
      <c s="36" t="s">
        <v>55</v>
      </c>
      <c>
        <f>(M213*21)/100</f>
      </c>
      <c t="s">
        <v>28</v>
      </c>
    </row>
    <row r="214" spans="1:5" ht="12.75">
      <c r="A214" s="35" t="s">
        <v>56</v>
      </c>
      <c r="E214" s="39" t="s">
        <v>2671</v>
      </c>
    </row>
    <row r="215" spans="1:5" ht="12.75">
      <c r="A215" s="35" t="s">
        <v>57</v>
      </c>
      <c r="E215" s="40" t="s">
        <v>5</v>
      </c>
    </row>
    <row r="216" spans="1:5" ht="76.5">
      <c r="A216" t="s">
        <v>58</v>
      </c>
      <c r="E216" s="39" t="s">
        <v>2663</v>
      </c>
    </row>
    <row r="217" spans="1:16" ht="12.75">
      <c r="A217" t="s">
        <v>50</v>
      </c>
      <c s="34" t="s">
        <v>482</v>
      </c>
      <c s="34" t="s">
        <v>3385</v>
      </c>
      <c s="35" t="s">
        <v>5</v>
      </c>
      <c s="6" t="s">
        <v>3386</v>
      </c>
      <c s="36" t="s">
        <v>159</v>
      </c>
      <c s="37">
        <v>1</v>
      </c>
      <c s="36">
        <v>0</v>
      </c>
      <c s="36">
        <f>ROUND(G217*H217,6)</f>
      </c>
      <c r="L217" s="38">
        <v>0</v>
      </c>
      <c s="32">
        <f>ROUND(ROUND(L217,2)*ROUND(G217,3),2)</f>
      </c>
      <c s="36" t="s">
        <v>55</v>
      </c>
      <c>
        <f>(M217*21)/100</f>
      </c>
      <c t="s">
        <v>28</v>
      </c>
    </row>
    <row r="218" spans="1:5" ht="12.75">
      <c r="A218" s="35" t="s">
        <v>56</v>
      </c>
      <c r="E218" s="39" t="s">
        <v>3386</v>
      </c>
    </row>
    <row r="219" spans="1:5" ht="12.75">
      <c r="A219" s="35" t="s">
        <v>57</v>
      </c>
      <c r="E219" s="40" t="s">
        <v>5</v>
      </c>
    </row>
    <row r="220" spans="1:5" ht="76.5">
      <c r="A220" t="s">
        <v>58</v>
      </c>
      <c r="E220" s="39" t="s">
        <v>2663</v>
      </c>
    </row>
    <row r="221" spans="1:16" ht="12.75">
      <c r="A221" t="s">
        <v>50</v>
      </c>
      <c s="34" t="s">
        <v>485</v>
      </c>
      <c s="34" t="s">
        <v>3387</v>
      </c>
      <c s="35" t="s">
        <v>5</v>
      </c>
      <c s="6" t="s">
        <v>3388</v>
      </c>
      <c s="36" t="s">
        <v>159</v>
      </c>
      <c s="37">
        <v>1</v>
      </c>
      <c s="36">
        <v>0</v>
      </c>
      <c s="36">
        <f>ROUND(G221*H221,6)</f>
      </c>
      <c r="L221" s="38">
        <v>0</v>
      </c>
      <c s="32">
        <f>ROUND(ROUND(L221,2)*ROUND(G221,3),2)</f>
      </c>
      <c s="36" t="s">
        <v>55</v>
      </c>
      <c>
        <f>(M221*21)/100</f>
      </c>
      <c t="s">
        <v>28</v>
      </c>
    </row>
    <row r="222" spans="1:5" ht="12.75">
      <c r="A222" s="35" t="s">
        <v>56</v>
      </c>
      <c r="E222" s="39" t="s">
        <v>3388</v>
      </c>
    </row>
    <row r="223" spans="1:5" ht="12.75">
      <c r="A223" s="35" t="s">
        <v>57</v>
      </c>
      <c r="E223" s="40" t="s">
        <v>5</v>
      </c>
    </row>
    <row r="224" spans="1:5" ht="76.5">
      <c r="A224" t="s">
        <v>58</v>
      </c>
      <c r="E224" s="39" t="s">
        <v>2663</v>
      </c>
    </row>
    <row r="225" spans="1:13" ht="12.75">
      <c r="A225" t="s">
        <v>47</v>
      </c>
      <c r="C225" s="31" t="s">
        <v>3389</v>
      </c>
      <c r="E225" s="33" t="s">
        <v>2692</v>
      </c>
      <c r="J225" s="32">
        <f>0</f>
      </c>
      <c s="32">
        <f>0</f>
      </c>
      <c s="32">
        <f>0+L226+L230+L234+L238+L242+L246+L250+L254</f>
      </c>
      <c s="32">
        <f>0+M226+M230+M234+M238+M242+M246+M250+M254</f>
      </c>
    </row>
    <row r="226" spans="1:16" ht="12.75">
      <c r="A226" t="s">
        <v>50</v>
      </c>
      <c s="34" t="s">
        <v>489</v>
      </c>
      <c s="34" t="s">
        <v>3390</v>
      </c>
      <c s="35" t="s">
        <v>5</v>
      </c>
      <c s="6" t="s">
        <v>2699</v>
      </c>
      <c s="36" t="s">
        <v>232</v>
      </c>
      <c s="37">
        <v>2</v>
      </c>
      <c s="36">
        <v>0</v>
      </c>
      <c s="36">
        <f>ROUND(G226*H226,6)</f>
      </c>
      <c r="L226" s="38">
        <v>0</v>
      </c>
      <c s="32">
        <f>ROUND(ROUND(L226,2)*ROUND(G226,3),2)</f>
      </c>
      <c s="36" t="s">
        <v>55</v>
      </c>
      <c>
        <f>(M226*21)/100</f>
      </c>
      <c t="s">
        <v>28</v>
      </c>
    </row>
    <row r="227" spans="1:5" ht="12.75">
      <c r="A227" s="35" t="s">
        <v>56</v>
      </c>
      <c r="E227" s="39" t="s">
        <v>2699</v>
      </c>
    </row>
    <row r="228" spans="1:5" ht="12.75">
      <c r="A228" s="35" t="s">
        <v>57</v>
      </c>
      <c r="E228" s="40" t="s">
        <v>5</v>
      </c>
    </row>
    <row r="229" spans="1:5" ht="89.25">
      <c r="A229" t="s">
        <v>58</v>
      </c>
      <c r="E229" s="39" t="s">
        <v>2695</v>
      </c>
    </row>
    <row r="230" spans="1:16" ht="12.75">
      <c r="A230" t="s">
        <v>50</v>
      </c>
      <c s="34" t="s">
        <v>494</v>
      </c>
      <c s="34" t="s">
        <v>3391</v>
      </c>
      <c s="35" t="s">
        <v>5</v>
      </c>
      <c s="6" t="s">
        <v>3392</v>
      </c>
      <c s="36" t="s">
        <v>232</v>
      </c>
      <c s="37">
        <v>2</v>
      </c>
      <c s="36">
        <v>0</v>
      </c>
      <c s="36">
        <f>ROUND(G230*H230,6)</f>
      </c>
      <c r="L230" s="38">
        <v>0</v>
      </c>
      <c s="32">
        <f>ROUND(ROUND(L230,2)*ROUND(G230,3),2)</f>
      </c>
      <c s="36" t="s">
        <v>55</v>
      </c>
      <c>
        <f>(M230*21)/100</f>
      </c>
      <c t="s">
        <v>28</v>
      </c>
    </row>
    <row r="231" spans="1:5" ht="12.75">
      <c r="A231" s="35" t="s">
        <v>56</v>
      </c>
      <c r="E231" s="39" t="s">
        <v>3392</v>
      </c>
    </row>
    <row r="232" spans="1:5" ht="12.75">
      <c r="A232" s="35" t="s">
        <v>57</v>
      </c>
      <c r="E232" s="40" t="s">
        <v>5</v>
      </c>
    </row>
    <row r="233" spans="1:5" ht="89.25">
      <c r="A233" t="s">
        <v>58</v>
      </c>
      <c r="E233" s="39" t="s">
        <v>2695</v>
      </c>
    </row>
    <row r="234" spans="1:16" ht="12.75">
      <c r="A234" t="s">
        <v>50</v>
      </c>
      <c s="34" t="s">
        <v>499</v>
      </c>
      <c s="34" t="s">
        <v>3393</v>
      </c>
      <c s="35" t="s">
        <v>5</v>
      </c>
      <c s="6" t="s">
        <v>3394</v>
      </c>
      <c s="36" t="s">
        <v>232</v>
      </c>
      <c s="37">
        <v>2</v>
      </c>
      <c s="36">
        <v>0</v>
      </c>
      <c s="36">
        <f>ROUND(G234*H234,6)</f>
      </c>
      <c r="L234" s="38">
        <v>0</v>
      </c>
      <c s="32">
        <f>ROUND(ROUND(L234,2)*ROUND(G234,3),2)</f>
      </c>
      <c s="36" t="s">
        <v>55</v>
      </c>
      <c>
        <f>(M234*21)/100</f>
      </c>
      <c t="s">
        <v>28</v>
      </c>
    </row>
    <row r="235" spans="1:5" ht="12.75">
      <c r="A235" s="35" t="s">
        <v>56</v>
      </c>
      <c r="E235" s="39" t="s">
        <v>3394</v>
      </c>
    </row>
    <row r="236" spans="1:5" ht="12.75">
      <c r="A236" s="35" t="s">
        <v>57</v>
      </c>
      <c r="E236" s="40" t="s">
        <v>5</v>
      </c>
    </row>
    <row r="237" spans="1:5" ht="89.25">
      <c r="A237" t="s">
        <v>58</v>
      </c>
      <c r="E237" s="39" t="s">
        <v>2695</v>
      </c>
    </row>
    <row r="238" spans="1:16" ht="12.75">
      <c r="A238" t="s">
        <v>50</v>
      </c>
      <c s="34" t="s">
        <v>505</v>
      </c>
      <c s="34" t="s">
        <v>3395</v>
      </c>
      <c s="35" t="s">
        <v>5</v>
      </c>
      <c s="6" t="s">
        <v>3396</v>
      </c>
      <c s="36" t="s">
        <v>232</v>
      </c>
      <c s="37">
        <v>2</v>
      </c>
      <c s="36">
        <v>0</v>
      </c>
      <c s="36">
        <f>ROUND(G238*H238,6)</f>
      </c>
      <c r="L238" s="38">
        <v>0</v>
      </c>
      <c s="32">
        <f>ROUND(ROUND(L238,2)*ROUND(G238,3),2)</f>
      </c>
      <c s="36" t="s">
        <v>55</v>
      </c>
      <c>
        <f>(M238*21)/100</f>
      </c>
      <c t="s">
        <v>28</v>
      </c>
    </row>
    <row r="239" spans="1:5" ht="12.75">
      <c r="A239" s="35" t="s">
        <v>56</v>
      </c>
      <c r="E239" s="39" t="s">
        <v>3396</v>
      </c>
    </row>
    <row r="240" spans="1:5" ht="12.75">
      <c r="A240" s="35" t="s">
        <v>57</v>
      </c>
      <c r="E240" s="40" t="s">
        <v>5</v>
      </c>
    </row>
    <row r="241" spans="1:5" ht="89.25">
      <c r="A241" t="s">
        <v>58</v>
      </c>
      <c r="E241" s="39" t="s">
        <v>2695</v>
      </c>
    </row>
    <row r="242" spans="1:16" ht="12.75">
      <c r="A242" t="s">
        <v>50</v>
      </c>
      <c s="34" t="s">
        <v>509</v>
      </c>
      <c s="34" t="s">
        <v>3397</v>
      </c>
      <c s="35" t="s">
        <v>5</v>
      </c>
      <c s="6" t="s">
        <v>3398</v>
      </c>
      <c s="36" t="s">
        <v>232</v>
      </c>
      <c s="37">
        <v>2</v>
      </c>
      <c s="36">
        <v>0</v>
      </c>
      <c s="36">
        <f>ROUND(G242*H242,6)</f>
      </c>
      <c r="L242" s="38">
        <v>0</v>
      </c>
      <c s="32">
        <f>ROUND(ROUND(L242,2)*ROUND(G242,3),2)</f>
      </c>
      <c s="36" t="s">
        <v>55</v>
      </c>
      <c>
        <f>(M242*21)/100</f>
      </c>
      <c t="s">
        <v>28</v>
      </c>
    </row>
    <row r="243" spans="1:5" ht="12.75">
      <c r="A243" s="35" t="s">
        <v>56</v>
      </c>
      <c r="E243" s="39" t="s">
        <v>3398</v>
      </c>
    </row>
    <row r="244" spans="1:5" ht="12.75">
      <c r="A244" s="35" t="s">
        <v>57</v>
      </c>
      <c r="E244" s="40" t="s">
        <v>5</v>
      </c>
    </row>
    <row r="245" spans="1:5" ht="89.25">
      <c r="A245" t="s">
        <v>58</v>
      </c>
      <c r="E245" s="39" t="s">
        <v>2695</v>
      </c>
    </row>
    <row r="246" spans="1:16" ht="12.75">
      <c r="A246" t="s">
        <v>50</v>
      </c>
      <c s="34" t="s">
        <v>513</v>
      </c>
      <c s="34" t="s">
        <v>3399</v>
      </c>
      <c s="35" t="s">
        <v>5</v>
      </c>
      <c s="6" t="s">
        <v>3400</v>
      </c>
      <c s="36" t="s">
        <v>232</v>
      </c>
      <c s="37">
        <v>2</v>
      </c>
      <c s="36">
        <v>0</v>
      </c>
      <c s="36">
        <f>ROUND(G246*H246,6)</f>
      </c>
      <c r="L246" s="38">
        <v>0</v>
      </c>
      <c s="32">
        <f>ROUND(ROUND(L246,2)*ROUND(G246,3),2)</f>
      </c>
      <c s="36" t="s">
        <v>55</v>
      </c>
      <c>
        <f>(M246*21)/100</f>
      </c>
      <c t="s">
        <v>28</v>
      </c>
    </row>
    <row r="247" spans="1:5" ht="12.75">
      <c r="A247" s="35" t="s">
        <v>56</v>
      </c>
      <c r="E247" s="39" t="s">
        <v>3400</v>
      </c>
    </row>
    <row r="248" spans="1:5" ht="12.75">
      <c r="A248" s="35" t="s">
        <v>57</v>
      </c>
      <c r="E248" s="40" t="s">
        <v>5</v>
      </c>
    </row>
    <row r="249" spans="1:5" ht="89.25">
      <c r="A249" t="s">
        <v>58</v>
      </c>
      <c r="E249" s="39" t="s">
        <v>2695</v>
      </c>
    </row>
    <row r="250" spans="1:16" ht="25.5">
      <c r="A250" t="s">
        <v>50</v>
      </c>
      <c s="34" t="s">
        <v>517</v>
      </c>
      <c s="34" t="s">
        <v>3401</v>
      </c>
      <c s="35" t="s">
        <v>5</v>
      </c>
      <c s="6" t="s">
        <v>2701</v>
      </c>
      <c s="36" t="s">
        <v>232</v>
      </c>
      <c s="37">
        <v>30</v>
      </c>
      <c s="36">
        <v>0</v>
      </c>
      <c s="36">
        <f>ROUND(G250*H250,6)</f>
      </c>
      <c r="L250" s="38">
        <v>0</v>
      </c>
      <c s="32">
        <f>ROUND(ROUND(L250,2)*ROUND(G250,3),2)</f>
      </c>
      <c s="36" t="s">
        <v>55</v>
      </c>
      <c>
        <f>(M250*21)/100</f>
      </c>
      <c t="s">
        <v>28</v>
      </c>
    </row>
    <row r="251" spans="1:5" ht="38.25">
      <c r="A251" s="35" t="s">
        <v>56</v>
      </c>
      <c r="E251" s="39" t="s">
        <v>2702</v>
      </c>
    </row>
    <row r="252" spans="1:5" ht="12.75">
      <c r="A252" s="35" t="s">
        <v>57</v>
      </c>
      <c r="E252" s="40" t="s">
        <v>5</v>
      </c>
    </row>
    <row r="253" spans="1:5" ht="89.25">
      <c r="A253" t="s">
        <v>58</v>
      </c>
      <c r="E253" s="39" t="s">
        <v>2695</v>
      </c>
    </row>
    <row r="254" spans="1:16" ht="25.5">
      <c r="A254" t="s">
        <v>50</v>
      </c>
      <c s="34" t="s">
        <v>141</v>
      </c>
      <c s="34" t="s">
        <v>3402</v>
      </c>
      <c s="35" t="s">
        <v>5</v>
      </c>
      <c s="6" t="s">
        <v>2704</v>
      </c>
      <c s="36" t="s">
        <v>232</v>
      </c>
      <c s="37">
        <v>22</v>
      </c>
      <c s="36">
        <v>0</v>
      </c>
      <c s="36">
        <f>ROUND(G254*H254,6)</f>
      </c>
      <c r="L254" s="38">
        <v>0</v>
      </c>
      <c s="32">
        <f>ROUND(ROUND(L254,2)*ROUND(G254,3),2)</f>
      </c>
      <c s="36" t="s">
        <v>55</v>
      </c>
      <c>
        <f>(M254*21)/100</f>
      </c>
      <c t="s">
        <v>28</v>
      </c>
    </row>
    <row r="255" spans="1:5" ht="25.5">
      <c r="A255" s="35" t="s">
        <v>56</v>
      </c>
      <c r="E255" s="39" t="s">
        <v>2704</v>
      </c>
    </row>
    <row r="256" spans="1:5" ht="12.75">
      <c r="A256" s="35" t="s">
        <v>57</v>
      </c>
      <c r="E256" s="40" t="s">
        <v>5</v>
      </c>
    </row>
    <row r="257" spans="1:5" ht="89.25">
      <c r="A257" t="s">
        <v>58</v>
      </c>
      <c r="E257" s="39" t="s">
        <v>2695</v>
      </c>
    </row>
    <row r="258" spans="1:13" ht="12.75">
      <c r="A258" t="s">
        <v>47</v>
      </c>
      <c r="C258" s="31" t="s">
        <v>3403</v>
      </c>
      <c r="E258" s="33" t="s">
        <v>2642</v>
      </c>
      <c r="J258" s="32">
        <f>0</f>
      </c>
      <c s="32">
        <f>0</f>
      </c>
      <c s="32">
        <f>0+L259+L263+L267</f>
      </c>
      <c s="32">
        <f>0+M259+M263+M267</f>
      </c>
    </row>
    <row r="259" spans="1:16" ht="12.75">
      <c r="A259" t="s">
        <v>50</v>
      </c>
      <c s="34" t="s">
        <v>148</v>
      </c>
      <c s="34" t="s">
        <v>3404</v>
      </c>
      <c s="35" t="s">
        <v>5</v>
      </c>
      <c s="6" t="s">
        <v>2729</v>
      </c>
      <c s="36" t="s">
        <v>232</v>
      </c>
      <c s="37">
        <v>2</v>
      </c>
      <c s="36">
        <v>0</v>
      </c>
      <c s="36">
        <f>ROUND(G259*H259,6)</f>
      </c>
      <c r="L259" s="38">
        <v>0</v>
      </c>
      <c s="32">
        <f>ROUND(ROUND(L259,2)*ROUND(G259,3),2)</f>
      </c>
      <c s="36" t="s">
        <v>55</v>
      </c>
      <c>
        <f>(M259*21)/100</f>
      </c>
      <c t="s">
        <v>28</v>
      </c>
    </row>
    <row r="260" spans="1:5" ht="12.75">
      <c r="A260" s="35" t="s">
        <v>56</v>
      </c>
      <c r="E260" s="39" t="s">
        <v>2729</v>
      </c>
    </row>
    <row r="261" spans="1:5" ht="12.75">
      <c r="A261" s="35" t="s">
        <v>57</v>
      </c>
      <c r="E261" s="40" t="s">
        <v>5</v>
      </c>
    </row>
    <row r="262" spans="1:5" ht="38.25">
      <c r="A262" t="s">
        <v>58</v>
      </c>
      <c r="E262" s="39" t="s">
        <v>2645</v>
      </c>
    </row>
    <row r="263" spans="1:16" ht="12.75">
      <c r="A263" t="s">
        <v>50</v>
      </c>
      <c s="34" t="s">
        <v>156</v>
      </c>
      <c s="34" t="s">
        <v>3405</v>
      </c>
      <c s="35" t="s">
        <v>5</v>
      </c>
      <c s="6" t="s">
        <v>2725</v>
      </c>
      <c s="36" t="s">
        <v>232</v>
      </c>
      <c s="37">
        <v>4</v>
      </c>
      <c s="36">
        <v>0</v>
      </c>
      <c s="36">
        <f>ROUND(G263*H263,6)</f>
      </c>
      <c r="L263" s="38">
        <v>0</v>
      </c>
      <c s="32">
        <f>ROUND(ROUND(L263,2)*ROUND(G263,3),2)</f>
      </c>
      <c s="36" t="s">
        <v>55</v>
      </c>
      <c>
        <f>(M263*21)/100</f>
      </c>
      <c t="s">
        <v>28</v>
      </c>
    </row>
    <row r="264" spans="1:5" ht="12.75">
      <c r="A264" s="35" t="s">
        <v>56</v>
      </c>
      <c r="E264" s="39" t="s">
        <v>2725</v>
      </c>
    </row>
    <row r="265" spans="1:5" ht="12.75">
      <c r="A265" s="35" t="s">
        <v>57</v>
      </c>
      <c r="E265" s="40" t="s">
        <v>5</v>
      </c>
    </row>
    <row r="266" spans="1:5" ht="38.25">
      <c r="A266" t="s">
        <v>58</v>
      </c>
      <c r="E266" s="39" t="s">
        <v>2645</v>
      </c>
    </row>
    <row r="267" spans="1:16" ht="12.75">
      <c r="A267" t="s">
        <v>50</v>
      </c>
      <c s="34" t="s">
        <v>161</v>
      </c>
      <c s="34" t="s">
        <v>3406</v>
      </c>
      <c s="35" t="s">
        <v>5</v>
      </c>
      <c s="6" t="s">
        <v>3407</v>
      </c>
      <c s="36" t="s">
        <v>232</v>
      </c>
      <c s="37">
        <v>1</v>
      </c>
      <c s="36">
        <v>0</v>
      </c>
      <c s="36">
        <f>ROUND(G267*H267,6)</f>
      </c>
      <c r="L267" s="38">
        <v>0</v>
      </c>
      <c s="32">
        <f>ROUND(ROUND(L267,2)*ROUND(G267,3),2)</f>
      </c>
      <c s="36" t="s">
        <v>55</v>
      </c>
      <c>
        <f>(M267*21)/100</f>
      </c>
      <c t="s">
        <v>28</v>
      </c>
    </row>
    <row r="268" spans="1:5" ht="12.75">
      <c r="A268" s="35" t="s">
        <v>56</v>
      </c>
      <c r="E268" s="39" t="s">
        <v>3407</v>
      </c>
    </row>
    <row r="269" spans="1:5" ht="12.75">
      <c r="A269" s="35" t="s">
        <v>57</v>
      </c>
      <c r="E269" s="40" t="s">
        <v>5</v>
      </c>
    </row>
    <row r="270" spans="1:5" ht="38.25">
      <c r="A270" t="s">
        <v>58</v>
      </c>
      <c r="E270" s="39" t="s">
        <v>2645</v>
      </c>
    </row>
    <row r="271" spans="1:13" ht="12.75">
      <c r="A271" t="s">
        <v>47</v>
      </c>
      <c r="C271" s="31" t="s">
        <v>3408</v>
      </c>
      <c r="E271" s="33" t="s">
        <v>2727</v>
      </c>
      <c r="J271" s="32">
        <f>0</f>
      </c>
      <c s="32">
        <f>0</f>
      </c>
      <c s="32">
        <f>0+L272+L276</f>
      </c>
      <c s="32">
        <f>0+M272+M276</f>
      </c>
    </row>
    <row r="272" spans="1:16" ht="12.75">
      <c r="A272" t="s">
        <v>50</v>
      </c>
      <c s="34" t="s">
        <v>165</v>
      </c>
      <c s="34" t="s">
        <v>3409</v>
      </c>
      <c s="35" t="s">
        <v>5</v>
      </c>
      <c s="6" t="s">
        <v>2725</v>
      </c>
      <c s="36" t="s">
        <v>232</v>
      </c>
      <c s="37">
        <v>1</v>
      </c>
      <c s="36">
        <v>0</v>
      </c>
      <c s="36">
        <f>ROUND(G272*H272,6)</f>
      </c>
      <c r="L272" s="38">
        <v>0</v>
      </c>
      <c s="32">
        <f>ROUND(ROUND(L272,2)*ROUND(G272,3),2)</f>
      </c>
      <c s="36" t="s">
        <v>55</v>
      </c>
      <c>
        <f>(M272*21)/100</f>
      </c>
      <c t="s">
        <v>28</v>
      </c>
    </row>
    <row r="273" spans="1:5" ht="12.75">
      <c r="A273" s="35" t="s">
        <v>56</v>
      </c>
      <c r="E273" s="39" t="s">
        <v>2725</v>
      </c>
    </row>
    <row r="274" spans="1:5" ht="12.75">
      <c r="A274" s="35" t="s">
        <v>57</v>
      </c>
      <c r="E274" s="40" t="s">
        <v>5</v>
      </c>
    </row>
    <row r="275" spans="1:5" ht="38.25">
      <c r="A275" t="s">
        <v>58</v>
      </c>
      <c r="E275" s="39" t="s">
        <v>2730</v>
      </c>
    </row>
    <row r="276" spans="1:16" ht="12.75">
      <c r="A276" t="s">
        <v>50</v>
      </c>
      <c s="34" t="s">
        <v>169</v>
      </c>
      <c s="34" t="s">
        <v>3410</v>
      </c>
      <c s="35" t="s">
        <v>5</v>
      </c>
      <c s="6" t="s">
        <v>2733</v>
      </c>
      <c s="36" t="s">
        <v>232</v>
      </c>
      <c s="37">
        <v>1</v>
      </c>
      <c s="36">
        <v>0</v>
      </c>
      <c s="36">
        <f>ROUND(G276*H276,6)</f>
      </c>
      <c r="L276" s="38">
        <v>0</v>
      </c>
      <c s="32">
        <f>ROUND(ROUND(L276,2)*ROUND(G276,3),2)</f>
      </c>
      <c s="36" t="s">
        <v>55</v>
      </c>
      <c>
        <f>(M276*21)/100</f>
      </c>
      <c t="s">
        <v>28</v>
      </c>
    </row>
    <row r="277" spans="1:5" ht="12.75">
      <c r="A277" s="35" t="s">
        <v>56</v>
      </c>
      <c r="E277" s="39" t="s">
        <v>2733</v>
      </c>
    </row>
    <row r="278" spans="1:5" ht="12.75">
      <c r="A278" s="35" t="s">
        <v>57</v>
      </c>
      <c r="E278" s="40" t="s">
        <v>5</v>
      </c>
    </row>
    <row r="279" spans="1:5" ht="38.25">
      <c r="A279" t="s">
        <v>58</v>
      </c>
      <c r="E279" s="39" t="s">
        <v>2730</v>
      </c>
    </row>
    <row r="280" spans="1:13" ht="12.75">
      <c r="A280" t="s">
        <v>47</v>
      </c>
      <c r="C280" s="31" t="s">
        <v>3411</v>
      </c>
      <c r="E280" s="33" t="s">
        <v>2673</v>
      </c>
      <c r="J280" s="32">
        <f>0</f>
      </c>
      <c s="32">
        <f>0</f>
      </c>
      <c s="32">
        <f>0+L281</f>
      </c>
      <c s="32">
        <f>0+M281</f>
      </c>
    </row>
    <row r="281" spans="1:16" ht="12.75">
      <c r="A281" t="s">
        <v>50</v>
      </c>
      <c s="34" t="s">
        <v>175</v>
      </c>
      <c s="34" t="s">
        <v>3412</v>
      </c>
      <c s="35" t="s">
        <v>5</v>
      </c>
      <c s="6" t="s">
        <v>3413</v>
      </c>
      <c s="36" t="s">
        <v>232</v>
      </c>
      <c s="37">
        <v>3</v>
      </c>
      <c s="36">
        <v>0</v>
      </c>
      <c s="36">
        <f>ROUND(G281*H281,6)</f>
      </c>
      <c r="L281" s="38">
        <v>0</v>
      </c>
      <c s="32">
        <f>ROUND(ROUND(L281,2)*ROUND(G281,3),2)</f>
      </c>
      <c s="36" t="s">
        <v>55</v>
      </c>
      <c>
        <f>(M281*21)/100</f>
      </c>
      <c t="s">
        <v>28</v>
      </c>
    </row>
    <row r="282" spans="1:5" ht="12.75">
      <c r="A282" s="35" t="s">
        <v>56</v>
      </c>
      <c r="E282" s="39" t="s">
        <v>3413</v>
      </c>
    </row>
    <row r="283" spans="1:5" ht="12.75">
      <c r="A283" s="35" t="s">
        <v>57</v>
      </c>
      <c r="E283" s="40" t="s">
        <v>5</v>
      </c>
    </row>
    <row r="284" spans="1:5" ht="25.5">
      <c r="A284" t="s">
        <v>58</v>
      </c>
      <c r="E284" s="39" t="s">
        <v>2676</v>
      </c>
    </row>
    <row r="285" spans="1:13" ht="12.75">
      <c r="A285" t="s">
        <v>47</v>
      </c>
      <c r="C285" s="31" t="s">
        <v>3414</v>
      </c>
      <c r="E285" s="33" t="s">
        <v>2488</v>
      </c>
      <c r="J285" s="32">
        <f>0</f>
      </c>
      <c s="32">
        <f>0</f>
      </c>
      <c s="32">
        <f>0+L286+L290+L294+L298+L302+L306+L310+L314+L318+L322+L326+L330+L334+L338+L342+L346+L350+L354</f>
      </c>
      <c s="32">
        <f>0+M286+M290+M294+M298+M302+M306+M310+M314+M318+M322+M326+M330+M334+M338+M342+M346+M350+M354</f>
      </c>
    </row>
    <row r="286" spans="1:16" ht="12.75">
      <c r="A286" t="s">
        <v>50</v>
      </c>
      <c s="34" t="s">
        <v>180</v>
      </c>
      <c s="34" t="s">
        <v>3415</v>
      </c>
      <c s="35" t="s">
        <v>5</v>
      </c>
      <c s="6" t="s">
        <v>2490</v>
      </c>
      <c s="36" t="s">
        <v>238</v>
      </c>
      <c s="37">
        <v>42</v>
      </c>
      <c s="36">
        <v>0</v>
      </c>
      <c s="36">
        <f>ROUND(G286*H286,6)</f>
      </c>
      <c r="L286" s="38">
        <v>0</v>
      </c>
      <c s="32">
        <f>ROUND(ROUND(L286,2)*ROUND(G286,3),2)</f>
      </c>
      <c s="36" t="s">
        <v>55</v>
      </c>
      <c>
        <f>(M286*21)/100</f>
      </c>
      <c t="s">
        <v>28</v>
      </c>
    </row>
    <row r="287" spans="1:5" ht="12.75">
      <c r="A287" s="35" t="s">
        <v>56</v>
      </c>
      <c r="E287" s="39" t="s">
        <v>2490</v>
      </c>
    </row>
    <row r="288" spans="1:5" ht="12.75">
      <c r="A288" s="35" t="s">
        <v>57</v>
      </c>
      <c r="E288" s="40" t="s">
        <v>5</v>
      </c>
    </row>
    <row r="289" spans="1:5" ht="76.5">
      <c r="A289" t="s">
        <v>58</v>
      </c>
      <c r="E289" s="39" t="s">
        <v>2491</v>
      </c>
    </row>
    <row r="290" spans="1:16" ht="12.75">
      <c r="A290" t="s">
        <v>50</v>
      </c>
      <c s="34" t="s">
        <v>185</v>
      </c>
      <c s="34" t="s">
        <v>3416</v>
      </c>
      <c s="35" t="s">
        <v>5</v>
      </c>
      <c s="6" t="s">
        <v>2517</v>
      </c>
      <c s="36" t="s">
        <v>238</v>
      </c>
      <c s="37">
        <v>120</v>
      </c>
      <c s="36">
        <v>0</v>
      </c>
      <c s="36">
        <f>ROUND(G290*H290,6)</f>
      </c>
      <c r="L290" s="38">
        <v>0</v>
      </c>
      <c s="32">
        <f>ROUND(ROUND(L290,2)*ROUND(G290,3),2)</f>
      </c>
      <c s="36" t="s">
        <v>55</v>
      </c>
      <c>
        <f>(M290*21)/100</f>
      </c>
      <c t="s">
        <v>28</v>
      </c>
    </row>
    <row r="291" spans="1:5" ht="12.75">
      <c r="A291" s="35" t="s">
        <v>56</v>
      </c>
      <c r="E291" s="39" t="s">
        <v>2517</v>
      </c>
    </row>
    <row r="292" spans="1:5" ht="12.75">
      <c r="A292" s="35" t="s">
        <v>57</v>
      </c>
      <c r="E292" s="40" t="s">
        <v>5</v>
      </c>
    </row>
    <row r="293" spans="1:5" ht="76.5">
      <c r="A293" t="s">
        <v>58</v>
      </c>
      <c r="E293" s="39" t="s">
        <v>2491</v>
      </c>
    </row>
    <row r="294" spans="1:16" ht="12.75">
      <c r="A294" t="s">
        <v>50</v>
      </c>
      <c s="34" t="s">
        <v>190</v>
      </c>
      <c s="34" t="s">
        <v>3417</v>
      </c>
      <c s="35" t="s">
        <v>5</v>
      </c>
      <c s="6" t="s">
        <v>2493</v>
      </c>
      <c s="36" t="s">
        <v>238</v>
      </c>
      <c s="37">
        <v>30</v>
      </c>
      <c s="36">
        <v>0</v>
      </c>
      <c s="36">
        <f>ROUND(G294*H294,6)</f>
      </c>
      <c r="L294" s="38">
        <v>0</v>
      </c>
      <c s="32">
        <f>ROUND(ROUND(L294,2)*ROUND(G294,3),2)</f>
      </c>
      <c s="36" t="s">
        <v>55</v>
      </c>
      <c>
        <f>(M294*21)/100</f>
      </c>
      <c t="s">
        <v>28</v>
      </c>
    </row>
    <row r="295" spans="1:5" ht="12.75">
      <c r="A295" s="35" t="s">
        <v>56</v>
      </c>
      <c r="E295" s="39" t="s">
        <v>2493</v>
      </c>
    </row>
    <row r="296" spans="1:5" ht="12.75">
      <c r="A296" s="35" t="s">
        <v>57</v>
      </c>
      <c r="E296" s="40" t="s">
        <v>5</v>
      </c>
    </row>
    <row r="297" spans="1:5" ht="76.5">
      <c r="A297" t="s">
        <v>58</v>
      </c>
      <c r="E297" s="39" t="s">
        <v>2491</v>
      </c>
    </row>
    <row r="298" spans="1:16" ht="12.75">
      <c r="A298" t="s">
        <v>50</v>
      </c>
      <c s="34" t="s">
        <v>195</v>
      </c>
      <c s="34" t="s">
        <v>3418</v>
      </c>
      <c s="35" t="s">
        <v>5</v>
      </c>
      <c s="6" t="s">
        <v>2495</v>
      </c>
      <c s="36" t="s">
        <v>238</v>
      </c>
      <c s="37">
        <v>60</v>
      </c>
      <c s="36">
        <v>0</v>
      </c>
      <c s="36">
        <f>ROUND(G298*H298,6)</f>
      </c>
      <c r="L298" s="38">
        <v>0</v>
      </c>
      <c s="32">
        <f>ROUND(ROUND(L298,2)*ROUND(G298,3),2)</f>
      </c>
      <c s="36" t="s">
        <v>55</v>
      </c>
      <c>
        <f>(M298*21)/100</f>
      </c>
      <c t="s">
        <v>28</v>
      </c>
    </row>
    <row r="299" spans="1:5" ht="12.75">
      <c r="A299" s="35" t="s">
        <v>56</v>
      </c>
      <c r="E299" s="39" t="s">
        <v>2495</v>
      </c>
    </row>
    <row r="300" spans="1:5" ht="12.75">
      <c r="A300" s="35" t="s">
        <v>57</v>
      </c>
      <c r="E300" s="40" t="s">
        <v>5</v>
      </c>
    </row>
    <row r="301" spans="1:5" ht="76.5">
      <c r="A301" t="s">
        <v>58</v>
      </c>
      <c r="E301" s="39" t="s">
        <v>2491</v>
      </c>
    </row>
    <row r="302" spans="1:16" ht="12.75">
      <c r="A302" t="s">
        <v>50</v>
      </c>
      <c s="34" t="s">
        <v>199</v>
      </c>
      <c s="34" t="s">
        <v>3419</v>
      </c>
      <c s="35" t="s">
        <v>5</v>
      </c>
      <c s="6" t="s">
        <v>2497</v>
      </c>
      <c s="36" t="s">
        <v>238</v>
      </c>
      <c s="37">
        <v>40</v>
      </c>
      <c s="36">
        <v>0</v>
      </c>
      <c s="36">
        <f>ROUND(G302*H302,6)</f>
      </c>
      <c r="L302" s="38">
        <v>0</v>
      </c>
      <c s="32">
        <f>ROUND(ROUND(L302,2)*ROUND(G302,3),2)</f>
      </c>
      <c s="36" t="s">
        <v>55</v>
      </c>
      <c>
        <f>(M302*21)/100</f>
      </c>
      <c t="s">
        <v>28</v>
      </c>
    </row>
    <row r="303" spans="1:5" ht="12.75">
      <c r="A303" s="35" t="s">
        <v>56</v>
      </c>
      <c r="E303" s="39" t="s">
        <v>2497</v>
      </c>
    </row>
    <row r="304" spans="1:5" ht="12.75">
      <c r="A304" s="35" t="s">
        <v>57</v>
      </c>
      <c r="E304" s="40" t="s">
        <v>5</v>
      </c>
    </row>
    <row r="305" spans="1:5" ht="76.5">
      <c r="A305" t="s">
        <v>58</v>
      </c>
      <c r="E305" s="39" t="s">
        <v>2491</v>
      </c>
    </row>
    <row r="306" spans="1:16" ht="12.75">
      <c r="A306" t="s">
        <v>50</v>
      </c>
      <c s="34" t="s">
        <v>204</v>
      </c>
      <c s="34" t="s">
        <v>3420</v>
      </c>
      <c s="35" t="s">
        <v>5</v>
      </c>
      <c s="6" t="s">
        <v>2499</v>
      </c>
      <c s="36" t="s">
        <v>238</v>
      </c>
      <c s="37">
        <v>210</v>
      </c>
      <c s="36">
        <v>0</v>
      </c>
      <c s="36">
        <f>ROUND(G306*H306,6)</f>
      </c>
      <c r="L306" s="38">
        <v>0</v>
      </c>
      <c s="32">
        <f>ROUND(ROUND(L306,2)*ROUND(G306,3),2)</f>
      </c>
      <c s="36" t="s">
        <v>55</v>
      </c>
      <c>
        <f>(M306*21)/100</f>
      </c>
      <c t="s">
        <v>28</v>
      </c>
    </row>
    <row r="307" spans="1:5" ht="12.75">
      <c r="A307" s="35" t="s">
        <v>56</v>
      </c>
      <c r="E307" s="39" t="s">
        <v>2499</v>
      </c>
    </row>
    <row r="308" spans="1:5" ht="12.75">
      <c r="A308" s="35" t="s">
        <v>57</v>
      </c>
      <c r="E308" s="40" t="s">
        <v>5</v>
      </c>
    </row>
    <row r="309" spans="1:5" ht="76.5">
      <c r="A309" t="s">
        <v>58</v>
      </c>
      <c r="E309" s="39" t="s">
        <v>2491</v>
      </c>
    </row>
    <row r="310" spans="1:16" ht="12.75">
      <c r="A310" t="s">
        <v>50</v>
      </c>
      <c s="34" t="s">
        <v>211</v>
      </c>
      <c s="34" t="s">
        <v>3421</v>
      </c>
      <c s="35" t="s">
        <v>5</v>
      </c>
      <c s="6" t="s">
        <v>2501</v>
      </c>
      <c s="36" t="s">
        <v>238</v>
      </c>
      <c s="37">
        <v>20</v>
      </c>
      <c s="36">
        <v>0</v>
      </c>
      <c s="36">
        <f>ROUND(G310*H310,6)</f>
      </c>
      <c r="L310" s="38">
        <v>0</v>
      </c>
      <c s="32">
        <f>ROUND(ROUND(L310,2)*ROUND(G310,3),2)</f>
      </c>
      <c s="36" t="s">
        <v>55</v>
      </c>
      <c>
        <f>(M310*21)/100</f>
      </c>
      <c t="s">
        <v>28</v>
      </c>
    </row>
    <row r="311" spans="1:5" ht="12.75">
      <c r="A311" s="35" t="s">
        <v>56</v>
      </c>
      <c r="E311" s="39" t="s">
        <v>2501</v>
      </c>
    </row>
    <row r="312" spans="1:5" ht="12.75">
      <c r="A312" s="35" t="s">
        <v>57</v>
      </c>
      <c r="E312" s="40" t="s">
        <v>5</v>
      </c>
    </row>
    <row r="313" spans="1:5" ht="76.5">
      <c r="A313" t="s">
        <v>58</v>
      </c>
      <c r="E313" s="39" t="s">
        <v>2491</v>
      </c>
    </row>
    <row r="314" spans="1:16" ht="12.75">
      <c r="A314" t="s">
        <v>50</v>
      </c>
      <c s="34" t="s">
        <v>216</v>
      </c>
      <c s="34" t="s">
        <v>3422</v>
      </c>
      <c s="35" t="s">
        <v>5</v>
      </c>
      <c s="6" t="s">
        <v>2524</v>
      </c>
      <c s="36" t="s">
        <v>238</v>
      </c>
      <c s="37">
        <v>245</v>
      </c>
      <c s="36">
        <v>0</v>
      </c>
      <c s="36">
        <f>ROUND(G314*H314,6)</f>
      </c>
      <c r="L314" s="38">
        <v>0</v>
      </c>
      <c s="32">
        <f>ROUND(ROUND(L314,2)*ROUND(G314,3),2)</f>
      </c>
      <c s="36" t="s">
        <v>55</v>
      </c>
      <c>
        <f>(M314*21)/100</f>
      </c>
      <c t="s">
        <v>28</v>
      </c>
    </row>
    <row r="315" spans="1:5" ht="12.75">
      <c r="A315" s="35" t="s">
        <v>56</v>
      </c>
      <c r="E315" s="39" t="s">
        <v>2524</v>
      </c>
    </row>
    <row r="316" spans="1:5" ht="12.75">
      <c r="A316" s="35" t="s">
        <v>57</v>
      </c>
      <c r="E316" s="40" t="s">
        <v>5</v>
      </c>
    </row>
    <row r="317" spans="1:5" ht="76.5">
      <c r="A317" t="s">
        <v>58</v>
      </c>
      <c r="E317" s="39" t="s">
        <v>2491</v>
      </c>
    </row>
    <row r="318" spans="1:16" ht="12.75">
      <c r="A318" t="s">
        <v>50</v>
      </c>
      <c s="34" t="s">
        <v>219</v>
      </c>
      <c s="34" t="s">
        <v>3423</v>
      </c>
      <c s="35" t="s">
        <v>5</v>
      </c>
      <c s="6" t="s">
        <v>2503</v>
      </c>
      <c s="36" t="s">
        <v>238</v>
      </c>
      <c s="37">
        <v>80</v>
      </c>
      <c s="36">
        <v>0</v>
      </c>
      <c s="36">
        <f>ROUND(G318*H318,6)</f>
      </c>
      <c r="L318" s="38">
        <v>0</v>
      </c>
      <c s="32">
        <f>ROUND(ROUND(L318,2)*ROUND(G318,3),2)</f>
      </c>
      <c s="36" t="s">
        <v>55</v>
      </c>
      <c>
        <f>(M318*21)/100</f>
      </c>
      <c t="s">
        <v>28</v>
      </c>
    </row>
    <row r="319" spans="1:5" ht="12.75">
      <c r="A319" s="35" t="s">
        <v>56</v>
      </c>
      <c r="E319" s="39" t="s">
        <v>2503</v>
      </c>
    </row>
    <row r="320" spans="1:5" ht="12.75">
      <c r="A320" s="35" t="s">
        <v>57</v>
      </c>
      <c r="E320" s="40" t="s">
        <v>5</v>
      </c>
    </row>
    <row r="321" spans="1:5" ht="76.5">
      <c r="A321" t="s">
        <v>58</v>
      </c>
      <c r="E321" s="39" t="s">
        <v>2491</v>
      </c>
    </row>
    <row r="322" spans="1:16" ht="12.75">
      <c r="A322" t="s">
        <v>50</v>
      </c>
      <c s="34" t="s">
        <v>224</v>
      </c>
      <c s="34" t="s">
        <v>3424</v>
      </c>
      <c s="35" t="s">
        <v>5</v>
      </c>
      <c s="6" t="s">
        <v>3425</v>
      </c>
      <c s="36" t="s">
        <v>238</v>
      </c>
      <c s="37">
        <v>25</v>
      </c>
      <c s="36">
        <v>0</v>
      </c>
      <c s="36">
        <f>ROUND(G322*H322,6)</f>
      </c>
      <c r="L322" s="38">
        <v>0</v>
      </c>
      <c s="32">
        <f>ROUND(ROUND(L322,2)*ROUND(G322,3),2)</f>
      </c>
      <c s="36" t="s">
        <v>55</v>
      </c>
      <c>
        <f>(M322*21)/100</f>
      </c>
      <c t="s">
        <v>28</v>
      </c>
    </row>
    <row r="323" spans="1:5" ht="12.75">
      <c r="A323" s="35" t="s">
        <v>56</v>
      </c>
      <c r="E323" s="39" t="s">
        <v>3425</v>
      </c>
    </row>
    <row r="324" spans="1:5" ht="12.75">
      <c r="A324" s="35" t="s">
        <v>57</v>
      </c>
      <c r="E324" s="40" t="s">
        <v>5</v>
      </c>
    </row>
    <row r="325" spans="1:5" ht="76.5">
      <c r="A325" t="s">
        <v>58</v>
      </c>
      <c r="E325" s="39" t="s">
        <v>2491</v>
      </c>
    </row>
    <row r="326" spans="1:16" ht="12.75">
      <c r="A326" t="s">
        <v>50</v>
      </c>
      <c s="34" t="s">
        <v>229</v>
      </c>
      <c s="34" t="s">
        <v>3426</v>
      </c>
      <c s="35" t="s">
        <v>5</v>
      </c>
      <c s="6" t="s">
        <v>3427</v>
      </c>
      <c s="36" t="s">
        <v>238</v>
      </c>
      <c s="37">
        <v>150</v>
      </c>
      <c s="36">
        <v>0</v>
      </c>
      <c s="36">
        <f>ROUND(G326*H326,6)</f>
      </c>
      <c r="L326" s="38">
        <v>0</v>
      </c>
      <c s="32">
        <f>ROUND(ROUND(L326,2)*ROUND(G326,3),2)</f>
      </c>
      <c s="36" t="s">
        <v>55</v>
      </c>
      <c>
        <f>(M326*21)/100</f>
      </c>
      <c t="s">
        <v>28</v>
      </c>
    </row>
    <row r="327" spans="1:5" ht="12.75">
      <c r="A327" s="35" t="s">
        <v>56</v>
      </c>
      <c r="E327" s="39" t="s">
        <v>3427</v>
      </c>
    </row>
    <row r="328" spans="1:5" ht="12.75">
      <c r="A328" s="35" t="s">
        <v>57</v>
      </c>
      <c r="E328" s="40" t="s">
        <v>5</v>
      </c>
    </row>
    <row r="329" spans="1:5" ht="76.5">
      <c r="A329" t="s">
        <v>58</v>
      </c>
      <c r="E329" s="39" t="s">
        <v>2491</v>
      </c>
    </row>
    <row r="330" spans="1:16" ht="12.75">
      <c r="A330" t="s">
        <v>50</v>
      </c>
      <c s="34" t="s">
        <v>235</v>
      </c>
      <c s="34" t="s">
        <v>3428</v>
      </c>
      <c s="35" t="s">
        <v>5</v>
      </c>
      <c s="6" t="s">
        <v>3429</v>
      </c>
      <c s="36" t="s">
        <v>238</v>
      </c>
      <c s="37">
        <v>10</v>
      </c>
      <c s="36">
        <v>0</v>
      </c>
      <c s="36">
        <f>ROUND(G330*H330,6)</f>
      </c>
      <c r="L330" s="38">
        <v>0</v>
      </c>
      <c s="32">
        <f>ROUND(ROUND(L330,2)*ROUND(G330,3),2)</f>
      </c>
      <c s="36" t="s">
        <v>55</v>
      </c>
      <c>
        <f>(M330*21)/100</f>
      </c>
      <c t="s">
        <v>28</v>
      </c>
    </row>
    <row r="331" spans="1:5" ht="12.75">
      <c r="A331" s="35" t="s">
        <v>56</v>
      </c>
      <c r="E331" s="39" t="s">
        <v>3429</v>
      </c>
    </row>
    <row r="332" spans="1:5" ht="12.75">
      <c r="A332" s="35" t="s">
        <v>57</v>
      </c>
      <c r="E332" s="40" t="s">
        <v>5</v>
      </c>
    </row>
    <row r="333" spans="1:5" ht="76.5">
      <c r="A333" t="s">
        <v>58</v>
      </c>
      <c r="E333" s="39" t="s">
        <v>2491</v>
      </c>
    </row>
    <row r="334" spans="1:16" ht="12.75">
      <c r="A334" t="s">
        <v>50</v>
      </c>
      <c s="34" t="s">
        <v>240</v>
      </c>
      <c s="34" t="s">
        <v>3430</v>
      </c>
      <c s="35" t="s">
        <v>5</v>
      </c>
      <c s="6" t="s">
        <v>2505</v>
      </c>
      <c s="36" t="s">
        <v>232</v>
      </c>
      <c s="37">
        <v>10</v>
      </c>
      <c s="36">
        <v>0</v>
      </c>
      <c s="36">
        <f>ROUND(G334*H334,6)</f>
      </c>
      <c r="L334" s="38">
        <v>0</v>
      </c>
      <c s="32">
        <f>ROUND(ROUND(L334,2)*ROUND(G334,3),2)</f>
      </c>
      <c s="36" t="s">
        <v>55</v>
      </c>
      <c>
        <f>(M334*21)/100</f>
      </c>
      <c t="s">
        <v>28</v>
      </c>
    </row>
    <row r="335" spans="1:5" ht="12.75">
      <c r="A335" s="35" t="s">
        <v>56</v>
      </c>
      <c r="E335" s="39" t="s">
        <v>2505</v>
      </c>
    </row>
    <row r="336" spans="1:5" ht="12.75">
      <c r="A336" s="35" t="s">
        <v>57</v>
      </c>
      <c r="E336" s="40" t="s">
        <v>5</v>
      </c>
    </row>
    <row r="337" spans="1:5" ht="12.75">
      <c r="A337" t="s">
        <v>58</v>
      </c>
      <c r="E337" s="39" t="s">
        <v>5</v>
      </c>
    </row>
    <row r="338" spans="1:16" ht="12.75">
      <c r="A338" t="s">
        <v>50</v>
      </c>
      <c s="34" t="s">
        <v>244</v>
      </c>
      <c s="34" t="s">
        <v>3431</v>
      </c>
      <c s="35" t="s">
        <v>5</v>
      </c>
      <c s="6" t="s">
        <v>2507</v>
      </c>
      <c s="36" t="s">
        <v>238</v>
      </c>
      <c s="37">
        <v>292</v>
      </c>
      <c s="36">
        <v>0</v>
      </c>
      <c s="36">
        <f>ROUND(G338*H338,6)</f>
      </c>
      <c r="L338" s="38">
        <v>0</v>
      </c>
      <c s="32">
        <f>ROUND(ROUND(L338,2)*ROUND(G338,3),2)</f>
      </c>
      <c s="36" t="s">
        <v>55</v>
      </c>
      <c>
        <f>(M338*21)/100</f>
      </c>
      <c t="s">
        <v>28</v>
      </c>
    </row>
    <row r="339" spans="1:5" ht="12.75">
      <c r="A339" s="35" t="s">
        <v>56</v>
      </c>
      <c r="E339" s="39" t="s">
        <v>2507</v>
      </c>
    </row>
    <row r="340" spans="1:5" ht="12.75">
      <c r="A340" s="35" t="s">
        <v>57</v>
      </c>
      <c r="E340" s="40" t="s">
        <v>5</v>
      </c>
    </row>
    <row r="341" spans="1:5" ht="12.75">
      <c r="A341" t="s">
        <v>58</v>
      </c>
      <c r="E341" s="39" t="s">
        <v>5</v>
      </c>
    </row>
    <row r="342" spans="1:16" ht="12.75">
      <c r="A342" t="s">
        <v>50</v>
      </c>
      <c s="34" t="s">
        <v>247</v>
      </c>
      <c s="34" t="s">
        <v>3432</v>
      </c>
      <c s="35" t="s">
        <v>5</v>
      </c>
      <c s="6" t="s">
        <v>2509</v>
      </c>
      <c s="36" t="s">
        <v>238</v>
      </c>
      <c s="37">
        <v>210</v>
      </c>
      <c s="36">
        <v>0</v>
      </c>
      <c s="36">
        <f>ROUND(G342*H342,6)</f>
      </c>
      <c r="L342" s="38">
        <v>0</v>
      </c>
      <c s="32">
        <f>ROUND(ROUND(L342,2)*ROUND(G342,3),2)</f>
      </c>
      <c s="36" t="s">
        <v>55</v>
      </c>
      <c>
        <f>(M342*21)/100</f>
      </c>
      <c t="s">
        <v>28</v>
      </c>
    </row>
    <row r="343" spans="1:5" ht="12.75">
      <c r="A343" s="35" t="s">
        <v>56</v>
      </c>
      <c r="E343" s="39" t="s">
        <v>2509</v>
      </c>
    </row>
    <row r="344" spans="1:5" ht="12.75">
      <c r="A344" s="35" t="s">
        <v>57</v>
      </c>
      <c r="E344" s="40" t="s">
        <v>5</v>
      </c>
    </row>
    <row r="345" spans="1:5" ht="12.75">
      <c r="A345" t="s">
        <v>58</v>
      </c>
      <c r="E345" s="39" t="s">
        <v>5</v>
      </c>
    </row>
    <row r="346" spans="1:16" ht="12.75">
      <c r="A346" t="s">
        <v>50</v>
      </c>
      <c s="34" t="s">
        <v>252</v>
      </c>
      <c s="34" t="s">
        <v>3433</v>
      </c>
      <c s="35" t="s">
        <v>5</v>
      </c>
      <c s="6" t="s">
        <v>2511</v>
      </c>
      <c s="36" t="s">
        <v>238</v>
      </c>
      <c s="37">
        <v>265</v>
      </c>
      <c s="36">
        <v>0</v>
      </c>
      <c s="36">
        <f>ROUND(G346*H346,6)</f>
      </c>
      <c r="L346" s="38">
        <v>0</v>
      </c>
      <c s="32">
        <f>ROUND(ROUND(L346,2)*ROUND(G346,3),2)</f>
      </c>
      <c s="36" t="s">
        <v>55</v>
      </c>
      <c>
        <f>(M346*21)/100</f>
      </c>
      <c t="s">
        <v>28</v>
      </c>
    </row>
    <row r="347" spans="1:5" ht="12.75">
      <c r="A347" s="35" t="s">
        <v>56</v>
      </c>
      <c r="E347" s="39" t="s">
        <v>2511</v>
      </c>
    </row>
    <row r="348" spans="1:5" ht="12.75">
      <c r="A348" s="35" t="s">
        <v>57</v>
      </c>
      <c r="E348" s="40" t="s">
        <v>5</v>
      </c>
    </row>
    <row r="349" spans="1:5" ht="12.75">
      <c r="A349" t="s">
        <v>58</v>
      </c>
      <c r="E349" s="39" t="s">
        <v>5</v>
      </c>
    </row>
    <row r="350" spans="1:16" ht="12.75">
      <c r="A350" t="s">
        <v>50</v>
      </c>
      <c s="34" t="s">
        <v>255</v>
      </c>
      <c s="34" t="s">
        <v>3434</v>
      </c>
      <c s="35" t="s">
        <v>5</v>
      </c>
      <c s="6" t="s">
        <v>2513</v>
      </c>
      <c s="36" t="s">
        <v>238</v>
      </c>
      <c s="37">
        <v>105</v>
      </c>
      <c s="36">
        <v>0</v>
      </c>
      <c s="36">
        <f>ROUND(G350*H350,6)</f>
      </c>
      <c r="L350" s="38">
        <v>0</v>
      </c>
      <c s="32">
        <f>ROUND(ROUND(L350,2)*ROUND(G350,3),2)</f>
      </c>
      <c s="36" t="s">
        <v>55</v>
      </c>
      <c>
        <f>(M350*21)/100</f>
      </c>
      <c t="s">
        <v>28</v>
      </c>
    </row>
    <row r="351" spans="1:5" ht="12.75">
      <c r="A351" s="35" t="s">
        <v>56</v>
      </c>
      <c r="E351" s="39" t="s">
        <v>2513</v>
      </c>
    </row>
    <row r="352" spans="1:5" ht="12.75">
      <c r="A352" s="35" t="s">
        <v>57</v>
      </c>
      <c r="E352" s="40" t="s">
        <v>5</v>
      </c>
    </row>
    <row r="353" spans="1:5" ht="12.75">
      <c r="A353" t="s">
        <v>58</v>
      </c>
      <c r="E353" s="39" t="s">
        <v>5</v>
      </c>
    </row>
    <row r="354" spans="1:16" ht="12.75">
      <c r="A354" t="s">
        <v>50</v>
      </c>
      <c s="34" t="s">
        <v>259</v>
      </c>
      <c s="34" t="s">
        <v>3435</v>
      </c>
      <c s="35" t="s">
        <v>5</v>
      </c>
      <c s="6" t="s">
        <v>3436</v>
      </c>
      <c s="36" t="s">
        <v>238</v>
      </c>
      <c s="37">
        <v>160</v>
      </c>
      <c s="36">
        <v>0</v>
      </c>
      <c s="36">
        <f>ROUND(G354*H354,6)</f>
      </c>
      <c r="L354" s="38">
        <v>0</v>
      </c>
      <c s="32">
        <f>ROUND(ROUND(L354,2)*ROUND(G354,3),2)</f>
      </c>
      <c s="36" t="s">
        <v>55</v>
      </c>
      <c>
        <f>(M354*21)/100</f>
      </c>
      <c t="s">
        <v>28</v>
      </c>
    </row>
    <row r="355" spans="1:5" ht="12.75">
      <c r="A355" s="35" t="s">
        <v>56</v>
      </c>
      <c r="E355" s="39" t="s">
        <v>3436</v>
      </c>
    </row>
    <row r="356" spans="1:5" ht="12.75">
      <c r="A356" s="35" t="s">
        <v>57</v>
      </c>
      <c r="E356" s="40" t="s">
        <v>5</v>
      </c>
    </row>
    <row r="357" spans="1:5" ht="12.75">
      <c r="A357" t="s">
        <v>58</v>
      </c>
      <c r="E357" s="39" t="s">
        <v>5</v>
      </c>
    </row>
    <row r="358" spans="1:13" ht="12.75">
      <c r="A358" t="s">
        <v>47</v>
      </c>
      <c r="C358" s="31" t="s">
        <v>3437</v>
      </c>
      <c r="E358" s="33" t="s">
        <v>2558</v>
      </c>
      <c r="J358" s="32">
        <f>0</f>
      </c>
      <c s="32">
        <f>0</f>
      </c>
      <c s="32">
        <f>0+L359+L363+L367+L371+L375+L379+L383+L387+L391+L395+L399+L403</f>
      </c>
      <c s="32">
        <f>0+M359+M363+M367+M371+M375+M379+M383+M387+M391+M395+M399+M403</f>
      </c>
    </row>
    <row r="359" spans="1:16" ht="12.75">
      <c r="A359" t="s">
        <v>50</v>
      </c>
      <c s="34" t="s">
        <v>263</v>
      </c>
      <c s="34" t="s">
        <v>3438</v>
      </c>
      <c s="35" t="s">
        <v>5</v>
      </c>
      <c s="6" t="s">
        <v>2532</v>
      </c>
      <c s="36" t="s">
        <v>238</v>
      </c>
      <c s="37">
        <v>42</v>
      </c>
      <c s="36">
        <v>0</v>
      </c>
      <c s="36">
        <f>ROUND(G359*H359,6)</f>
      </c>
      <c r="L359" s="38">
        <v>0</v>
      </c>
      <c s="32">
        <f>ROUND(ROUND(L359,2)*ROUND(G359,3),2)</f>
      </c>
      <c s="36" t="s">
        <v>55</v>
      </c>
      <c>
        <f>(M359*21)/100</f>
      </c>
      <c t="s">
        <v>28</v>
      </c>
    </row>
    <row r="360" spans="1:5" ht="12.75">
      <c r="A360" s="35" t="s">
        <v>56</v>
      </c>
      <c r="E360" s="39" t="s">
        <v>2532</v>
      </c>
    </row>
    <row r="361" spans="1:5" ht="12.75">
      <c r="A361" s="35" t="s">
        <v>57</v>
      </c>
      <c r="E361" s="40" t="s">
        <v>5</v>
      </c>
    </row>
    <row r="362" spans="1:5" ht="76.5">
      <c r="A362" t="s">
        <v>58</v>
      </c>
      <c r="E362" s="39" t="s">
        <v>3439</v>
      </c>
    </row>
    <row r="363" spans="1:16" ht="12.75">
      <c r="A363" t="s">
        <v>50</v>
      </c>
      <c s="34" t="s">
        <v>267</v>
      </c>
      <c s="34" t="s">
        <v>3440</v>
      </c>
      <c s="35" t="s">
        <v>5</v>
      </c>
      <c s="6" t="s">
        <v>3441</v>
      </c>
      <c s="36" t="s">
        <v>238</v>
      </c>
      <c s="37">
        <v>120</v>
      </c>
      <c s="36">
        <v>0</v>
      </c>
      <c s="36">
        <f>ROUND(G363*H363,6)</f>
      </c>
      <c r="L363" s="38">
        <v>0</v>
      </c>
      <c s="32">
        <f>ROUND(ROUND(L363,2)*ROUND(G363,3),2)</f>
      </c>
      <c s="36" t="s">
        <v>55</v>
      </c>
      <c>
        <f>(M363*21)/100</f>
      </c>
      <c t="s">
        <v>28</v>
      </c>
    </row>
    <row r="364" spans="1:5" ht="12.75">
      <c r="A364" s="35" t="s">
        <v>56</v>
      </c>
      <c r="E364" s="39" t="s">
        <v>3441</v>
      </c>
    </row>
    <row r="365" spans="1:5" ht="12.75">
      <c r="A365" s="35" t="s">
        <v>57</v>
      </c>
      <c r="E365" s="40" t="s">
        <v>5</v>
      </c>
    </row>
    <row r="366" spans="1:5" ht="76.5">
      <c r="A366" t="s">
        <v>58</v>
      </c>
      <c r="E366" s="39" t="s">
        <v>3439</v>
      </c>
    </row>
    <row r="367" spans="1:16" ht="12.75">
      <c r="A367" t="s">
        <v>50</v>
      </c>
      <c s="34" t="s">
        <v>273</v>
      </c>
      <c s="34" t="s">
        <v>3442</v>
      </c>
      <c s="35" t="s">
        <v>5</v>
      </c>
      <c s="6" t="s">
        <v>2537</v>
      </c>
      <c s="36" t="s">
        <v>238</v>
      </c>
      <c s="37">
        <v>30</v>
      </c>
      <c s="36">
        <v>0</v>
      </c>
      <c s="36">
        <f>ROUND(G367*H367,6)</f>
      </c>
      <c r="L367" s="38">
        <v>0</v>
      </c>
      <c s="32">
        <f>ROUND(ROUND(L367,2)*ROUND(G367,3),2)</f>
      </c>
      <c s="36" t="s">
        <v>55</v>
      </c>
      <c>
        <f>(M367*21)/100</f>
      </c>
      <c t="s">
        <v>28</v>
      </c>
    </row>
    <row r="368" spans="1:5" ht="12.75">
      <c r="A368" s="35" t="s">
        <v>56</v>
      </c>
      <c r="E368" s="39" t="s">
        <v>2537</v>
      </c>
    </row>
    <row r="369" spans="1:5" ht="12.75">
      <c r="A369" s="35" t="s">
        <v>57</v>
      </c>
      <c r="E369" s="40" t="s">
        <v>5</v>
      </c>
    </row>
    <row r="370" spans="1:5" ht="76.5">
      <c r="A370" t="s">
        <v>58</v>
      </c>
      <c r="E370" s="39" t="s">
        <v>3439</v>
      </c>
    </row>
    <row r="371" spans="1:16" ht="12.75">
      <c r="A371" t="s">
        <v>50</v>
      </c>
      <c s="34" t="s">
        <v>278</v>
      </c>
      <c s="34" t="s">
        <v>3443</v>
      </c>
      <c s="35" t="s">
        <v>5</v>
      </c>
      <c s="6" t="s">
        <v>2539</v>
      </c>
      <c s="36" t="s">
        <v>238</v>
      </c>
      <c s="37">
        <v>60</v>
      </c>
      <c s="36">
        <v>0</v>
      </c>
      <c s="36">
        <f>ROUND(G371*H371,6)</f>
      </c>
      <c r="L371" s="38">
        <v>0</v>
      </c>
      <c s="32">
        <f>ROUND(ROUND(L371,2)*ROUND(G371,3),2)</f>
      </c>
      <c s="36" t="s">
        <v>55</v>
      </c>
      <c>
        <f>(M371*21)/100</f>
      </c>
      <c t="s">
        <v>28</v>
      </c>
    </row>
    <row r="372" spans="1:5" ht="12.75">
      <c r="A372" s="35" t="s">
        <v>56</v>
      </c>
      <c r="E372" s="39" t="s">
        <v>2539</v>
      </c>
    </row>
    <row r="373" spans="1:5" ht="12.75">
      <c r="A373" s="35" t="s">
        <v>57</v>
      </c>
      <c r="E373" s="40" t="s">
        <v>5</v>
      </c>
    </row>
    <row r="374" spans="1:5" ht="76.5">
      <c r="A374" t="s">
        <v>58</v>
      </c>
      <c r="E374" s="39" t="s">
        <v>3439</v>
      </c>
    </row>
    <row r="375" spans="1:16" ht="12.75">
      <c r="A375" t="s">
        <v>50</v>
      </c>
      <c s="34" t="s">
        <v>284</v>
      </c>
      <c s="34" t="s">
        <v>3444</v>
      </c>
      <c s="35" t="s">
        <v>5</v>
      </c>
      <c s="6" t="s">
        <v>2541</v>
      </c>
      <c s="36" t="s">
        <v>238</v>
      </c>
      <c s="37">
        <v>40</v>
      </c>
      <c s="36">
        <v>0</v>
      </c>
      <c s="36">
        <f>ROUND(G375*H375,6)</f>
      </c>
      <c r="L375" s="38">
        <v>0</v>
      </c>
      <c s="32">
        <f>ROUND(ROUND(L375,2)*ROUND(G375,3),2)</f>
      </c>
      <c s="36" t="s">
        <v>55</v>
      </c>
      <c>
        <f>(M375*21)/100</f>
      </c>
      <c t="s">
        <v>28</v>
      </c>
    </row>
    <row r="376" spans="1:5" ht="12.75">
      <c r="A376" s="35" t="s">
        <v>56</v>
      </c>
      <c r="E376" s="39" t="s">
        <v>2541</v>
      </c>
    </row>
    <row r="377" spans="1:5" ht="12.75">
      <c r="A377" s="35" t="s">
        <v>57</v>
      </c>
      <c r="E377" s="40" t="s">
        <v>5</v>
      </c>
    </row>
    <row r="378" spans="1:5" ht="76.5">
      <c r="A378" t="s">
        <v>58</v>
      </c>
      <c r="E378" s="39" t="s">
        <v>3439</v>
      </c>
    </row>
    <row r="379" spans="1:16" ht="12.75">
      <c r="A379" t="s">
        <v>50</v>
      </c>
      <c s="34" t="s">
        <v>290</v>
      </c>
      <c s="34" t="s">
        <v>3445</v>
      </c>
      <c s="35" t="s">
        <v>5</v>
      </c>
      <c s="6" t="s">
        <v>2543</v>
      </c>
      <c s="36" t="s">
        <v>238</v>
      </c>
      <c s="37">
        <v>210</v>
      </c>
      <c s="36">
        <v>0</v>
      </c>
      <c s="36">
        <f>ROUND(G379*H379,6)</f>
      </c>
      <c r="L379" s="38">
        <v>0</v>
      </c>
      <c s="32">
        <f>ROUND(ROUND(L379,2)*ROUND(G379,3),2)</f>
      </c>
      <c s="36" t="s">
        <v>55</v>
      </c>
      <c>
        <f>(M379*21)/100</f>
      </c>
      <c t="s">
        <v>28</v>
      </c>
    </row>
    <row r="380" spans="1:5" ht="12.75">
      <c r="A380" s="35" t="s">
        <v>56</v>
      </c>
      <c r="E380" s="39" t="s">
        <v>2543</v>
      </c>
    </row>
    <row r="381" spans="1:5" ht="12.75">
      <c r="A381" s="35" t="s">
        <v>57</v>
      </c>
      <c r="E381" s="40" t="s">
        <v>5</v>
      </c>
    </row>
    <row r="382" spans="1:5" ht="76.5">
      <c r="A382" t="s">
        <v>58</v>
      </c>
      <c r="E382" s="39" t="s">
        <v>3439</v>
      </c>
    </row>
    <row r="383" spans="1:16" ht="12.75">
      <c r="A383" t="s">
        <v>50</v>
      </c>
      <c s="34" t="s">
        <v>296</v>
      </c>
      <c s="34" t="s">
        <v>3446</v>
      </c>
      <c s="35" t="s">
        <v>5</v>
      </c>
      <c s="6" t="s">
        <v>2545</v>
      </c>
      <c s="36" t="s">
        <v>238</v>
      </c>
      <c s="37">
        <v>20</v>
      </c>
      <c s="36">
        <v>0</v>
      </c>
      <c s="36">
        <f>ROUND(G383*H383,6)</f>
      </c>
      <c r="L383" s="38">
        <v>0</v>
      </c>
      <c s="32">
        <f>ROUND(ROUND(L383,2)*ROUND(G383,3),2)</f>
      </c>
      <c s="36" t="s">
        <v>55</v>
      </c>
      <c>
        <f>(M383*21)/100</f>
      </c>
      <c t="s">
        <v>28</v>
      </c>
    </row>
    <row r="384" spans="1:5" ht="12.75">
      <c r="A384" s="35" t="s">
        <v>56</v>
      </c>
      <c r="E384" s="39" t="s">
        <v>2545</v>
      </c>
    </row>
    <row r="385" spans="1:5" ht="12.75">
      <c r="A385" s="35" t="s">
        <v>57</v>
      </c>
      <c r="E385" s="40" t="s">
        <v>5</v>
      </c>
    </row>
    <row r="386" spans="1:5" ht="76.5">
      <c r="A386" t="s">
        <v>58</v>
      </c>
      <c r="E386" s="39" t="s">
        <v>3439</v>
      </c>
    </row>
    <row r="387" spans="1:16" ht="12.75">
      <c r="A387" t="s">
        <v>50</v>
      </c>
      <c s="34" t="s">
        <v>302</v>
      </c>
      <c s="34" t="s">
        <v>3447</v>
      </c>
      <c s="35" t="s">
        <v>5</v>
      </c>
      <c s="6" t="s">
        <v>2547</v>
      </c>
      <c s="36" t="s">
        <v>238</v>
      </c>
      <c s="37">
        <v>245</v>
      </c>
      <c s="36">
        <v>0</v>
      </c>
      <c s="36">
        <f>ROUND(G387*H387,6)</f>
      </c>
      <c r="L387" s="38">
        <v>0</v>
      </c>
      <c s="32">
        <f>ROUND(ROUND(L387,2)*ROUND(G387,3),2)</f>
      </c>
      <c s="36" t="s">
        <v>55</v>
      </c>
      <c>
        <f>(M387*21)/100</f>
      </c>
      <c t="s">
        <v>28</v>
      </c>
    </row>
    <row r="388" spans="1:5" ht="12.75">
      <c r="A388" s="35" t="s">
        <v>56</v>
      </c>
      <c r="E388" s="39" t="s">
        <v>2547</v>
      </c>
    </row>
    <row r="389" spans="1:5" ht="12.75">
      <c r="A389" s="35" t="s">
        <v>57</v>
      </c>
      <c r="E389" s="40" t="s">
        <v>5</v>
      </c>
    </row>
    <row r="390" spans="1:5" ht="76.5">
      <c r="A390" t="s">
        <v>58</v>
      </c>
      <c r="E390" s="39" t="s">
        <v>3439</v>
      </c>
    </row>
    <row r="391" spans="1:16" ht="12.75">
      <c r="A391" t="s">
        <v>50</v>
      </c>
      <c s="34" t="s">
        <v>308</v>
      </c>
      <c s="34" t="s">
        <v>3448</v>
      </c>
      <c s="35" t="s">
        <v>5</v>
      </c>
      <c s="6" t="s">
        <v>2567</v>
      </c>
      <c s="36" t="s">
        <v>238</v>
      </c>
      <c s="37">
        <v>80</v>
      </c>
      <c s="36">
        <v>0</v>
      </c>
      <c s="36">
        <f>ROUND(G391*H391,6)</f>
      </c>
      <c r="L391" s="38">
        <v>0</v>
      </c>
      <c s="32">
        <f>ROUND(ROUND(L391,2)*ROUND(G391,3),2)</f>
      </c>
      <c s="36" t="s">
        <v>55</v>
      </c>
      <c>
        <f>(M391*21)/100</f>
      </c>
      <c t="s">
        <v>28</v>
      </c>
    </row>
    <row r="392" spans="1:5" ht="12.75">
      <c r="A392" s="35" t="s">
        <v>56</v>
      </c>
      <c r="E392" s="39" t="s">
        <v>2567</v>
      </c>
    </row>
    <row r="393" spans="1:5" ht="12.75">
      <c r="A393" s="35" t="s">
        <v>57</v>
      </c>
      <c r="E393" s="40" t="s">
        <v>5</v>
      </c>
    </row>
    <row r="394" spans="1:5" ht="76.5">
      <c r="A394" t="s">
        <v>58</v>
      </c>
      <c r="E394" s="39" t="s">
        <v>3439</v>
      </c>
    </row>
    <row r="395" spans="1:16" ht="12.75">
      <c r="A395" t="s">
        <v>50</v>
      </c>
      <c s="34" t="s">
        <v>811</v>
      </c>
      <c s="34" t="s">
        <v>3449</v>
      </c>
      <c s="35" t="s">
        <v>5</v>
      </c>
      <c s="6" t="s">
        <v>3450</v>
      </c>
      <c s="36" t="s">
        <v>238</v>
      </c>
      <c s="37">
        <v>25</v>
      </c>
      <c s="36">
        <v>0</v>
      </c>
      <c s="36">
        <f>ROUND(G395*H395,6)</f>
      </c>
      <c r="L395" s="38">
        <v>0</v>
      </c>
      <c s="32">
        <f>ROUND(ROUND(L395,2)*ROUND(G395,3),2)</f>
      </c>
      <c s="36" t="s">
        <v>55</v>
      </c>
      <c>
        <f>(M395*21)/100</f>
      </c>
      <c t="s">
        <v>28</v>
      </c>
    </row>
    <row r="396" spans="1:5" ht="12.75">
      <c r="A396" s="35" t="s">
        <v>56</v>
      </c>
      <c r="E396" s="39" t="s">
        <v>3450</v>
      </c>
    </row>
    <row r="397" spans="1:5" ht="12.75">
      <c r="A397" s="35" t="s">
        <v>57</v>
      </c>
      <c r="E397" s="40" t="s">
        <v>5</v>
      </c>
    </row>
    <row r="398" spans="1:5" ht="76.5">
      <c r="A398" t="s">
        <v>58</v>
      </c>
      <c r="E398" s="39" t="s">
        <v>3439</v>
      </c>
    </row>
    <row r="399" spans="1:16" ht="12.75">
      <c r="A399" t="s">
        <v>50</v>
      </c>
      <c s="34" t="s">
        <v>817</v>
      </c>
      <c s="34" t="s">
        <v>3451</v>
      </c>
      <c s="35" t="s">
        <v>5</v>
      </c>
      <c s="6" t="s">
        <v>3452</v>
      </c>
      <c s="36" t="s">
        <v>238</v>
      </c>
      <c s="37">
        <v>150</v>
      </c>
      <c s="36">
        <v>0</v>
      </c>
      <c s="36">
        <f>ROUND(G399*H399,6)</f>
      </c>
      <c r="L399" s="38">
        <v>0</v>
      </c>
      <c s="32">
        <f>ROUND(ROUND(L399,2)*ROUND(G399,3),2)</f>
      </c>
      <c s="36" t="s">
        <v>55</v>
      </c>
      <c>
        <f>(M399*21)/100</f>
      </c>
      <c t="s">
        <v>28</v>
      </c>
    </row>
    <row r="400" spans="1:5" ht="12.75">
      <c r="A400" s="35" t="s">
        <v>56</v>
      </c>
      <c r="E400" s="39" t="s">
        <v>3452</v>
      </c>
    </row>
    <row r="401" spans="1:5" ht="12.75">
      <c r="A401" s="35" t="s">
        <v>57</v>
      </c>
      <c r="E401" s="40" t="s">
        <v>5</v>
      </c>
    </row>
    <row r="402" spans="1:5" ht="76.5">
      <c r="A402" t="s">
        <v>58</v>
      </c>
      <c r="E402" s="39" t="s">
        <v>3453</v>
      </c>
    </row>
    <row r="403" spans="1:16" ht="12.75">
      <c r="A403" t="s">
        <v>50</v>
      </c>
      <c s="34" t="s">
        <v>821</v>
      </c>
      <c s="34" t="s">
        <v>3454</v>
      </c>
      <c s="35" t="s">
        <v>5</v>
      </c>
      <c s="6" t="s">
        <v>3455</v>
      </c>
      <c s="36" t="s">
        <v>238</v>
      </c>
      <c s="37">
        <v>10</v>
      </c>
      <c s="36">
        <v>0</v>
      </c>
      <c s="36">
        <f>ROUND(G403*H403,6)</f>
      </c>
      <c r="L403" s="38">
        <v>0</v>
      </c>
      <c s="32">
        <f>ROUND(ROUND(L403,2)*ROUND(G403,3),2)</f>
      </c>
      <c s="36" t="s">
        <v>55</v>
      </c>
      <c>
        <f>(M403*21)/100</f>
      </c>
      <c t="s">
        <v>28</v>
      </c>
    </row>
    <row r="404" spans="1:5" ht="12.75">
      <c r="A404" s="35" t="s">
        <v>56</v>
      </c>
      <c r="E404" s="39" t="s">
        <v>3455</v>
      </c>
    </row>
    <row r="405" spans="1:5" ht="12.75">
      <c r="A405" s="35" t="s">
        <v>57</v>
      </c>
      <c r="E405" s="40" t="s">
        <v>5</v>
      </c>
    </row>
    <row r="406" spans="1:5" ht="76.5">
      <c r="A406" t="s">
        <v>58</v>
      </c>
      <c r="E406" s="39" t="s">
        <v>3439</v>
      </c>
    </row>
    <row r="407" spans="1:13" ht="12.75">
      <c r="A407" t="s">
        <v>47</v>
      </c>
      <c r="C407" s="31" t="s">
        <v>3456</v>
      </c>
      <c r="E407" s="33" t="s">
        <v>3457</v>
      </c>
      <c r="J407" s="32">
        <f>0</f>
      </c>
      <c s="32">
        <f>0</f>
      </c>
      <c s="32">
        <f>0+L408+L412+L416+L420+L424+L428+L432+L436+L440+L444+L448</f>
      </c>
      <c s="32">
        <f>0+M408+M412+M416+M420+M424+M428+M432+M436+M440+M444+M448</f>
      </c>
    </row>
    <row r="408" spans="1:16" ht="12.75">
      <c r="A408" t="s">
        <v>50</v>
      </c>
      <c s="34" t="s">
        <v>827</v>
      </c>
      <c s="34" t="s">
        <v>3458</v>
      </c>
      <c s="35" t="s">
        <v>5</v>
      </c>
      <c s="6" t="s">
        <v>2549</v>
      </c>
      <c s="36" t="s">
        <v>232</v>
      </c>
      <c s="37">
        <v>53</v>
      </c>
      <c s="36">
        <v>0</v>
      </c>
      <c s="36">
        <f>ROUND(G408*H408,6)</f>
      </c>
      <c r="L408" s="38">
        <v>0</v>
      </c>
      <c s="32">
        <f>ROUND(ROUND(L408,2)*ROUND(G408,3),2)</f>
      </c>
      <c s="36" t="s">
        <v>55</v>
      </c>
      <c>
        <f>(M408*21)/100</f>
      </c>
      <c t="s">
        <v>28</v>
      </c>
    </row>
    <row r="409" spans="1:5" ht="12.75">
      <c r="A409" s="35" t="s">
        <v>56</v>
      </c>
      <c r="E409" s="39" t="s">
        <v>2549</v>
      </c>
    </row>
    <row r="410" spans="1:5" ht="12.75">
      <c r="A410" s="35" t="s">
        <v>57</v>
      </c>
      <c r="E410" s="40" t="s">
        <v>5</v>
      </c>
    </row>
    <row r="411" spans="1:5" ht="63.75">
      <c r="A411" t="s">
        <v>58</v>
      </c>
      <c r="E411" s="39" t="s">
        <v>3459</v>
      </c>
    </row>
    <row r="412" spans="1:16" ht="12.75">
      <c r="A412" t="s">
        <v>50</v>
      </c>
      <c s="34" t="s">
        <v>831</v>
      </c>
      <c s="34" t="s">
        <v>3460</v>
      </c>
      <c s="35" t="s">
        <v>5</v>
      </c>
      <c s="6" t="s">
        <v>2552</v>
      </c>
      <c s="36" t="s">
        <v>232</v>
      </c>
      <c s="37">
        <v>2</v>
      </c>
      <c s="36">
        <v>0</v>
      </c>
      <c s="36">
        <f>ROUND(G412*H412,6)</f>
      </c>
      <c r="L412" s="38">
        <v>0</v>
      </c>
      <c s="32">
        <f>ROUND(ROUND(L412,2)*ROUND(G412,3),2)</f>
      </c>
      <c s="36" t="s">
        <v>55</v>
      </c>
      <c>
        <f>(M412*21)/100</f>
      </c>
      <c t="s">
        <v>28</v>
      </c>
    </row>
    <row r="413" spans="1:5" ht="12.75">
      <c r="A413" s="35" t="s">
        <v>56</v>
      </c>
      <c r="E413" s="39" t="s">
        <v>2552</v>
      </c>
    </row>
    <row r="414" spans="1:5" ht="12.75">
      <c r="A414" s="35" t="s">
        <v>57</v>
      </c>
      <c r="E414" s="40" t="s">
        <v>5</v>
      </c>
    </row>
    <row r="415" spans="1:5" ht="63.75">
      <c r="A415" t="s">
        <v>58</v>
      </c>
      <c r="E415" s="39" t="s">
        <v>3459</v>
      </c>
    </row>
    <row r="416" spans="1:16" ht="12.75">
      <c r="A416" t="s">
        <v>50</v>
      </c>
      <c s="34" t="s">
        <v>836</v>
      </c>
      <c s="34" t="s">
        <v>3461</v>
      </c>
      <c s="35" t="s">
        <v>5</v>
      </c>
      <c s="6" t="s">
        <v>2554</v>
      </c>
      <c s="36" t="s">
        <v>232</v>
      </c>
      <c s="37">
        <v>5</v>
      </c>
      <c s="36">
        <v>0</v>
      </c>
      <c s="36">
        <f>ROUND(G416*H416,6)</f>
      </c>
      <c r="L416" s="38">
        <v>0</v>
      </c>
      <c s="32">
        <f>ROUND(ROUND(L416,2)*ROUND(G416,3),2)</f>
      </c>
      <c s="36" t="s">
        <v>55</v>
      </c>
      <c>
        <f>(M416*21)/100</f>
      </c>
      <c t="s">
        <v>28</v>
      </c>
    </row>
    <row r="417" spans="1:5" ht="12.75">
      <c r="A417" s="35" t="s">
        <v>56</v>
      </c>
      <c r="E417" s="39" t="s">
        <v>2554</v>
      </c>
    </row>
    <row r="418" spans="1:5" ht="12.75">
      <c r="A418" s="35" t="s">
        <v>57</v>
      </c>
      <c r="E418" s="40" t="s">
        <v>5</v>
      </c>
    </row>
    <row r="419" spans="1:5" ht="63.75">
      <c r="A419" t="s">
        <v>58</v>
      </c>
      <c r="E419" s="39" t="s">
        <v>3459</v>
      </c>
    </row>
    <row r="420" spans="1:16" ht="12.75">
      <c r="A420" t="s">
        <v>50</v>
      </c>
      <c s="34" t="s">
        <v>840</v>
      </c>
      <c s="34" t="s">
        <v>3462</v>
      </c>
      <c s="35" t="s">
        <v>5</v>
      </c>
      <c s="6" t="s">
        <v>2556</v>
      </c>
      <c s="36" t="s">
        <v>232</v>
      </c>
      <c s="37">
        <v>2</v>
      </c>
      <c s="36">
        <v>0</v>
      </c>
      <c s="36">
        <f>ROUND(G420*H420,6)</f>
      </c>
      <c r="L420" s="38">
        <v>0</v>
      </c>
      <c s="32">
        <f>ROUND(ROUND(L420,2)*ROUND(G420,3),2)</f>
      </c>
      <c s="36" t="s">
        <v>55</v>
      </c>
      <c>
        <f>(M420*21)/100</f>
      </c>
      <c t="s">
        <v>28</v>
      </c>
    </row>
    <row r="421" spans="1:5" ht="12.75">
      <c r="A421" s="35" t="s">
        <v>56</v>
      </c>
      <c r="E421" s="39" t="s">
        <v>2556</v>
      </c>
    </row>
    <row r="422" spans="1:5" ht="12.75">
      <c r="A422" s="35" t="s">
        <v>57</v>
      </c>
      <c r="E422" s="40" t="s">
        <v>5</v>
      </c>
    </row>
    <row r="423" spans="1:5" ht="63.75">
      <c r="A423" t="s">
        <v>58</v>
      </c>
      <c r="E423" s="39" t="s">
        <v>3459</v>
      </c>
    </row>
    <row r="424" spans="1:16" ht="12.75">
      <c r="A424" t="s">
        <v>50</v>
      </c>
      <c s="34" t="s">
        <v>845</v>
      </c>
      <c s="34" t="s">
        <v>3463</v>
      </c>
      <c s="35" t="s">
        <v>5</v>
      </c>
      <c s="6" t="s">
        <v>2712</v>
      </c>
      <c s="36" t="s">
        <v>232</v>
      </c>
      <c s="37">
        <v>10</v>
      </c>
      <c s="36">
        <v>0</v>
      </c>
      <c s="36">
        <f>ROUND(G424*H424,6)</f>
      </c>
      <c r="L424" s="38">
        <v>0</v>
      </c>
      <c s="32">
        <f>ROUND(ROUND(L424,2)*ROUND(G424,3),2)</f>
      </c>
      <c s="36" t="s">
        <v>55</v>
      </c>
      <c>
        <f>(M424*21)/100</f>
      </c>
      <c t="s">
        <v>28</v>
      </c>
    </row>
    <row r="425" spans="1:5" ht="12.75">
      <c r="A425" s="35" t="s">
        <v>56</v>
      </c>
      <c r="E425" s="39" t="s">
        <v>2712</v>
      </c>
    </row>
    <row r="426" spans="1:5" ht="12.75">
      <c r="A426" s="35" t="s">
        <v>57</v>
      </c>
      <c r="E426" s="40" t="s">
        <v>5</v>
      </c>
    </row>
    <row r="427" spans="1:5" ht="63.75">
      <c r="A427" t="s">
        <v>58</v>
      </c>
      <c r="E427" s="39" t="s">
        <v>3459</v>
      </c>
    </row>
    <row r="428" spans="1:16" ht="12.75">
      <c r="A428" t="s">
        <v>50</v>
      </c>
      <c s="34" t="s">
        <v>850</v>
      </c>
      <c s="34" t="s">
        <v>3464</v>
      </c>
      <c s="35" t="s">
        <v>5</v>
      </c>
      <c s="6" t="s">
        <v>2714</v>
      </c>
      <c s="36" t="s">
        <v>232</v>
      </c>
      <c s="37">
        <v>18</v>
      </c>
      <c s="36">
        <v>0</v>
      </c>
      <c s="36">
        <f>ROUND(G428*H428,6)</f>
      </c>
      <c r="L428" s="38">
        <v>0</v>
      </c>
      <c s="32">
        <f>ROUND(ROUND(L428,2)*ROUND(G428,3),2)</f>
      </c>
      <c s="36" t="s">
        <v>55</v>
      </c>
      <c>
        <f>(M428*21)/100</f>
      </c>
      <c t="s">
        <v>28</v>
      </c>
    </row>
    <row r="429" spans="1:5" ht="12.75">
      <c r="A429" s="35" t="s">
        <v>56</v>
      </c>
      <c r="E429" s="39" t="s">
        <v>2714</v>
      </c>
    </row>
    <row r="430" spans="1:5" ht="12.75">
      <c r="A430" s="35" t="s">
        <v>57</v>
      </c>
      <c r="E430" s="40" t="s">
        <v>5</v>
      </c>
    </row>
    <row r="431" spans="1:5" ht="63.75">
      <c r="A431" t="s">
        <v>58</v>
      </c>
      <c r="E431" s="39" t="s">
        <v>3459</v>
      </c>
    </row>
    <row r="432" spans="1:16" ht="12.75">
      <c r="A432" t="s">
        <v>50</v>
      </c>
      <c s="34" t="s">
        <v>855</v>
      </c>
      <c s="34" t="s">
        <v>3465</v>
      </c>
      <c s="35" t="s">
        <v>5</v>
      </c>
      <c s="6" t="s">
        <v>2716</v>
      </c>
      <c s="36" t="s">
        <v>232</v>
      </c>
      <c s="37">
        <v>12</v>
      </c>
      <c s="36">
        <v>0</v>
      </c>
      <c s="36">
        <f>ROUND(G432*H432,6)</f>
      </c>
      <c r="L432" s="38">
        <v>0</v>
      </c>
      <c s="32">
        <f>ROUND(ROUND(L432,2)*ROUND(G432,3),2)</f>
      </c>
      <c s="36" t="s">
        <v>55</v>
      </c>
      <c>
        <f>(M432*21)/100</f>
      </c>
      <c t="s">
        <v>28</v>
      </c>
    </row>
    <row r="433" spans="1:5" ht="12.75">
      <c r="A433" s="35" t="s">
        <v>56</v>
      </c>
      <c r="E433" s="39" t="s">
        <v>2716</v>
      </c>
    </row>
    <row r="434" spans="1:5" ht="12.75">
      <c r="A434" s="35" t="s">
        <v>57</v>
      </c>
      <c r="E434" s="40" t="s">
        <v>5</v>
      </c>
    </row>
    <row r="435" spans="1:5" ht="63.75">
      <c r="A435" t="s">
        <v>58</v>
      </c>
      <c r="E435" s="39" t="s">
        <v>3459</v>
      </c>
    </row>
    <row r="436" spans="1:16" ht="12.75">
      <c r="A436" t="s">
        <v>50</v>
      </c>
      <c s="34" t="s">
        <v>858</v>
      </c>
      <c s="34" t="s">
        <v>3466</v>
      </c>
      <c s="35" t="s">
        <v>5</v>
      </c>
      <c s="6" t="s">
        <v>2718</v>
      </c>
      <c s="36" t="s">
        <v>232</v>
      </c>
      <c s="37">
        <v>8</v>
      </c>
      <c s="36">
        <v>0</v>
      </c>
      <c s="36">
        <f>ROUND(G436*H436,6)</f>
      </c>
      <c r="L436" s="38">
        <v>0</v>
      </c>
      <c s="32">
        <f>ROUND(ROUND(L436,2)*ROUND(G436,3),2)</f>
      </c>
      <c s="36" t="s">
        <v>55</v>
      </c>
      <c>
        <f>(M436*21)/100</f>
      </c>
      <c t="s">
        <v>28</v>
      </c>
    </row>
    <row r="437" spans="1:5" ht="12.75">
      <c r="A437" s="35" t="s">
        <v>56</v>
      </c>
      <c r="E437" s="39" t="s">
        <v>2718</v>
      </c>
    </row>
    <row r="438" spans="1:5" ht="12.75">
      <c r="A438" s="35" t="s">
        <v>57</v>
      </c>
      <c r="E438" s="40" t="s">
        <v>5</v>
      </c>
    </row>
    <row r="439" spans="1:5" ht="63.75">
      <c r="A439" t="s">
        <v>58</v>
      </c>
      <c r="E439" s="39" t="s">
        <v>3459</v>
      </c>
    </row>
    <row r="440" spans="1:16" ht="12.75">
      <c r="A440" t="s">
        <v>50</v>
      </c>
      <c s="34" t="s">
        <v>863</v>
      </c>
      <c s="34" t="s">
        <v>3467</v>
      </c>
      <c s="35" t="s">
        <v>5</v>
      </c>
      <c s="6" t="s">
        <v>3468</v>
      </c>
      <c s="36" t="s">
        <v>232</v>
      </c>
      <c s="37">
        <v>15</v>
      </c>
      <c s="36">
        <v>0</v>
      </c>
      <c s="36">
        <f>ROUND(G440*H440,6)</f>
      </c>
      <c r="L440" s="38">
        <v>0</v>
      </c>
      <c s="32">
        <f>ROUND(ROUND(L440,2)*ROUND(G440,3),2)</f>
      </c>
      <c s="36" t="s">
        <v>55</v>
      </c>
      <c>
        <f>(M440*21)/100</f>
      </c>
      <c t="s">
        <v>28</v>
      </c>
    </row>
    <row r="441" spans="1:5" ht="12.75">
      <c r="A441" s="35" t="s">
        <v>56</v>
      </c>
      <c r="E441" s="39" t="s">
        <v>3468</v>
      </c>
    </row>
    <row r="442" spans="1:5" ht="12.75">
      <c r="A442" s="35" t="s">
        <v>57</v>
      </c>
      <c r="E442" s="40" t="s">
        <v>5</v>
      </c>
    </row>
    <row r="443" spans="1:5" ht="63.75">
      <c r="A443" t="s">
        <v>58</v>
      </c>
      <c r="E443" s="39" t="s">
        <v>3459</v>
      </c>
    </row>
    <row r="444" spans="1:16" ht="12.75">
      <c r="A444" t="s">
        <v>50</v>
      </c>
      <c s="34" t="s">
        <v>866</v>
      </c>
      <c s="34" t="s">
        <v>3469</v>
      </c>
      <c s="35" t="s">
        <v>5</v>
      </c>
      <c s="6" t="s">
        <v>3470</v>
      </c>
      <c s="36" t="s">
        <v>232</v>
      </c>
      <c s="37">
        <v>4</v>
      </c>
      <c s="36">
        <v>0</v>
      </c>
      <c s="36">
        <f>ROUND(G444*H444,6)</f>
      </c>
      <c r="L444" s="38">
        <v>0</v>
      </c>
      <c s="32">
        <f>ROUND(ROUND(L444,2)*ROUND(G444,3),2)</f>
      </c>
      <c s="36" t="s">
        <v>55</v>
      </c>
      <c>
        <f>(M444*21)/100</f>
      </c>
      <c t="s">
        <v>28</v>
      </c>
    </row>
    <row r="445" spans="1:5" ht="12.75">
      <c r="A445" s="35" t="s">
        <v>56</v>
      </c>
      <c r="E445" s="39" t="s">
        <v>3470</v>
      </c>
    </row>
    <row r="446" spans="1:5" ht="12.75">
      <c r="A446" s="35" t="s">
        <v>57</v>
      </c>
      <c r="E446" s="40" t="s">
        <v>5</v>
      </c>
    </row>
    <row r="447" spans="1:5" ht="63.75">
      <c r="A447" t="s">
        <v>58</v>
      </c>
      <c r="E447" s="39" t="s">
        <v>3459</v>
      </c>
    </row>
    <row r="448" spans="1:16" ht="12.75">
      <c r="A448" t="s">
        <v>50</v>
      </c>
      <c s="34" t="s">
        <v>870</v>
      </c>
      <c s="34" t="s">
        <v>3471</v>
      </c>
      <c s="35" t="s">
        <v>5</v>
      </c>
      <c s="6" t="s">
        <v>3472</v>
      </c>
      <c s="36" t="s">
        <v>232</v>
      </c>
      <c s="37">
        <v>2</v>
      </c>
      <c s="36">
        <v>0</v>
      </c>
      <c s="36">
        <f>ROUND(G448*H448,6)</f>
      </c>
      <c r="L448" s="38">
        <v>0</v>
      </c>
      <c s="32">
        <f>ROUND(ROUND(L448,2)*ROUND(G448,3),2)</f>
      </c>
      <c s="36" t="s">
        <v>55</v>
      </c>
      <c>
        <f>(M448*21)/100</f>
      </c>
      <c t="s">
        <v>28</v>
      </c>
    </row>
    <row r="449" spans="1:5" ht="12.75">
      <c r="A449" s="35" t="s">
        <v>56</v>
      </c>
      <c r="E449" s="39" t="s">
        <v>3472</v>
      </c>
    </row>
    <row r="450" spans="1:5" ht="12.75">
      <c r="A450" s="35" t="s">
        <v>57</v>
      </c>
      <c r="E450" s="40" t="s">
        <v>5</v>
      </c>
    </row>
    <row r="451" spans="1:5" ht="63.75">
      <c r="A451" t="s">
        <v>58</v>
      </c>
      <c r="E451" s="39" t="s">
        <v>3459</v>
      </c>
    </row>
    <row r="452" spans="1:13" ht="12.75">
      <c r="A452" t="s">
        <v>47</v>
      </c>
      <c r="C452" s="31" t="s">
        <v>3473</v>
      </c>
      <c r="E452" s="33" t="s">
        <v>2815</v>
      </c>
      <c r="J452" s="32">
        <f>0</f>
      </c>
      <c s="32">
        <f>0</f>
      </c>
      <c s="32">
        <f>0+L453+L457+L461+L465+L469+L473+L477+L481+L485+L489+L493+L497</f>
      </c>
      <c s="32">
        <f>0+M453+M457+M461+M465+M469+M473+M477+M481+M485+M489+M493+M497</f>
      </c>
    </row>
    <row r="453" spans="1:16" ht="12.75">
      <c r="A453" t="s">
        <v>50</v>
      </c>
      <c s="34" t="s">
        <v>874</v>
      </c>
      <c s="34" t="s">
        <v>3474</v>
      </c>
      <c s="35" t="s">
        <v>5</v>
      </c>
      <c s="6" t="s">
        <v>3475</v>
      </c>
      <c s="36" t="s">
        <v>238</v>
      </c>
      <c s="37">
        <v>42</v>
      </c>
      <c s="36">
        <v>0</v>
      </c>
      <c s="36">
        <f>ROUND(G453*H453,6)</f>
      </c>
      <c r="L453" s="38">
        <v>0</v>
      </c>
      <c s="32">
        <f>ROUND(ROUND(L453,2)*ROUND(G453,3),2)</f>
      </c>
      <c s="36" t="s">
        <v>55</v>
      </c>
      <c>
        <f>(M453*21)/100</f>
      </c>
      <c t="s">
        <v>28</v>
      </c>
    </row>
    <row r="454" spans="1:5" ht="12.75">
      <c r="A454" s="35" t="s">
        <v>56</v>
      </c>
      <c r="E454" s="39" t="s">
        <v>3475</v>
      </c>
    </row>
    <row r="455" spans="1:5" ht="12.75">
      <c r="A455" s="35" t="s">
        <v>57</v>
      </c>
      <c r="E455" s="40" t="s">
        <v>5</v>
      </c>
    </row>
    <row r="456" spans="1:5" ht="38.25">
      <c r="A456" t="s">
        <v>58</v>
      </c>
      <c r="E456" s="39" t="s">
        <v>2818</v>
      </c>
    </row>
    <row r="457" spans="1:16" ht="12.75">
      <c r="A457" t="s">
        <v>50</v>
      </c>
      <c s="34" t="s">
        <v>877</v>
      </c>
      <c s="34" t="s">
        <v>3476</v>
      </c>
      <c s="35" t="s">
        <v>5</v>
      </c>
      <c s="6" t="s">
        <v>3477</v>
      </c>
      <c s="36" t="s">
        <v>238</v>
      </c>
      <c s="37">
        <v>120</v>
      </c>
      <c s="36">
        <v>0</v>
      </c>
      <c s="36">
        <f>ROUND(G457*H457,6)</f>
      </c>
      <c r="L457" s="38">
        <v>0</v>
      </c>
      <c s="32">
        <f>ROUND(ROUND(L457,2)*ROUND(G457,3),2)</f>
      </c>
      <c s="36" t="s">
        <v>55</v>
      </c>
      <c>
        <f>(M457*21)/100</f>
      </c>
      <c t="s">
        <v>28</v>
      </c>
    </row>
    <row r="458" spans="1:5" ht="12.75">
      <c r="A458" s="35" t="s">
        <v>56</v>
      </c>
      <c r="E458" s="39" t="s">
        <v>3477</v>
      </c>
    </row>
    <row r="459" spans="1:5" ht="12.75">
      <c r="A459" s="35" t="s">
        <v>57</v>
      </c>
      <c r="E459" s="40" t="s">
        <v>5</v>
      </c>
    </row>
    <row r="460" spans="1:5" ht="38.25">
      <c r="A460" t="s">
        <v>58</v>
      </c>
      <c r="E460" s="39" t="s">
        <v>2818</v>
      </c>
    </row>
    <row r="461" spans="1:16" ht="12.75">
      <c r="A461" t="s">
        <v>50</v>
      </c>
      <c s="34" t="s">
        <v>881</v>
      </c>
      <c s="34" t="s">
        <v>3478</v>
      </c>
      <c s="35" t="s">
        <v>5</v>
      </c>
      <c s="6" t="s">
        <v>3479</v>
      </c>
      <c s="36" t="s">
        <v>238</v>
      </c>
      <c s="37">
        <v>30</v>
      </c>
      <c s="36">
        <v>0</v>
      </c>
      <c s="36">
        <f>ROUND(G461*H461,6)</f>
      </c>
      <c r="L461" s="38">
        <v>0</v>
      </c>
      <c s="32">
        <f>ROUND(ROUND(L461,2)*ROUND(G461,3),2)</f>
      </c>
      <c s="36" t="s">
        <v>55</v>
      </c>
      <c>
        <f>(M461*21)/100</f>
      </c>
      <c t="s">
        <v>28</v>
      </c>
    </row>
    <row r="462" spans="1:5" ht="12.75">
      <c r="A462" s="35" t="s">
        <v>56</v>
      </c>
      <c r="E462" s="39" t="s">
        <v>3479</v>
      </c>
    </row>
    <row r="463" spans="1:5" ht="12.75">
      <c r="A463" s="35" t="s">
        <v>57</v>
      </c>
      <c r="E463" s="40" t="s">
        <v>5</v>
      </c>
    </row>
    <row r="464" spans="1:5" ht="38.25">
      <c r="A464" t="s">
        <v>58</v>
      </c>
      <c r="E464" s="39" t="s">
        <v>2818</v>
      </c>
    </row>
    <row r="465" spans="1:16" ht="12.75">
      <c r="A465" t="s">
        <v>50</v>
      </c>
      <c s="34" t="s">
        <v>885</v>
      </c>
      <c s="34" t="s">
        <v>3480</v>
      </c>
      <c s="35" t="s">
        <v>5</v>
      </c>
      <c s="6" t="s">
        <v>3481</v>
      </c>
      <c s="36" t="s">
        <v>238</v>
      </c>
      <c s="37">
        <v>60</v>
      </c>
      <c s="36">
        <v>0</v>
      </c>
      <c s="36">
        <f>ROUND(G465*H465,6)</f>
      </c>
      <c r="L465" s="38">
        <v>0</v>
      </c>
      <c s="32">
        <f>ROUND(ROUND(L465,2)*ROUND(G465,3),2)</f>
      </c>
      <c s="36" t="s">
        <v>55</v>
      </c>
      <c>
        <f>(M465*21)/100</f>
      </c>
      <c t="s">
        <v>28</v>
      </c>
    </row>
    <row r="466" spans="1:5" ht="12.75">
      <c r="A466" s="35" t="s">
        <v>56</v>
      </c>
      <c r="E466" s="39" t="s">
        <v>3481</v>
      </c>
    </row>
    <row r="467" spans="1:5" ht="12.75">
      <c r="A467" s="35" t="s">
        <v>57</v>
      </c>
      <c r="E467" s="40" t="s">
        <v>5</v>
      </c>
    </row>
    <row r="468" spans="1:5" ht="38.25">
      <c r="A468" t="s">
        <v>58</v>
      </c>
      <c r="E468" s="39" t="s">
        <v>2818</v>
      </c>
    </row>
    <row r="469" spans="1:16" ht="12.75">
      <c r="A469" t="s">
        <v>50</v>
      </c>
      <c s="34" t="s">
        <v>888</v>
      </c>
      <c s="34" t="s">
        <v>3482</v>
      </c>
      <c s="35" t="s">
        <v>5</v>
      </c>
      <c s="6" t="s">
        <v>3483</v>
      </c>
      <c s="36" t="s">
        <v>238</v>
      </c>
      <c s="37">
        <v>40</v>
      </c>
      <c s="36">
        <v>0</v>
      </c>
      <c s="36">
        <f>ROUND(G469*H469,6)</f>
      </c>
      <c r="L469" s="38">
        <v>0</v>
      </c>
      <c s="32">
        <f>ROUND(ROUND(L469,2)*ROUND(G469,3),2)</f>
      </c>
      <c s="36" t="s">
        <v>55</v>
      </c>
      <c>
        <f>(M469*21)/100</f>
      </c>
      <c t="s">
        <v>28</v>
      </c>
    </row>
    <row r="470" spans="1:5" ht="12.75">
      <c r="A470" s="35" t="s">
        <v>56</v>
      </c>
      <c r="E470" s="39" t="s">
        <v>3483</v>
      </c>
    </row>
    <row r="471" spans="1:5" ht="12.75">
      <c r="A471" s="35" t="s">
        <v>57</v>
      </c>
      <c r="E471" s="40" t="s">
        <v>5</v>
      </c>
    </row>
    <row r="472" spans="1:5" ht="38.25">
      <c r="A472" t="s">
        <v>58</v>
      </c>
      <c r="E472" s="39" t="s">
        <v>2818</v>
      </c>
    </row>
    <row r="473" spans="1:16" ht="12.75">
      <c r="A473" t="s">
        <v>50</v>
      </c>
      <c s="34" t="s">
        <v>893</v>
      </c>
      <c s="34" t="s">
        <v>3484</v>
      </c>
      <c s="35" t="s">
        <v>5</v>
      </c>
      <c s="6" t="s">
        <v>3485</v>
      </c>
      <c s="36" t="s">
        <v>238</v>
      </c>
      <c s="37">
        <v>210</v>
      </c>
      <c s="36">
        <v>0</v>
      </c>
      <c s="36">
        <f>ROUND(G473*H473,6)</f>
      </c>
      <c r="L473" s="38">
        <v>0</v>
      </c>
      <c s="32">
        <f>ROUND(ROUND(L473,2)*ROUND(G473,3),2)</f>
      </c>
      <c s="36" t="s">
        <v>55</v>
      </c>
      <c>
        <f>(M473*21)/100</f>
      </c>
      <c t="s">
        <v>28</v>
      </c>
    </row>
    <row r="474" spans="1:5" ht="12.75">
      <c r="A474" s="35" t="s">
        <v>56</v>
      </c>
      <c r="E474" s="39" t="s">
        <v>3485</v>
      </c>
    </row>
    <row r="475" spans="1:5" ht="12.75">
      <c r="A475" s="35" t="s">
        <v>57</v>
      </c>
      <c r="E475" s="40" t="s">
        <v>5</v>
      </c>
    </row>
    <row r="476" spans="1:5" ht="38.25">
      <c r="A476" t="s">
        <v>58</v>
      </c>
      <c r="E476" s="39" t="s">
        <v>2818</v>
      </c>
    </row>
    <row r="477" spans="1:16" ht="12.75">
      <c r="A477" t="s">
        <v>50</v>
      </c>
      <c s="34" t="s">
        <v>896</v>
      </c>
      <c s="34" t="s">
        <v>3486</v>
      </c>
      <c s="35" t="s">
        <v>5</v>
      </c>
      <c s="6" t="s">
        <v>3487</v>
      </c>
      <c s="36" t="s">
        <v>238</v>
      </c>
      <c s="37">
        <v>20</v>
      </c>
      <c s="36">
        <v>0</v>
      </c>
      <c s="36">
        <f>ROUND(G477*H477,6)</f>
      </c>
      <c r="L477" s="38">
        <v>0</v>
      </c>
      <c s="32">
        <f>ROUND(ROUND(L477,2)*ROUND(G477,3),2)</f>
      </c>
      <c s="36" t="s">
        <v>55</v>
      </c>
      <c>
        <f>(M477*21)/100</f>
      </c>
      <c t="s">
        <v>28</v>
      </c>
    </row>
    <row r="478" spans="1:5" ht="12.75">
      <c r="A478" s="35" t="s">
        <v>56</v>
      </c>
      <c r="E478" s="39" t="s">
        <v>3487</v>
      </c>
    </row>
    <row r="479" spans="1:5" ht="12.75">
      <c r="A479" s="35" t="s">
        <v>57</v>
      </c>
      <c r="E479" s="40" t="s">
        <v>5</v>
      </c>
    </row>
    <row r="480" spans="1:5" ht="38.25">
      <c r="A480" t="s">
        <v>58</v>
      </c>
      <c r="E480" s="39" t="s">
        <v>2818</v>
      </c>
    </row>
    <row r="481" spans="1:16" ht="12.75">
      <c r="A481" t="s">
        <v>50</v>
      </c>
      <c s="34" t="s">
        <v>900</v>
      </c>
      <c s="34" t="s">
        <v>3488</v>
      </c>
      <c s="35" t="s">
        <v>5</v>
      </c>
      <c s="6" t="s">
        <v>3489</v>
      </c>
      <c s="36" t="s">
        <v>238</v>
      </c>
      <c s="37">
        <v>245</v>
      </c>
      <c s="36">
        <v>0</v>
      </c>
      <c s="36">
        <f>ROUND(G481*H481,6)</f>
      </c>
      <c r="L481" s="38">
        <v>0</v>
      </c>
      <c s="32">
        <f>ROUND(ROUND(L481,2)*ROUND(G481,3),2)</f>
      </c>
      <c s="36" t="s">
        <v>55</v>
      </c>
      <c>
        <f>(M481*21)/100</f>
      </c>
      <c t="s">
        <v>28</v>
      </c>
    </row>
    <row r="482" spans="1:5" ht="12.75">
      <c r="A482" s="35" t="s">
        <v>56</v>
      </c>
      <c r="E482" s="39" t="s">
        <v>3489</v>
      </c>
    </row>
    <row r="483" spans="1:5" ht="12.75">
      <c r="A483" s="35" t="s">
        <v>57</v>
      </c>
      <c r="E483" s="40" t="s">
        <v>5</v>
      </c>
    </row>
    <row r="484" spans="1:5" ht="38.25">
      <c r="A484" t="s">
        <v>58</v>
      </c>
      <c r="E484" s="39" t="s">
        <v>2818</v>
      </c>
    </row>
    <row r="485" spans="1:16" ht="12.75">
      <c r="A485" t="s">
        <v>50</v>
      </c>
      <c s="34" t="s">
        <v>903</v>
      </c>
      <c s="34" t="s">
        <v>3490</v>
      </c>
      <c s="35" t="s">
        <v>5</v>
      </c>
      <c s="6" t="s">
        <v>3491</v>
      </c>
      <c s="36" t="s">
        <v>238</v>
      </c>
      <c s="37">
        <v>80</v>
      </c>
      <c s="36">
        <v>0</v>
      </c>
      <c s="36">
        <f>ROUND(G485*H485,6)</f>
      </c>
      <c r="L485" s="38">
        <v>0</v>
      </c>
      <c s="32">
        <f>ROUND(ROUND(L485,2)*ROUND(G485,3),2)</f>
      </c>
      <c s="36" t="s">
        <v>55</v>
      </c>
      <c>
        <f>(M485*21)/100</f>
      </c>
      <c t="s">
        <v>28</v>
      </c>
    </row>
    <row r="486" spans="1:5" ht="12.75">
      <c r="A486" s="35" t="s">
        <v>56</v>
      </c>
      <c r="E486" s="39" t="s">
        <v>3491</v>
      </c>
    </row>
    <row r="487" spans="1:5" ht="12.75">
      <c r="A487" s="35" t="s">
        <v>57</v>
      </c>
      <c r="E487" s="40" t="s">
        <v>5</v>
      </c>
    </row>
    <row r="488" spans="1:5" ht="38.25">
      <c r="A488" t="s">
        <v>58</v>
      </c>
      <c r="E488" s="39" t="s">
        <v>2818</v>
      </c>
    </row>
    <row r="489" spans="1:16" ht="12.75">
      <c r="A489" t="s">
        <v>50</v>
      </c>
      <c s="34" t="s">
        <v>906</v>
      </c>
      <c s="34" t="s">
        <v>3492</v>
      </c>
      <c s="35" t="s">
        <v>5</v>
      </c>
      <c s="6" t="s">
        <v>3493</v>
      </c>
      <c s="36" t="s">
        <v>238</v>
      </c>
      <c s="37">
        <v>25</v>
      </c>
      <c s="36">
        <v>0</v>
      </c>
      <c s="36">
        <f>ROUND(G489*H489,6)</f>
      </c>
      <c r="L489" s="38">
        <v>0</v>
      </c>
      <c s="32">
        <f>ROUND(ROUND(L489,2)*ROUND(G489,3),2)</f>
      </c>
      <c s="36" t="s">
        <v>55</v>
      </c>
      <c>
        <f>(M489*21)/100</f>
      </c>
      <c t="s">
        <v>28</v>
      </c>
    </row>
    <row r="490" spans="1:5" ht="12.75">
      <c r="A490" s="35" t="s">
        <v>56</v>
      </c>
      <c r="E490" s="39" t="s">
        <v>3493</v>
      </c>
    </row>
    <row r="491" spans="1:5" ht="12.75">
      <c r="A491" s="35" t="s">
        <v>57</v>
      </c>
      <c r="E491" s="40" t="s">
        <v>5</v>
      </c>
    </row>
    <row r="492" spans="1:5" ht="38.25">
      <c r="A492" t="s">
        <v>58</v>
      </c>
      <c r="E492" s="39" t="s">
        <v>2818</v>
      </c>
    </row>
    <row r="493" spans="1:16" ht="12.75">
      <c r="A493" t="s">
        <v>50</v>
      </c>
      <c s="34" t="s">
        <v>911</v>
      </c>
      <c s="34" t="s">
        <v>3494</v>
      </c>
      <c s="35" t="s">
        <v>5</v>
      </c>
      <c s="6" t="s">
        <v>3495</v>
      </c>
      <c s="36" t="s">
        <v>238</v>
      </c>
      <c s="37">
        <v>150</v>
      </c>
      <c s="36">
        <v>0</v>
      </c>
      <c s="36">
        <f>ROUND(G493*H493,6)</f>
      </c>
      <c r="L493" s="38">
        <v>0</v>
      </c>
      <c s="32">
        <f>ROUND(ROUND(L493,2)*ROUND(G493,3),2)</f>
      </c>
      <c s="36" t="s">
        <v>55</v>
      </c>
      <c>
        <f>(M493*21)/100</f>
      </c>
      <c t="s">
        <v>28</v>
      </c>
    </row>
    <row r="494" spans="1:5" ht="12.75">
      <c r="A494" s="35" t="s">
        <v>56</v>
      </c>
      <c r="E494" s="39" t="s">
        <v>3495</v>
      </c>
    </row>
    <row r="495" spans="1:5" ht="12.75">
      <c r="A495" s="35" t="s">
        <v>57</v>
      </c>
      <c r="E495" s="40" t="s">
        <v>5</v>
      </c>
    </row>
    <row r="496" spans="1:5" ht="38.25">
      <c r="A496" t="s">
        <v>58</v>
      </c>
      <c r="E496" s="39" t="s">
        <v>2818</v>
      </c>
    </row>
    <row r="497" spans="1:16" ht="12.75">
      <c r="A497" t="s">
        <v>50</v>
      </c>
      <c s="34" t="s">
        <v>916</v>
      </c>
      <c s="34" t="s">
        <v>3496</v>
      </c>
      <c s="35" t="s">
        <v>5</v>
      </c>
      <c s="6" t="s">
        <v>3497</v>
      </c>
      <c s="36" t="s">
        <v>238</v>
      </c>
      <c s="37">
        <v>10</v>
      </c>
      <c s="36">
        <v>0</v>
      </c>
      <c s="36">
        <f>ROUND(G497*H497,6)</f>
      </c>
      <c r="L497" s="38">
        <v>0</v>
      </c>
      <c s="32">
        <f>ROUND(ROUND(L497,2)*ROUND(G497,3),2)</f>
      </c>
      <c s="36" t="s">
        <v>55</v>
      </c>
      <c>
        <f>(M497*21)/100</f>
      </c>
      <c t="s">
        <v>28</v>
      </c>
    </row>
    <row r="498" spans="1:5" ht="12.75">
      <c r="A498" s="35" t="s">
        <v>56</v>
      </c>
      <c r="E498" s="39" t="s">
        <v>3497</v>
      </c>
    </row>
    <row r="499" spans="1:5" ht="12.75">
      <c r="A499" s="35" t="s">
        <v>57</v>
      </c>
      <c r="E499" s="40" t="s">
        <v>5</v>
      </c>
    </row>
    <row r="500" spans="1:5" ht="38.25">
      <c r="A500" t="s">
        <v>58</v>
      </c>
      <c r="E500" s="39" t="s">
        <v>2818</v>
      </c>
    </row>
    <row r="501" spans="1:13" ht="12.75">
      <c r="A501" t="s">
        <v>47</v>
      </c>
      <c r="C501" s="31" t="s">
        <v>3498</v>
      </c>
      <c r="E501" s="33" t="s">
        <v>67</v>
      </c>
      <c r="J501" s="32">
        <f>0</f>
      </c>
      <c s="32">
        <f>0</f>
      </c>
      <c s="32">
        <f>0+L502+L506+L510</f>
      </c>
      <c s="32">
        <f>0+M502+M506+M510</f>
      </c>
    </row>
    <row r="502" spans="1:16" ht="12.75">
      <c r="A502" t="s">
        <v>50</v>
      </c>
      <c s="34" t="s">
        <v>919</v>
      </c>
      <c s="34" t="s">
        <v>3499</v>
      </c>
      <c s="35" t="s">
        <v>5</v>
      </c>
      <c s="6" t="s">
        <v>2442</v>
      </c>
      <c s="36" t="s">
        <v>207</v>
      </c>
      <c s="37">
        <v>10</v>
      </c>
      <c s="36">
        <v>0</v>
      </c>
      <c s="36">
        <f>ROUND(G502*H502,6)</f>
      </c>
      <c r="L502" s="38">
        <v>0</v>
      </c>
      <c s="32">
        <f>ROUND(ROUND(L502,2)*ROUND(G502,3),2)</f>
      </c>
      <c s="36" t="s">
        <v>55</v>
      </c>
      <c>
        <f>(M502*21)/100</f>
      </c>
      <c t="s">
        <v>28</v>
      </c>
    </row>
    <row r="503" spans="1:5" ht="12.75">
      <c r="A503" s="35" t="s">
        <v>56</v>
      </c>
      <c r="E503" s="39" t="s">
        <v>2442</v>
      </c>
    </row>
    <row r="504" spans="1:5" ht="12.75">
      <c r="A504" s="35" t="s">
        <v>57</v>
      </c>
      <c r="E504" s="40" t="s">
        <v>5</v>
      </c>
    </row>
    <row r="505" spans="1:5" ht="12.75">
      <c r="A505" t="s">
        <v>58</v>
      </c>
      <c r="E505" s="39" t="s">
        <v>5</v>
      </c>
    </row>
    <row r="506" spans="1:16" ht="12.75">
      <c r="A506" t="s">
        <v>50</v>
      </c>
      <c s="34" t="s">
        <v>923</v>
      </c>
      <c s="34" t="s">
        <v>3500</v>
      </c>
      <c s="35" t="s">
        <v>5</v>
      </c>
      <c s="6" t="s">
        <v>2444</v>
      </c>
      <c s="36" t="s">
        <v>207</v>
      </c>
      <c s="37">
        <v>20</v>
      </c>
      <c s="36">
        <v>0</v>
      </c>
      <c s="36">
        <f>ROUND(G506*H506,6)</f>
      </c>
      <c r="L506" s="38">
        <v>0</v>
      </c>
      <c s="32">
        <f>ROUND(ROUND(L506,2)*ROUND(G506,3),2)</f>
      </c>
      <c s="36" t="s">
        <v>55</v>
      </c>
      <c>
        <f>(M506*21)/100</f>
      </c>
      <c t="s">
        <v>28</v>
      </c>
    </row>
    <row r="507" spans="1:5" ht="12.75">
      <c r="A507" s="35" t="s">
        <v>56</v>
      </c>
      <c r="E507" s="39" t="s">
        <v>2444</v>
      </c>
    </row>
    <row r="508" spans="1:5" ht="12.75">
      <c r="A508" s="35" t="s">
        <v>57</v>
      </c>
      <c r="E508" s="40" t="s">
        <v>5</v>
      </c>
    </row>
    <row r="509" spans="1:5" ht="89.25">
      <c r="A509" t="s">
        <v>58</v>
      </c>
      <c r="E509" s="39" t="s">
        <v>2445</v>
      </c>
    </row>
    <row r="510" spans="1:16" ht="12.75">
      <c r="A510" t="s">
        <v>50</v>
      </c>
      <c s="34" t="s">
        <v>927</v>
      </c>
      <c s="34" t="s">
        <v>3501</v>
      </c>
      <c s="35" t="s">
        <v>5</v>
      </c>
      <c s="6" t="s">
        <v>2447</v>
      </c>
      <c s="36" t="s">
        <v>159</v>
      </c>
      <c s="37">
        <v>20</v>
      </c>
      <c s="36">
        <v>0</v>
      </c>
      <c s="36">
        <f>ROUND(G510*H510,6)</f>
      </c>
      <c r="L510" s="38">
        <v>0</v>
      </c>
      <c s="32">
        <f>ROUND(ROUND(L510,2)*ROUND(G510,3),2)</f>
      </c>
      <c s="36" t="s">
        <v>55</v>
      </c>
      <c>
        <f>(M510*21)/100</f>
      </c>
      <c t="s">
        <v>28</v>
      </c>
    </row>
    <row r="511" spans="1:5" ht="12.75">
      <c r="A511" s="35" t="s">
        <v>56</v>
      </c>
      <c r="E511" s="39" t="s">
        <v>2447</v>
      </c>
    </row>
    <row r="512" spans="1:5" ht="12.75">
      <c r="A512" s="35" t="s">
        <v>57</v>
      </c>
      <c r="E512" s="40" t="s">
        <v>5</v>
      </c>
    </row>
    <row r="513" spans="1:5" ht="12.75">
      <c r="A513" t="s">
        <v>58</v>
      </c>
      <c r="E513" s="39" t="s">
        <v>5</v>
      </c>
    </row>
    <row r="514" spans="1:13" ht="12.75">
      <c r="A514" t="s">
        <v>47</v>
      </c>
      <c r="C514" s="31" t="s">
        <v>3502</v>
      </c>
      <c r="E514" s="33" t="s">
        <v>2214</v>
      </c>
      <c r="J514" s="32">
        <f>0</f>
      </c>
      <c s="32">
        <f>0</f>
      </c>
      <c s="32">
        <f>0+L515+L519</f>
      </c>
      <c s="32">
        <f>0+M515+M519</f>
      </c>
    </row>
    <row r="515" spans="1:16" ht="12.75">
      <c r="A515" t="s">
        <v>50</v>
      </c>
      <c s="34" t="s">
        <v>1065</v>
      </c>
      <c s="34" t="s">
        <v>3503</v>
      </c>
      <c s="35" t="s">
        <v>5</v>
      </c>
      <c s="6" t="s">
        <v>2424</v>
      </c>
      <c s="36" t="s">
        <v>159</v>
      </c>
      <c s="37">
        <v>1</v>
      </c>
      <c s="36">
        <v>0</v>
      </c>
      <c s="36">
        <f>ROUND(G515*H515,6)</f>
      </c>
      <c r="L515" s="38">
        <v>0</v>
      </c>
      <c s="32">
        <f>ROUND(ROUND(L515,2)*ROUND(G515,3),2)</f>
      </c>
      <c s="36" t="s">
        <v>55</v>
      </c>
      <c>
        <f>(M515*21)/100</f>
      </c>
      <c t="s">
        <v>28</v>
      </c>
    </row>
    <row r="516" spans="1:5" ht="12.75">
      <c r="A516" s="35" t="s">
        <v>56</v>
      </c>
      <c r="E516" s="39" t="s">
        <v>2424</v>
      </c>
    </row>
    <row r="517" spans="1:5" ht="12.75">
      <c r="A517" s="35" t="s">
        <v>57</v>
      </c>
      <c r="E517" s="40" t="s">
        <v>5</v>
      </c>
    </row>
    <row r="518" spans="1:5" ht="12.75">
      <c r="A518" t="s">
        <v>58</v>
      </c>
      <c r="E518" s="39" t="s">
        <v>5</v>
      </c>
    </row>
    <row r="519" spans="1:16" ht="12.75">
      <c r="A519" t="s">
        <v>50</v>
      </c>
      <c s="34" t="s">
        <v>1068</v>
      </c>
      <c s="34" t="s">
        <v>3504</v>
      </c>
      <c s="35" t="s">
        <v>5</v>
      </c>
      <c s="6" t="s">
        <v>2426</v>
      </c>
      <c s="36" t="s">
        <v>159</v>
      </c>
      <c s="37">
        <v>1</v>
      </c>
      <c s="36">
        <v>0</v>
      </c>
      <c s="36">
        <f>ROUND(G519*H519,6)</f>
      </c>
      <c r="L519" s="38">
        <v>0</v>
      </c>
      <c s="32">
        <f>ROUND(ROUND(L519,2)*ROUND(G519,3),2)</f>
      </c>
      <c s="36" t="s">
        <v>55</v>
      </c>
      <c>
        <f>(M519*21)/100</f>
      </c>
      <c t="s">
        <v>28</v>
      </c>
    </row>
    <row r="520" spans="1:5" ht="12.75">
      <c r="A520" s="35" t="s">
        <v>56</v>
      </c>
      <c r="E520" s="39" t="s">
        <v>2426</v>
      </c>
    </row>
    <row r="521" spans="1:5" ht="12.75">
      <c r="A521" s="35" t="s">
        <v>57</v>
      </c>
      <c r="E521" s="40" t="s">
        <v>5</v>
      </c>
    </row>
    <row r="522" spans="1:5" ht="12.75">
      <c r="A522" t="s">
        <v>58</v>
      </c>
      <c r="E522" s="39" t="s">
        <v>5</v>
      </c>
    </row>
    <row r="523" spans="1:13" ht="12.75">
      <c r="A523" t="s">
        <v>47</v>
      </c>
      <c r="C523" s="31" t="s">
        <v>3505</v>
      </c>
      <c r="E523" s="33" t="s">
        <v>2829</v>
      </c>
      <c r="J523" s="32">
        <f>0</f>
      </c>
      <c s="32">
        <f>0</f>
      </c>
      <c s="32">
        <f>0+L524+L528</f>
      </c>
      <c s="32">
        <f>0+M524+M528</f>
      </c>
    </row>
    <row r="524" spans="1:16" ht="12.75">
      <c r="A524" t="s">
        <v>50</v>
      </c>
      <c s="34" t="s">
        <v>1059</v>
      </c>
      <c s="34" t="s">
        <v>3506</v>
      </c>
      <c s="35" t="s">
        <v>5</v>
      </c>
      <c s="6" t="s">
        <v>2831</v>
      </c>
      <c s="36" t="s">
        <v>159</v>
      </c>
      <c s="37">
        <v>1</v>
      </c>
      <c s="36">
        <v>0</v>
      </c>
      <c s="36">
        <f>ROUND(G524*H524,6)</f>
      </c>
      <c r="L524" s="38">
        <v>0</v>
      </c>
      <c s="32">
        <f>ROUND(ROUND(L524,2)*ROUND(G524,3),2)</f>
      </c>
      <c s="36" t="s">
        <v>55</v>
      </c>
      <c>
        <f>(M524*21)/100</f>
      </c>
      <c t="s">
        <v>28</v>
      </c>
    </row>
    <row r="525" spans="1:5" ht="12.75">
      <c r="A525" s="35" t="s">
        <v>56</v>
      </c>
      <c r="E525" s="39" t="s">
        <v>2831</v>
      </c>
    </row>
    <row r="526" spans="1:5" ht="12.75">
      <c r="A526" s="35" t="s">
        <v>57</v>
      </c>
      <c r="E526" s="40" t="s">
        <v>5</v>
      </c>
    </row>
    <row r="527" spans="1:5" ht="12.75">
      <c r="A527" t="s">
        <v>58</v>
      </c>
      <c r="E527" s="39" t="s">
        <v>5</v>
      </c>
    </row>
    <row r="528" spans="1:16" ht="12.75">
      <c r="A528" t="s">
        <v>50</v>
      </c>
      <c s="34" t="s">
        <v>1062</v>
      </c>
      <c s="34" t="s">
        <v>3507</v>
      </c>
      <c s="35" t="s">
        <v>5</v>
      </c>
      <c s="6" t="s">
        <v>2833</v>
      </c>
      <c s="36" t="s">
        <v>159</v>
      </c>
      <c s="37">
        <v>1</v>
      </c>
      <c s="36">
        <v>0</v>
      </c>
      <c s="36">
        <f>ROUND(G528*H528,6)</f>
      </c>
      <c r="L528" s="38">
        <v>0</v>
      </c>
      <c s="32">
        <f>ROUND(ROUND(L528,2)*ROUND(G528,3),2)</f>
      </c>
      <c s="36" t="s">
        <v>55</v>
      </c>
      <c>
        <f>(M528*21)/100</f>
      </c>
      <c t="s">
        <v>28</v>
      </c>
    </row>
    <row r="529" spans="1:5" ht="12.75">
      <c r="A529" s="35" t="s">
        <v>56</v>
      </c>
      <c r="E529" s="39" t="s">
        <v>2833</v>
      </c>
    </row>
    <row r="530" spans="1:5" ht="12.75">
      <c r="A530" s="35" t="s">
        <v>57</v>
      </c>
      <c r="E530" s="40" t="s">
        <v>5</v>
      </c>
    </row>
    <row r="531" spans="1:5" ht="12.75">
      <c r="A531" t="s">
        <v>58</v>
      </c>
      <c r="E531" s="39" t="s">
        <v>5</v>
      </c>
    </row>
    <row r="532" spans="1:13" ht="12.75">
      <c r="A532" t="s">
        <v>47</v>
      </c>
      <c r="C532" s="31" t="s">
        <v>3508</v>
      </c>
      <c r="E532" s="33" t="s">
        <v>2829</v>
      </c>
      <c r="J532" s="32">
        <f>0</f>
      </c>
      <c s="32">
        <f>0</f>
      </c>
      <c s="32">
        <f>0+L533+L537</f>
      </c>
      <c s="32">
        <f>0+M533+M537</f>
      </c>
    </row>
    <row r="533" spans="1:16" ht="12.75">
      <c r="A533" t="s">
        <v>50</v>
      </c>
      <c s="34" t="s">
        <v>932</v>
      </c>
      <c s="34" t="s">
        <v>3509</v>
      </c>
      <c s="35" t="s">
        <v>5</v>
      </c>
      <c s="6" t="s">
        <v>2831</v>
      </c>
      <c s="36" t="s">
        <v>159</v>
      </c>
      <c s="37">
        <v>1</v>
      </c>
      <c s="36">
        <v>0</v>
      </c>
      <c s="36">
        <f>ROUND(G533*H533,6)</f>
      </c>
      <c r="L533" s="38">
        <v>0</v>
      </c>
      <c s="32">
        <f>ROUND(ROUND(L533,2)*ROUND(G533,3),2)</f>
      </c>
      <c s="36" t="s">
        <v>55</v>
      </c>
      <c>
        <f>(M533*21)/100</f>
      </c>
      <c t="s">
        <v>28</v>
      </c>
    </row>
    <row r="534" spans="1:5" ht="12.75">
      <c r="A534" s="35" t="s">
        <v>56</v>
      </c>
      <c r="E534" s="39" t="s">
        <v>2831</v>
      </c>
    </row>
    <row r="535" spans="1:5" ht="12.75">
      <c r="A535" s="35" t="s">
        <v>57</v>
      </c>
      <c r="E535" s="40" t="s">
        <v>5</v>
      </c>
    </row>
    <row r="536" spans="1:5" ht="12.75">
      <c r="A536" t="s">
        <v>58</v>
      </c>
      <c r="E536" s="39" t="s">
        <v>5</v>
      </c>
    </row>
    <row r="537" spans="1:16" ht="12.75">
      <c r="A537" t="s">
        <v>50</v>
      </c>
      <c s="34" t="s">
        <v>935</v>
      </c>
      <c s="34" t="s">
        <v>3510</v>
      </c>
      <c s="35" t="s">
        <v>5</v>
      </c>
      <c s="6" t="s">
        <v>2833</v>
      </c>
      <c s="36" t="s">
        <v>159</v>
      </c>
      <c s="37">
        <v>1</v>
      </c>
      <c s="36">
        <v>0</v>
      </c>
      <c s="36">
        <f>ROUND(G537*H537,6)</f>
      </c>
      <c r="L537" s="38">
        <v>0</v>
      </c>
      <c s="32">
        <f>ROUND(ROUND(L537,2)*ROUND(G537,3),2)</f>
      </c>
      <c s="36" t="s">
        <v>55</v>
      </c>
      <c>
        <f>(M537*21)/100</f>
      </c>
      <c t="s">
        <v>28</v>
      </c>
    </row>
    <row r="538" spans="1:5" ht="12.75">
      <c r="A538" s="35" t="s">
        <v>56</v>
      </c>
      <c r="E538" s="39" t="s">
        <v>2833</v>
      </c>
    </row>
    <row r="539" spans="1:5" ht="12.75">
      <c r="A539" s="35" t="s">
        <v>57</v>
      </c>
      <c r="E539" s="40" t="s">
        <v>5</v>
      </c>
    </row>
    <row r="540" spans="1:5" ht="12.75">
      <c r="A540" t="s">
        <v>58</v>
      </c>
      <c r="E540" s="39" t="s">
        <v>5</v>
      </c>
    </row>
    <row r="541" spans="1:13" ht="12.75">
      <c r="A541" t="s">
        <v>47</v>
      </c>
      <c r="C541" s="31" t="s">
        <v>3511</v>
      </c>
      <c r="E541" s="33" t="s">
        <v>2569</v>
      </c>
      <c r="J541" s="32">
        <f>0</f>
      </c>
      <c s="32">
        <f>0</f>
      </c>
      <c s="32">
        <f>0+L542+L546+L550+L554</f>
      </c>
      <c s="32">
        <f>0+M542+M546+M550+M554</f>
      </c>
    </row>
    <row r="542" spans="1:16" ht="12.75">
      <c r="A542" t="s">
        <v>50</v>
      </c>
      <c s="34" t="s">
        <v>939</v>
      </c>
      <c s="34" t="s">
        <v>3512</v>
      </c>
      <c s="35" t="s">
        <v>5</v>
      </c>
      <c s="6" t="s">
        <v>2571</v>
      </c>
      <c s="36" t="s">
        <v>232</v>
      </c>
      <c s="37">
        <v>20</v>
      </c>
      <c s="36">
        <v>0</v>
      </c>
      <c s="36">
        <f>ROUND(G542*H542,6)</f>
      </c>
      <c r="L542" s="38">
        <v>0</v>
      </c>
      <c s="32">
        <f>ROUND(ROUND(L542,2)*ROUND(G542,3),2)</f>
      </c>
      <c s="36" t="s">
        <v>55</v>
      </c>
      <c>
        <f>(M542*21)/100</f>
      </c>
      <c t="s">
        <v>28</v>
      </c>
    </row>
    <row r="543" spans="1:5" ht="12.75">
      <c r="A543" s="35" t="s">
        <v>56</v>
      </c>
      <c r="E543" s="39" t="s">
        <v>2571</v>
      </c>
    </row>
    <row r="544" spans="1:5" ht="12.75">
      <c r="A544" s="35" t="s">
        <v>57</v>
      </c>
      <c r="E544" s="40" t="s">
        <v>5</v>
      </c>
    </row>
    <row r="545" spans="1:5" ht="140.25">
      <c r="A545" t="s">
        <v>58</v>
      </c>
      <c r="E545" s="39" t="s">
        <v>2572</v>
      </c>
    </row>
    <row r="546" spans="1:16" ht="12.75">
      <c r="A546" t="s">
        <v>50</v>
      </c>
      <c s="34" t="s">
        <v>942</v>
      </c>
      <c s="34" t="s">
        <v>3513</v>
      </c>
      <c s="35" t="s">
        <v>5</v>
      </c>
      <c s="6" t="s">
        <v>2578</v>
      </c>
      <c s="36" t="s">
        <v>232</v>
      </c>
      <c s="37">
        <v>5</v>
      </c>
      <c s="36">
        <v>0</v>
      </c>
      <c s="36">
        <f>ROUND(G546*H546,6)</f>
      </c>
      <c r="L546" s="38">
        <v>0</v>
      </c>
      <c s="32">
        <f>ROUND(ROUND(L546,2)*ROUND(G546,3),2)</f>
      </c>
      <c s="36" t="s">
        <v>55</v>
      </c>
      <c>
        <f>(M546*21)/100</f>
      </c>
      <c t="s">
        <v>28</v>
      </c>
    </row>
    <row r="547" spans="1:5" ht="12.75">
      <c r="A547" s="35" t="s">
        <v>56</v>
      </c>
      <c r="E547" s="39" t="s">
        <v>2578</v>
      </c>
    </row>
    <row r="548" spans="1:5" ht="12.75">
      <c r="A548" s="35" t="s">
        <v>57</v>
      </c>
      <c r="E548" s="40" t="s">
        <v>5</v>
      </c>
    </row>
    <row r="549" spans="1:5" ht="140.25">
      <c r="A549" t="s">
        <v>58</v>
      </c>
      <c r="E549" s="39" t="s">
        <v>2572</v>
      </c>
    </row>
    <row r="550" spans="1:16" ht="12.75">
      <c r="A550" t="s">
        <v>50</v>
      </c>
      <c s="34" t="s">
        <v>946</v>
      </c>
      <c s="34" t="s">
        <v>3514</v>
      </c>
      <c s="35" t="s">
        <v>5</v>
      </c>
      <c s="6" t="s">
        <v>2582</v>
      </c>
      <c s="36" t="s">
        <v>232</v>
      </c>
      <c s="37">
        <v>6</v>
      </c>
      <c s="36">
        <v>0</v>
      </c>
      <c s="36">
        <f>ROUND(G550*H550,6)</f>
      </c>
      <c r="L550" s="38">
        <v>0</v>
      </c>
      <c s="32">
        <f>ROUND(ROUND(L550,2)*ROUND(G550,3),2)</f>
      </c>
      <c s="36" t="s">
        <v>55</v>
      </c>
      <c>
        <f>(M550*21)/100</f>
      </c>
      <c t="s">
        <v>28</v>
      </c>
    </row>
    <row r="551" spans="1:5" ht="12.75">
      <c r="A551" s="35" t="s">
        <v>56</v>
      </c>
      <c r="E551" s="39" t="s">
        <v>2582</v>
      </c>
    </row>
    <row r="552" spans="1:5" ht="12.75">
      <c r="A552" s="35" t="s">
        <v>57</v>
      </c>
      <c r="E552" s="40" t="s">
        <v>5</v>
      </c>
    </row>
    <row r="553" spans="1:5" ht="140.25">
      <c r="A553" t="s">
        <v>58</v>
      </c>
      <c r="E553" s="39" t="s">
        <v>2572</v>
      </c>
    </row>
    <row r="554" spans="1:16" ht="12.75">
      <c r="A554" t="s">
        <v>50</v>
      </c>
      <c s="34" t="s">
        <v>950</v>
      </c>
      <c s="34" t="s">
        <v>3515</v>
      </c>
      <c s="35" t="s">
        <v>5</v>
      </c>
      <c s="6" t="s">
        <v>3516</v>
      </c>
      <c s="36" t="s">
        <v>232</v>
      </c>
      <c s="37">
        <v>3</v>
      </c>
      <c s="36">
        <v>0</v>
      </c>
      <c s="36">
        <f>ROUND(G554*H554,6)</f>
      </c>
      <c r="L554" s="38">
        <v>0</v>
      </c>
      <c s="32">
        <f>ROUND(ROUND(L554,2)*ROUND(G554,3),2)</f>
      </c>
      <c s="36" t="s">
        <v>55</v>
      </c>
      <c>
        <f>(M554*21)/100</f>
      </c>
      <c t="s">
        <v>28</v>
      </c>
    </row>
    <row r="555" spans="1:5" ht="12.75">
      <c r="A555" s="35" t="s">
        <v>56</v>
      </c>
      <c r="E555" s="39" t="s">
        <v>3516</v>
      </c>
    </row>
    <row r="556" spans="1:5" ht="12.75">
      <c r="A556" s="35" t="s">
        <v>57</v>
      </c>
      <c r="E556" s="40" t="s">
        <v>5</v>
      </c>
    </row>
    <row r="557" spans="1:5" ht="140.25">
      <c r="A557" t="s">
        <v>58</v>
      </c>
      <c r="E557" s="39" t="s">
        <v>2572</v>
      </c>
    </row>
    <row r="558" spans="1:13" ht="12.75">
      <c r="A558" t="s">
        <v>47</v>
      </c>
      <c r="C558" s="31" t="s">
        <v>3517</v>
      </c>
      <c r="E558" s="33" t="s">
        <v>2602</v>
      </c>
      <c r="J558" s="32">
        <f>0</f>
      </c>
      <c s="32">
        <f>0</f>
      </c>
      <c s="32">
        <f>0+L559+L563</f>
      </c>
      <c s="32">
        <f>0+M559+M563</f>
      </c>
    </row>
    <row r="559" spans="1:16" ht="12.75">
      <c r="A559" t="s">
        <v>50</v>
      </c>
      <c s="34" t="s">
        <v>1716</v>
      </c>
      <c s="34" t="s">
        <v>3518</v>
      </c>
      <c s="35" t="s">
        <v>5</v>
      </c>
      <c s="6" t="s">
        <v>2609</v>
      </c>
      <c s="36" t="s">
        <v>232</v>
      </c>
      <c s="37">
        <v>2</v>
      </c>
      <c s="36">
        <v>0</v>
      </c>
      <c s="36">
        <f>ROUND(G559*H559,6)</f>
      </c>
      <c r="L559" s="38">
        <v>0</v>
      </c>
      <c s="32">
        <f>ROUND(ROUND(L559,2)*ROUND(G559,3),2)</f>
      </c>
      <c s="36" t="s">
        <v>55</v>
      </c>
      <c>
        <f>(M559*21)/100</f>
      </c>
      <c t="s">
        <v>28</v>
      </c>
    </row>
    <row r="560" spans="1:5" ht="12.75">
      <c r="A560" s="35" t="s">
        <v>56</v>
      </c>
      <c r="E560" s="39" t="s">
        <v>2609</v>
      </c>
    </row>
    <row r="561" spans="1:5" ht="12.75">
      <c r="A561" s="35" t="s">
        <v>57</v>
      </c>
      <c r="E561" s="40" t="s">
        <v>5</v>
      </c>
    </row>
    <row r="562" spans="1:5" ht="102">
      <c r="A562" t="s">
        <v>58</v>
      </c>
      <c r="E562" s="39" t="s">
        <v>2605</v>
      </c>
    </row>
    <row r="563" spans="1:16" ht="12.75">
      <c r="A563" t="s">
        <v>50</v>
      </c>
      <c s="34" t="s">
        <v>1721</v>
      </c>
      <c s="34" t="s">
        <v>3519</v>
      </c>
      <c s="35" t="s">
        <v>5</v>
      </c>
      <c s="6" t="s">
        <v>2620</v>
      </c>
      <c s="36" t="s">
        <v>232</v>
      </c>
      <c s="37">
        <v>1</v>
      </c>
      <c s="36">
        <v>0</v>
      </c>
      <c s="36">
        <f>ROUND(G563*H563,6)</f>
      </c>
      <c r="L563" s="38">
        <v>0</v>
      </c>
      <c s="32">
        <f>ROUND(ROUND(L563,2)*ROUND(G563,3),2)</f>
      </c>
      <c s="36" t="s">
        <v>55</v>
      </c>
      <c>
        <f>(M563*21)/100</f>
      </c>
      <c t="s">
        <v>28</v>
      </c>
    </row>
    <row r="564" spans="1:5" ht="12.75">
      <c r="A564" s="35" t="s">
        <v>56</v>
      </c>
      <c r="E564" s="39" t="s">
        <v>2620</v>
      </c>
    </row>
    <row r="565" spans="1:5" ht="12.75">
      <c r="A565" s="35" t="s">
        <v>57</v>
      </c>
      <c r="E565" s="40" t="s">
        <v>5</v>
      </c>
    </row>
    <row r="566" spans="1:5" ht="102">
      <c r="A566" t="s">
        <v>58</v>
      </c>
      <c r="E566" s="39" t="s">
        <v>2605</v>
      </c>
    </row>
    <row r="567" spans="1:13" ht="12.75">
      <c r="A567" t="s">
        <v>47</v>
      </c>
      <c r="C567" s="31" t="s">
        <v>3520</v>
      </c>
      <c r="E567" s="33" t="s">
        <v>2611</v>
      </c>
      <c r="J567" s="32">
        <f>0</f>
      </c>
      <c s="32">
        <f>0</f>
      </c>
      <c s="32">
        <f>0+L568</f>
      </c>
      <c s="32">
        <f>0+M568</f>
      </c>
    </row>
    <row r="568" spans="1:16" ht="12.75">
      <c r="A568" t="s">
        <v>50</v>
      </c>
      <c s="34" t="s">
        <v>1724</v>
      </c>
      <c s="34" t="s">
        <v>3521</v>
      </c>
      <c s="35" t="s">
        <v>5</v>
      </c>
      <c s="6" t="s">
        <v>2613</v>
      </c>
      <c s="36" t="s">
        <v>232</v>
      </c>
      <c s="37">
        <v>5</v>
      </c>
      <c s="36">
        <v>0</v>
      </c>
      <c s="36">
        <f>ROUND(G568*H568,6)</f>
      </c>
      <c r="L568" s="38">
        <v>0</v>
      </c>
      <c s="32">
        <f>ROUND(ROUND(L568,2)*ROUND(G568,3),2)</f>
      </c>
      <c s="36" t="s">
        <v>55</v>
      </c>
      <c>
        <f>(M568*21)/100</f>
      </c>
      <c t="s">
        <v>28</v>
      </c>
    </row>
    <row r="569" spans="1:5" ht="12.75">
      <c r="A569" s="35" t="s">
        <v>56</v>
      </c>
      <c r="E569" s="39" t="s">
        <v>2604</v>
      </c>
    </row>
    <row r="570" spans="1:5" ht="12.75">
      <c r="A570" s="35" t="s">
        <v>57</v>
      </c>
      <c r="E570" s="40" t="s">
        <v>5</v>
      </c>
    </row>
    <row r="571" spans="1:5" ht="102">
      <c r="A571" t="s">
        <v>58</v>
      </c>
      <c r="E571" s="39" t="s">
        <v>2614</v>
      </c>
    </row>
    <row r="572" spans="1:13" ht="12.75">
      <c r="A572" t="s">
        <v>47</v>
      </c>
      <c r="C572" s="31" t="s">
        <v>3522</v>
      </c>
      <c r="E572" s="33" t="s">
        <v>2633</v>
      </c>
      <c r="J572" s="32">
        <f>0</f>
      </c>
      <c s="32">
        <f>0</f>
      </c>
      <c s="32">
        <f>0+L573+L577</f>
      </c>
      <c s="32">
        <f>0+M573+M577</f>
      </c>
    </row>
    <row r="573" spans="1:16" ht="12.75">
      <c r="A573" t="s">
        <v>50</v>
      </c>
      <c s="34" t="s">
        <v>1729</v>
      </c>
      <c s="34" t="s">
        <v>3523</v>
      </c>
      <c s="35" t="s">
        <v>5</v>
      </c>
      <c s="6" t="s">
        <v>2640</v>
      </c>
      <c s="36" t="s">
        <v>232</v>
      </c>
      <c s="37">
        <v>2</v>
      </c>
      <c s="36">
        <v>0</v>
      </c>
      <c s="36">
        <f>ROUND(G573*H573,6)</f>
      </c>
      <c r="L573" s="38">
        <v>0</v>
      </c>
      <c s="32">
        <f>ROUND(ROUND(L573,2)*ROUND(G573,3),2)</f>
      </c>
      <c s="36" t="s">
        <v>55</v>
      </c>
      <c>
        <f>(M573*21)/100</f>
      </c>
      <c t="s">
        <v>28</v>
      </c>
    </row>
    <row r="574" spans="1:5" ht="12.75">
      <c r="A574" s="35" t="s">
        <v>56</v>
      </c>
      <c r="E574" s="39" t="s">
        <v>2640</v>
      </c>
    </row>
    <row r="575" spans="1:5" ht="12.75">
      <c r="A575" s="35" t="s">
        <v>57</v>
      </c>
      <c r="E575" s="40" t="s">
        <v>5</v>
      </c>
    </row>
    <row r="576" spans="1:5" ht="89.25">
      <c r="A576" t="s">
        <v>58</v>
      </c>
      <c r="E576" s="39" t="s">
        <v>2636</v>
      </c>
    </row>
    <row r="577" spans="1:16" ht="12.75">
      <c r="A577" t="s">
        <v>50</v>
      </c>
      <c s="34" t="s">
        <v>1734</v>
      </c>
      <c s="34" t="s">
        <v>3524</v>
      </c>
      <c s="35" t="s">
        <v>5</v>
      </c>
      <c s="6" t="s">
        <v>3525</v>
      </c>
      <c s="36" t="s">
        <v>232</v>
      </c>
      <c s="37">
        <v>1</v>
      </c>
      <c s="36">
        <v>0</v>
      </c>
      <c s="36">
        <f>ROUND(G577*H577,6)</f>
      </c>
      <c r="L577" s="38">
        <v>0</v>
      </c>
      <c s="32">
        <f>ROUND(ROUND(L577,2)*ROUND(G577,3),2)</f>
      </c>
      <c s="36" t="s">
        <v>55</v>
      </c>
      <c>
        <f>(M577*21)/100</f>
      </c>
      <c t="s">
        <v>28</v>
      </c>
    </row>
    <row r="578" spans="1:5" ht="12.75">
      <c r="A578" s="35" t="s">
        <v>56</v>
      </c>
      <c r="E578" s="39" t="s">
        <v>3525</v>
      </c>
    </row>
    <row r="579" spans="1:5" ht="12.75">
      <c r="A579" s="35" t="s">
        <v>57</v>
      </c>
      <c r="E579" s="40" t="s">
        <v>5</v>
      </c>
    </row>
    <row r="580" spans="1:5" ht="89.25">
      <c r="A580" t="s">
        <v>58</v>
      </c>
      <c r="E580" s="39" t="s">
        <v>2636</v>
      </c>
    </row>
    <row r="581" spans="1:13" ht="12.75">
      <c r="A581" t="s">
        <v>47</v>
      </c>
      <c r="C581" s="31" t="s">
        <v>3526</v>
      </c>
      <c r="E581" s="33" t="s">
        <v>2642</v>
      </c>
      <c r="J581" s="32">
        <f>0</f>
      </c>
      <c s="32">
        <f>0</f>
      </c>
      <c s="32">
        <f>0+L582</f>
      </c>
      <c s="32">
        <f>0+M582</f>
      </c>
    </row>
    <row r="582" spans="1:16" ht="12.75">
      <c r="A582" t="s">
        <v>50</v>
      </c>
      <c s="34" t="s">
        <v>1739</v>
      </c>
      <c s="34" t="s">
        <v>3527</v>
      </c>
      <c s="35" t="s">
        <v>5</v>
      </c>
      <c s="6" t="s">
        <v>2644</v>
      </c>
      <c s="36" t="s">
        <v>232</v>
      </c>
      <c s="37">
        <v>5</v>
      </c>
      <c s="36">
        <v>0</v>
      </c>
      <c s="36">
        <f>ROUND(G582*H582,6)</f>
      </c>
      <c r="L582" s="38">
        <v>0</v>
      </c>
      <c s="32">
        <f>ROUND(ROUND(L582,2)*ROUND(G582,3),2)</f>
      </c>
      <c s="36" t="s">
        <v>55</v>
      </c>
      <c>
        <f>(M582*21)/100</f>
      </c>
      <c t="s">
        <v>28</v>
      </c>
    </row>
    <row r="583" spans="1:5" ht="12.75">
      <c r="A583" s="35" t="s">
        <v>56</v>
      </c>
      <c r="E583" s="39" t="s">
        <v>2644</v>
      </c>
    </row>
    <row r="584" spans="1:5" ht="12.75">
      <c r="A584" s="35" t="s">
        <v>57</v>
      </c>
      <c r="E584" s="40" t="s">
        <v>5</v>
      </c>
    </row>
    <row r="585" spans="1:5" ht="38.25">
      <c r="A585" t="s">
        <v>58</v>
      </c>
      <c r="E585" s="39" t="s">
        <v>2645</v>
      </c>
    </row>
    <row r="586" spans="1:13" ht="12.75">
      <c r="A586" t="s">
        <v>47</v>
      </c>
      <c r="C586" s="31" t="s">
        <v>3528</v>
      </c>
      <c r="E586" s="33" t="s">
        <v>2673</v>
      </c>
      <c r="J586" s="32">
        <f>0</f>
      </c>
      <c s="32">
        <f>0</f>
      </c>
      <c s="32">
        <f>0+L587+L591</f>
      </c>
      <c s="32">
        <f>0+M587+M591</f>
      </c>
    </row>
    <row r="587" spans="1:16" ht="12.75">
      <c r="A587" t="s">
        <v>50</v>
      </c>
      <c s="34" t="s">
        <v>1743</v>
      </c>
      <c s="34" t="s">
        <v>3529</v>
      </c>
      <c s="35" t="s">
        <v>5</v>
      </c>
      <c s="6" t="s">
        <v>3530</v>
      </c>
      <c s="36" t="s">
        <v>232</v>
      </c>
      <c s="37">
        <v>3</v>
      </c>
      <c s="36">
        <v>0</v>
      </c>
      <c s="36">
        <f>ROUND(G587*H587,6)</f>
      </c>
      <c r="L587" s="38">
        <v>0</v>
      </c>
      <c s="32">
        <f>ROUND(ROUND(L587,2)*ROUND(G587,3),2)</f>
      </c>
      <c s="36" t="s">
        <v>55</v>
      </c>
      <c>
        <f>(M587*21)/100</f>
      </c>
      <c t="s">
        <v>28</v>
      </c>
    </row>
    <row r="588" spans="1:5" ht="12.75">
      <c r="A588" s="35" t="s">
        <v>56</v>
      </c>
      <c r="E588" s="39" t="s">
        <v>3530</v>
      </c>
    </row>
    <row r="589" spans="1:5" ht="12.75">
      <c r="A589" s="35" t="s">
        <v>57</v>
      </c>
      <c r="E589" s="40" t="s">
        <v>5</v>
      </c>
    </row>
    <row r="590" spans="1:5" ht="25.5">
      <c r="A590" t="s">
        <v>58</v>
      </c>
      <c r="E590" s="39" t="s">
        <v>2676</v>
      </c>
    </row>
    <row r="591" spans="1:16" ht="25.5">
      <c r="A591" t="s">
        <v>50</v>
      </c>
      <c s="34" t="s">
        <v>1748</v>
      </c>
      <c s="34" t="s">
        <v>3531</v>
      </c>
      <c s="35" t="s">
        <v>5</v>
      </c>
      <c s="6" t="s">
        <v>3532</v>
      </c>
      <c s="36" t="s">
        <v>232</v>
      </c>
      <c s="37">
        <v>20</v>
      </c>
      <c s="36">
        <v>0</v>
      </c>
      <c s="36">
        <f>ROUND(G591*H591,6)</f>
      </c>
      <c r="L591" s="38">
        <v>0</v>
      </c>
      <c s="32">
        <f>ROUND(ROUND(L591,2)*ROUND(G591,3),2)</f>
      </c>
      <c s="36" t="s">
        <v>55</v>
      </c>
      <c>
        <f>(M591*21)/100</f>
      </c>
      <c t="s">
        <v>28</v>
      </c>
    </row>
    <row r="592" spans="1:5" ht="38.25">
      <c r="A592" s="35" t="s">
        <v>56</v>
      </c>
      <c r="E592" s="39" t="s">
        <v>3533</v>
      </c>
    </row>
    <row r="593" spans="1:5" ht="12.75">
      <c r="A593" s="35" t="s">
        <v>57</v>
      </c>
      <c r="E593" s="40" t="s">
        <v>5</v>
      </c>
    </row>
    <row r="594" spans="1:5" ht="38.25">
      <c r="A594" t="s">
        <v>58</v>
      </c>
      <c r="E594" s="39" t="s">
        <v>3534</v>
      </c>
    </row>
    <row r="595" spans="1:13" ht="12.75">
      <c r="A595" t="s">
        <v>47</v>
      </c>
      <c r="C595" s="31" t="s">
        <v>3535</v>
      </c>
      <c r="E595" s="33" t="s">
        <v>2488</v>
      </c>
      <c r="J595" s="32">
        <f>0</f>
      </c>
      <c s="32">
        <f>0</f>
      </c>
      <c s="32">
        <f>0+L596+L600+L604+L608+L612+L616+L620+L624+L628+L632</f>
      </c>
      <c s="32">
        <f>0+M596+M600+M604+M608+M612+M616+M620+M624+M628+M632</f>
      </c>
    </row>
    <row r="596" spans="1:16" ht="12.75">
      <c r="A596" t="s">
        <v>50</v>
      </c>
      <c s="34" t="s">
        <v>1753</v>
      </c>
      <c s="34" t="s">
        <v>3536</v>
      </c>
      <c s="35" t="s">
        <v>5</v>
      </c>
      <c s="6" t="s">
        <v>2517</v>
      </c>
      <c s="36" t="s">
        <v>238</v>
      </c>
      <c s="37">
        <v>6</v>
      </c>
      <c s="36">
        <v>0</v>
      </c>
      <c s="36">
        <f>ROUND(G596*H596,6)</f>
      </c>
      <c r="L596" s="38">
        <v>0</v>
      </c>
      <c s="32">
        <f>ROUND(ROUND(L596,2)*ROUND(G596,3),2)</f>
      </c>
      <c s="36" t="s">
        <v>55</v>
      </c>
      <c>
        <f>(M596*21)/100</f>
      </c>
      <c t="s">
        <v>28</v>
      </c>
    </row>
    <row r="597" spans="1:5" ht="12.75">
      <c r="A597" s="35" t="s">
        <v>56</v>
      </c>
      <c r="E597" s="39" t="s">
        <v>2517</v>
      </c>
    </row>
    <row r="598" spans="1:5" ht="12.75">
      <c r="A598" s="35" t="s">
        <v>57</v>
      </c>
      <c r="E598" s="40" t="s">
        <v>5</v>
      </c>
    </row>
    <row r="599" spans="1:5" ht="76.5">
      <c r="A599" t="s">
        <v>58</v>
      </c>
      <c r="E599" s="39" t="s">
        <v>2491</v>
      </c>
    </row>
    <row r="600" spans="1:16" ht="12.75">
      <c r="A600" t="s">
        <v>50</v>
      </c>
      <c s="34" t="s">
        <v>953</v>
      </c>
      <c s="34" t="s">
        <v>3537</v>
      </c>
      <c s="35" t="s">
        <v>5</v>
      </c>
      <c s="6" t="s">
        <v>2493</v>
      </c>
      <c s="36" t="s">
        <v>238</v>
      </c>
      <c s="37">
        <v>20</v>
      </c>
      <c s="36">
        <v>0</v>
      </c>
      <c s="36">
        <f>ROUND(G600*H600,6)</f>
      </c>
      <c r="L600" s="38">
        <v>0</v>
      </c>
      <c s="32">
        <f>ROUND(ROUND(L600,2)*ROUND(G600,3),2)</f>
      </c>
      <c s="36" t="s">
        <v>55</v>
      </c>
      <c>
        <f>(M600*21)/100</f>
      </c>
      <c t="s">
        <v>28</v>
      </c>
    </row>
    <row r="601" spans="1:5" ht="12.75">
      <c r="A601" s="35" t="s">
        <v>56</v>
      </c>
      <c r="E601" s="39" t="s">
        <v>2493</v>
      </c>
    </row>
    <row r="602" spans="1:5" ht="12.75">
      <c r="A602" s="35" t="s">
        <v>57</v>
      </c>
      <c r="E602" s="40" t="s">
        <v>5</v>
      </c>
    </row>
    <row r="603" spans="1:5" ht="76.5">
      <c r="A603" t="s">
        <v>58</v>
      </c>
      <c r="E603" s="39" t="s">
        <v>2491</v>
      </c>
    </row>
    <row r="604" spans="1:16" ht="12.75">
      <c r="A604" t="s">
        <v>50</v>
      </c>
      <c s="34" t="s">
        <v>957</v>
      </c>
      <c s="34" t="s">
        <v>3538</v>
      </c>
      <c s="35" t="s">
        <v>5</v>
      </c>
      <c s="6" t="s">
        <v>2495</v>
      </c>
      <c s="36" t="s">
        <v>238</v>
      </c>
      <c s="37">
        <v>85</v>
      </c>
      <c s="36">
        <v>0</v>
      </c>
      <c s="36">
        <f>ROUND(G604*H604,6)</f>
      </c>
      <c r="L604" s="38">
        <v>0</v>
      </c>
      <c s="32">
        <f>ROUND(ROUND(L604,2)*ROUND(G604,3),2)</f>
      </c>
      <c s="36" t="s">
        <v>55</v>
      </c>
      <c>
        <f>(M604*21)/100</f>
      </c>
      <c t="s">
        <v>28</v>
      </c>
    </row>
    <row r="605" spans="1:5" ht="12.75">
      <c r="A605" s="35" t="s">
        <v>56</v>
      </c>
      <c r="E605" s="39" t="s">
        <v>2495</v>
      </c>
    </row>
    <row r="606" spans="1:5" ht="12.75">
      <c r="A606" s="35" t="s">
        <v>57</v>
      </c>
      <c r="E606" s="40" t="s">
        <v>5</v>
      </c>
    </row>
    <row r="607" spans="1:5" ht="76.5">
      <c r="A607" t="s">
        <v>58</v>
      </c>
      <c r="E607" s="39" t="s">
        <v>2491</v>
      </c>
    </row>
    <row r="608" spans="1:16" ht="12.75">
      <c r="A608" t="s">
        <v>50</v>
      </c>
      <c s="34" t="s">
        <v>960</v>
      </c>
      <c s="34" t="s">
        <v>3539</v>
      </c>
      <c s="35" t="s">
        <v>5</v>
      </c>
      <c s="6" t="s">
        <v>2497</v>
      </c>
      <c s="36" t="s">
        <v>238</v>
      </c>
      <c s="37">
        <v>50</v>
      </c>
      <c s="36">
        <v>0</v>
      </c>
      <c s="36">
        <f>ROUND(G608*H608,6)</f>
      </c>
      <c r="L608" s="38">
        <v>0</v>
      </c>
      <c s="32">
        <f>ROUND(ROUND(L608,2)*ROUND(G608,3),2)</f>
      </c>
      <c s="36" t="s">
        <v>55</v>
      </c>
      <c>
        <f>(M608*21)/100</f>
      </c>
      <c t="s">
        <v>28</v>
      </c>
    </row>
    <row r="609" spans="1:5" ht="12.75">
      <c r="A609" s="35" t="s">
        <v>56</v>
      </c>
      <c r="E609" s="39" t="s">
        <v>2497</v>
      </c>
    </row>
    <row r="610" spans="1:5" ht="12.75">
      <c r="A610" s="35" t="s">
        <v>57</v>
      </c>
      <c r="E610" s="40" t="s">
        <v>5</v>
      </c>
    </row>
    <row r="611" spans="1:5" ht="76.5">
      <c r="A611" t="s">
        <v>58</v>
      </c>
      <c r="E611" s="39" t="s">
        <v>2491</v>
      </c>
    </row>
    <row r="612" spans="1:16" ht="12.75">
      <c r="A612" t="s">
        <v>50</v>
      </c>
      <c s="34" t="s">
        <v>963</v>
      </c>
      <c s="34" t="s">
        <v>3540</v>
      </c>
      <c s="35" t="s">
        <v>5</v>
      </c>
      <c s="6" t="s">
        <v>2501</v>
      </c>
      <c s="36" t="s">
        <v>238</v>
      </c>
      <c s="37">
        <v>60</v>
      </c>
      <c s="36">
        <v>0</v>
      </c>
      <c s="36">
        <f>ROUND(G612*H612,6)</f>
      </c>
      <c r="L612" s="38">
        <v>0</v>
      </c>
      <c s="32">
        <f>ROUND(ROUND(L612,2)*ROUND(G612,3),2)</f>
      </c>
      <c s="36" t="s">
        <v>55</v>
      </c>
      <c>
        <f>(M612*21)/100</f>
      </c>
      <c t="s">
        <v>28</v>
      </c>
    </row>
    <row r="613" spans="1:5" ht="12.75">
      <c r="A613" s="35" t="s">
        <v>56</v>
      </c>
      <c r="E613" s="39" t="s">
        <v>2501</v>
      </c>
    </row>
    <row r="614" spans="1:5" ht="12.75">
      <c r="A614" s="35" t="s">
        <v>57</v>
      </c>
      <c r="E614" s="40" t="s">
        <v>5</v>
      </c>
    </row>
    <row r="615" spans="1:5" ht="76.5">
      <c r="A615" t="s">
        <v>58</v>
      </c>
      <c r="E615" s="39" t="s">
        <v>2491</v>
      </c>
    </row>
    <row r="616" spans="1:16" ht="12.75">
      <c r="A616" t="s">
        <v>50</v>
      </c>
      <c s="34" t="s">
        <v>968</v>
      </c>
      <c s="34" t="s">
        <v>3541</v>
      </c>
      <c s="35" t="s">
        <v>5</v>
      </c>
      <c s="6" t="s">
        <v>2503</v>
      </c>
      <c s="36" t="s">
        <v>238</v>
      </c>
      <c s="37">
        <v>100</v>
      </c>
      <c s="36">
        <v>0</v>
      </c>
      <c s="36">
        <f>ROUND(G616*H616,6)</f>
      </c>
      <c r="L616" s="38">
        <v>0</v>
      </c>
      <c s="32">
        <f>ROUND(ROUND(L616,2)*ROUND(G616,3),2)</f>
      </c>
      <c s="36" t="s">
        <v>55</v>
      </c>
      <c>
        <f>(M616*21)/100</f>
      </c>
      <c t="s">
        <v>28</v>
      </c>
    </row>
    <row r="617" spans="1:5" ht="12.75">
      <c r="A617" s="35" t="s">
        <v>56</v>
      </c>
      <c r="E617" s="39" t="s">
        <v>2503</v>
      </c>
    </row>
    <row r="618" spans="1:5" ht="12.75">
      <c r="A618" s="35" t="s">
        <v>57</v>
      </c>
      <c r="E618" s="40" t="s">
        <v>5</v>
      </c>
    </row>
    <row r="619" spans="1:5" ht="76.5">
      <c r="A619" t="s">
        <v>58</v>
      </c>
      <c r="E619" s="39" t="s">
        <v>2491</v>
      </c>
    </row>
    <row r="620" spans="1:16" ht="12.75">
      <c r="A620" t="s">
        <v>50</v>
      </c>
      <c s="34" t="s">
        <v>972</v>
      </c>
      <c s="34" t="s">
        <v>3542</v>
      </c>
      <c s="35" t="s">
        <v>5</v>
      </c>
      <c s="6" t="s">
        <v>2505</v>
      </c>
      <c s="36" t="s">
        <v>238</v>
      </c>
      <c s="37">
        <v>20</v>
      </c>
      <c s="36">
        <v>0</v>
      </c>
      <c s="36">
        <f>ROUND(G620*H620,6)</f>
      </c>
      <c r="L620" s="38">
        <v>0</v>
      </c>
      <c s="32">
        <f>ROUND(ROUND(L620,2)*ROUND(G620,3),2)</f>
      </c>
      <c s="36" t="s">
        <v>55</v>
      </c>
      <c>
        <f>(M620*21)/100</f>
      </c>
      <c t="s">
        <v>28</v>
      </c>
    </row>
    <row r="621" spans="1:5" ht="12.75">
      <c r="A621" s="35" t="s">
        <v>56</v>
      </c>
      <c r="E621" s="39" t="s">
        <v>2505</v>
      </c>
    </row>
    <row r="622" spans="1:5" ht="12.75">
      <c r="A622" s="35" t="s">
        <v>57</v>
      </c>
      <c r="E622" s="40" t="s">
        <v>5</v>
      </c>
    </row>
    <row r="623" spans="1:5" ht="12.75">
      <c r="A623" t="s">
        <v>58</v>
      </c>
      <c r="E623" s="39" t="s">
        <v>5</v>
      </c>
    </row>
    <row r="624" spans="1:16" ht="12.75">
      <c r="A624" t="s">
        <v>50</v>
      </c>
      <c s="34" t="s">
        <v>975</v>
      </c>
      <c s="34" t="s">
        <v>3543</v>
      </c>
      <c s="35" t="s">
        <v>5</v>
      </c>
      <c s="6" t="s">
        <v>2507</v>
      </c>
      <c s="36" t="s">
        <v>238</v>
      </c>
      <c s="37">
        <v>161</v>
      </c>
      <c s="36">
        <v>0</v>
      </c>
      <c s="36">
        <f>ROUND(G624*H624,6)</f>
      </c>
      <c r="L624" s="38">
        <v>0</v>
      </c>
      <c s="32">
        <f>ROUND(ROUND(L624,2)*ROUND(G624,3),2)</f>
      </c>
      <c s="36" t="s">
        <v>55</v>
      </c>
      <c>
        <f>(M624*21)/100</f>
      </c>
      <c t="s">
        <v>28</v>
      </c>
    </row>
    <row r="625" spans="1:5" ht="12.75">
      <c r="A625" s="35" t="s">
        <v>56</v>
      </c>
      <c r="E625" s="39" t="s">
        <v>2507</v>
      </c>
    </row>
    <row r="626" spans="1:5" ht="12.75">
      <c r="A626" s="35" t="s">
        <v>57</v>
      </c>
      <c r="E626" s="40" t="s">
        <v>5</v>
      </c>
    </row>
    <row r="627" spans="1:5" ht="12.75">
      <c r="A627" t="s">
        <v>58</v>
      </c>
      <c r="E627" s="39" t="s">
        <v>5</v>
      </c>
    </row>
    <row r="628" spans="1:16" ht="12.75">
      <c r="A628" t="s">
        <v>50</v>
      </c>
      <c s="34" t="s">
        <v>978</v>
      </c>
      <c s="34" t="s">
        <v>3544</v>
      </c>
      <c s="35" t="s">
        <v>5</v>
      </c>
      <c s="6" t="s">
        <v>2511</v>
      </c>
      <c s="36" t="s">
        <v>238</v>
      </c>
      <c s="37">
        <v>160</v>
      </c>
      <c s="36">
        <v>0</v>
      </c>
      <c s="36">
        <f>ROUND(G628*H628,6)</f>
      </c>
      <c r="L628" s="38">
        <v>0</v>
      </c>
      <c s="32">
        <f>ROUND(ROUND(L628,2)*ROUND(G628,3),2)</f>
      </c>
      <c s="36" t="s">
        <v>55</v>
      </c>
      <c>
        <f>(M628*21)/100</f>
      </c>
      <c t="s">
        <v>28</v>
      </c>
    </row>
    <row r="629" spans="1:5" ht="12.75">
      <c r="A629" s="35" t="s">
        <v>56</v>
      </c>
      <c r="E629" s="39" t="s">
        <v>2511</v>
      </c>
    </row>
    <row r="630" spans="1:5" ht="12.75">
      <c r="A630" s="35" t="s">
        <v>57</v>
      </c>
      <c r="E630" s="40" t="s">
        <v>5</v>
      </c>
    </row>
    <row r="631" spans="1:5" ht="12.75">
      <c r="A631" t="s">
        <v>58</v>
      </c>
      <c r="E631" s="39" t="s">
        <v>5</v>
      </c>
    </row>
    <row r="632" spans="1:16" ht="12.75">
      <c r="A632" t="s">
        <v>50</v>
      </c>
      <c s="34" t="s">
        <v>983</v>
      </c>
      <c s="34" t="s">
        <v>3545</v>
      </c>
      <c s="35" t="s">
        <v>5</v>
      </c>
      <c s="6" t="s">
        <v>2513</v>
      </c>
      <c s="36" t="s">
        <v>238</v>
      </c>
      <c s="37">
        <v>100</v>
      </c>
      <c s="36">
        <v>0</v>
      </c>
      <c s="36">
        <f>ROUND(G632*H632,6)</f>
      </c>
      <c r="L632" s="38">
        <v>0</v>
      </c>
      <c s="32">
        <f>ROUND(ROUND(L632,2)*ROUND(G632,3),2)</f>
      </c>
      <c s="36" t="s">
        <v>55</v>
      </c>
      <c>
        <f>(M632*21)/100</f>
      </c>
      <c t="s">
        <v>28</v>
      </c>
    </row>
    <row r="633" spans="1:5" ht="12.75">
      <c r="A633" s="35" t="s">
        <v>56</v>
      </c>
      <c r="E633" s="39" t="s">
        <v>2513</v>
      </c>
    </row>
    <row r="634" spans="1:5" ht="12.75">
      <c r="A634" s="35" t="s">
        <v>57</v>
      </c>
      <c r="E634" s="40" t="s">
        <v>5</v>
      </c>
    </row>
    <row r="635" spans="1:5" ht="12.75">
      <c r="A635" t="s">
        <v>58</v>
      </c>
      <c r="E635" s="39" t="s">
        <v>5</v>
      </c>
    </row>
    <row r="636" spans="1:13" ht="12.75">
      <c r="A636" t="s">
        <v>47</v>
      </c>
      <c r="C636" s="31" t="s">
        <v>3546</v>
      </c>
      <c r="E636" s="33" t="s">
        <v>2530</v>
      </c>
      <c r="J636" s="32">
        <f>0</f>
      </c>
      <c s="32">
        <f>0</f>
      </c>
      <c s="32">
        <f>0+L637+L641+L645+L649+L653+L657+L661+L665+L669+L673+L677</f>
      </c>
      <c s="32">
        <f>0+M637+M641+M645+M649+M653+M657+M661+M665+M669+M673+M677</f>
      </c>
    </row>
    <row r="637" spans="1:16" ht="12.75">
      <c r="A637" t="s">
        <v>50</v>
      </c>
      <c s="34" t="s">
        <v>987</v>
      </c>
      <c s="34" t="s">
        <v>3547</v>
      </c>
      <c s="35" t="s">
        <v>5</v>
      </c>
      <c s="6" t="s">
        <v>2535</v>
      </c>
      <c s="36" t="s">
        <v>238</v>
      </c>
      <c s="37">
        <v>6</v>
      </c>
      <c s="36">
        <v>0</v>
      </c>
      <c s="36">
        <f>ROUND(G637*H637,6)</f>
      </c>
      <c r="L637" s="38">
        <v>0</v>
      </c>
      <c s="32">
        <f>ROUND(ROUND(L637,2)*ROUND(G637,3),2)</f>
      </c>
      <c s="36" t="s">
        <v>55</v>
      </c>
      <c>
        <f>(M637*21)/100</f>
      </c>
      <c t="s">
        <v>28</v>
      </c>
    </row>
    <row r="638" spans="1:5" ht="12.75">
      <c r="A638" s="35" t="s">
        <v>56</v>
      </c>
      <c r="E638" s="39" t="s">
        <v>2535</v>
      </c>
    </row>
    <row r="639" spans="1:5" ht="12.75">
      <c r="A639" s="35" t="s">
        <v>57</v>
      </c>
      <c r="E639" s="40" t="s">
        <v>5</v>
      </c>
    </row>
    <row r="640" spans="1:5" ht="12.75">
      <c r="A640" t="s">
        <v>58</v>
      </c>
      <c r="E640" s="39" t="s">
        <v>5</v>
      </c>
    </row>
    <row r="641" spans="1:16" ht="12.75">
      <c r="A641" t="s">
        <v>50</v>
      </c>
      <c s="34" t="s">
        <v>990</v>
      </c>
      <c s="34" t="s">
        <v>3548</v>
      </c>
      <c s="35" t="s">
        <v>5</v>
      </c>
      <c s="6" t="s">
        <v>2537</v>
      </c>
      <c s="36" t="s">
        <v>238</v>
      </c>
      <c s="37">
        <v>20</v>
      </c>
      <c s="36">
        <v>0</v>
      </c>
      <c s="36">
        <f>ROUND(G641*H641,6)</f>
      </c>
      <c r="L641" s="38">
        <v>0</v>
      </c>
      <c s="32">
        <f>ROUND(ROUND(L641,2)*ROUND(G641,3),2)</f>
      </c>
      <c s="36" t="s">
        <v>55</v>
      </c>
      <c>
        <f>(M641*21)/100</f>
      </c>
      <c t="s">
        <v>28</v>
      </c>
    </row>
    <row r="642" spans="1:5" ht="12.75">
      <c r="A642" s="35" t="s">
        <v>56</v>
      </c>
      <c r="E642" s="39" t="s">
        <v>2537</v>
      </c>
    </row>
    <row r="643" spans="1:5" ht="12.75">
      <c r="A643" s="35" t="s">
        <v>57</v>
      </c>
      <c r="E643" s="40" t="s">
        <v>5</v>
      </c>
    </row>
    <row r="644" spans="1:5" ht="12.75">
      <c r="A644" t="s">
        <v>58</v>
      </c>
      <c r="E644" s="39" t="s">
        <v>5</v>
      </c>
    </row>
    <row r="645" spans="1:16" ht="12.75">
      <c r="A645" t="s">
        <v>50</v>
      </c>
      <c s="34" t="s">
        <v>994</v>
      </c>
      <c s="34" t="s">
        <v>3549</v>
      </c>
      <c s="35" t="s">
        <v>5</v>
      </c>
      <c s="6" t="s">
        <v>2539</v>
      </c>
      <c s="36" t="s">
        <v>238</v>
      </c>
      <c s="37">
        <v>85</v>
      </c>
      <c s="36">
        <v>0</v>
      </c>
      <c s="36">
        <f>ROUND(G645*H645,6)</f>
      </c>
      <c r="L645" s="38">
        <v>0</v>
      </c>
      <c s="32">
        <f>ROUND(ROUND(L645,2)*ROUND(G645,3),2)</f>
      </c>
      <c s="36" t="s">
        <v>55</v>
      </c>
      <c>
        <f>(M645*21)/100</f>
      </c>
      <c t="s">
        <v>28</v>
      </c>
    </row>
    <row r="646" spans="1:5" ht="12.75">
      <c r="A646" s="35" t="s">
        <v>56</v>
      </c>
      <c r="E646" s="39" t="s">
        <v>2539</v>
      </c>
    </row>
    <row r="647" spans="1:5" ht="12.75">
      <c r="A647" s="35" t="s">
        <v>57</v>
      </c>
      <c r="E647" s="40" t="s">
        <v>5</v>
      </c>
    </row>
    <row r="648" spans="1:5" ht="12.75">
      <c r="A648" t="s">
        <v>58</v>
      </c>
      <c r="E648" s="39" t="s">
        <v>5</v>
      </c>
    </row>
    <row r="649" spans="1:16" ht="12.75">
      <c r="A649" t="s">
        <v>50</v>
      </c>
      <c s="34" t="s">
        <v>997</v>
      </c>
      <c s="34" t="s">
        <v>3550</v>
      </c>
      <c s="35" t="s">
        <v>5</v>
      </c>
      <c s="6" t="s">
        <v>2541</v>
      </c>
      <c s="36" t="s">
        <v>238</v>
      </c>
      <c s="37">
        <v>50</v>
      </c>
      <c s="36">
        <v>0</v>
      </c>
      <c s="36">
        <f>ROUND(G649*H649,6)</f>
      </c>
      <c r="L649" s="38">
        <v>0</v>
      </c>
      <c s="32">
        <f>ROUND(ROUND(L649,2)*ROUND(G649,3),2)</f>
      </c>
      <c s="36" t="s">
        <v>55</v>
      </c>
      <c>
        <f>(M649*21)/100</f>
      </c>
      <c t="s">
        <v>28</v>
      </c>
    </row>
    <row r="650" spans="1:5" ht="12.75">
      <c r="A650" s="35" t="s">
        <v>56</v>
      </c>
      <c r="E650" s="39" t="s">
        <v>2541</v>
      </c>
    </row>
    <row r="651" spans="1:5" ht="12.75">
      <c r="A651" s="35" t="s">
        <v>57</v>
      </c>
      <c r="E651" s="40" t="s">
        <v>5</v>
      </c>
    </row>
    <row r="652" spans="1:5" ht="12.75">
      <c r="A652" t="s">
        <v>58</v>
      </c>
      <c r="E652" s="39" t="s">
        <v>5</v>
      </c>
    </row>
    <row r="653" spans="1:16" ht="12.75">
      <c r="A653" t="s">
        <v>50</v>
      </c>
      <c s="34" t="s">
        <v>1000</v>
      </c>
      <c s="34" t="s">
        <v>3551</v>
      </c>
      <c s="35" t="s">
        <v>5</v>
      </c>
      <c s="6" t="s">
        <v>2545</v>
      </c>
      <c s="36" t="s">
        <v>238</v>
      </c>
      <c s="37">
        <v>60</v>
      </c>
      <c s="36">
        <v>0</v>
      </c>
      <c s="36">
        <f>ROUND(G653*H653,6)</f>
      </c>
      <c r="L653" s="38">
        <v>0</v>
      </c>
      <c s="32">
        <f>ROUND(ROUND(L653,2)*ROUND(G653,3),2)</f>
      </c>
      <c s="36" t="s">
        <v>55</v>
      </c>
      <c>
        <f>(M653*21)/100</f>
      </c>
      <c t="s">
        <v>28</v>
      </c>
    </row>
    <row r="654" spans="1:5" ht="12.75">
      <c r="A654" s="35" t="s">
        <v>56</v>
      </c>
      <c r="E654" s="39" t="s">
        <v>2545</v>
      </c>
    </row>
    <row r="655" spans="1:5" ht="12.75">
      <c r="A655" s="35" t="s">
        <v>57</v>
      </c>
      <c r="E655" s="40" t="s">
        <v>5</v>
      </c>
    </row>
    <row r="656" spans="1:5" ht="12.75">
      <c r="A656" t="s">
        <v>58</v>
      </c>
      <c r="E656" s="39" t="s">
        <v>5</v>
      </c>
    </row>
    <row r="657" spans="1:16" ht="12.75">
      <c r="A657" t="s">
        <v>50</v>
      </c>
      <c s="34" t="s">
        <v>1005</v>
      </c>
      <c s="34" t="s">
        <v>3552</v>
      </c>
      <c s="35" t="s">
        <v>5</v>
      </c>
      <c s="6" t="s">
        <v>3553</v>
      </c>
      <c s="36" t="s">
        <v>238</v>
      </c>
      <c s="37">
        <v>100</v>
      </c>
      <c s="36">
        <v>0</v>
      </c>
      <c s="36">
        <f>ROUND(G657*H657,6)</f>
      </c>
      <c r="L657" s="38">
        <v>0</v>
      </c>
      <c s="32">
        <f>ROUND(ROUND(L657,2)*ROUND(G657,3),2)</f>
      </c>
      <c s="36" t="s">
        <v>55</v>
      </c>
      <c>
        <f>(M657*21)/100</f>
      </c>
      <c t="s">
        <v>28</v>
      </c>
    </row>
    <row r="658" spans="1:5" ht="12.75">
      <c r="A658" s="35" t="s">
        <v>56</v>
      </c>
      <c r="E658" s="39" t="s">
        <v>3553</v>
      </c>
    </row>
    <row r="659" spans="1:5" ht="12.75">
      <c r="A659" s="35" t="s">
        <v>57</v>
      </c>
      <c r="E659" s="40" t="s">
        <v>5</v>
      </c>
    </row>
    <row r="660" spans="1:5" ht="12.75">
      <c r="A660" t="s">
        <v>58</v>
      </c>
      <c r="E660" s="39" t="s">
        <v>5</v>
      </c>
    </row>
    <row r="661" spans="1:16" ht="12.75">
      <c r="A661" t="s">
        <v>50</v>
      </c>
      <c s="34" t="s">
        <v>1009</v>
      </c>
      <c s="34" t="s">
        <v>3554</v>
      </c>
      <c s="35" t="s">
        <v>5</v>
      </c>
      <c s="6" t="s">
        <v>2549</v>
      </c>
      <c s="36" t="s">
        <v>232</v>
      </c>
      <c s="37">
        <v>5</v>
      </c>
      <c s="36">
        <v>0</v>
      </c>
      <c s="36">
        <f>ROUND(G661*H661,6)</f>
      </c>
      <c r="L661" s="38">
        <v>0</v>
      </c>
      <c s="32">
        <f>ROUND(ROUND(L661,2)*ROUND(G661,3),2)</f>
      </c>
      <c s="36" t="s">
        <v>55</v>
      </c>
      <c>
        <f>(M661*21)/100</f>
      </c>
      <c t="s">
        <v>28</v>
      </c>
    </row>
    <row r="662" spans="1:5" ht="12.75">
      <c r="A662" s="35" t="s">
        <v>56</v>
      </c>
      <c r="E662" s="39" t="s">
        <v>2549</v>
      </c>
    </row>
    <row r="663" spans="1:5" ht="12.75">
      <c r="A663" s="35" t="s">
        <v>57</v>
      </c>
      <c r="E663" s="40" t="s">
        <v>5</v>
      </c>
    </row>
    <row r="664" spans="1:5" ht="12.75">
      <c r="A664" t="s">
        <v>58</v>
      </c>
      <c r="E664" s="39" t="s">
        <v>5</v>
      </c>
    </row>
    <row r="665" spans="1:16" ht="12.75">
      <c r="A665" t="s">
        <v>50</v>
      </c>
      <c s="34" t="s">
        <v>1013</v>
      </c>
      <c s="34" t="s">
        <v>3555</v>
      </c>
      <c s="35" t="s">
        <v>5</v>
      </c>
      <c s="6" t="s">
        <v>2552</v>
      </c>
      <c s="36" t="s">
        <v>232</v>
      </c>
      <c s="37">
        <v>5</v>
      </c>
      <c s="36">
        <v>0</v>
      </c>
      <c s="36">
        <f>ROUND(G665*H665,6)</f>
      </c>
      <c r="L665" s="38">
        <v>0</v>
      </c>
      <c s="32">
        <f>ROUND(ROUND(L665,2)*ROUND(G665,3),2)</f>
      </c>
      <c s="36" t="s">
        <v>55</v>
      </c>
      <c>
        <f>(M665*21)/100</f>
      </c>
      <c t="s">
        <v>28</v>
      </c>
    </row>
    <row r="666" spans="1:5" ht="12.75">
      <c r="A666" s="35" t="s">
        <v>56</v>
      </c>
      <c r="E666" s="39" t="s">
        <v>2552</v>
      </c>
    </row>
    <row r="667" spans="1:5" ht="12.75">
      <c r="A667" s="35" t="s">
        <v>57</v>
      </c>
      <c r="E667" s="40" t="s">
        <v>5</v>
      </c>
    </row>
    <row r="668" spans="1:5" ht="12.75">
      <c r="A668" t="s">
        <v>58</v>
      </c>
      <c r="E668" s="39" t="s">
        <v>5</v>
      </c>
    </row>
    <row r="669" spans="1:16" ht="12.75">
      <c r="A669" t="s">
        <v>50</v>
      </c>
      <c s="34" t="s">
        <v>1017</v>
      </c>
      <c s="34" t="s">
        <v>3556</v>
      </c>
      <c s="35" t="s">
        <v>5</v>
      </c>
      <c s="6" t="s">
        <v>2554</v>
      </c>
      <c s="36" t="s">
        <v>232</v>
      </c>
      <c s="37">
        <v>2</v>
      </c>
      <c s="36">
        <v>0</v>
      </c>
      <c s="36">
        <f>ROUND(G669*H669,6)</f>
      </c>
      <c r="L669" s="38">
        <v>0</v>
      </c>
      <c s="32">
        <f>ROUND(ROUND(L669,2)*ROUND(G669,3),2)</f>
      </c>
      <c s="36" t="s">
        <v>55</v>
      </c>
      <c>
        <f>(M669*21)/100</f>
      </c>
      <c t="s">
        <v>28</v>
      </c>
    </row>
    <row r="670" spans="1:5" ht="12.75">
      <c r="A670" s="35" t="s">
        <v>56</v>
      </c>
      <c r="E670" s="39" t="s">
        <v>2554</v>
      </c>
    </row>
    <row r="671" spans="1:5" ht="12.75">
      <c r="A671" s="35" t="s">
        <v>57</v>
      </c>
      <c r="E671" s="40" t="s">
        <v>5</v>
      </c>
    </row>
    <row r="672" spans="1:5" ht="12.75">
      <c r="A672" t="s">
        <v>58</v>
      </c>
      <c r="E672" s="39" t="s">
        <v>5</v>
      </c>
    </row>
    <row r="673" spans="1:16" ht="12.75">
      <c r="A673" t="s">
        <v>50</v>
      </c>
      <c s="34" t="s">
        <v>1021</v>
      </c>
      <c s="34" t="s">
        <v>3557</v>
      </c>
      <c s="35" t="s">
        <v>5</v>
      </c>
      <c s="6" t="s">
        <v>2556</v>
      </c>
      <c s="36" t="s">
        <v>232</v>
      </c>
      <c s="37">
        <v>8</v>
      </c>
      <c s="36">
        <v>0</v>
      </c>
      <c s="36">
        <f>ROUND(G673*H673,6)</f>
      </c>
      <c r="L673" s="38">
        <v>0</v>
      </c>
      <c s="32">
        <f>ROUND(ROUND(L673,2)*ROUND(G673,3),2)</f>
      </c>
      <c s="36" t="s">
        <v>55</v>
      </c>
      <c>
        <f>(M673*21)/100</f>
      </c>
      <c t="s">
        <v>28</v>
      </c>
    </row>
    <row r="674" spans="1:5" ht="12.75">
      <c r="A674" s="35" t="s">
        <v>56</v>
      </c>
      <c r="E674" s="39" t="s">
        <v>2556</v>
      </c>
    </row>
    <row r="675" spans="1:5" ht="12.75">
      <c r="A675" s="35" t="s">
        <v>57</v>
      </c>
      <c r="E675" s="40" t="s">
        <v>5</v>
      </c>
    </row>
    <row r="676" spans="1:5" ht="12.75">
      <c r="A676" t="s">
        <v>58</v>
      </c>
      <c r="E676" s="39" t="s">
        <v>5</v>
      </c>
    </row>
    <row r="677" spans="1:16" ht="12.75">
      <c r="A677" t="s">
        <v>50</v>
      </c>
      <c s="34" t="s">
        <v>1025</v>
      </c>
      <c s="34" t="s">
        <v>3558</v>
      </c>
      <c s="35" t="s">
        <v>5</v>
      </c>
      <c s="6" t="s">
        <v>3559</v>
      </c>
      <c s="36" t="s">
        <v>232</v>
      </c>
      <c s="37">
        <v>3</v>
      </c>
      <c s="36">
        <v>0</v>
      </c>
      <c s="36">
        <f>ROUND(G677*H677,6)</f>
      </c>
      <c r="L677" s="38">
        <v>0</v>
      </c>
      <c s="32">
        <f>ROUND(ROUND(L677,2)*ROUND(G677,3),2)</f>
      </c>
      <c s="36" t="s">
        <v>55</v>
      </c>
      <c>
        <f>(M677*21)/100</f>
      </c>
      <c t="s">
        <v>28</v>
      </c>
    </row>
    <row r="678" spans="1:5" ht="12.75">
      <c r="A678" s="35" t="s">
        <v>56</v>
      </c>
      <c r="E678" s="39" t="s">
        <v>3559</v>
      </c>
    </row>
    <row r="679" spans="1:5" ht="12.75">
      <c r="A679" s="35" t="s">
        <v>57</v>
      </c>
      <c r="E679" s="40" t="s">
        <v>5</v>
      </c>
    </row>
    <row r="680" spans="1:5" ht="12.75">
      <c r="A680" t="s">
        <v>58</v>
      </c>
      <c r="E680" s="39" t="s">
        <v>5</v>
      </c>
    </row>
    <row r="681" spans="1:13" ht="12.75">
      <c r="A681" t="s">
        <v>47</v>
      </c>
      <c r="C681" s="31" t="s">
        <v>3560</v>
      </c>
      <c r="E681" s="33" t="s">
        <v>2815</v>
      </c>
      <c r="J681" s="32">
        <f>0</f>
      </c>
      <c s="32">
        <f>0</f>
      </c>
      <c s="32">
        <f>0+L682+L686+L690+L694+L698+L702</f>
      </c>
      <c s="32">
        <f>0+M682+M686+M690+M694+M698+M702</f>
      </c>
    </row>
    <row r="682" spans="1:16" ht="12.75">
      <c r="A682" t="s">
        <v>50</v>
      </c>
      <c s="34" t="s">
        <v>1030</v>
      </c>
      <c s="34" t="s">
        <v>3561</v>
      </c>
      <c s="35" t="s">
        <v>5</v>
      </c>
      <c s="6" t="s">
        <v>3477</v>
      </c>
      <c s="36" t="s">
        <v>238</v>
      </c>
      <c s="37">
        <v>6</v>
      </c>
      <c s="36">
        <v>0</v>
      </c>
      <c s="36">
        <f>ROUND(G682*H682,6)</f>
      </c>
      <c r="L682" s="38">
        <v>0</v>
      </c>
      <c s="32">
        <f>ROUND(ROUND(L682,2)*ROUND(G682,3),2)</f>
      </c>
      <c s="36" t="s">
        <v>55</v>
      </c>
      <c>
        <f>(M682*21)/100</f>
      </c>
      <c t="s">
        <v>28</v>
      </c>
    </row>
    <row r="683" spans="1:5" ht="12.75">
      <c r="A683" s="35" t="s">
        <v>56</v>
      </c>
      <c r="E683" s="39" t="s">
        <v>3477</v>
      </c>
    </row>
    <row r="684" spans="1:5" ht="12.75">
      <c r="A684" s="35" t="s">
        <v>57</v>
      </c>
      <c r="E684" s="40" t="s">
        <v>5</v>
      </c>
    </row>
    <row r="685" spans="1:5" ht="38.25">
      <c r="A685" t="s">
        <v>58</v>
      </c>
      <c r="E685" s="39" t="s">
        <v>2818</v>
      </c>
    </row>
    <row r="686" spans="1:16" ht="12.75">
      <c r="A686" t="s">
        <v>50</v>
      </c>
      <c s="34" t="s">
        <v>1033</v>
      </c>
      <c s="34" t="s">
        <v>3562</v>
      </c>
      <c s="35" t="s">
        <v>5</v>
      </c>
      <c s="6" t="s">
        <v>3479</v>
      </c>
      <c s="36" t="s">
        <v>238</v>
      </c>
      <c s="37">
        <v>20</v>
      </c>
      <c s="36">
        <v>0</v>
      </c>
      <c s="36">
        <f>ROUND(G686*H686,6)</f>
      </c>
      <c r="L686" s="38">
        <v>0</v>
      </c>
      <c s="32">
        <f>ROUND(ROUND(L686,2)*ROUND(G686,3),2)</f>
      </c>
      <c s="36" t="s">
        <v>55</v>
      </c>
      <c>
        <f>(M686*21)/100</f>
      </c>
      <c t="s">
        <v>28</v>
      </c>
    </row>
    <row r="687" spans="1:5" ht="12.75">
      <c r="A687" s="35" t="s">
        <v>56</v>
      </c>
      <c r="E687" s="39" t="s">
        <v>3479</v>
      </c>
    </row>
    <row r="688" spans="1:5" ht="12.75">
      <c r="A688" s="35" t="s">
        <v>57</v>
      </c>
      <c r="E688" s="40" t="s">
        <v>5</v>
      </c>
    </row>
    <row r="689" spans="1:5" ht="38.25">
      <c r="A689" t="s">
        <v>58</v>
      </c>
      <c r="E689" s="39" t="s">
        <v>2818</v>
      </c>
    </row>
    <row r="690" spans="1:16" ht="12.75">
      <c r="A690" t="s">
        <v>50</v>
      </c>
      <c s="34" t="s">
        <v>1038</v>
      </c>
      <c s="34" t="s">
        <v>3563</v>
      </c>
      <c s="35" t="s">
        <v>5</v>
      </c>
      <c s="6" t="s">
        <v>3481</v>
      </c>
      <c s="36" t="s">
        <v>238</v>
      </c>
      <c s="37">
        <v>85</v>
      </c>
      <c s="36">
        <v>0</v>
      </c>
      <c s="36">
        <f>ROUND(G690*H690,6)</f>
      </c>
      <c r="L690" s="38">
        <v>0</v>
      </c>
      <c s="32">
        <f>ROUND(ROUND(L690,2)*ROUND(G690,3),2)</f>
      </c>
      <c s="36" t="s">
        <v>55</v>
      </c>
      <c>
        <f>(M690*21)/100</f>
      </c>
      <c t="s">
        <v>28</v>
      </c>
    </row>
    <row r="691" spans="1:5" ht="12.75">
      <c r="A691" s="35" t="s">
        <v>56</v>
      </c>
      <c r="E691" s="39" t="s">
        <v>3481</v>
      </c>
    </row>
    <row r="692" spans="1:5" ht="12.75">
      <c r="A692" s="35" t="s">
        <v>57</v>
      </c>
      <c r="E692" s="40" t="s">
        <v>5</v>
      </c>
    </row>
    <row r="693" spans="1:5" ht="38.25">
      <c r="A693" t="s">
        <v>58</v>
      </c>
      <c r="E693" s="39" t="s">
        <v>2818</v>
      </c>
    </row>
    <row r="694" spans="1:16" ht="12.75">
      <c r="A694" t="s">
        <v>50</v>
      </c>
      <c s="34" t="s">
        <v>1042</v>
      </c>
      <c s="34" t="s">
        <v>3564</v>
      </c>
      <c s="35" t="s">
        <v>5</v>
      </c>
      <c s="6" t="s">
        <v>3483</v>
      </c>
      <c s="36" t="s">
        <v>238</v>
      </c>
      <c s="37">
        <v>50</v>
      </c>
      <c s="36">
        <v>0</v>
      </c>
      <c s="36">
        <f>ROUND(G694*H694,6)</f>
      </c>
      <c r="L694" s="38">
        <v>0</v>
      </c>
      <c s="32">
        <f>ROUND(ROUND(L694,2)*ROUND(G694,3),2)</f>
      </c>
      <c s="36" t="s">
        <v>55</v>
      </c>
      <c>
        <f>(M694*21)/100</f>
      </c>
      <c t="s">
        <v>28</v>
      </c>
    </row>
    <row r="695" spans="1:5" ht="12.75">
      <c r="A695" s="35" t="s">
        <v>56</v>
      </c>
      <c r="E695" s="39" t="s">
        <v>3483</v>
      </c>
    </row>
    <row r="696" spans="1:5" ht="12.75">
      <c r="A696" s="35" t="s">
        <v>57</v>
      </c>
      <c r="E696" s="40" t="s">
        <v>5</v>
      </c>
    </row>
    <row r="697" spans="1:5" ht="38.25">
      <c r="A697" t="s">
        <v>58</v>
      </c>
      <c r="E697" s="39" t="s">
        <v>2818</v>
      </c>
    </row>
    <row r="698" spans="1:16" ht="12.75">
      <c r="A698" t="s">
        <v>50</v>
      </c>
      <c s="34" t="s">
        <v>1045</v>
      </c>
      <c s="34" t="s">
        <v>3565</v>
      </c>
      <c s="35" t="s">
        <v>5</v>
      </c>
      <c s="6" t="s">
        <v>3487</v>
      </c>
      <c s="36" t="s">
        <v>238</v>
      </c>
      <c s="37">
        <v>60</v>
      </c>
      <c s="36">
        <v>0</v>
      </c>
      <c s="36">
        <f>ROUND(G698*H698,6)</f>
      </c>
      <c r="L698" s="38">
        <v>0</v>
      </c>
      <c s="32">
        <f>ROUND(ROUND(L698,2)*ROUND(G698,3),2)</f>
      </c>
      <c s="36" t="s">
        <v>55</v>
      </c>
      <c>
        <f>(M698*21)/100</f>
      </c>
      <c t="s">
        <v>28</v>
      </c>
    </row>
    <row r="699" spans="1:5" ht="12.75">
      <c r="A699" s="35" t="s">
        <v>56</v>
      </c>
      <c r="E699" s="39" t="s">
        <v>3487</v>
      </c>
    </row>
    <row r="700" spans="1:5" ht="12.75">
      <c r="A700" s="35" t="s">
        <v>57</v>
      </c>
      <c r="E700" s="40" t="s">
        <v>5</v>
      </c>
    </row>
    <row r="701" spans="1:5" ht="38.25">
      <c r="A701" t="s">
        <v>58</v>
      </c>
      <c r="E701" s="39" t="s">
        <v>2818</v>
      </c>
    </row>
    <row r="702" spans="1:16" ht="12.75">
      <c r="A702" t="s">
        <v>50</v>
      </c>
      <c s="34" t="s">
        <v>1049</v>
      </c>
      <c s="34" t="s">
        <v>3566</v>
      </c>
      <c s="35" t="s">
        <v>5</v>
      </c>
      <c s="6" t="s">
        <v>3491</v>
      </c>
      <c s="36" t="s">
        <v>238</v>
      </c>
      <c s="37">
        <v>100</v>
      </c>
      <c s="36">
        <v>0</v>
      </c>
      <c s="36">
        <f>ROUND(G702*H702,6)</f>
      </c>
      <c r="L702" s="38">
        <v>0</v>
      </c>
      <c s="32">
        <f>ROUND(ROUND(L702,2)*ROUND(G702,3),2)</f>
      </c>
      <c s="36" t="s">
        <v>55</v>
      </c>
      <c>
        <f>(M702*21)/100</f>
      </c>
      <c t="s">
        <v>28</v>
      </c>
    </row>
    <row r="703" spans="1:5" ht="12.75">
      <c r="A703" s="35" t="s">
        <v>56</v>
      </c>
      <c r="E703" s="39" t="s">
        <v>3491</v>
      </c>
    </row>
    <row r="704" spans="1:5" ht="12.75">
      <c r="A704" s="35" t="s">
        <v>57</v>
      </c>
      <c r="E704" s="40" t="s">
        <v>5</v>
      </c>
    </row>
    <row r="705" spans="1:5" ht="38.25">
      <c r="A705" t="s">
        <v>58</v>
      </c>
      <c r="E705" s="39" t="s">
        <v>2818</v>
      </c>
    </row>
    <row r="706" spans="1:13" ht="12.75">
      <c r="A706" t="s">
        <v>47</v>
      </c>
      <c r="C706" s="31" t="s">
        <v>3567</v>
      </c>
      <c r="E706" s="33" t="s">
        <v>3568</v>
      </c>
      <c r="J706" s="32">
        <f>0</f>
      </c>
      <c s="32">
        <f>0</f>
      </c>
      <c s="32">
        <f>0+L707</f>
      </c>
      <c s="32">
        <f>0+M707</f>
      </c>
    </row>
    <row r="707" spans="1:16" ht="12.75">
      <c r="A707" t="s">
        <v>50</v>
      </c>
      <c s="34" t="s">
        <v>1053</v>
      </c>
      <c s="34" t="s">
        <v>3569</v>
      </c>
      <c s="35" t="s">
        <v>5</v>
      </c>
      <c s="6" t="s">
        <v>3570</v>
      </c>
      <c s="36" t="s">
        <v>232</v>
      </c>
      <c s="37">
        <v>5</v>
      </c>
      <c s="36">
        <v>0</v>
      </c>
      <c s="36">
        <f>ROUND(G707*H707,6)</f>
      </c>
      <c r="L707" s="38">
        <v>0</v>
      </c>
      <c s="32">
        <f>ROUND(ROUND(L707,2)*ROUND(G707,3),2)</f>
      </c>
      <c s="36" t="s">
        <v>55</v>
      </c>
      <c>
        <f>(M707*21)/100</f>
      </c>
      <c t="s">
        <v>28</v>
      </c>
    </row>
    <row r="708" spans="1:5" ht="12.75">
      <c r="A708" s="35" t="s">
        <v>56</v>
      </c>
      <c r="E708" s="39" t="s">
        <v>3570</v>
      </c>
    </row>
    <row r="709" spans="1:5" ht="12.75">
      <c r="A709" s="35" t="s">
        <v>57</v>
      </c>
      <c r="E709" s="40" t="s">
        <v>5</v>
      </c>
    </row>
    <row r="710" spans="1:5" ht="12.75">
      <c r="A710" t="s">
        <v>58</v>
      </c>
      <c r="E710" s="39" t="s">
        <v>3571</v>
      </c>
    </row>
    <row r="711" spans="1:13" ht="12.75">
      <c r="A711" t="s">
        <v>47</v>
      </c>
      <c r="C711" s="31" t="s">
        <v>3572</v>
      </c>
      <c r="E711" s="33" t="s">
        <v>67</v>
      </c>
      <c r="J711" s="32">
        <f>0</f>
      </c>
      <c s="32">
        <f>0</f>
      </c>
      <c s="32">
        <f>0+L712+L716+L720+L724+L728+L732</f>
      </c>
      <c s="32">
        <f>0+M712+M716+M720+M724+M728+M732</f>
      </c>
    </row>
    <row r="712" spans="1:16" ht="25.5">
      <c r="A712" t="s">
        <v>50</v>
      </c>
      <c s="34" t="s">
        <v>1073</v>
      </c>
      <c s="34" t="s">
        <v>3573</v>
      </c>
      <c s="35" t="s">
        <v>5</v>
      </c>
      <c s="6" t="s">
        <v>2430</v>
      </c>
      <c s="36" t="s">
        <v>238</v>
      </c>
      <c s="37">
        <v>1353</v>
      </c>
      <c s="36">
        <v>0</v>
      </c>
      <c s="36">
        <f>ROUND(G712*H712,6)</f>
      </c>
      <c r="L712" s="38">
        <v>0</v>
      </c>
      <c s="32">
        <f>ROUND(ROUND(L712,2)*ROUND(G712,3),2)</f>
      </c>
      <c s="36" t="s">
        <v>55</v>
      </c>
      <c>
        <f>(M712*21)/100</f>
      </c>
      <c t="s">
        <v>28</v>
      </c>
    </row>
    <row r="713" spans="1:5" ht="38.25">
      <c r="A713" s="35" t="s">
        <v>56</v>
      </c>
      <c r="E713" s="39" t="s">
        <v>2431</v>
      </c>
    </row>
    <row r="714" spans="1:5" ht="12.75">
      <c r="A714" s="35" t="s">
        <v>57</v>
      </c>
      <c r="E714" s="40" t="s">
        <v>5</v>
      </c>
    </row>
    <row r="715" spans="1:5" ht="12.75">
      <c r="A715" t="s">
        <v>58</v>
      </c>
      <c r="E715" s="39" t="s">
        <v>5</v>
      </c>
    </row>
    <row r="716" spans="1:16" ht="12.75">
      <c r="A716" t="s">
        <v>50</v>
      </c>
      <c s="34" t="s">
        <v>1076</v>
      </c>
      <c s="34" t="s">
        <v>3574</v>
      </c>
      <c s="35" t="s">
        <v>5</v>
      </c>
      <c s="6" t="s">
        <v>3575</v>
      </c>
      <c s="36" t="s">
        <v>159</v>
      </c>
      <c s="37">
        <v>1</v>
      </c>
      <c s="36">
        <v>0</v>
      </c>
      <c s="36">
        <f>ROUND(G716*H716,6)</f>
      </c>
      <c r="L716" s="38">
        <v>0</v>
      </c>
      <c s="32">
        <f>ROUND(ROUND(L716,2)*ROUND(G716,3),2)</f>
      </c>
      <c s="36" t="s">
        <v>55</v>
      </c>
      <c>
        <f>(M716*21)/100</f>
      </c>
      <c t="s">
        <v>28</v>
      </c>
    </row>
    <row r="717" spans="1:5" ht="12.75">
      <c r="A717" s="35" t="s">
        <v>56</v>
      </c>
      <c r="E717" s="39" t="s">
        <v>3575</v>
      </c>
    </row>
    <row r="718" spans="1:5" ht="12.75">
      <c r="A718" s="35" t="s">
        <v>57</v>
      </c>
      <c r="E718" s="40" t="s">
        <v>5</v>
      </c>
    </row>
    <row r="719" spans="1:5" ht="12.75">
      <c r="A719" t="s">
        <v>58</v>
      </c>
      <c r="E719" s="39" t="s">
        <v>5</v>
      </c>
    </row>
    <row r="720" spans="1:16" ht="12.75">
      <c r="A720" t="s">
        <v>50</v>
      </c>
      <c s="34" t="s">
        <v>1082</v>
      </c>
      <c s="34" t="s">
        <v>3576</v>
      </c>
      <c s="35" t="s">
        <v>5</v>
      </c>
      <c s="6" t="s">
        <v>3577</v>
      </c>
      <c s="36" t="s">
        <v>159</v>
      </c>
      <c s="37">
        <v>1</v>
      </c>
      <c s="36">
        <v>0</v>
      </c>
      <c s="36">
        <f>ROUND(G720*H720,6)</f>
      </c>
      <c r="L720" s="38">
        <v>0</v>
      </c>
      <c s="32">
        <f>ROUND(ROUND(L720,2)*ROUND(G720,3),2)</f>
      </c>
      <c s="36" t="s">
        <v>55</v>
      </c>
      <c>
        <f>(M720*21)/100</f>
      </c>
      <c t="s">
        <v>28</v>
      </c>
    </row>
    <row r="721" spans="1:5" ht="12.75">
      <c r="A721" s="35" t="s">
        <v>56</v>
      </c>
      <c r="E721" s="39" t="s">
        <v>3577</v>
      </c>
    </row>
    <row r="722" spans="1:5" ht="12.75">
      <c r="A722" s="35" t="s">
        <v>57</v>
      </c>
      <c r="E722" s="40" t="s">
        <v>5</v>
      </c>
    </row>
    <row r="723" spans="1:5" ht="12.75">
      <c r="A723" t="s">
        <v>58</v>
      </c>
      <c r="E723" s="39" t="s">
        <v>5</v>
      </c>
    </row>
    <row r="724" spans="1:16" ht="12.75">
      <c r="A724" t="s">
        <v>50</v>
      </c>
      <c s="34" t="s">
        <v>1088</v>
      </c>
      <c s="34" t="s">
        <v>3578</v>
      </c>
      <c s="35" t="s">
        <v>5</v>
      </c>
      <c s="6" t="s">
        <v>2435</v>
      </c>
      <c s="36" t="s">
        <v>159</v>
      </c>
      <c s="37">
        <v>1</v>
      </c>
      <c s="36">
        <v>0</v>
      </c>
      <c s="36">
        <f>ROUND(G724*H724,6)</f>
      </c>
      <c r="L724" s="38">
        <v>0</v>
      </c>
      <c s="32">
        <f>ROUND(ROUND(L724,2)*ROUND(G724,3),2)</f>
      </c>
      <c s="36" t="s">
        <v>55</v>
      </c>
      <c>
        <f>(M724*21)/100</f>
      </c>
      <c t="s">
        <v>28</v>
      </c>
    </row>
    <row r="725" spans="1:5" ht="12.75">
      <c r="A725" s="35" t="s">
        <v>56</v>
      </c>
      <c r="E725" s="39" t="s">
        <v>2435</v>
      </c>
    </row>
    <row r="726" spans="1:5" ht="12.75">
      <c r="A726" s="35" t="s">
        <v>57</v>
      </c>
      <c r="E726" s="40" t="s">
        <v>5</v>
      </c>
    </row>
    <row r="727" spans="1:5" ht="12.75">
      <c r="A727" t="s">
        <v>58</v>
      </c>
      <c r="E727" s="39" t="s">
        <v>5</v>
      </c>
    </row>
    <row r="728" spans="1:16" ht="25.5">
      <c r="A728" t="s">
        <v>50</v>
      </c>
      <c s="34" t="s">
        <v>1093</v>
      </c>
      <c s="34" t="s">
        <v>3579</v>
      </c>
      <c s="35" t="s">
        <v>5</v>
      </c>
      <c s="6" t="s">
        <v>2437</v>
      </c>
      <c s="36" t="s">
        <v>159</v>
      </c>
      <c s="37">
        <v>1</v>
      </c>
      <c s="36">
        <v>0</v>
      </c>
      <c s="36">
        <f>ROUND(G728*H728,6)</f>
      </c>
      <c r="L728" s="38">
        <v>0</v>
      </c>
      <c s="32">
        <f>ROUND(ROUND(L728,2)*ROUND(G728,3),2)</f>
      </c>
      <c s="36" t="s">
        <v>55</v>
      </c>
      <c>
        <f>(M728*21)/100</f>
      </c>
      <c t="s">
        <v>28</v>
      </c>
    </row>
    <row r="729" spans="1:5" ht="25.5">
      <c r="A729" s="35" t="s">
        <v>56</v>
      </c>
      <c r="E729" s="39" t="s">
        <v>2437</v>
      </c>
    </row>
    <row r="730" spans="1:5" ht="12.75">
      <c r="A730" s="35" t="s">
        <v>57</v>
      </c>
      <c r="E730" s="40" t="s">
        <v>5</v>
      </c>
    </row>
    <row r="731" spans="1:5" ht="12.75">
      <c r="A731" t="s">
        <v>58</v>
      </c>
      <c r="E731" s="39" t="s">
        <v>5</v>
      </c>
    </row>
    <row r="732" spans="1:16" ht="12.75">
      <c r="A732" t="s">
        <v>50</v>
      </c>
      <c s="34" t="s">
        <v>1097</v>
      </c>
      <c s="34" t="s">
        <v>3580</v>
      </c>
      <c s="35" t="s">
        <v>5</v>
      </c>
      <c s="6" t="s">
        <v>2439</v>
      </c>
      <c s="36" t="s">
        <v>159</v>
      </c>
      <c s="37">
        <v>1</v>
      </c>
      <c s="36">
        <v>0</v>
      </c>
      <c s="36">
        <f>ROUND(G732*H732,6)</f>
      </c>
      <c r="L732" s="38">
        <v>0</v>
      </c>
      <c s="32">
        <f>ROUND(ROUND(L732,2)*ROUND(G732,3),2)</f>
      </c>
      <c s="36" t="s">
        <v>55</v>
      </c>
      <c>
        <f>(M732*21)/100</f>
      </c>
      <c t="s">
        <v>28</v>
      </c>
    </row>
    <row r="733" spans="1:5" ht="12.75">
      <c r="A733" s="35" t="s">
        <v>56</v>
      </c>
      <c r="E733" s="39" t="s">
        <v>2439</v>
      </c>
    </row>
    <row r="734" spans="1:5" ht="12.75">
      <c r="A734" s="35" t="s">
        <v>57</v>
      </c>
      <c r="E734" s="40" t="s">
        <v>5</v>
      </c>
    </row>
    <row r="735" spans="1:5" ht="12.75">
      <c r="A735" t="s">
        <v>58</v>
      </c>
      <c r="E7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0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COUNTIFS(L8:L1007,"=0",A8:A1007,"P")+COUNTIFS(L8:L1007,"",A8:A1007,"P")+SUM(Q8:Q1007)</f>
      </c>
    </row>
    <row r="8" spans="1:13" ht="12.75">
      <c r="A8" t="s">
        <v>45</v>
      </c>
      <c r="C8" s="28" t="s">
        <v>3583</v>
      </c>
      <c r="E8" s="30" t="s">
        <v>3582</v>
      </c>
      <c r="J8" s="29">
        <f>0+J9+J446+J527+J624+J853+J894+J907+J932+J957+J994</f>
      </c>
      <c s="29">
        <f>0+K9+K446+K527+K624+K853+K894+K907+K932+K957+K994</f>
      </c>
      <c s="29">
        <f>0+L9+L446+L527+L624+L853+L894+L907+L932+L957+L994</f>
      </c>
      <c s="29">
        <f>0+M9+M446+M527+M624+M853+M894+M907+M932+M957+M994</f>
      </c>
    </row>
    <row r="9" spans="1:13" ht="12.75">
      <c r="A9" t="s">
        <v>47</v>
      </c>
      <c r="C9" s="31" t="s">
        <v>3584</v>
      </c>
      <c r="E9" s="33" t="s">
        <v>3585</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f>
      </c>
    </row>
    <row r="10" spans="1:16" ht="12.75">
      <c r="A10" t="s">
        <v>50</v>
      </c>
      <c s="34" t="s">
        <v>51</v>
      </c>
      <c s="34" t="s">
        <v>3586</v>
      </c>
      <c s="35" t="s">
        <v>5</v>
      </c>
      <c s="6" t="s">
        <v>3587</v>
      </c>
      <c s="36" t="s">
        <v>232</v>
      </c>
      <c s="37">
        <v>72</v>
      </c>
      <c s="36">
        <v>0</v>
      </c>
      <c s="36">
        <f>ROUND(G10*H10,6)</f>
      </c>
      <c r="L10" s="38">
        <v>0</v>
      </c>
      <c s="32">
        <f>ROUND(ROUND(L10,2)*ROUND(G10,3),2)</f>
      </c>
      <c s="36" t="s">
        <v>55</v>
      </c>
      <c>
        <f>(M10*21)/100</f>
      </c>
      <c t="s">
        <v>28</v>
      </c>
    </row>
    <row r="11" spans="1:5" ht="12.75">
      <c r="A11" s="35" t="s">
        <v>56</v>
      </c>
      <c r="E11" s="39" t="s">
        <v>3587</v>
      </c>
    </row>
    <row r="12" spans="1:5" ht="12.75">
      <c r="A12" s="35" t="s">
        <v>57</v>
      </c>
      <c r="E12" s="40" t="s">
        <v>5</v>
      </c>
    </row>
    <row r="13" spans="1:5" ht="25.5">
      <c r="A13" t="s">
        <v>58</v>
      </c>
      <c r="E13" s="39" t="s">
        <v>3588</v>
      </c>
    </row>
    <row r="14" spans="1:16" ht="12.75">
      <c r="A14" t="s">
        <v>50</v>
      </c>
      <c s="34" t="s">
        <v>28</v>
      </c>
      <c s="34" t="s">
        <v>3589</v>
      </c>
      <c s="35" t="s">
        <v>5</v>
      </c>
      <c s="6" t="s">
        <v>3590</v>
      </c>
      <c s="36" t="s">
        <v>232</v>
      </c>
      <c s="37">
        <v>72</v>
      </c>
      <c s="36">
        <v>0</v>
      </c>
      <c s="36">
        <f>ROUND(G14*H14,6)</f>
      </c>
      <c r="L14" s="38">
        <v>0</v>
      </c>
      <c s="32">
        <f>ROUND(ROUND(L14,2)*ROUND(G14,3),2)</f>
      </c>
      <c s="36" t="s">
        <v>55</v>
      </c>
      <c>
        <f>(M14*21)/100</f>
      </c>
      <c t="s">
        <v>28</v>
      </c>
    </row>
    <row r="15" spans="1:5" ht="12.75">
      <c r="A15" s="35" t="s">
        <v>56</v>
      </c>
      <c r="E15" s="39" t="s">
        <v>3590</v>
      </c>
    </row>
    <row r="16" spans="1:5" ht="12.75">
      <c r="A16" s="35" t="s">
        <v>57</v>
      </c>
      <c r="E16" s="40" t="s">
        <v>5</v>
      </c>
    </row>
    <row r="17" spans="1:5" ht="12.75">
      <c r="A17" t="s">
        <v>58</v>
      </c>
      <c r="E17" s="39" t="s">
        <v>3591</v>
      </c>
    </row>
    <row r="18" spans="1:16" ht="12.75">
      <c r="A18" t="s">
        <v>50</v>
      </c>
      <c s="34" t="s">
        <v>26</v>
      </c>
      <c s="34" t="s">
        <v>3592</v>
      </c>
      <c s="35" t="s">
        <v>5</v>
      </c>
      <c s="6" t="s">
        <v>3593</v>
      </c>
      <c s="36" t="s">
        <v>232</v>
      </c>
      <c s="37">
        <v>36</v>
      </c>
      <c s="36">
        <v>0</v>
      </c>
      <c s="36">
        <f>ROUND(G18*H18,6)</f>
      </c>
      <c r="L18" s="38">
        <v>0</v>
      </c>
      <c s="32">
        <f>ROUND(ROUND(L18,2)*ROUND(G18,3),2)</f>
      </c>
      <c s="36" t="s">
        <v>55</v>
      </c>
      <c>
        <f>(M18*21)/100</f>
      </c>
      <c t="s">
        <v>28</v>
      </c>
    </row>
    <row r="19" spans="1:5" ht="12.75">
      <c r="A19" s="35" t="s">
        <v>56</v>
      </c>
      <c r="E19" s="39" t="s">
        <v>3593</v>
      </c>
    </row>
    <row r="20" spans="1:5" ht="12.75">
      <c r="A20" s="35" t="s">
        <v>57</v>
      </c>
      <c r="E20" s="40" t="s">
        <v>5</v>
      </c>
    </row>
    <row r="21" spans="1:5" ht="12.75">
      <c r="A21" t="s">
        <v>58</v>
      </c>
      <c r="E21" s="39" t="s">
        <v>3594</v>
      </c>
    </row>
    <row r="22" spans="1:16" ht="12.75">
      <c r="A22" t="s">
        <v>50</v>
      </c>
      <c s="34" t="s">
        <v>63</v>
      </c>
      <c s="34" t="s">
        <v>3595</v>
      </c>
      <c s="35" t="s">
        <v>5</v>
      </c>
      <c s="6" t="s">
        <v>3596</v>
      </c>
      <c s="36" t="s">
        <v>232</v>
      </c>
      <c s="37">
        <v>36</v>
      </c>
      <c s="36">
        <v>0</v>
      </c>
      <c s="36">
        <f>ROUND(G22*H22,6)</f>
      </c>
      <c r="L22" s="38">
        <v>0</v>
      </c>
      <c s="32">
        <f>ROUND(ROUND(L22,2)*ROUND(G22,3),2)</f>
      </c>
      <c s="36" t="s">
        <v>55</v>
      </c>
      <c>
        <f>(M22*21)/100</f>
      </c>
      <c t="s">
        <v>28</v>
      </c>
    </row>
    <row r="23" spans="1:5" ht="12.75">
      <c r="A23" s="35" t="s">
        <v>56</v>
      </c>
      <c r="E23" s="39" t="s">
        <v>3596</v>
      </c>
    </row>
    <row r="24" spans="1:5" ht="12.75">
      <c r="A24" s="35" t="s">
        <v>57</v>
      </c>
      <c r="E24" s="40" t="s">
        <v>5</v>
      </c>
    </row>
    <row r="25" spans="1:5" ht="12.75">
      <c r="A25" t="s">
        <v>58</v>
      </c>
      <c r="E25" s="39" t="s">
        <v>3597</v>
      </c>
    </row>
    <row r="26" spans="1:16" ht="12.75">
      <c r="A26" t="s">
        <v>50</v>
      </c>
      <c s="34" t="s">
        <v>68</v>
      </c>
      <c s="34" t="s">
        <v>3598</v>
      </c>
      <c s="35" t="s">
        <v>5</v>
      </c>
      <c s="6" t="s">
        <v>3599</v>
      </c>
      <c s="36" t="s">
        <v>232</v>
      </c>
      <c s="37">
        <v>36</v>
      </c>
      <c s="36">
        <v>0</v>
      </c>
      <c s="36">
        <f>ROUND(G26*H26,6)</f>
      </c>
      <c r="L26" s="38">
        <v>0</v>
      </c>
      <c s="32">
        <f>ROUND(ROUND(L26,2)*ROUND(G26,3),2)</f>
      </c>
      <c s="36" t="s">
        <v>55</v>
      </c>
      <c>
        <f>(M26*21)/100</f>
      </c>
      <c t="s">
        <v>28</v>
      </c>
    </row>
    <row r="27" spans="1:5" ht="12.75">
      <c r="A27" s="35" t="s">
        <v>56</v>
      </c>
      <c r="E27" s="39" t="s">
        <v>3599</v>
      </c>
    </row>
    <row r="28" spans="1:5" ht="12.75">
      <c r="A28" s="35" t="s">
        <v>57</v>
      </c>
      <c r="E28" s="40" t="s">
        <v>5</v>
      </c>
    </row>
    <row r="29" spans="1:5" ht="12.75">
      <c r="A29" t="s">
        <v>58</v>
      </c>
      <c r="E29" s="39" t="s">
        <v>3600</v>
      </c>
    </row>
    <row r="30" spans="1:16" ht="12.75">
      <c r="A30" t="s">
        <v>50</v>
      </c>
      <c s="34" t="s">
        <v>27</v>
      </c>
      <c s="34" t="s">
        <v>3601</v>
      </c>
      <c s="35" t="s">
        <v>5</v>
      </c>
      <c s="6" t="s">
        <v>3602</v>
      </c>
      <c s="36" t="s">
        <v>232</v>
      </c>
      <c s="37">
        <v>36</v>
      </c>
      <c s="36">
        <v>0</v>
      </c>
      <c s="36">
        <f>ROUND(G30*H30,6)</f>
      </c>
      <c r="L30" s="38">
        <v>0</v>
      </c>
      <c s="32">
        <f>ROUND(ROUND(L30,2)*ROUND(G30,3),2)</f>
      </c>
      <c s="36" t="s">
        <v>55</v>
      </c>
      <c>
        <f>(M30*21)/100</f>
      </c>
      <c t="s">
        <v>28</v>
      </c>
    </row>
    <row r="31" spans="1:5" ht="12.75">
      <c r="A31" s="35" t="s">
        <v>56</v>
      </c>
      <c r="E31" s="39" t="s">
        <v>3602</v>
      </c>
    </row>
    <row r="32" spans="1:5" ht="12.75">
      <c r="A32" s="35" t="s">
        <v>57</v>
      </c>
      <c r="E32" s="40" t="s">
        <v>5</v>
      </c>
    </row>
    <row r="33" spans="1:5" ht="12.75">
      <c r="A33" t="s">
        <v>58</v>
      </c>
      <c r="E33" s="39" t="s">
        <v>3600</v>
      </c>
    </row>
    <row r="34" spans="1:16" ht="12.75">
      <c r="A34" t="s">
        <v>50</v>
      </c>
      <c s="34" t="s">
        <v>74</v>
      </c>
      <c s="34" t="s">
        <v>3603</v>
      </c>
      <c s="35" t="s">
        <v>5</v>
      </c>
      <c s="6" t="s">
        <v>3599</v>
      </c>
      <c s="36" t="s">
        <v>232</v>
      </c>
      <c s="37">
        <v>1</v>
      </c>
      <c s="36">
        <v>0</v>
      </c>
      <c s="36">
        <f>ROUND(G34*H34,6)</f>
      </c>
      <c r="L34" s="38">
        <v>0</v>
      </c>
      <c s="32">
        <f>ROUND(ROUND(L34,2)*ROUND(G34,3),2)</f>
      </c>
      <c s="36" t="s">
        <v>55</v>
      </c>
      <c>
        <f>(M34*21)/100</f>
      </c>
      <c t="s">
        <v>28</v>
      </c>
    </row>
    <row r="35" spans="1:5" ht="12.75">
      <c r="A35" s="35" t="s">
        <v>56</v>
      </c>
      <c r="E35" s="39" t="s">
        <v>3599</v>
      </c>
    </row>
    <row r="36" spans="1:5" ht="12.75">
      <c r="A36" s="35" t="s">
        <v>57</v>
      </c>
      <c r="E36" s="40" t="s">
        <v>5</v>
      </c>
    </row>
    <row r="37" spans="1:5" ht="12.75">
      <c r="A37" t="s">
        <v>58</v>
      </c>
      <c r="E37" s="39" t="s">
        <v>3604</v>
      </c>
    </row>
    <row r="38" spans="1:16" ht="12.75">
      <c r="A38" t="s">
        <v>50</v>
      </c>
      <c s="34" t="s">
        <v>77</v>
      </c>
      <c s="34" t="s">
        <v>3605</v>
      </c>
      <c s="35" t="s">
        <v>5</v>
      </c>
      <c s="6" t="s">
        <v>3602</v>
      </c>
      <c s="36" t="s">
        <v>232</v>
      </c>
      <c s="37">
        <v>1</v>
      </c>
      <c s="36">
        <v>0</v>
      </c>
      <c s="36">
        <f>ROUND(G38*H38,6)</f>
      </c>
      <c r="L38" s="38">
        <v>0</v>
      </c>
      <c s="32">
        <f>ROUND(ROUND(L38,2)*ROUND(G38,3),2)</f>
      </c>
      <c s="36" t="s">
        <v>55</v>
      </c>
      <c>
        <f>(M38*21)/100</f>
      </c>
      <c t="s">
        <v>28</v>
      </c>
    </row>
    <row r="39" spans="1:5" ht="12.75">
      <c r="A39" s="35" t="s">
        <v>56</v>
      </c>
      <c r="E39" s="39" t="s">
        <v>3602</v>
      </c>
    </row>
    <row r="40" spans="1:5" ht="12.75">
      <c r="A40" s="35" t="s">
        <v>57</v>
      </c>
      <c r="E40" s="40" t="s">
        <v>5</v>
      </c>
    </row>
    <row r="41" spans="1:5" ht="12.75">
      <c r="A41" t="s">
        <v>58</v>
      </c>
      <c r="E41" s="39" t="s">
        <v>3604</v>
      </c>
    </row>
    <row r="42" spans="1:16" ht="12.75">
      <c r="A42" t="s">
        <v>50</v>
      </c>
      <c s="34" t="s">
        <v>80</v>
      </c>
      <c s="34" t="s">
        <v>3606</v>
      </c>
      <c s="35" t="s">
        <v>5</v>
      </c>
      <c s="6" t="s">
        <v>3607</v>
      </c>
      <c s="36" t="s">
        <v>232</v>
      </c>
      <c s="37">
        <v>4</v>
      </c>
      <c s="36">
        <v>0</v>
      </c>
      <c s="36">
        <f>ROUND(G42*H42,6)</f>
      </c>
      <c r="L42" s="38">
        <v>0</v>
      </c>
      <c s="32">
        <f>ROUND(ROUND(L42,2)*ROUND(G42,3),2)</f>
      </c>
      <c s="36" t="s">
        <v>55</v>
      </c>
      <c>
        <f>(M42*21)/100</f>
      </c>
      <c t="s">
        <v>28</v>
      </c>
    </row>
    <row r="43" spans="1:5" ht="12.75">
      <c r="A43" s="35" t="s">
        <v>56</v>
      </c>
      <c r="E43" s="39" t="s">
        <v>3607</v>
      </c>
    </row>
    <row r="44" spans="1:5" ht="12.75">
      <c r="A44" s="35" t="s">
        <v>57</v>
      </c>
      <c r="E44" s="40" t="s">
        <v>5</v>
      </c>
    </row>
    <row r="45" spans="1:5" ht="25.5">
      <c r="A45" t="s">
        <v>58</v>
      </c>
      <c r="E45" s="39" t="s">
        <v>3608</v>
      </c>
    </row>
    <row r="46" spans="1:16" ht="12.75">
      <c r="A46" t="s">
        <v>50</v>
      </c>
      <c s="34" t="s">
        <v>83</v>
      </c>
      <c s="34" t="s">
        <v>3609</v>
      </c>
      <c s="35" t="s">
        <v>5</v>
      </c>
      <c s="6" t="s">
        <v>3610</v>
      </c>
      <c s="36" t="s">
        <v>232</v>
      </c>
      <c s="37">
        <v>4</v>
      </c>
      <c s="36">
        <v>0</v>
      </c>
      <c s="36">
        <f>ROUND(G46*H46,6)</f>
      </c>
      <c r="L46" s="38">
        <v>0</v>
      </c>
      <c s="32">
        <f>ROUND(ROUND(L46,2)*ROUND(G46,3),2)</f>
      </c>
      <c s="36" t="s">
        <v>55</v>
      </c>
      <c>
        <f>(M46*21)/100</f>
      </c>
      <c t="s">
        <v>28</v>
      </c>
    </row>
    <row r="47" spans="1:5" ht="12.75">
      <c r="A47" s="35" t="s">
        <v>56</v>
      </c>
      <c r="E47" s="39" t="s">
        <v>3610</v>
      </c>
    </row>
    <row r="48" spans="1:5" ht="12.75">
      <c r="A48" s="35" t="s">
        <v>57</v>
      </c>
      <c r="E48" s="40" t="s">
        <v>5</v>
      </c>
    </row>
    <row r="49" spans="1:5" ht="12.75">
      <c r="A49" t="s">
        <v>58</v>
      </c>
      <c r="E49" s="39" t="s">
        <v>3611</v>
      </c>
    </row>
    <row r="50" spans="1:16" ht="12.75">
      <c r="A50" t="s">
        <v>50</v>
      </c>
      <c s="34" t="s">
        <v>87</v>
      </c>
      <c s="34" t="s">
        <v>3612</v>
      </c>
      <c s="35" t="s">
        <v>5</v>
      </c>
      <c s="6" t="s">
        <v>3613</v>
      </c>
      <c s="36" t="s">
        <v>232</v>
      </c>
      <c s="37">
        <v>36</v>
      </c>
      <c s="36">
        <v>0</v>
      </c>
      <c s="36">
        <f>ROUND(G50*H50,6)</f>
      </c>
      <c r="L50" s="38">
        <v>0</v>
      </c>
      <c s="32">
        <f>ROUND(ROUND(L50,2)*ROUND(G50,3),2)</f>
      </c>
      <c s="36" t="s">
        <v>55</v>
      </c>
      <c>
        <f>(M50*21)/100</f>
      </c>
      <c t="s">
        <v>28</v>
      </c>
    </row>
    <row r="51" spans="1:5" ht="12.75">
      <c r="A51" s="35" t="s">
        <v>56</v>
      </c>
      <c r="E51" s="39" t="s">
        <v>3613</v>
      </c>
    </row>
    <row r="52" spans="1:5" ht="12.75">
      <c r="A52" s="35" t="s">
        <v>57</v>
      </c>
      <c r="E52" s="40" t="s">
        <v>5</v>
      </c>
    </row>
    <row r="53" spans="1:5" ht="25.5">
      <c r="A53" t="s">
        <v>58</v>
      </c>
      <c r="E53" s="39" t="s">
        <v>3614</v>
      </c>
    </row>
    <row r="54" spans="1:16" ht="12.75">
      <c r="A54" t="s">
        <v>50</v>
      </c>
      <c s="34" t="s">
        <v>91</v>
      </c>
      <c s="34" t="s">
        <v>3615</v>
      </c>
      <c s="35" t="s">
        <v>5</v>
      </c>
      <c s="6" t="s">
        <v>3616</v>
      </c>
      <c s="36" t="s">
        <v>232</v>
      </c>
      <c s="37">
        <v>36</v>
      </c>
      <c s="36">
        <v>0</v>
      </c>
      <c s="36">
        <f>ROUND(G54*H54,6)</f>
      </c>
      <c r="L54" s="38">
        <v>0</v>
      </c>
      <c s="32">
        <f>ROUND(ROUND(L54,2)*ROUND(G54,3),2)</f>
      </c>
      <c s="36" t="s">
        <v>55</v>
      </c>
      <c>
        <f>(M54*21)/100</f>
      </c>
      <c t="s">
        <v>28</v>
      </c>
    </row>
    <row r="55" spans="1:5" ht="12.75">
      <c r="A55" s="35" t="s">
        <v>56</v>
      </c>
      <c r="E55" s="39" t="s">
        <v>3616</v>
      </c>
    </row>
    <row r="56" spans="1:5" ht="12.75">
      <c r="A56" s="35" t="s">
        <v>57</v>
      </c>
      <c r="E56" s="40" t="s">
        <v>5</v>
      </c>
    </row>
    <row r="57" spans="1:5" ht="12.75">
      <c r="A57" t="s">
        <v>58</v>
      </c>
      <c r="E57" s="39" t="s">
        <v>3617</v>
      </c>
    </row>
    <row r="58" spans="1:16" ht="12.75">
      <c r="A58" t="s">
        <v>50</v>
      </c>
      <c s="34" t="s">
        <v>319</v>
      </c>
      <c s="34" t="s">
        <v>3618</v>
      </c>
      <c s="35" t="s">
        <v>5</v>
      </c>
      <c s="6" t="s">
        <v>3619</v>
      </c>
      <c s="36" t="s">
        <v>232</v>
      </c>
      <c s="37">
        <v>36</v>
      </c>
      <c s="36">
        <v>0</v>
      </c>
      <c s="36">
        <f>ROUND(G58*H58,6)</f>
      </c>
      <c r="L58" s="38">
        <v>0</v>
      </c>
      <c s="32">
        <f>ROUND(ROUND(L58,2)*ROUND(G58,3),2)</f>
      </c>
      <c s="36" t="s">
        <v>55</v>
      </c>
      <c>
        <f>(M58*21)/100</f>
      </c>
      <c t="s">
        <v>28</v>
      </c>
    </row>
    <row r="59" spans="1:5" ht="12.75">
      <c r="A59" s="35" t="s">
        <v>56</v>
      </c>
      <c r="E59" s="39" t="s">
        <v>3619</v>
      </c>
    </row>
    <row r="60" spans="1:5" ht="12.75">
      <c r="A60" s="35" t="s">
        <v>57</v>
      </c>
      <c r="E60" s="40" t="s">
        <v>5</v>
      </c>
    </row>
    <row r="61" spans="1:5" ht="12.75">
      <c r="A61" t="s">
        <v>58</v>
      </c>
      <c r="E61" s="39" t="s">
        <v>3620</v>
      </c>
    </row>
    <row r="62" spans="1:16" ht="12.75">
      <c r="A62" t="s">
        <v>50</v>
      </c>
      <c s="34" t="s">
        <v>323</v>
      </c>
      <c s="34" t="s">
        <v>3621</v>
      </c>
      <c s="35" t="s">
        <v>5</v>
      </c>
      <c s="6" t="s">
        <v>3622</v>
      </c>
      <c s="36" t="s">
        <v>232</v>
      </c>
      <c s="37">
        <v>24</v>
      </c>
      <c s="36">
        <v>0</v>
      </c>
      <c s="36">
        <f>ROUND(G62*H62,6)</f>
      </c>
      <c r="L62" s="38">
        <v>0</v>
      </c>
      <c s="32">
        <f>ROUND(ROUND(L62,2)*ROUND(G62,3),2)</f>
      </c>
      <c s="36" t="s">
        <v>55</v>
      </c>
      <c>
        <f>(M62*21)/100</f>
      </c>
      <c t="s">
        <v>28</v>
      </c>
    </row>
    <row r="63" spans="1:5" ht="12.75">
      <c r="A63" s="35" t="s">
        <v>56</v>
      </c>
      <c r="E63" s="39" t="s">
        <v>3622</v>
      </c>
    </row>
    <row r="64" spans="1:5" ht="12.75">
      <c r="A64" s="35" t="s">
        <v>57</v>
      </c>
      <c r="E64" s="40" t="s">
        <v>5</v>
      </c>
    </row>
    <row r="65" spans="1:5" ht="12.75">
      <c r="A65" t="s">
        <v>58</v>
      </c>
      <c r="E65" s="39" t="s">
        <v>3623</v>
      </c>
    </row>
    <row r="66" spans="1:16" ht="12.75">
      <c r="A66" t="s">
        <v>50</v>
      </c>
      <c s="34" t="s">
        <v>327</v>
      </c>
      <c s="34" t="s">
        <v>3624</v>
      </c>
      <c s="35" t="s">
        <v>5</v>
      </c>
      <c s="6" t="s">
        <v>3625</v>
      </c>
      <c s="36" t="s">
        <v>232</v>
      </c>
      <c s="37">
        <v>24</v>
      </c>
      <c s="36">
        <v>0</v>
      </c>
      <c s="36">
        <f>ROUND(G66*H66,6)</f>
      </c>
      <c r="L66" s="38">
        <v>0</v>
      </c>
      <c s="32">
        <f>ROUND(ROUND(L66,2)*ROUND(G66,3),2)</f>
      </c>
      <c s="36" t="s">
        <v>55</v>
      </c>
      <c>
        <f>(M66*21)/100</f>
      </c>
      <c t="s">
        <v>28</v>
      </c>
    </row>
    <row r="67" spans="1:5" ht="12.75">
      <c r="A67" s="35" t="s">
        <v>56</v>
      </c>
      <c r="E67" s="39" t="s">
        <v>3625</v>
      </c>
    </row>
    <row r="68" spans="1:5" ht="12.75">
      <c r="A68" s="35" t="s">
        <v>57</v>
      </c>
      <c r="E68" s="40" t="s">
        <v>5</v>
      </c>
    </row>
    <row r="69" spans="1:5" ht="12.75">
      <c r="A69" t="s">
        <v>58</v>
      </c>
      <c r="E69" s="39" t="s">
        <v>3626</v>
      </c>
    </row>
    <row r="70" spans="1:16" ht="12.75">
      <c r="A70" t="s">
        <v>50</v>
      </c>
      <c s="34" t="s">
        <v>332</v>
      </c>
      <c s="34" t="s">
        <v>3627</v>
      </c>
      <c s="35" t="s">
        <v>5</v>
      </c>
      <c s="6" t="s">
        <v>3628</v>
      </c>
      <c s="36" t="s">
        <v>232</v>
      </c>
      <c s="37">
        <v>10</v>
      </c>
      <c s="36">
        <v>0</v>
      </c>
      <c s="36">
        <f>ROUND(G70*H70,6)</f>
      </c>
      <c r="L70" s="38">
        <v>0</v>
      </c>
      <c s="32">
        <f>ROUND(ROUND(L70,2)*ROUND(G70,3),2)</f>
      </c>
      <c s="36" t="s">
        <v>55</v>
      </c>
      <c>
        <f>(M70*21)/100</f>
      </c>
      <c t="s">
        <v>28</v>
      </c>
    </row>
    <row r="71" spans="1:5" ht="12.75">
      <c r="A71" s="35" t="s">
        <v>56</v>
      </c>
      <c r="E71" s="39" t="s">
        <v>3628</v>
      </c>
    </row>
    <row r="72" spans="1:5" ht="12.75">
      <c r="A72" s="35" t="s">
        <v>57</v>
      </c>
      <c r="E72" s="40" t="s">
        <v>5</v>
      </c>
    </row>
    <row r="73" spans="1:5" ht="12.75">
      <c r="A73" t="s">
        <v>58</v>
      </c>
      <c r="E73" s="39" t="s">
        <v>3600</v>
      </c>
    </row>
    <row r="74" spans="1:16" ht="12.75">
      <c r="A74" t="s">
        <v>50</v>
      </c>
      <c s="34" t="s">
        <v>336</v>
      </c>
      <c s="34" t="s">
        <v>3629</v>
      </c>
      <c s="35" t="s">
        <v>5</v>
      </c>
      <c s="6" t="s">
        <v>3630</v>
      </c>
      <c s="36" t="s">
        <v>232</v>
      </c>
      <c s="37">
        <v>10</v>
      </c>
      <c s="36">
        <v>0</v>
      </c>
      <c s="36">
        <f>ROUND(G74*H74,6)</f>
      </c>
      <c r="L74" s="38">
        <v>0</v>
      </c>
      <c s="32">
        <f>ROUND(ROUND(L74,2)*ROUND(G74,3),2)</f>
      </c>
      <c s="36" t="s">
        <v>55</v>
      </c>
      <c>
        <f>(M74*21)/100</f>
      </c>
      <c t="s">
        <v>28</v>
      </c>
    </row>
    <row r="75" spans="1:5" ht="12.75">
      <c r="A75" s="35" t="s">
        <v>56</v>
      </c>
      <c r="E75" s="39" t="s">
        <v>3630</v>
      </c>
    </row>
    <row r="76" spans="1:5" ht="12.75">
      <c r="A76" s="35" t="s">
        <v>57</v>
      </c>
      <c r="E76" s="40" t="s">
        <v>5</v>
      </c>
    </row>
    <row r="77" spans="1:5" ht="12.75">
      <c r="A77" t="s">
        <v>58</v>
      </c>
      <c r="E77" s="39" t="s">
        <v>3600</v>
      </c>
    </row>
    <row r="78" spans="1:16" ht="12.75">
      <c r="A78" t="s">
        <v>50</v>
      </c>
      <c s="34" t="s">
        <v>340</v>
      </c>
      <c s="34" t="s">
        <v>3631</v>
      </c>
      <c s="35" t="s">
        <v>5</v>
      </c>
      <c s="6" t="s">
        <v>3628</v>
      </c>
      <c s="36" t="s">
        <v>232</v>
      </c>
      <c s="37">
        <v>1</v>
      </c>
      <c s="36">
        <v>0</v>
      </c>
      <c s="36">
        <f>ROUND(G78*H78,6)</f>
      </c>
      <c r="L78" s="38">
        <v>0</v>
      </c>
      <c s="32">
        <f>ROUND(ROUND(L78,2)*ROUND(G78,3),2)</f>
      </c>
      <c s="36" t="s">
        <v>55</v>
      </c>
      <c>
        <f>(M78*21)/100</f>
      </c>
      <c t="s">
        <v>28</v>
      </c>
    </row>
    <row r="79" spans="1:5" ht="12.75">
      <c r="A79" s="35" t="s">
        <v>56</v>
      </c>
      <c r="E79" s="39" t="s">
        <v>3628</v>
      </c>
    </row>
    <row r="80" spans="1:5" ht="12.75">
      <c r="A80" s="35" t="s">
        <v>57</v>
      </c>
      <c r="E80" s="40" t="s">
        <v>5</v>
      </c>
    </row>
    <row r="81" spans="1:5" ht="12.75">
      <c r="A81" t="s">
        <v>58</v>
      </c>
      <c r="E81" s="39" t="s">
        <v>3632</v>
      </c>
    </row>
    <row r="82" spans="1:16" ht="12.75">
      <c r="A82" t="s">
        <v>50</v>
      </c>
      <c s="34" t="s">
        <v>344</v>
      </c>
      <c s="34" t="s">
        <v>3633</v>
      </c>
      <c s="35" t="s">
        <v>5</v>
      </c>
      <c s="6" t="s">
        <v>3630</v>
      </c>
      <c s="36" t="s">
        <v>232</v>
      </c>
      <c s="37">
        <v>1</v>
      </c>
      <c s="36">
        <v>0</v>
      </c>
      <c s="36">
        <f>ROUND(G82*H82,6)</f>
      </c>
      <c r="L82" s="38">
        <v>0</v>
      </c>
      <c s="32">
        <f>ROUND(ROUND(L82,2)*ROUND(G82,3),2)</f>
      </c>
      <c s="36" t="s">
        <v>55</v>
      </c>
      <c>
        <f>(M82*21)/100</f>
      </c>
      <c t="s">
        <v>28</v>
      </c>
    </row>
    <row r="83" spans="1:5" ht="12.75">
      <c r="A83" s="35" t="s">
        <v>56</v>
      </c>
      <c r="E83" s="39" t="s">
        <v>3630</v>
      </c>
    </row>
    <row r="84" spans="1:5" ht="12.75">
      <c r="A84" s="35" t="s">
        <v>57</v>
      </c>
      <c r="E84" s="40" t="s">
        <v>5</v>
      </c>
    </row>
    <row r="85" spans="1:5" ht="12.75">
      <c r="A85" t="s">
        <v>58</v>
      </c>
      <c r="E85" s="39" t="s">
        <v>3632</v>
      </c>
    </row>
    <row r="86" spans="1:16" ht="12.75">
      <c r="A86" t="s">
        <v>50</v>
      </c>
      <c s="34" t="s">
        <v>349</v>
      </c>
      <c s="34" t="s">
        <v>3634</v>
      </c>
      <c s="35" t="s">
        <v>5</v>
      </c>
      <c s="6" t="s">
        <v>3635</v>
      </c>
      <c s="36" t="s">
        <v>232</v>
      </c>
      <c s="37">
        <v>10</v>
      </c>
      <c s="36">
        <v>0</v>
      </c>
      <c s="36">
        <f>ROUND(G86*H86,6)</f>
      </c>
      <c r="L86" s="38">
        <v>0</v>
      </c>
      <c s="32">
        <f>ROUND(ROUND(L86,2)*ROUND(G86,3),2)</f>
      </c>
      <c s="36" t="s">
        <v>55</v>
      </c>
      <c>
        <f>(M86*21)/100</f>
      </c>
      <c t="s">
        <v>28</v>
      </c>
    </row>
    <row r="87" spans="1:5" ht="12.75">
      <c r="A87" s="35" t="s">
        <v>56</v>
      </c>
      <c r="E87" s="39" t="s">
        <v>3635</v>
      </c>
    </row>
    <row r="88" spans="1:5" ht="12.75">
      <c r="A88" s="35" t="s">
        <v>57</v>
      </c>
      <c r="E88" s="40" t="s">
        <v>5</v>
      </c>
    </row>
    <row r="89" spans="1:5" ht="12.75">
      <c r="A89" t="s">
        <v>58</v>
      </c>
      <c r="E89" s="39" t="s">
        <v>3636</v>
      </c>
    </row>
    <row r="90" spans="1:16" ht="12.75">
      <c r="A90" t="s">
        <v>50</v>
      </c>
      <c s="34" t="s">
        <v>353</v>
      </c>
      <c s="34" t="s">
        <v>3637</v>
      </c>
      <c s="35" t="s">
        <v>5</v>
      </c>
      <c s="6" t="s">
        <v>3638</v>
      </c>
      <c s="36" t="s">
        <v>232</v>
      </c>
      <c s="37">
        <v>10</v>
      </c>
      <c s="36">
        <v>0</v>
      </c>
      <c s="36">
        <f>ROUND(G90*H90,6)</f>
      </c>
      <c r="L90" s="38">
        <v>0</v>
      </c>
      <c s="32">
        <f>ROUND(ROUND(L90,2)*ROUND(G90,3),2)</f>
      </c>
      <c s="36" t="s">
        <v>55</v>
      </c>
      <c>
        <f>(M90*21)/100</f>
      </c>
      <c t="s">
        <v>28</v>
      </c>
    </row>
    <row r="91" spans="1:5" ht="12.75">
      <c r="A91" s="35" t="s">
        <v>56</v>
      </c>
      <c r="E91" s="39" t="s">
        <v>3638</v>
      </c>
    </row>
    <row r="92" spans="1:5" ht="12.75">
      <c r="A92" s="35" t="s">
        <v>57</v>
      </c>
      <c r="E92" s="40" t="s">
        <v>5</v>
      </c>
    </row>
    <row r="93" spans="1:5" ht="12.75">
      <c r="A93" t="s">
        <v>58</v>
      </c>
      <c r="E93" s="39" t="s">
        <v>3611</v>
      </c>
    </row>
    <row r="94" spans="1:16" ht="12.75">
      <c r="A94" t="s">
        <v>50</v>
      </c>
      <c s="34" t="s">
        <v>358</v>
      </c>
      <c s="34" t="s">
        <v>3639</v>
      </c>
      <c s="35" t="s">
        <v>5</v>
      </c>
      <c s="6" t="s">
        <v>3640</v>
      </c>
      <c s="36" t="s">
        <v>232</v>
      </c>
      <c s="37">
        <v>13</v>
      </c>
      <c s="36">
        <v>0</v>
      </c>
      <c s="36">
        <f>ROUND(G94*H94,6)</f>
      </c>
      <c r="L94" s="38">
        <v>0</v>
      </c>
      <c s="32">
        <f>ROUND(ROUND(L94,2)*ROUND(G94,3),2)</f>
      </c>
      <c s="36" t="s">
        <v>55</v>
      </c>
      <c>
        <f>(M94*21)/100</f>
      </c>
      <c t="s">
        <v>28</v>
      </c>
    </row>
    <row r="95" spans="1:5" ht="12.75">
      <c r="A95" s="35" t="s">
        <v>56</v>
      </c>
      <c r="E95" s="39" t="s">
        <v>3640</v>
      </c>
    </row>
    <row r="96" spans="1:5" ht="12.75">
      <c r="A96" s="35" t="s">
        <v>57</v>
      </c>
      <c r="E96" s="40" t="s">
        <v>5</v>
      </c>
    </row>
    <row r="97" spans="1:5" ht="12.75">
      <c r="A97" t="s">
        <v>58</v>
      </c>
      <c r="E97" s="39" t="s">
        <v>3641</v>
      </c>
    </row>
    <row r="98" spans="1:16" ht="12.75">
      <c r="A98" t="s">
        <v>50</v>
      </c>
      <c s="34" t="s">
        <v>362</v>
      </c>
      <c s="34" t="s">
        <v>3642</v>
      </c>
      <c s="35" t="s">
        <v>5</v>
      </c>
      <c s="6" t="s">
        <v>3643</v>
      </c>
      <c s="36" t="s">
        <v>232</v>
      </c>
      <c s="37">
        <v>13</v>
      </c>
      <c s="36">
        <v>0</v>
      </c>
      <c s="36">
        <f>ROUND(G98*H98,6)</f>
      </c>
      <c r="L98" s="38">
        <v>0</v>
      </c>
      <c s="32">
        <f>ROUND(ROUND(L98,2)*ROUND(G98,3),2)</f>
      </c>
      <c s="36" t="s">
        <v>55</v>
      </c>
      <c>
        <f>(M98*21)/100</f>
      </c>
      <c t="s">
        <v>28</v>
      </c>
    </row>
    <row r="99" spans="1:5" ht="12.75">
      <c r="A99" s="35" t="s">
        <v>56</v>
      </c>
      <c r="E99" s="39" t="s">
        <v>3643</v>
      </c>
    </row>
    <row r="100" spans="1:5" ht="12.75">
      <c r="A100" s="35" t="s">
        <v>57</v>
      </c>
      <c r="E100" s="40" t="s">
        <v>5</v>
      </c>
    </row>
    <row r="101" spans="1:5" ht="12.75">
      <c r="A101" t="s">
        <v>58</v>
      </c>
      <c r="E101" s="39" t="s">
        <v>3644</v>
      </c>
    </row>
    <row r="102" spans="1:16" ht="12.75">
      <c r="A102" t="s">
        <v>50</v>
      </c>
      <c s="34" t="s">
        <v>367</v>
      </c>
      <c s="34" t="s">
        <v>3645</v>
      </c>
      <c s="35" t="s">
        <v>5</v>
      </c>
      <c s="6" t="s">
        <v>3646</v>
      </c>
      <c s="36" t="s">
        <v>232</v>
      </c>
      <c s="37">
        <v>11</v>
      </c>
      <c s="36">
        <v>0</v>
      </c>
      <c s="36">
        <f>ROUND(G102*H102,6)</f>
      </c>
      <c r="L102" s="38">
        <v>0</v>
      </c>
      <c s="32">
        <f>ROUND(ROUND(L102,2)*ROUND(G102,3),2)</f>
      </c>
      <c s="36" t="s">
        <v>55</v>
      </c>
      <c>
        <f>(M102*21)/100</f>
      </c>
      <c t="s">
        <v>28</v>
      </c>
    </row>
    <row r="103" spans="1:5" ht="12.75">
      <c r="A103" s="35" t="s">
        <v>56</v>
      </c>
      <c r="E103" s="39" t="s">
        <v>3646</v>
      </c>
    </row>
    <row r="104" spans="1:5" ht="12.75">
      <c r="A104" s="35" t="s">
        <v>57</v>
      </c>
      <c r="E104" s="40" t="s">
        <v>5</v>
      </c>
    </row>
    <row r="105" spans="1:5" ht="12.75">
      <c r="A105" t="s">
        <v>58</v>
      </c>
      <c r="E105" s="39" t="s">
        <v>3647</v>
      </c>
    </row>
    <row r="106" spans="1:16" ht="12.75">
      <c r="A106" t="s">
        <v>50</v>
      </c>
      <c s="34" t="s">
        <v>372</v>
      </c>
      <c s="34" t="s">
        <v>3648</v>
      </c>
      <c s="35" t="s">
        <v>5</v>
      </c>
      <c s="6" t="s">
        <v>3649</v>
      </c>
      <c s="36" t="s">
        <v>232</v>
      </c>
      <c s="37">
        <v>11</v>
      </c>
      <c s="36">
        <v>0</v>
      </c>
      <c s="36">
        <f>ROUND(G106*H106,6)</f>
      </c>
      <c r="L106" s="38">
        <v>0</v>
      </c>
      <c s="32">
        <f>ROUND(ROUND(L106,2)*ROUND(G106,3),2)</f>
      </c>
      <c s="36" t="s">
        <v>55</v>
      </c>
      <c>
        <f>(M106*21)/100</f>
      </c>
      <c t="s">
        <v>28</v>
      </c>
    </row>
    <row r="107" spans="1:5" ht="12.75">
      <c r="A107" s="35" t="s">
        <v>56</v>
      </c>
      <c r="E107" s="39" t="s">
        <v>3649</v>
      </c>
    </row>
    <row r="108" spans="1:5" ht="12.75">
      <c r="A108" s="35" t="s">
        <v>57</v>
      </c>
      <c r="E108" s="40" t="s">
        <v>5</v>
      </c>
    </row>
    <row r="109" spans="1:5" ht="12.75">
      <c r="A109" t="s">
        <v>58</v>
      </c>
      <c r="E109" s="39" t="s">
        <v>3650</v>
      </c>
    </row>
    <row r="110" spans="1:16" ht="12.75">
      <c r="A110" t="s">
        <v>50</v>
      </c>
      <c s="34" t="s">
        <v>376</v>
      </c>
      <c s="34" t="s">
        <v>3651</v>
      </c>
      <c s="35" t="s">
        <v>5</v>
      </c>
      <c s="6" t="s">
        <v>3652</v>
      </c>
      <c s="36" t="s">
        <v>232</v>
      </c>
      <c s="37">
        <v>1</v>
      </c>
      <c s="36">
        <v>0</v>
      </c>
      <c s="36">
        <f>ROUND(G110*H110,6)</f>
      </c>
      <c r="L110" s="38">
        <v>0</v>
      </c>
      <c s="32">
        <f>ROUND(ROUND(L110,2)*ROUND(G110,3),2)</f>
      </c>
      <c s="36" t="s">
        <v>55</v>
      </c>
      <c>
        <f>(M110*21)/100</f>
      </c>
      <c t="s">
        <v>28</v>
      </c>
    </row>
    <row r="111" spans="1:5" ht="12.75">
      <c r="A111" s="35" t="s">
        <v>56</v>
      </c>
      <c r="E111" s="39" t="s">
        <v>3652</v>
      </c>
    </row>
    <row r="112" spans="1:5" ht="12.75">
      <c r="A112" s="35" t="s">
        <v>57</v>
      </c>
      <c r="E112" s="40" t="s">
        <v>5</v>
      </c>
    </row>
    <row r="113" spans="1:5" ht="63.75">
      <c r="A113" t="s">
        <v>58</v>
      </c>
      <c r="E113" s="39" t="s">
        <v>3653</v>
      </c>
    </row>
    <row r="114" spans="1:16" ht="12.75">
      <c r="A114" t="s">
        <v>50</v>
      </c>
      <c s="34" t="s">
        <v>380</v>
      </c>
      <c s="34" t="s">
        <v>3654</v>
      </c>
      <c s="35" t="s">
        <v>5</v>
      </c>
      <c s="6" t="s">
        <v>3655</v>
      </c>
      <c s="36" t="s">
        <v>232</v>
      </c>
      <c s="37">
        <v>1</v>
      </c>
      <c s="36">
        <v>0</v>
      </c>
      <c s="36">
        <f>ROUND(G114*H114,6)</f>
      </c>
      <c r="L114" s="38">
        <v>0</v>
      </c>
      <c s="32">
        <f>ROUND(ROUND(L114,2)*ROUND(G114,3),2)</f>
      </c>
      <c s="36" t="s">
        <v>55</v>
      </c>
      <c>
        <f>(M114*21)/100</f>
      </c>
      <c t="s">
        <v>28</v>
      </c>
    </row>
    <row r="115" spans="1:5" ht="12.75">
      <c r="A115" s="35" t="s">
        <v>56</v>
      </c>
      <c r="E115" s="39" t="s">
        <v>3655</v>
      </c>
    </row>
    <row r="116" spans="1:5" ht="12.75">
      <c r="A116" s="35" t="s">
        <v>57</v>
      </c>
      <c r="E116" s="40" t="s">
        <v>5</v>
      </c>
    </row>
    <row r="117" spans="1:5" ht="12.75">
      <c r="A117" t="s">
        <v>58</v>
      </c>
      <c r="E117" s="39" t="s">
        <v>3656</v>
      </c>
    </row>
    <row r="118" spans="1:16" ht="12.75">
      <c r="A118" t="s">
        <v>50</v>
      </c>
      <c s="34" t="s">
        <v>384</v>
      </c>
      <c s="34" t="s">
        <v>3657</v>
      </c>
      <c s="35" t="s">
        <v>5</v>
      </c>
      <c s="6" t="s">
        <v>3658</v>
      </c>
      <c s="36" t="s">
        <v>232</v>
      </c>
      <c s="37">
        <v>12</v>
      </c>
      <c s="36">
        <v>0</v>
      </c>
      <c s="36">
        <f>ROUND(G118*H118,6)</f>
      </c>
      <c r="L118" s="38">
        <v>0</v>
      </c>
      <c s="32">
        <f>ROUND(ROUND(L118,2)*ROUND(G118,3),2)</f>
      </c>
      <c s="36" t="s">
        <v>55</v>
      </c>
      <c>
        <f>(M118*21)/100</f>
      </c>
      <c t="s">
        <v>28</v>
      </c>
    </row>
    <row r="119" spans="1:5" ht="12.75">
      <c r="A119" s="35" t="s">
        <v>56</v>
      </c>
      <c r="E119" s="39" t="s">
        <v>3658</v>
      </c>
    </row>
    <row r="120" spans="1:5" ht="12.75">
      <c r="A120" s="35" t="s">
        <v>57</v>
      </c>
      <c r="E120" s="40" t="s">
        <v>5</v>
      </c>
    </row>
    <row r="121" spans="1:5" ht="38.25">
      <c r="A121" t="s">
        <v>58</v>
      </c>
      <c r="E121" s="39" t="s">
        <v>3659</v>
      </c>
    </row>
    <row r="122" spans="1:16" ht="12.75">
      <c r="A122" t="s">
        <v>50</v>
      </c>
      <c s="34" t="s">
        <v>388</v>
      </c>
      <c s="34" t="s">
        <v>3660</v>
      </c>
      <c s="35" t="s">
        <v>5</v>
      </c>
      <c s="6" t="s">
        <v>3661</v>
      </c>
      <c s="36" t="s">
        <v>232</v>
      </c>
      <c s="37">
        <v>12</v>
      </c>
      <c s="36">
        <v>0</v>
      </c>
      <c s="36">
        <f>ROUND(G122*H122,6)</f>
      </c>
      <c r="L122" s="38">
        <v>0</v>
      </c>
      <c s="32">
        <f>ROUND(ROUND(L122,2)*ROUND(G122,3),2)</f>
      </c>
      <c s="36" t="s">
        <v>55</v>
      </c>
      <c>
        <f>(M122*21)/100</f>
      </c>
      <c t="s">
        <v>28</v>
      </c>
    </row>
    <row r="123" spans="1:5" ht="12.75">
      <c r="A123" s="35" t="s">
        <v>56</v>
      </c>
      <c r="E123" s="39" t="s">
        <v>3661</v>
      </c>
    </row>
    <row r="124" spans="1:5" ht="12.75">
      <c r="A124" s="35" t="s">
        <v>57</v>
      </c>
      <c r="E124" s="40" t="s">
        <v>5</v>
      </c>
    </row>
    <row r="125" spans="1:5" ht="12.75">
      <c r="A125" t="s">
        <v>58</v>
      </c>
      <c r="E125" s="39" t="s">
        <v>3662</v>
      </c>
    </row>
    <row r="126" spans="1:16" ht="12.75">
      <c r="A126" t="s">
        <v>50</v>
      </c>
      <c s="34" t="s">
        <v>393</v>
      </c>
      <c s="34" t="s">
        <v>3663</v>
      </c>
      <c s="35" t="s">
        <v>5</v>
      </c>
      <c s="6" t="s">
        <v>3664</v>
      </c>
      <c s="36" t="s">
        <v>232</v>
      </c>
      <c s="37">
        <v>17</v>
      </c>
      <c s="36">
        <v>0</v>
      </c>
      <c s="36">
        <f>ROUND(G126*H126,6)</f>
      </c>
      <c r="L126" s="38">
        <v>0</v>
      </c>
      <c s="32">
        <f>ROUND(ROUND(L126,2)*ROUND(G126,3),2)</f>
      </c>
      <c s="36" t="s">
        <v>55</v>
      </c>
      <c>
        <f>(M126*21)/100</f>
      </c>
      <c t="s">
        <v>28</v>
      </c>
    </row>
    <row r="127" spans="1:5" ht="12.75">
      <c r="A127" s="35" t="s">
        <v>56</v>
      </c>
      <c r="E127" s="39" t="s">
        <v>3664</v>
      </c>
    </row>
    <row r="128" spans="1:5" ht="12.75">
      <c r="A128" s="35" t="s">
        <v>57</v>
      </c>
      <c r="E128" s="40" t="s">
        <v>5</v>
      </c>
    </row>
    <row r="129" spans="1:5" ht="38.25">
      <c r="A129" t="s">
        <v>58</v>
      </c>
      <c r="E129" s="39" t="s">
        <v>3665</v>
      </c>
    </row>
    <row r="130" spans="1:16" ht="12.75">
      <c r="A130" t="s">
        <v>50</v>
      </c>
      <c s="34" t="s">
        <v>397</v>
      </c>
      <c s="34" t="s">
        <v>3666</v>
      </c>
      <c s="35" t="s">
        <v>5</v>
      </c>
      <c s="6" t="s">
        <v>3667</v>
      </c>
      <c s="36" t="s">
        <v>232</v>
      </c>
      <c s="37">
        <v>17</v>
      </c>
      <c s="36">
        <v>0</v>
      </c>
      <c s="36">
        <f>ROUND(G130*H130,6)</f>
      </c>
      <c r="L130" s="38">
        <v>0</v>
      </c>
      <c s="32">
        <f>ROUND(ROUND(L130,2)*ROUND(G130,3),2)</f>
      </c>
      <c s="36" t="s">
        <v>55</v>
      </c>
      <c>
        <f>(M130*21)/100</f>
      </c>
      <c t="s">
        <v>28</v>
      </c>
    </row>
    <row r="131" spans="1:5" ht="12.75">
      <c r="A131" s="35" t="s">
        <v>56</v>
      </c>
      <c r="E131" s="39" t="s">
        <v>3667</v>
      </c>
    </row>
    <row r="132" spans="1:5" ht="12.75">
      <c r="A132" s="35" t="s">
        <v>57</v>
      </c>
      <c r="E132" s="40" t="s">
        <v>5</v>
      </c>
    </row>
    <row r="133" spans="1:5" ht="12.75">
      <c r="A133" t="s">
        <v>58</v>
      </c>
      <c r="E133" s="39" t="s">
        <v>3668</v>
      </c>
    </row>
    <row r="134" spans="1:16" ht="12.75">
      <c r="A134" t="s">
        <v>50</v>
      </c>
      <c s="34" t="s">
        <v>401</v>
      </c>
      <c s="34" t="s">
        <v>3669</v>
      </c>
      <c s="35" t="s">
        <v>5</v>
      </c>
      <c s="6" t="s">
        <v>3670</v>
      </c>
      <c s="36" t="s">
        <v>232</v>
      </c>
      <c s="37">
        <v>7</v>
      </c>
      <c s="36">
        <v>0</v>
      </c>
      <c s="36">
        <f>ROUND(G134*H134,6)</f>
      </c>
      <c r="L134" s="38">
        <v>0</v>
      </c>
      <c s="32">
        <f>ROUND(ROUND(L134,2)*ROUND(G134,3),2)</f>
      </c>
      <c s="36" t="s">
        <v>55</v>
      </c>
      <c>
        <f>(M134*21)/100</f>
      </c>
      <c t="s">
        <v>28</v>
      </c>
    </row>
    <row r="135" spans="1:5" ht="12.75">
      <c r="A135" s="35" t="s">
        <v>56</v>
      </c>
      <c r="E135" s="39" t="s">
        <v>3670</v>
      </c>
    </row>
    <row r="136" spans="1:5" ht="12.75">
      <c r="A136" s="35" t="s">
        <v>57</v>
      </c>
      <c r="E136" s="40" t="s">
        <v>5</v>
      </c>
    </row>
    <row r="137" spans="1:5" ht="25.5">
      <c r="A137" t="s">
        <v>58</v>
      </c>
      <c r="E137" s="39" t="s">
        <v>3671</v>
      </c>
    </row>
    <row r="138" spans="1:16" ht="12.75">
      <c r="A138" t="s">
        <v>50</v>
      </c>
      <c s="34" t="s">
        <v>405</v>
      </c>
      <c s="34" t="s">
        <v>3672</v>
      </c>
      <c s="35" t="s">
        <v>5</v>
      </c>
      <c s="6" t="s">
        <v>3673</v>
      </c>
      <c s="36" t="s">
        <v>232</v>
      </c>
      <c s="37">
        <v>7</v>
      </c>
      <c s="36">
        <v>0</v>
      </c>
      <c s="36">
        <f>ROUND(G138*H138,6)</f>
      </c>
      <c r="L138" s="38">
        <v>0</v>
      </c>
      <c s="32">
        <f>ROUND(ROUND(L138,2)*ROUND(G138,3),2)</f>
      </c>
      <c s="36" t="s">
        <v>55</v>
      </c>
      <c>
        <f>(M138*21)/100</f>
      </c>
      <c t="s">
        <v>28</v>
      </c>
    </row>
    <row r="139" spans="1:5" ht="12.75">
      <c r="A139" s="35" t="s">
        <v>56</v>
      </c>
      <c r="E139" s="39" t="s">
        <v>3673</v>
      </c>
    </row>
    <row r="140" spans="1:5" ht="12.75">
      <c r="A140" s="35" t="s">
        <v>57</v>
      </c>
      <c r="E140" s="40" t="s">
        <v>5</v>
      </c>
    </row>
    <row r="141" spans="1:5" ht="12.75">
      <c r="A141" t="s">
        <v>58</v>
      </c>
      <c r="E141" s="39" t="s">
        <v>3668</v>
      </c>
    </row>
    <row r="142" spans="1:16" ht="12.75">
      <c r="A142" t="s">
        <v>50</v>
      </c>
      <c s="34" t="s">
        <v>408</v>
      </c>
      <c s="34" t="s">
        <v>3674</v>
      </c>
      <c s="35" t="s">
        <v>5</v>
      </c>
      <c s="6" t="s">
        <v>3675</v>
      </c>
      <c s="36" t="s">
        <v>232</v>
      </c>
      <c s="37">
        <v>10</v>
      </c>
      <c s="36">
        <v>0</v>
      </c>
      <c s="36">
        <f>ROUND(G142*H142,6)</f>
      </c>
      <c r="L142" s="38">
        <v>0</v>
      </c>
      <c s="32">
        <f>ROUND(ROUND(L142,2)*ROUND(G142,3),2)</f>
      </c>
      <c s="36" t="s">
        <v>55</v>
      </c>
      <c>
        <f>(M142*21)/100</f>
      </c>
      <c t="s">
        <v>28</v>
      </c>
    </row>
    <row r="143" spans="1:5" ht="12.75">
      <c r="A143" s="35" t="s">
        <v>56</v>
      </c>
      <c r="E143" s="39" t="s">
        <v>3675</v>
      </c>
    </row>
    <row r="144" spans="1:5" ht="12.75">
      <c r="A144" s="35" t="s">
        <v>57</v>
      </c>
      <c r="E144" s="40" t="s">
        <v>5</v>
      </c>
    </row>
    <row r="145" spans="1:5" ht="25.5">
      <c r="A145" t="s">
        <v>58</v>
      </c>
      <c r="E145" s="39" t="s">
        <v>3676</v>
      </c>
    </row>
    <row r="146" spans="1:16" ht="12.75">
      <c r="A146" t="s">
        <v>50</v>
      </c>
      <c s="34" t="s">
        <v>412</v>
      </c>
      <c s="34" t="s">
        <v>3677</v>
      </c>
      <c s="35" t="s">
        <v>5</v>
      </c>
      <c s="6" t="s">
        <v>3678</v>
      </c>
      <c s="36" t="s">
        <v>232</v>
      </c>
      <c s="37">
        <v>10</v>
      </c>
      <c s="36">
        <v>0</v>
      </c>
      <c s="36">
        <f>ROUND(G146*H146,6)</f>
      </c>
      <c r="L146" s="38">
        <v>0</v>
      </c>
      <c s="32">
        <f>ROUND(ROUND(L146,2)*ROUND(G146,3),2)</f>
      </c>
      <c s="36" t="s">
        <v>55</v>
      </c>
      <c>
        <f>(M146*21)/100</f>
      </c>
      <c t="s">
        <v>28</v>
      </c>
    </row>
    <row r="147" spans="1:5" ht="12.75">
      <c r="A147" s="35" t="s">
        <v>56</v>
      </c>
      <c r="E147" s="39" t="s">
        <v>3678</v>
      </c>
    </row>
    <row r="148" spans="1:5" ht="12.75">
      <c r="A148" s="35" t="s">
        <v>57</v>
      </c>
      <c r="E148" s="40" t="s">
        <v>5</v>
      </c>
    </row>
    <row r="149" spans="1:5" ht="12.75">
      <c r="A149" t="s">
        <v>58</v>
      </c>
      <c r="E149" s="39" t="s">
        <v>3668</v>
      </c>
    </row>
    <row r="150" spans="1:16" ht="12.75">
      <c r="A150" t="s">
        <v>50</v>
      </c>
      <c s="34" t="s">
        <v>416</v>
      </c>
      <c s="34" t="s">
        <v>3679</v>
      </c>
      <c s="35" t="s">
        <v>5</v>
      </c>
      <c s="6" t="s">
        <v>3680</v>
      </c>
      <c s="36" t="s">
        <v>232</v>
      </c>
      <c s="37">
        <v>2</v>
      </c>
      <c s="36">
        <v>0</v>
      </c>
      <c s="36">
        <f>ROUND(G150*H150,6)</f>
      </c>
      <c r="L150" s="38">
        <v>0</v>
      </c>
      <c s="32">
        <f>ROUND(ROUND(L150,2)*ROUND(G150,3),2)</f>
      </c>
      <c s="36" t="s">
        <v>55</v>
      </c>
      <c>
        <f>(M150*21)/100</f>
      </c>
      <c t="s">
        <v>28</v>
      </c>
    </row>
    <row r="151" spans="1:5" ht="12.75">
      <c r="A151" s="35" t="s">
        <v>56</v>
      </c>
      <c r="E151" s="39" t="s">
        <v>3680</v>
      </c>
    </row>
    <row r="152" spans="1:5" ht="12.75">
      <c r="A152" s="35" t="s">
        <v>57</v>
      </c>
      <c r="E152" s="40" t="s">
        <v>5</v>
      </c>
    </row>
    <row r="153" spans="1:5" ht="12.75">
      <c r="A153" t="s">
        <v>58</v>
      </c>
      <c r="E153" s="39" t="s">
        <v>3681</v>
      </c>
    </row>
    <row r="154" spans="1:16" ht="12.75">
      <c r="A154" t="s">
        <v>50</v>
      </c>
      <c s="34" t="s">
        <v>421</v>
      </c>
      <c s="34" t="s">
        <v>3682</v>
      </c>
      <c s="35" t="s">
        <v>5</v>
      </c>
      <c s="6" t="s">
        <v>3683</v>
      </c>
      <c s="36" t="s">
        <v>232</v>
      </c>
      <c s="37">
        <v>2</v>
      </c>
      <c s="36">
        <v>0</v>
      </c>
      <c s="36">
        <f>ROUND(G154*H154,6)</f>
      </c>
      <c r="L154" s="38">
        <v>0</v>
      </c>
      <c s="32">
        <f>ROUND(ROUND(L154,2)*ROUND(G154,3),2)</f>
      </c>
      <c s="36" t="s">
        <v>55</v>
      </c>
      <c>
        <f>(M154*21)/100</f>
      </c>
      <c t="s">
        <v>28</v>
      </c>
    </row>
    <row r="155" spans="1:5" ht="12.75">
      <c r="A155" s="35" t="s">
        <v>56</v>
      </c>
      <c r="E155" s="39" t="s">
        <v>3683</v>
      </c>
    </row>
    <row r="156" spans="1:5" ht="12.75">
      <c r="A156" s="35" t="s">
        <v>57</v>
      </c>
      <c r="E156" s="40" t="s">
        <v>5</v>
      </c>
    </row>
    <row r="157" spans="1:5" ht="12.75">
      <c r="A157" t="s">
        <v>58</v>
      </c>
      <c r="E157" s="39" t="s">
        <v>3668</v>
      </c>
    </row>
    <row r="158" spans="1:16" ht="12.75">
      <c r="A158" t="s">
        <v>50</v>
      </c>
      <c s="34" t="s">
        <v>426</v>
      </c>
      <c s="34" t="s">
        <v>3684</v>
      </c>
      <c s="35" t="s">
        <v>5</v>
      </c>
      <c s="6" t="s">
        <v>3685</v>
      </c>
      <c s="36" t="s">
        <v>232</v>
      </c>
      <c s="37">
        <v>6</v>
      </c>
      <c s="36">
        <v>0</v>
      </c>
      <c s="36">
        <f>ROUND(G158*H158,6)</f>
      </c>
      <c r="L158" s="38">
        <v>0</v>
      </c>
      <c s="32">
        <f>ROUND(ROUND(L158,2)*ROUND(G158,3),2)</f>
      </c>
      <c s="36" t="s">
        <v>55</v>
      </c>
      <c>
        <f>(M158*21)/100</f>
      </c>
      <c t="s">
        <v>28</v>
      </c>
    </row>
    <row r="159" spans="1:5" ht="12.75">
      <c r="A159" s="35" t="s">
        <v>56</v>
      </c>
      <c r="E159" s="39" t="s">
        <v>3685</v>
      </c>
    </row>
    <row r="160" spans="1:5" ht="12.75">
      <c r="A160" s="35" t="s">
        <v>57</v>
      </c>
      <c r="E160" s="40" t="s">
        <v>5</v>
      </c>
    </row>
    <row r="161" spans="1:5" ht="25.5">
      <c r="A161" t="s">
        <v>58</v>
      </c>
      <c r="E161" s="39" t="s">
        <v>3686</v>
      </c>
    </row>
    <row r="162" spans="1:16" ht="12.75">
      <c r="A162" t="s">
        <v>50</v>
      </c>
      <c s="34" t="s">
        <v>431</v>
      </c>
      <c s="34" t="s">
        <v>3687</v>
      </c>
      <c s="35" t="s">
        <v>5</v>
      </c>
      <c s="6" t="s">
        <v>3688</v>
      </c>
      <c s="36" t="s">
        <v>232</v>
      </c>
      <c s="37">
        <v>6</v>
      </c>
      <c s="36">
        <v>0</v>
      </c>
      <c s="36">
        <f>ROUND(G162*H162,6)</f>
      </c>
      <c r="L162" s="38">
        <v>0</v>
      </c>
      <c s="32">
        <f>ROUND(ROUND(L162,2)*ROUND(G162,3),2)</f>
      </c>
      <c s="36" t="s">
        <v>55</v>
      </c>
      <c>
        <f>(M162*21)/100</f>
      </c>
      <c t="s">
        <v>28</v>
      </c>
    </row>
    <row r="163" spans="1:5" ht="12.75">
      <c r="A163" s="35" t="s">
        <v>56</v>
      </c>
      <c r="E163" s="39" t="s">
        <v>3688</v>
      </c>
    </row>
    <row r="164" spans="1:5" ht="12.75">
      <c r="A164" s="35" t="s">
        <v>57</v>
      </c>
      <c r="E164" s="40" t="s">
        <v>5</v>
      </c>
    </row>
    <row r="165" spans="1:5" ht="12.75">
      <c r="A165" t="s">
        <v>58</v>
      </c>
      <c r="E165" s="39" t="s">
        <v>3668</v>
      </c>
    </row>
    <row r="166" spans="1:16" ht="12.75">
      <c r="A166" t="s">
        <v>50</v>
      </c>
      <c s="34" t="s">
        <v>435</v>
      </c>
      <c s="34" t="s">
        <v>3689</v>
      </c>
      <c s="35" t="s">
        <v>5</v>
      </c>
      <c s="6" t="s">
        <v>3690</v>
      </c>
      <c s="36" t="s">
        <v>232</v>
      </c>
      <c s="37">
        <v>1</v>
      </c>
      <c s="36">
        <v>0</v>
      </c>
      <c s="36">
        <f>ROUND(G166*H166,6)</f>
      </c>
      <c r="L166" s="38">
        <v>0</v>
      </c>
      <c s="32">
        <f>ROUND(ROUND(L166,2)*ROUND(G166,3),2)</f>
      </c>
      <c s="36" t="s">
        <v>55</v>
      </c>
      <c>
        <f>(M166*21)/100</f>
      </c>
      <c t="s">
        <v>28</v>
      </c>
    </row>
    <row r="167" spans="1:5" ht="12.75">
      <c r="A167" s="35" t="s">
        <v>56</v>
      </c>
      <c r="E167" s="39" t="s">
        <v>3690</v>
      </c>
    </row>
    <row r="168" spans="1:5" ht="12.75">
      <c r="A168" s="35" t="s">
        <v>57</v>
      </c>
      <c r="E168" s="40" t="s">
        <v>5</v>
      </c>
    </row>
    <row r="169" spans="1:5" ht="127.5">
      <c r="A169" t="s">
        <v>58</v>
      </c>
      <c r="E169" s="39" t="s">
        <v>3691</v>
      </c>
    </row>
    <row r="170" spans="1:16" ht="12.75">
      <c r="A170" t="s">
        <v>50</v>
      </c>
      <c s="34" t="s">
        <v>440</v>
      </c>
      <c s="34" t="s">
        <v>3692</v>
      </c>
      <c s="35" t="s">
        <v>5</v>
      </c>
      <c s="6" t="s">
        <v>3693</v>
      </c>
      <c s="36" t="s">
        <v>232</v>
      </c>
      <c s="37">
        <v>1</v>
      </c>
      <c s="36">
        <v>0</v>
      </c>
      <c s="36">
        <f>ROUND(G170*H170,6)</f>
      </c>
      <c r="L170" s="38">
        <v>0</v>
      </c>
      <c s="32">
        <f>ROUND(ROUND(L170,2)*ROUND(G170,3),2)</f>
      </c>
      <c s="36" t="s">
        <v>55</v>
      </c>
      <c>
        <f>(M170*21)/100</f>
      </c>
      <c t="s">
        <v>28</v>
      </c>
    </row>
    <row r="171" spans="1:5" ht="12.75">
      <c r="A171" s="35" t="s">
        <v>56</v>
      </c>
      <c r="E171" s="39" t="s">
        <v>3693</v>
      </c>
    </row>
    <row r="172" spans="1:5" ht="12.75">
      <c r="A172" s="35" t="s">
        <v>57</v>
      </c>
      <c r="E172" s="40" t="s">
        <v>5</v>
      </c>
    </row>
    <row r="173" spans="1:5" ht="12.75">
      <c r="A173" t="s">
        <v>58</v>
      </c>
      <c r="E173" s="39" t="s">
        <v>3668</v>
      </c>
    </row>
    <row r="174" spans="1:16" ht="12.75">
      <c r="A174" t="s">
        <v>50</v>
      </c>
      <c s="34" t="s">
        <v>445</v>
      </c>
      <c s="34" t="s">
        <v>3694</v>
      </c>
      <c s="35" t="s">
        <v>5</v>
      </c>
      <c s="6" t="s">
        <v>3695</v>
      </c>
      <c s="36" t="s">
        <v>232</v>
      </c>
      <c s="37">
        <v>7</v>
      </c>
      <c s="36">
        <v>0</v>
      </c>
      <c s="36">
        <f>ROUND(G174*H174,6)</f>
      </c>
      <c r="L174" s="38">
        <v>0</v>
      </c>
      <c s="32">
        <f>ROUND(ROUND(L174,2)*ROUND(G174,3),2)</f>
      </c>
      <c s="36" t="s">
        <v>55</v>
      </c>
      <c>
        <f>(M174*21)/100</f>
      </c>
      <c t="s">
        <v>28</v>
      </c>
    </row>
    <row r="175" spans="1:5" ht="12.75">
      <c r="A175" s="35" t="s">
        <v>56</v>
      </c>
      <c r="E175" s="39" t="s">
        <v>3695</v>
      </c>
    </row>
    <row r="176" spans="1:5" ht="12.75">
      <c r="A176" s="35" t="s">
        <v>57</v>
      </c>
      <c r="E176" s="40" t="s">
        <v>5</v>
      </c>
    </row>
    <row r="177" spans="1:5" ht="25.5">
      <c r="A177" t="s">
        <v>58</v>
      </c>
      <c r="E177" s="39" t="s">
        <v>3696</v>
      </c>
    </row>
    <row r="178" spans="1:16" ht="12.75">
      <c r="A178" t="s">
        <v>50</v>
      </c>
      <c s="34" t="s">
        <v>449</v>
      </c>
      <c s="34" t="s">
        <v>3697</v>
      </c>
      <c s="35" t="s">
        <v>5</v>
      </c>
      <c s="6" t="s">
        <v>3698</v>
      </c>
      <c s="36" t="s">
        <v>232</v>
      </c>
      <c s="37">
        <v>7</v>
      </c>
      <c s="36">
        <v>0</v>
      </c>
      <c s="36">
        <f>ROUND(G178*H178,6)</f>
      </c>
      <c r="L178" s="38">
        <v>0</v>
      </c>
      <c s="32">
        <f>ROUND(ROUND(L178,2)*ROUND(G178,3),2)</f>
      </c>
      <c s="36" t="s">
        <v>55</v>
      </c>
      <c>
        <f>(M178*21)/100</f>
      </c>
      <c t="s">
        <v>28</v>
      </c>
    </row>
    <row r="179" spans="1:5" ht="12.75">
      <c r="A179" s="35" t="s">
        <v>56</v>
      </c>
      <c r="E179" s="39" t="s">
        <v>3698</v>
      </c>
    </row>
    <row r="180" spans="1:5" ht="12.75">
      <c r="A180" s="35" t="s">
        <v>57</v>
      </c>
      <c r="E180" s="40" t="s">
        <v>5</v>
      </c>
    </row>
    <row r="181" spans="1:5" ht="12.75">
      <c r="A181" t="s">
        <v>58</v>
      </c>
      <c r="E181" s="39" t="s">
        <v>3668</v>
      </c>
    </row>
    <row r="182" spans="1:16" ht="12.75">
      <c r="A182" t="s">
        <v>50</v>
      </c>
      <c s="34" t="s">
        <v>454</v>
      </c>
      <c s="34" t="s">
        <v>3699</v>
      </c>
      <c s="35" t="s">
        <v>5</v>
      </c>
      <c s="6" t="s">
        <v>3700</v>
      </c>
      <c s="36" t="s">
        <v>232</v>
      </c>
      <c s="37">
        <v>4</v>
      </c>
      <c s="36">
        <v>0</v>
      </c>
      <c s="36">
        <f>ROUND(G182*H182,6)</f>
      </c>
      <c r="L182" s="38">
        <v>0</v>
      </c>
      <c s="32">
        <f>ROUND(ROUND(L182,2)*ROUND(G182,3),2)</f>
      </c>
      <c s="36" t="s">
        <v>55</v>
      </c>
      <c>
        <f>(M182*21)/100</f>
      </c>
      <c t="s">
        <v>28</v>
      </c>
    </row>
    <row r="183" spans="1:5" ht="12.75">
      <c r="A183" s="35" t="s">
        <v>56</v>
      </c>
      <c r="E183" s="39" t="s">
        <v>3700</v>
      </c>
    </row>
    <row r="184" spans="1:5" ht="12.75">
      <c r="A184" s="35" t="s">
        <v>57</v>
      </c>
      <c r="E184" s="40" t="s">
        <v>5</v>
      </c>
    </row>
    <row r="185" spans="1:5" ht="25.5">
      <c r="A185" t="s">
        <v>58</v>
      </c>
      <c r="E185" s="39" t="s">
        <v>3701</v>
      </c>
    </row>
    <row r="186" spans="1:16" ht="12.75">
      <c r="A186" t="s">
        <v>50</v>
      </c>
      <c s="34" t="s">
        <v>458</v>
      </c>
      <c s="34" t="s">
        <v>3702</v>
      </c>
      <c s="35" t="s">
        <v>5</v>
      </c>
      <c s="6" t="s">
        <v>3703</v>
      </c>
      <c s="36" t="s">
        <v>232</v>
      </c>
      <c s="37">
        <v>4</v>
      </c>
      <c s="36">
        <v>0</v>
      </c>
      <c s="36">
        <f>ROUND(G186*H186,6)</f>
      </c>
      <c r="L186" s="38">
        <v>0</v>
      </c>
      <c s="32">
        <f>ROUND(ROUND(L186,2)*ROUND(G186,3),2)</f>
      </c>
      <c s="36" t="s">
        <v>55</v>
      </c>
      <c>
        <f>(M186*21)/100</f>
      </c>
      <c t="s">
        <v>28</v>
      </c>
    </row>
    <row r="187" spans="1:5" ht="12.75">
      <c r="A187" s="35" t="s">
        <v>56</v>
      </c>
      <c r="E187" s="39" t="s">
        <v>3703</v>
      </c>
    </row>
    <row r="188" spans="1:5" ht="12.75">
      <c r="A188" s="35" t="s">
        <v>57</v>
      </c>
      <c r="E188" s="40" t="s">
        <v>5</v>
      </c>
    </row>
    <row r="189" spans="1:5" ht="12.75">
      <c r="A189" t="s">
        <v>58</v>
      </c>
      <c r="E189" s="39" t="s">
        <v>3668</v>
      </c>
    </row>
    <row r="190" spans="1:16" ht="12.75">
      <c r="A190" t="s">
        <v>50</v>
      </c>
      <c s="34" t="s">
        <v>462</v>
      </c>
      <c s="34" t="s">
        <v>3704</v>
      </c>
      <c s="35" t="s">
        <v>5</v>
      </c>
      <c s="6" t="s">
        <v>3705</v>
      </c>
      <c s="36" t="s">
        <v>232</v>
      </c>
      <c s="37">
        <v>1</v>
      </c>
      <c s="36">
        <v>0</v>
      </c>
      <c s="36">
        <f>ROUND(G190*H190,6)</f>
      </c>
      <c r="L190" s="38">
        <v>0</v>
      </c>
      <c s="32">
        <f>ROUND(ROUND(L190,2)*ROUND(G190,3),2)</f>
      </c>
      <c s="36" t="s">
        <v>55</v>
      </c>
      <c>
        <f>(M190*21)/100</f>
      </c>
      <c t="s">
        <v>28</v>
      </c>
    </row>
    <row r="191" spans="1:5" ht="12.75">
      <c r="A191" s="35" t="s">
        <v>56</v>
      </c>
      <c r="E191" s="39" t="s">
        <v>3705</v>
      </c>
    </row>
    <row r="192" spans="1:5" ht="12.75">
      <c r="A192" s="35" t="s">
        <v>57</v>
      </c>
      <c r="E192" s="40" t="s">
        <v>5</v>
      </c>
    </row>
    <row r="193" spans="1:5" ht="25.5">
      <c r="A193" t="s">
        <v>58</v>
      </c>
      <c r="E193" s="39" t="s">
        <v>3706</v>
      </c>
    </row>
    <row r="194" spans="1:16" ht="12.75">
      <c r="A194" t="s">
        <v>50</v>
      </c>
      <c s="34" t="s">
        <v>466</v>
      </c>
      <c s="34" t="s">
        <v>3707</v>
      </c>
      <c s="35" t="s">
        <v>5</v>
      </c>
      <c s="6" t="s">
        <v>3708</v>
      </c>
      <c s="36" t="s">
        <v>232</v>
      </c>
      <c s="37">
        <v>1</v>
      </c>
      <c s="36">
        <v>0</v>
      </c>
      <c s="36">
        <f>ROUND(G194*H194,6)</f>
      </c>
      <c r="L194" s="38">
        <v>0</v>
      </c>
      <c s="32">
        <f>ROUND(ROUND(L194,2)*ROUND(G194,3),2)</f>
      </c>
      <c s="36" t="s">
        <v>55</v>
      </c>
      <c>
        <f>(M194*21)/100</f>
      </c>
      <c t="s">
        <v>28</v>
      </c>
    </row>
    <row r="195" spans="1:5" ht="12.75">
      <c r="A195" s="35" t="s">
        <v>56</v>
      </c>
      <c r="E195" s="39" t="s">
        <v>3708</v>
      </c>
    </row>
    <row r="196" spans="1:5" ht="12.75">
      <c r="A196" s="35" t="s">
        <v>57</v>
      </c>
      <c r="E196" s="40" t="s">
        <v>5</v>
      </c>
    </row>
    <row r="197" spans="1:5" ht="12.75">
      <c r="A197" t="s">
        <v>58</v>
      </c>
      <c r="E197" s="39" t="s">
        <v>3709</v>
      </c>
    </row>
    <row r="198" spans="1:16" ht="12.75">
      <c r="A198" t="s">
        <v>50</v>
      </c>
      <c s="34" t="s">
        <v>470</v>
      </c>
      <c s="34" t="s">
        <v>3710</v>
      </c>
      <c s="35" t="s">
        <v>5</v>
      </c>
      <c s="6" t="s">
        <v>3711</v>
      </c>
      <c s="36" t="s">
        <v>232</v>
      </c>
      <c s="37">
        <v>8</v>
      </c>
      <c s="36">
        <v>0</v>
      </c>
      <c s="36">
        <f>ROUND(G198*H198,6)</f>
      </c>
      <c r="L198" s="38">
        <v>0</v>
      </c>
      <c s="32">
        <f>ROUND(ROUND(L198,2)*ROUND(G198,3),2)</f>
      </c>
      <c s="36" t="s">
        <v>55</v>
      </c>
      <c>
        <f>(M198*21)/100</f>
      </c>
      <c t="s">
        <v>28</v>
      </c>
    </row>
    <row r="199" spans="1:5" ht="12.75">
      <c r="A199" s="35" t="s">
        <v>56</v>
      </c>
      <c r="E199" s="39" t="s">
        <v>3711</v>
      </c>
    </row>
    <row r="200" spans="1:5" ht="12.75">
      <c r="A200" s="35" t="s">
        <v>57</v>
      </c>
      <c r="E200" s="40" t="s">
        <v>5</v>
      </c>
    </row>
    <row r="201" spans="1:5" ht="12.75">
      <c r="A201" t="s">
        <v>58</v>
      </c>
      <c r="E201" s="39" t="s">
        <v>3712</v>
      </c>
    </row>
    <row r="202" spans="1:16" ht="12.75">
      <c r="A202" t="s">
        <v>50</v>
      </c>
      <c s="34" t="s">
        <v>474</v>
      </c>
      <c s="34" t="s">
        <v>3713</v>
      </c>
      <c s="35" t="s">
        <v>5</v>
      </c>
      <c s="6" t="s">
        <v>3714</v>
      </c>
      <c s="36" t="s">
        <v>232</v>
      </c>
      <c s="37">
        <v>8</v>
      </c>
      <c s="36">
        <v>0</v>
      </c>
      <c s="36">
        <f>ROUND(G202*H202,6)</f>
      </c>
      <c r="L202" s="38">
        <v>0</v>
      </c>
      <c s="32">
        <f>ROUND(ROUND(L202,2)*ROUND(G202,3),2)</f>
      </c>
      <c s="36" t="s">
        <v>55</v>
      </c>
      <c>
        <f>(M202*21)/100</f>
      </c>
      <c t="s">
        <v>28</v>
      </c>
    </row>
    <row r="203" spans="1:5" ht="12.75">
      <c r="A203" s="35" t="s">
        <v>56</v>
      </c>
      <c r="E203" s="39" t="s">
        <v>3714</v>
      </c>
    </row>
    <row r="204" spans="1:5" ht="12.75">
      <c r="A204" s="35" t="s">
        <v>57</v>
      </c>
      <c r="E204" s="40" t="s">
        <v>5</v>
      </c>
    </row>
    <row r="205" spans="1:5" ht="12.75">
      <c r="A205" t="s">
        <v>58</v>
      </c>
      <c r="E205" s="39" t="s">
        <v>3715</v>
      </c>
    </row>
    <row r="206" spans="1:16" ht="12.75">
      <c r="A206" t="s">
        <v>50</v>
      </c>
      <c s="34" t="s">
        <v>477</v>
      </c>
      <c s="34" t="s">
        <v>3716</v>
      </c>
      <c s="35" t="s">
        <v>5</v>
      </c>
      <c s="6" t="s">
        <v>3717</v>
      </c>
      <c s="36" t="s">
        <v>232</v>
      </c>
      <c s="37">
        <v>7</v>
      </c>
      <c s="36">
        <v>0</v>
      </c>
      <c s="36">
        <f>ROUND(G206*H206,6)</f>
      </c>
      <c r="L206" s="38">
        <v>0</v>
      </c>
      <c s="32">
        <f>ROUND(ROUND(L206,2)*ROUND(G206,3),2)</f>
      </c>
      <c s="36" t="s">
        <v>55</v>
      </c>
      <c>
        <f>(M206*21)/100</f>
      </c>
      <c t="s">
        <v>28</v>
      </c>
    </row>
    <row r="207" spans="1:5" ht="12.75">
      <c r="A207" s="35" t="s">
        <v>56</v>
      </c>
      <c r="E207" s="39" t="s">
        <v>3717</v>
      </c>
    </row>
    <row r="208" spans="1:5" ht="12.75">
      <c r="A208" s="35" t="s">
        <v>57</v>
      </c>
      <c r="E208" s="40" t="s">
        <v>5</v>
      </c>
    </row>
    <row r="209" spans="1:5" ht="25.5">
      <c r="A209" t="s">
        <v>58</v>
      </c>
      <c r="E209" s="39" t="s">
        <v>3718</v>
      </c>
    </row>
    <row r="210" spans="1:16" ht="12.75">
      <c r="A210" t="s">
        <v>50</v>
      </c>
      <c s="34" t="s">
        <v>482</v>
      </c>
      <c s="34" t="s">
        <v>3719</v>
      </c>
      <c s="35" t="s">
        <v>5</v>
      </c>
      <c s="6" t="s">
        <v>3720</v>
      </c>
      <c s="36" t="s">
        <v>232</v>
      </c>
      <c s="37">
        <v>2</v>
      </c>
      <c s="36">
        <v>0</v>
      </c>
      <c s="36">
        <f>ROUND(G210*H210,6)</f>
      </c>
      <c r="L210" s="38">
        <v>0</v>
      </c>
      <c s="32">
        <f>ROUND(ROUND(L210,2)*ROUND(G210,3),2)</f>
      </c>
      <c s="36" t="s">
        <v>55</v>
      </c>
      <c>
        <f>(M210*21)/100</f>
      </c>
      <c t="s">
        <v>28</v>
      </c>
    </row>
    <row r="211" spans="1:5" ht="12.75">
      <c r="A211" s="35" t="s">
        <v>56</v>
      </c>
      <c r="E211" s="39" t="s">
        <v>3720</v>
      </c>
    </row>
    <row r="212" spans="1:5" ht="12.75">
      <c r="A212" s="35" t="s">
        <v>57</v>
      </c>
      <c r="E212" s="40" t="s">
        <v>5</v>
      </c>
    </row>
    <row r="213" spans="1:5" ht="12.75">
      <c r="A213" t="s">
        <v>58</v>
      </c>
      <c r="E213" s="39" t="s">
        <v>3721</v>
      </c>
    </row>
    <row r="214" spans="1:16" ht="12.75">
      <c r="A214" t="s">
        <v>50</v>
      </c>
      <c s="34" t="s">
        <v>485</v>
      </c>
      <c s="34" t="s">
        <v>3722</v>
      </c>
      <c s="35" t="s">
        <v>5</v>
      </c>
      <c s="6" t="s">
        <v>3720</v>
      </c>
      <c s="36" t="s">
        <v>232</v>
      </c>
      <c s="37">
        <v>3</v>
      </c>
      <c s="36">
        <v>0</v>
      </c>
      <c s="36">
        <f>ROUND(G214*H214,6)</f>
      </c>
      <c r="L214" s="38">
        <v>0</v>
      </c>
      <c s="32">
        <f>ROUND(ROUND(L214,2)*ROUND(G214,3),2)</f>
      </c>
      <c s="36" t="s">
        <v>55</v>
      </c>
      <c>
        <f>(M214*21)/100</f>
      </c>
      <c t="s">
        <v>28</v>
      </c>
    </row>
    <row r="215" spans="1:5" ht="12.75">
      <c r="A215" s="35" t="s">
        <v>56</v>
      </c>
      <c r="E215" s="39" t="s">
        <v>3720</v>
      </c>
    </row>
    <row r="216" spans="1:5" ht="12.75">
      <c r="A216" s="35" t="s">
        <v>57</v>
      </c>
      <c r="E216" s="40" t="s">
        <v>5</v>
      </c>
    </row>
    <row r="217" spans="1:5" ht="12.75">
      <c r="A217" t="s">
        <v>58</v>
      </c>
      <c r="E217" s="39" t="s">
        <v>3723</v>
      </c>
    </row>
    <row r="218" spans="1:16" ht="12.75">
      <c r="A218" t="s">
        <v>50</v>
      </c>
      <c s="34" t="s">
        <v>489</v>
      </c>
      <c s="34" t="s">
        <v>3724</v>
      </c>
      <c s="35" t="s">
        <v>5</v>
      </c>
      <c s="6" t="s">
        <v>3720</v>
      </c>
      <c s="36" t="s">
        <v>232</v>
      </c>
      <c s="37">
        <v>1</v>
      </c>
      <c s="36">
        <v>0</v>
      </c>
      <c s="36">
        <f>ROUND(G218*H218,6)</f>
      </c>
      <c r="L218" s="38">
        <v>0</v>
      </c>
      <c s="32">
        <f>ROUND(ROUND(L218,2)*ROUND(G218,3),2)</f>
      </c>
      <c s="36" t="s">
        <v>55</v>
      </c>
      <c>
        <f>(M218*21)/100</f>
      </c>
      <c t="s">
        <v>28</v>
      </c>
    </row>
    <row r="219" spans="1:5" ht="12.75">
      <c r="A219" s="35" t="s">
        <v>56</v>
      </c>
      <c r="E219" s="39" t="s">
        <v>3720</v>
      </c>
    </row>
    <row r="220" spans="1:5" ht="12.75">
      <c r="A220" s="35" t="s">
        <v>57</v>
      </c>
      <c r="E220" s="40" t="s">
        <v>5</v>
      </c>
    </row>
    <row r="221" spans="1:5" ht="12.75">
      <c r="A221" t="s">
        <v>58</v>
      </c>
      <c r="E221" s="39" t="s">
        <v>3725</v>
      </c>
    </row>
    <row r="222" spans="1:16" ht="12.75">
      <c r="A222" t="s">
        <v>50</v>
      </c>
      <c s="34" t="s">
        <v>494</v>
      </c>
      <c s="34" t="s">
        <v>3726</v>
      </c>
      <c s="35" t="s">
        <v>5</v>
      </c>
      <c s="6" t="s">
        <v>3720</v>
      </c>
      <c s="36" t="s">
        <v>232</v>
      </c>
      <c s="37">
        <v>1</v>
      </c>
      <c s="36">
        <v>0</v>
      </c>
      <c s="36">
        <f>ROUND(G222*H222,6)</f>
      </c>
      <c r="L222" s="38">
        <v>0</v>
      </c>
      <c s="32">
        <f>ROUND(ROUND(L222,2)*ROUND(G222,3),2)</f>
      </c>
      <c s="36" t="s">
        <v>55</v>
      </c>
      <c>
        <f>(M222*21)/100</f>
      </c>
      <c t="s">
        <v>28</v>
      </c>
    </row>
    <row r="223" spans="1:5" ht="12.75">
      <c r="A223" s="35" t="s">
        <v>56</v>
      </c>
      <c r="E223" s="39" t="s">
        <v>3720</v>
      </c>
    </row>
    <row r="224" spans="1:5" ht="12.75">
      <c r="A224" s="35" t="s">
        <v>57</v>
      </c>
      <c r="E224" s="40" t="s">
        <v>5</v>
      </c>
    </row>
    <row r="225" spans="1:5" ht="12.75">
      <c r="A225" t="s">
        <v>58</v>
      </c>
      <c r="E225" s="39" t="s">
        <v>3727</v>
      </c>
    </row>
    <row r="226" spans="1:16" ht="12.75">
      <c r="A226" t="s">
        <v>50</v>
      </c>
      <c s="34" t="s">
        <v>499</v>
      </c>
      <c s="34" t="s">
        <v>3728</v>
      </c>
      <c s="35" t="s">
        <v>5</v>
      </c>
      <c s="6" t="s">
        <v>3729</v>
      </c>
      <c s="36" t="s">
        <v>232</v>
      </c>
      <c s="37">
        <v>7</v>
      </c>
      <c s="36">
        <v>0</v>
      </c>
      <c s="36">
        <f>ROUND(G226*H226,6)</f>
      </c>
      <c r="L226" s="38">
        <v>0</v>
      </c>
      <c s="32">
        <f>ROUND(ROUND(L226,2)*ROUND(G226,3),2)</f>
      </c>
      <c s="36" t="s">
        <v>55</v>
      </c>
      <c>
        <f>(M226*21)/100</f>
      </c>
      <c t="s">
        <v>28</v>
      </c>
    </row>
    <row r="227" spans="1:5" ht="12.75">
      <c r="A227" s="35" t="s">
        <v>56</v>
      </c>
      <c r="E227" s="39" t="s">
        <v>3729</v>
      </c>
    </row>
    <row r="228" spans="1:5" ht="12.75">
      <c r="A228" s="35" t="s">
        <v>57</v>
      </c>
      <c r="E228" s="40" t="s">
        <v>5</v>
      </c>
    </row>
    <row r="229" spans="1:5" ht="12.75">
      <c r="A229" t="s">
        <v>58</v>
      </c>
      <c r="E229" s="39" t="s">
        <v>3730</v>
      </c>
    </row>
    <row r="230" spans="1:16" ht="12.75">
      <c r="A230" t="s">
        <v>50</v>
      </c>
      <c s="34" t="s">
        <v>505</v>
      </c>
      <c s="34" t="s">
        <v>3731</v>
      </c>
      <c s="35" t="s">
        <v>5</v>
      </c>
      <c s="6" t="s">
        <v>3720</v>
      </c>
      <c s="36" t="s">
        <v>232</v>
      </c>
      <c s="37">
        <v>1</v>
      </c>
      <c s="36">
        <v>0</v>
      </c>
      <c s="36">
        <f>ROUND(G230*H230,6)</f>
      </c>
      <c r="L230" s="38">
        <v>0</v>
      </c>
      <c s="32">
        <f>ROUND(ROUND(L230,2)*ROUND(G230,3),2)</f>
      </c>
      <c s="36" t="s">
        <v>55</v>
      </c>
      <c>
        <f>(M230*21)/100</f>
      </c>
      <c t="s">
        <v>28</v>
      </c>
    </row>
    <row r="231" spans="1:5" ht="12.75">
      <c r="A231" s="35" t="s">
        <v>56</v>
      </c>
      <c r="E231" s="39" t="s">
        <v>3720</v>
      </c>
    </row>
    <row r="232" spans="1:5" ht="12.75">
      <c r="A232" s="35" t="s">
        <v>57</v>
      </c>
      <c r="E232" s="40" t="s">
        <v>5</v>
      </c>
    </row>
    <row r="233" spans="1:5" ht="12.75">
      <c r="A233" t="s">
        <v>58</v>
      </c>
      <c r="E233" s="39" t="s">
        <v>3732</v>
      </c>
    </row>
    <row r="234" spans="1:16" ht="12.75">
      <c r="A234" t="s">
        <v>50</v>
      </c>
      <c s="34" t="s">
        <v>509</v>
      </c>
      <c s="34" t="s">
        <v>3733</v>
      </c>
      <c s="35" t="s">
        <v>5</v>
      </c>
      <c s="6" t="s">
        <v>3734</v>
      </c>
      <c s="36" t="s">
        <v>232</v>
      </c>
      <c s="37">
        <v>1</v>
      </c>
      <c s="36">
        <v>0</v>
      </c>
      <c s="36">
        <f>ROUND(G234*H234,6)</f>
      </c>
      <c r="L234" s="38">
        <v>0</v>
      </c>
      <c s="32">
        <f>ROUND(ROUND(L234,2)*ROUND(G234,3),2)</f>
      </c>
      <c s="36" t="s">
        <v>55</v>
      </c>
      <c>
        <f>(M234*21)/100</f>
      </c>
      <c t="s">
        <v>28</v>
      </c>
    </row>
    <row r="235" spans="1:5" ht="12.75">
      <c r="A235" s="35" t="s">
        <v>56</v>
      </c>
      <c r="E235" s="39" t="s">
        <v>3734</v>
      </c>
    </row>
    <row r="236" spans="1:5" ht="12.75">
      <c r="A236" s="35" t="s">
        <v>57</v>
      </c>
      <c r="E236" s="40" t="s">
        <v>5</v>
      </c>
    </row>
    <row r="237" spans="1:5" ht="12.75">
      <c r="A237" t="s">
        <v>58</v>
      </c>
      <c r="E237" s="39" t="s">
        <v>3735</v>
      </c>
    </row>
    <row r="238" spans="1:16" ht="12.75">
      <c r="A238" t="s">
        <v>50</v>
      </c>
      <c s="34" t="s">
        <v>513</v>
      </c>
      <c s="34" t="s">
        <v>3736</v>
      </c>
      <c s="35" t="s">
        <v>5</v>
      </c>
      <c s="6" t="s">
        <v>3737</v>
      </c>
      <c s="36" t="s">
        <v>232</v>
      </c>
      <c s="37">
        <v>9</v>
      </c>
      <c s="36">
        <v>0</v>
      </c>
      <c s="36">
        <f>ROUND(G238*H238,6)</f>
      </c>
      <c r="L238" s="38">
        <v>0</v>
      </c>
      <c s="32">
        <f>ROUND(ROUND(L238,2)*ROUND(G238,3),2)</f>
      </c>
      <c s="36" t="s">
        <v>55</v>
      </c>
      <c>
        <f>(M238*21)/100</f>
      </c>
      <c t="s">
        <v>28</v>
      </c>
    </row>
    <row r="239" spans="1:5" ht="12.75">
      <c r="A239" s="35" t="s">
        <v>56</v>
      </c>
      <c r="E239" s="39" t="s">
        <v>3737</v>
      </c>
    </row>
    <row r="240" spans="1:5" ht="12.75">
      <c r="A240" s="35" t="s">
        <v>57</v>
      </c>
      <c r="E240" s="40" t="s">
        <v>5</v>
      </c>
    </row>
    <row r="241" spans="1:5" ht="25.5">
      <c r="A241" t="s">
        <v>58</v>
      </c>
      <c r="E241" s="39" t="s">
        <v>3738</v>
      </c>
    </row>
    <row r="242" spans="1:16" ht="12.75">
      <c r="A242" t="s">
        <v>50</v>
      </c>
      <c s="34" t="s">
        <v>517</v>
      </c>
      <c s="34" t="s">
        <v>3739</v>
      </c>
      <c s="35" t="s">
        <v>5</v>
      </c>
      <c s="6" t="s">
        <v>3740</v>
      </c>
      <c s="36" t="s">
        <v>232</v>
      </c>
      <c s="37">
        <v>9</v>
      </c>
      <c s="36">
        <v>0</v>
      </c>
      <c s="36">
        <f>ROUND(G242*H242,6)</f>
      </c>
      <c r="L242" s="38">
        <v>0</v>
      </c>
      <c s="32">
        <f>ROUND(ROUND(L242,2)*ROUND(G242,3),2)</f>
      </c>
      <c s="36" t="s">
        <v>55</v>
      </c>
      <c>
        <f>(M242*21)/100</f>
      </c>
      <c t="s">
        <v>28</v>
      </c>
    </row>
    <row r="243" spans="1:5" ht="12.75">
      <c r="A243" s="35" t="s">
        <v>56</v>
      </c>
      <c r="E243" s="39" t="s">
        <v>3740</v>
      </c>
    </row>
    <row r="244" spans="1:5" ht="12.75">
      <c r="A244" s="35" t="s">
        <v>57</v>
      </c>
      <c r="E244" s="40" t="s">
        <v>5</v>
      </c>
    </row>
    <row r="245" spans="1:5" ht="12.75">
      <c r="A245" t="s">
        <v>58</v>
      </c>
      <c r="E245" s="39" t="s">
        <v>3741</v>
      </c>
    </row>
    <row r="246" spans="1:16" ht="12.75">
      <c r="A246" t="s">
        <v>50</v>
      </c>
      <c s="34" t="s">
        <v>141</v>
      </c>
      <c s="34" t="s">
        <v>3742</v>
      </c>
      <c s="35" t="s">
        <v>5</v>
      </c>
      <c s="6" t="s">
        <v>3740</v>
      </c>
      <c s="36" t="s">
        <v>232</v>
      </c>
      <c s="37">
        <v>1</v>
      </c>
      <c s="36">
        <v>0</v>
      </c>
      <c s="36">
        <f>ROUND(G246*H246,6)</f>
      </c>
      <c r="L246" s="38">
        <v>0</v>
      </c>
      <c s="32">
        <f>ROUND(ROUND(L246,2)*ROUND(G246,3),2)</f>
      </c>
      <c s="36" t="s">
        <v>55</v>
      </c>
      <c>
        <f>(M246*21)/100</f>
      </c>
      <c t="s">
        <v>28</v>
      </c>
    </row>
    <row r="247" spans="1:5" ht="12.75">
      <c r="A247" s="35" t="s">
        <v>56</v>
      </c>
      <c r="E247" s="39" t="s">
        <v>3740</v>
      </c>
    </row>
    <row r="248" spans="1:5" ht="12.75">
      <c r="A248" s="35" t="s">
        <v>57</v>
      </c>
      <c r="E248" s="40" t="s">
        <v>5</v>
      </c>
    </row>
    <row r="249" spans="1:5" ht="12.75">
      <c r="A249" t="s">
        <v>58</v>
      </c>
      <c r="E249" s="39" t="s">
        <v>3743</v>
      </c>
    </row>
    <row r="250" spans="1:16" ht="12.75">
      <c r="A250" t="s">
        <v>50</v>
      </c>
      <c s="34" t="s">
        <v>148</v>
      </c>
      <c s="34" t="s">
        <v>3744</v>
      </c>
      <c s="35" t="s">
        <v>5</v>
      </c>
      <c s="6" t="s">
        <v>3740</v>
      </c>
      <c s="36" t="s">
        <v>232</v>
      </c>
      <c s="37">
        <v>1</v>
      </c>
      <c s="36">
        <v>0</v>
      </c>
      <c s="36">
        <f>ROUND(G250*H250,6)</f>
      </c>
      <c r="L250" s="38">
        <v>0</v>
      </c>
      <c s="32">
        <f>ROUND(ROUND(L250,2)*ROUND(G250,3),2)</f>
      </c>
      <c s="36" t="s">
        <v>55</v>
      </c>
      <c>
        <f>(M250*21)/100</f>
      </c>
      <c t="s">
        <v>28</v>
      </c>
    </row>
    <row r="251" spans="1:5" ht="12.75">
      <c r="A251" s="35" t="s">
        <v>56</v>
      </c>
      <c r="E251" s="39" t="s">
        <v>3740</v>
      </c>
    </row>
    <row r="252" spans="1:5" ht="12.75">
      <c r="A252" s="35" t="s">
        <v>57</v>
      </c>
      <c r="E252" s="40" t="s">
        <v>5</v>
      </c>
    </row>
    <row r="253" spans="1:5" ht="12.75">
      <c r="A253" t="s">
        <v>58</v>
      </c>
      <c r="E253" s="39" t="s">
        <v>3745</v>
      </c>
    </row>
    <row r="254" spans="1:16" ht="12.75">
      <c r="A254" t="s">
        <v>50</v>
      </c>
      <c s="34" t="s">
        <v>156</v>
      </c>
      <c s="34" t="s">
        <v>3746</v>
      </c>
      <c s="35" t="s">
        <v>5</v>
      </c>
      <c s="6" t="s">
        <v>3740</v>
      </c>
      <c s="36" t="s">
        <v>232</v>
      </c>
      <c s="37">
        <v>1</v>
      </c>
      <c s="36">
        <v>0</v>
      </c>
      <c s="36">
        <f>ROUND(G254*H254,6)</f>
      </c>
      <c r="L254" s="38">
        <v>0</v>
      </c>
      <c s="32">
        <f>ROUND(ROUND(L254,2)*ROUND(G254,3),2)</f>
      </c>
      <c s="36" t="s">
        <v>55</v>
      </c>
      <c>
        <f>(M254*21)/100</f>
      </c>
      <c t="s">
        <v>28</v>
      </c>
    </row>
    <row r="255" spans="1:5" ht="12.75">
      <c r="A255" s="35" t="s">
        <v>56</v>
      </c>
      <c r="E255" s="39" t="s">
        <v>3740</v>
      </c>
    </row>
    <row r="256" spans="1:5" ht="12.75">
      <c r="A256" s="35" t="s">
        <v>57</v>
      </c>
      <c r="E256" s="40" t="s">
        <v>5</v>
      </c>
    </row>
    <row r="257" spans="1:5" ht="12.75">
      <c r="A257" t="s">
        <v>58</v>
      </c>
      <c r="E257" s="39" t="s">
        <v>3747</v>
      </c>
    </row>
    <row r="258" spans="1:16" ht="12.75">
      <c r="A258" t="s">
        <v>50</v>
      </c>
      <c s="34" t="s">
        <v>161</v>
      </c>
      <c s="34" t="s">
        <v>3748</v>
      </c>
      <c s="35" t="s">
        <v>5</v>
      </c>
      <c s="6" t="s">
        <v>3740</v>
      </c>
      <c s="36" t="s">
        <v>232</v>
      </c>
      <c s="37">
        <v>1</v>
      </c>
      <c s="36">
        <v>0</v>
      </c>
      <c s="36">
        <f>ROUND(G258*H258,6)</f>
      </c>
      <c r="L258" s="38">
        <v>0</v>
      </c>
      <c s="32">
        <f>ROUND(ROUND(L258,2)*ROUND(G258,3),2)</f>
      </c>
      <c s="36" t="s">
        <v>55</v>
      </c>
      <c>
        <f>(M258*21)/100</f>
      </c>
      <c t="s">
        <v>28</v>
      </c>
    </row>
    <row r="259" spans="1:5" ht="12.75">
      <c r="A259" s="35" t="s">
        <v>56</v>
      </c>
      <c r="E259" s="39" t="s">
        <v>3740</v>
      </c>
    </row>
    <row r="260" spans="1:5" ht="12.75">
      <c r="A260" s="35" t="s">
        <v>57</v>
      </c>
      <c r="E260" s="40" t="s">
        <v>5</v>
      </c>
    </row>
    <row r="261" spans="1:5" ht="12.75">
      <c r="A261" t="s">
        <v>58</v>
      </c>
      <c r="E261" s="39" t="s">
        <v>3749</v>
      </c>
    </row>
    <row r="262" spans="1:16" ht="12.75">
      <c r="A262" t="s">
        <v>50</v>
      </c>
      <c s="34" t="s">
        <v>165</v>
      </c>
      <c s="34" t="s">
        <v>3750</v>
      </c>
      <c s="35" t="s">
        <v>5</v>
      </c>
      <c s="6" t="s">
        <v>3740</v>
      </c>
      <c s="36" t="s">
        <v>232</v>
      </c>
      <c s="37">
        <v>1</v>
      </c>
      <c s="36">
        <v>0</v>
      </c>
      <c s="36">
        <f>ROUND(G262*H262,6)</f>
      </c>
      <c r="L262" s="38">
        <v>0</v>
      </c>
      <c s="32">
        <f>ROUND(ROUND(L262,2)*ROUND(G262,3),2)</f>
      </c>
      <c s="36" t="s">
        <v>55</v>
      </c>
      <c>
        <f>(M262*21)/100</f>
      </c>
      <c t="s">
        <v>28</v>
      </c>
    </row>
    <row r="263" spans="1:5" ht="12.75">
      <c r="A263" s="35" t="s">
        <v>56</v>
      </c>
      <c r="E263" s="39" t="s">
        <v>3740</v>
      </c>
    </row>
    <row r="264" spans="1:5" ht="12.75">
      <c r="A264" s="35" t="s">
        <v>57</v>
      </c>
      <c r="E264" s="40" t="s">
        <v>5</v>
      </c>
    </row>
    <row r="265" spans="1:5" ht="12.75">
      <c r="A265" t="s">
        <v>58</v>
      </c>
      <c r="E265" s="39" t="s">
        <v>3721</v>
      </c>
    </row>
    <row r="266" spans="1:16" ht="12.75">
      <c r="A266" t="s">
        <v>50</v>
      </c>
      <c s="34" t="s">
        <v>169</v>
      </c>
      <c s="34" t="s">
        <v>3751</v>
      </c>
      <c s="35" t="s">
        <v>5</v>
      </c>
      <c s="6" t="s">
        <v>3740</v>
      </c>
      <c s="36" t="s">
        <v>232</v>
      </c>
      <c s="37">
        <v>1</v>
      </c>
      <c s="36">
        <v>0</v>
      </c>
      <c s="36">
        <f>ROUND(G266*H266,6)</f>
      </c>
      <c r="L266" s="38">
        <v>0</v>
      </c>
      <c s="32">
        <f>ROUND(ROUND(L266,2)*ROUND(G266,3),2)</f>
      </c>
      <c s="36" t="s">
        <v>55</v>
      </c>
      <c>
        <f>(M266*21)/100</f>
      </c>
      <c t="s">
        <v>28</v>
      </c>
    </row>
    <row r="267" spans="1:5" ht="12.75">
      <c r="A267" s="35" t="s">
        <v>56</v>
      </c>
      <c r="E267" s="39" t="s">
        <v>3740</v>
      </c>
    </row>
    <row r="268" spans="1:5" ht="12.75">
      <c r="A268" s="35" t="s">
        <v>57</v>
      </c>
      <c r="E268" s="40" t="s">
        <v>5</v>
      </c>
    </row>
    <row r="269" spans="1:5" ht="12.75">
      <c r="A269" t="s">
        <v>58</v>
      </c>
      <c r="E269" s="39" t="s">
        <v>3752</v>
      </c>
    </row>
    <row r="270" spans="1:16" ht="12.75">
      <c r="A270" t="s">
        <v>50</v>
      </c>
      <c s="34" t="s">
        <v>175</v>
      </c>
      <c s="34" t="s">
        <v>3753</v>
      </c>
      <c s="35" t="s">
        <v>5</v>
      </c>
      <c s="6" t="s">
        <v>3740</v>
      </c>
      <c s="36" t="s">
        <v>232</v>
      </c>
      <c s="37">
        <v>1</v>
      </c>
      <c s="36">
        <v>0</v>
      </c>
      <c s="36">
        <f>ROUND(G270*H270,6)</f>
      </c>
      <c r="L270" s="38">
        <v>0</v>
      </c>
      <c s="32">
        <f>ROUND(ROUND(L270,2)*ROUND(G270,3),2)</f>
      </c>
      <c s="36" t="s">
        <v>55</v>
      </c>
      <c>
        <f>(M270*21)/100</f>
      </c>
      <c t="s">
        <v>28</v>
      </c>
    </row>
    <row r="271" spans="1:5" ht="12.75">
      <c r="A271" s="35" t="s">
        <v>56</v>
      </c>
      <c r="E271" s="39" t="s">
        <v>3740</v>
      </c>
    </row>
    <row r="272" spans="1:5" ht="12.75">
      <c r="A272" s="35" t="s">
        <v>57</v>
      </c>
      <c r="E272" s="40" t="s">
        <v>5</v>
      </c>
    </row>
    <row r="273" spans="1:5" ht="12.75">
      <c r="A273" t="s">
        <v>58</v>
      </c>
      <c r="E273" s="39" t="s">
        <v>3754</v>
      </c>
    </row>
    <row r="274" spans="1:16" ht="12.75">
      <c r="A274" t="s">
        <v>50</v>
      </c>
      <c s="34" t="s">
        <v>180</v>
      </c>
      <c s="34" t="s">
        <v>3755</v>
      </c>
      <c s="35" t="s">
        <v>5</v>
      </c>
      <c s="6" t="s">
        <v>3740</v>
      </c>
      <c s="36" t="s">
        <v>232</v>
      </c>
      <c s="37">
        <v>1</v>
      </c>
      <c s="36">
        <v>0</v>
      </c>
      <c s="36">
        <f>ROUND(G274*H274,6)</f>
      </c>
      <c r="L274" s="38">
        <v>0</v>
      </c>
      <c s="32">
        <f>ROUND(ROUND(L274,2)*ROUND(G274,3),2)</f>
      </c>
      <c s="36" t="s">
        <v>55</v>
      </c>
      <c>
        <f>(M274*21)/100</f>
      </c>
      <c t="s">
        <v>28</v>
      </c>
    </row>
    <row r="275" spans="1:5" ht="12.75">
      <c r="A275" s="35" t="s">
        <v>56</v>
      </c>
      <c r="E275" s="39" t="s">
        <v>3740</v>
      </c>
    </row>
    <row r="276" spans="1:5" ht="12.75">
      <c r="A276" s="35" t="s">
        <v>57</v>
      </c>
      <c r="E276" s="40" t="s">
        <v>5</v>
      </c>
    </row>
    <row r="277" spans="1:5" ht="12.75">
      <c r="A277" t="s">
        <v>58</v>
      </c>
      <c r="E277" s="39" t="s">
        <v>3756</v>
      </c>
    </row>
    <row r="278" spans="1:16" ht="12.75">
      <c r="A278" t="s">
        <v>50</v>
      </c>
      <c s="34" t="s">
        <v>185</v>
      </c>
      <c s="34" t="s">
        <v>3757</v>
      </c>
      <c s="35" t="s">
        <v>5</v>
      </c>
      <c s="6" t="s">
        <v>3758</v>
      </c>
      <c s="36" t="s">
        <v>232</v>
      </c>
      <c s="37">
        <v>9</v>
      </c>
      <c s="36">
        <v>0</v>
      </c>
      <c s="36">
        <f>ROUND(G278*H278,6)</f>
      </c>
      <c r="L278" s="38">
        <v>0</v>
      </c>
      <c s="32">
        <f>ROUND(ROUND(L278,2)*ROUND(G278,3),2)</f>
      </c>
      <c s="36" t="s">
        <v>55</v>
      </c>
      <c>
        <f>(M278*21)/100</f>
      </c>
      <c t="s">
        <v>28</v>
      </c>
    </row>
    <row r="279" spans="1:5" ht="12.75">
      <c r="A279" s="35" t="s">
        <v>56</v>
      </c>
      <c r="E279" s="39" t="s">
        <v>3758</v>
      </c>
    </row>
    <row r="280" spans="1:5" ht="12.75">
      <c r="A280" s="35" t="s">
        <v>57</v>
      </c>
      <c r="E280" s="40" t="s">
        <v>5</v>
      </c>
    </row>
    <row r="281" spans="1:5" ht="12.75">
      <c r="A281" t="s">
        <v>58</v>
      </c>
      <c r="E281" s="39" t="s">
        <v>3730</v>
      </c>
    </row>
    <row r="282" spans="1:16" ht="12.75">
      <c r="A282" t="s">
        <v>50</v>
      </c>
      <c s="34" t="s">
        <v>190</v>
      </c>
      <c s="34" t="s">
        <v>3759</v>
      </c>
      <c s="35" t="s">
        <v>5</v>
      </c>
      <c s="6" t="s">
        <v>3740</v>
      </c>
      <c s="36" t="s">
        <v>232</v>
      </c>
      <c s="37">
        <v>1</v>
      </c>
      <c s="36">
        <v>0</v>
      </c>
      <c s="36">
        <f>ROUND(G282*H282,6)</f>
      </c>
      <c r="L282" s="38">
        <v>0</v>
      </c>
      <c s="32">
        <f>ROUND(ROUND(L282,2)*ROUND(G282,3),2)</f>
      </c>
      <c s="36" t="s">
        <v>55</v>
      </c>
      <c>
        <f>(M282*21)/100</f>
      </c>
      <c t="s">
        <v>28</v>
      </c>
    </row>
    <row r="283" spans="1:5" ht="12.75">
      <c r="A283" s="35" t="s">
        <v>56</v>
      </c>
      <c r="E283" s="39" t="s">
        <v>3740</v>
      </c>
    </row>
    <row r="284" spans="1:5" ht="12.75">
      <c r="A284" s="35" t="s">
        <v>57</v>
      </c>
      <c r="E284" s="40" t="s">
        <v>5</v>
      </c>
    </row>
    <row r="285" spans="1:5" ht="12.75">
      <c r="A285" t="s">
        <v>58</v>
      </c>
      <c r="E285" s="39" t="s">
        <v>3760</v>
      </c>
    </row>
    <row r="286" spans="1:16" ht="12.75">
      <c r="A286" t="s">
        <v>50</v>
      </c>
      <c s="34" t="s">
        <v>195</v>
      </c>
      <c s="34" t="s">
        <v>3761</v>
      </c>
      <c s="35" t="s">
        <v>5</v>
      </c>
      <c s="6" t="s">
        <v>3762</v>
      </c>
      <c s="36" t="s">
        <v>232</v>
      </c>
      <c s="37">
        <v>1</v>
      </c>
      <c s="36">
        <v>0</v>
      </c>
      <c s="36">
        <f>ROUND(G286*H286,6)</f>
      </c>
      <c r="L286" s="38">
        <v>0</v>
      </c>
      <c s="32">
        <f>ROUND(ROUND(L286,2)*ROUND(G286,3),2)</f>
      </c>
      <c s="36" t="s">
        <v>55</v>
      </c>
      <c>
        <f>(M286*21)/100</f>
      </c>
      <c t="s">
        <v>28</v>
      </c>
    </row>
    <row r="287" spans="1:5" ht="12.75">
      <c r="A287" s="35" t="s">
        <v>56</v>
      </c>
      <c r="E287" s="39" t="s">
        <v>3762</v>
      </c>
    </row>
    <row r="288" spans="1:5" ht="12.75">
      <c r="A288" s="35" t="s">
        <v>57</v>
      </c>
      <c r="E288" s="40" t="s">
        <v>5</v>
      </c>
    </row>
    <row r="289" spans="1:5" ht="12.75">
      <c r="A289" t="s">
        <v>58</v>
      </c>
      <c r="E289" s="39" t="s">
        <v>3763</v>
      </c>
    </row>
    <row r="290" spans="1:16" ht="12.75">
      <c r="A290" t="s">
        <v>50</v>
      </c>
      <c s="34" t="s">
        <v>199</v>
      </c>
      <c s="34" t="s">
        <v>3764</v>
      </c>
      <c s="35" t="s">
        <v>5</v>
      </c>
      <c s="6" t="s">
        <v>3740</v>
      </c>
      <c s="36" t="s">
        <v>232</v>
      </c>
      <c s="37">
        <v>4</v>
      </c>
      <c s="36">
        <v>0</v>
      </c>
      <c s="36">
        <f>ROUND(G290*H290,6)</f>
      </c>
      <c r="L290" s="38">
        <v>0</v>
      </c>
      <c s="32">
        <f>ROUND(ROUND(L290,2)*ROUND(G290,3),2)</f>
      </c>
      <c s="36" t="s">
        <v>55</v>
      </c>
      <c>
        <f>(M290*21)/100</f>
      </c>
      <c t="s">
        <v>28</v>
      </c>
    </row>
    <row r="291" spans="1:5" ht="12.75">
      <c r="A291" s="35" t="s">
        <v>56</v>
      </c>
      <c r="E291" s="39" t="s">
        <v>3740</v>
      </c>
    </row>
    <row r="292" spans="1:5" ht="12.75">
      <c r="A292" s="35" t="s">
        <v>57</v>
      </c>
      <c r="E292" s="40" t="s">
        <v>5</v>
      </c>
    </row>
    <row r="293" spans="1:5" ht="12.75">
      <c r="A293" t="s">
        <v>58</v>
      </c>
      <c r="E293" s="39" t="s">
        <v>3765</v>
      </c>
    </row>
    <row r="294" spans="1:16" ht="12.75">
      <c r="A294" t="s">
        <v>50</v>
      </c>
      <c s="34" t="s">
        <v>204</v>
      </c>
      <c s="34" t="s">
        <v>3766</v>
      </c>
      <c s="35" t="s">
        <v>5</v>
      </c>
      <c s="6" t="s">
        <v>3762</v>
      </c>
      <c s="36" t="s">
        <v>232</v>
      </c>
      <c s="37">
        <v>4</v>
      </c>
      <c s="36">
        <v>0</v>
      </c>
      <c s="36">
        <f>ROUND(G294*H294,6)</f>
      </c>
      <c r="L294" s="38">
        <v>0</v>
      </c>
      <c s="32">
        <f>ROUND(ROUND(L294,2)*ROUND(G294,3),2)</f>
      </c>
      <c s="36" t="s">
        <v>55</v>
      </c>
      <c>
        <f>(M294*21)/100</f>
      </c>
      <c t="s">
        <v>28</v>
      </c>
    </row>
    <row r="295" spans="1:5" ht="12.75">
      <c r="A295" s="35" t="s">
        <v>56</v>
      </c>
      <c r="E295" s="39" t="s">
        <v>3762</v>
      </c>
    </row>
    <row r="296" spans="1:5" ht="12.75">
      <c r="A296" s="35" t="s">
        <v>57</v>
      </c>
      <c r="E296" s="40" t="s">
        <v>5</v>
      </c>
    </row>
    <row r="297" spans="1:5" ht="12.75">
      <c r="A297" t="s">
        <v>58</v>
      </c>
      <c r="E297" s="39" t="s">
        <v>3767</v>
      </c>
    </row>
    <row r="298" spans="1:16" ht="12.75">
      <c r="A298" t="s">
        <v>50</v>
      </c>
      <c s="34" t="s">
        <v>211</v>
      </c>
      <c s="34" t="s">
        <v>3768</v>
      </c>
      <c s="35" t="s">
        <v>5</v>
      </c>
      <c s="6" t="s">
        <v>3740</v>
      </c>
      <c s="36" t="s">
        <v>238</v>
      </c>
      <c s="37">
        <v>12</v>
      </c>
      <c s="36">
        <v>0</v>
      </c>
      <c s="36">
        <f>ROUND(G298*H298,6)</f>
      </c>
      <c r="L298" s="38">
        <v>0</v>
      </c>
      <c s="32">
        <f>ROUND(ROUND(L298,2)*ROUND(G298,3),2)</f>
      </c>
      <c s="36" t="s">
        <v>55</v>
      </c>
      <c>
        <f>(M298*21)/100</f>
      </c>
      <c t="s">
        <v>28</v>
      </c>
    </row>
    <row r="299" spans="1:5" ht="12.75">
      <c r="A299" s="35" t="s">
        <v>56</v>
      </c>
      <c r="E299" s="39" t="s">
        <v>3740</v>
      </c>
    </row>
    <row r="300" spans="1:5" ht="12.75">
      <c r="A300" s="35" t="s">
        <v>57</v>
      </c>
      <c r="E300" s="40" t="s">
        <v>5</v>
      </c>
    </row>
    <row r="301" spans="1:5" ht="12.75">
      <c r="A301" t="s">
        <v>58</v>
      </c>
      <c r="E301" s="39" t="s">
        <v>3769</v>
      </c>
    </row>
    <row r="302" spans="1:16" ht="12.75">
      <c r="A302" t="s">
        <v>50</v>
      </c>
      <c s="34" t="s">
        <v>216</v>
      </c>
      <c s="34" t="s">
        <v>3770</v>
      </c>
      <c s="35" t="s">
        <v>5</v>
      </c>
      <c s="6" t="s">
        <v>3762</v>
      </c>
      <c s="36" t="s">
        <v>238</v>
      </c>
      <c s="37">
        <v>12</v>
      </c>
      <c s="36">
        <v>0</v>
      </c>
      <c s="36">
        <f>ROUND(G302*H302,6)</f>
      </c>
      <c r="L302" s="38">
        <v>0</v>
      </c>
      <c s="32">
        <f>ROUND(ROUND(L302,2)*ROUND(G302,3),2)</f>
      </c>
      <c s="36" t="s">
        <v>55</v>
      </c>
      <c>
        <f>(M302*21)/100</f>
      </c>
      <c t="s">
        <v>28</v>
      </c>
    </row>
    <row r="303" spans="1:5" ht="12.75">
      <c r="A303" s="35" t="s">
        <v>56</v>
      </c>
      <c r="E303" s="39" t="s">
        <v>3762</v>
      </c>
    </row>
    <row r="304" spans="1:5" ht="12.75">
      <c r="A304" s="35" t="s">
        <v>57</v>
      </c>
      <c r="E304" s="40" t="s">
        <v>5</v>
      </c>
    </row>
    <row r="305" spans="1:5" ht="12.75">
      <c r="A305" t="s">
        <v>58</v>
      </c>
      <c r="E305" s="39" t="s">
        <v>3771</v>
      </c>
    </row>
    <row r="306" spans="1:16" ht="12.75">
      <c r="A306" t="s">
        <v>50</v>
      </c>
      <c s="34" t="s">
        <v>219</v>
      </c>
      <c s="34" t="s">
        <v>3772</v>
      </c>
      <c s="35" t="s">
        <v>5</v>
      </c>
      <c s="6" t="s">
        <v>3740</v>
      </c>
      <c s="36" t="s">
        <v>238</v>
      </c>
      <c s="37">
        <v>3</v>
      </c>
      <c s="36">
        <v>0</v>
      </c>
      <c s="36">
        <f>ROUND(G306*H306,6)</f>
      </c>
      <c r="L306" s="38">
        <v>0</v>
      </c>
      <c s="32">
        <f>ROUND(ROUND(L306,2)*ROUND(G306,3),2)</f>
      </c>
      <c s="36" t="s">
        <v>55</v>
      </c>
      <c>
        <f>(M306*21)/100</f>
      </c>
      <c t="s">
        <v>28</v>
      </c>
    </row>
    <row r="307" spans="1:5" ht="12.75">
      <c r="A307" s="35" t="s">
        <v>56</v>
      </c>
      <c r="E307" s="39" t="s">
        <v>3740</v>
      </c>
    </row>
    <row r="308" spans="1:5" ht="12.75">
      <c r="A308" s="35" t="s">
        <v>57</v>
      </c>
      <c r="E308" s="40" t="s">
        <v>5</v>
      </c>
    </row>
    <row r="309" spans="1:5" ht="12.75">
      <c r="A309" t="s">
        <v>58</v>
      </c>
      <c r="E309" s="39" t="s">
        <v>3773</v>
      </c>
    </row>
    <row r="310" spans="1:16" ht="12.75">
      <c r="A310" t="s">
        <v>50</v>
      </c>
      <c s="34" t="s">
        <v>224</v>
      </c>
      <c s="34" t="s">
        <v>3774</v>
      </c>
      <c s="35" t="s">
        <v>5</v>
      </c>
      <c s="6" t="s">
        <v>3762</v>
      </c>
      <c s="36" t="s">
        <v>238</v>
      </c>
      <c s="37">
        <v>3</v>
      </c>
      <c s="36">
        <v>0</v>
      </c>
      <c s="36">
        <f>ROUND(G310*H310,6)</f>
      </c>
      <c r="L310" s="38">
        <v>0</v>
      </c>
      <c s="32">
        <f>ROUND(ROUND(L310,2)*ROUND(G310,3),2)</f>
      </c>
      <c s="36" t="s">
        <v>55</v>
      </c>
      <c>
        <f>(M310*21)/100</f>
      </c>
      <c t="s">
        <v>28</v>
      </c>
    </row>
    <row r="311" spans="1:5" ht="12.75">
      <c r="A311" s="35" t="s">
        <v>56</v>
      </c>
      <c r="E311" s="39" t="s">
        <v>3762</v>
      </c>
    </row>
    <row r="312" spans="1:5" ht="12.75">
      <c r="A312" s="35" t="s">
        <v>57</v>
      </c>
      <c r="E312" s="40" t="s">
        <v>5</v>
      </c>
    </row>
    <row r="313" spans="1:5" ht="12.75">
      <c r="A313" t="s">
        <v>58</v>
      </c>
      <c r="E313" s="39" t="s">
        <v>3775</v>
      </c>
    </row>
    <row r="314" spans="1:16" ht="12.75">
      <c r="A314" t="s">
        <v>50</v>
      </c>
      <c s="34" t="s">
        <v>229</v>
      </c>
      <c s="34" t="s">
        <v>3776</v>
      </c>
      <c s="35" t="s">
        <v>5</v>
      </c>
      <c s="6" t="s">
        <v>3777</v>
      </c>
      <c s="36" t="s">
        <v>232</v>
      </c>
      <c s="37">
        <v>8</v>
      </c>
      <c s="36">
        <v>0</v>
      </c>
      <c s="36">
        <f>ROUND(G314*H314,6)</f>
      </c>
      <c r="L314" s="38">
        <v>0</v>
      </c>
      <c s="32">
        <f>ROUND(ROUND(L314,2)*ROUND(G314,3),2)</f>
      </c>
      <c s="36" t="s">
        <v>55</v>
      </c>
      <c>
        <f>(M314*21)/100</f>
      </c>
      <c t="s">
        <v>28</v>
      </c>
    </row>
    <row r="315" spans="1:5" ht="12.75">
      <c r="A315" s="35" t="s">
        <v>56</v>
      </c>
      <c r="E315" s="39" t="s">
        <v>3777</v>
      </c>
    </row>
    <row r="316" spans="1:5" ht="12.75">
      <c r="A316" s="35" t="s">
        <v>57</v>
      </c>
      <c r="E316" s="40" t="s">
        <v>5</v>
      </c>
    </row>
    <row r="317" spans="1:5" ht="12.75">
      <c r="A317" t="s">
        <v>58</v>
      </c>
      <c r="E317" s="39" t="s">
        <v>3778</v>
      </c>
    </row>
    <row r="318" spans="1:16" ht="12.75">
      <c r="A318" t="s">
        <v>50</v>
      </c>
      <c s="34" t="s">
        <v>235</v>
      </c>
      <c s="34" t="s">
        <v>3779</v>
      </c>
      <c s="35" t="s">
        <v>5</v>
      </c>
      <c s="6" t="s">
        <v>3780</v>
      </c>
      <c s="36" t="s">
        <v>232</v>
      </c>
      <c s="37">
        <v>8</v>
      </c>
      <c s="36">
        <v>0</v>
      </c>
      <c s="36">
        <f>ROUND(G318*H318,6)</f>
      </c>
      <c r="L318" s="38">
        <v>0</v>
      </c>
      <c s="32">
        <f>ROUND(ROUND(L318,2)*ROUND(G318,3),2)</f>
      </c>
      <c s="36" t="s">
        <v>55</v>
      </c>
      <c>
        <f>(M318*21)/100</f>
      </c>
      <c t="s">
        <v>28</v>
      </c>
    </row>
    <row r="319" spans="1:5" ht="12.75">
      <c r="A319" s="35" t="s">
        <v>56</v>
      </c>
      <c r="E319" s="39" t="s">
        <v>3780</v>
      </c>
    </row>
    <row r="320" spans="1:5" ht="12.75">
      <c r="A320" s="35" t="s">
        <v>57</v>
      </c>
      <c r="E320" s="40" t="s">
        <v>5</v>
      </c>
    </row>
    <row r="321" spans="1:5" ht="12.75">
      <c r="A321" t="s">
        <v>58</v>
      </c>
      <c r="E321" s="39" t="s">
        <v>3781</v>
      </c>
    </row>
    <row r="322" spans="1:16" ht="12.75">
      <c r="A322" t="s">
        <v>50</v>
      </c>
      <c s="34" t="s">
        <v>240</v>
      </c>
      <c s="34" t="s">
        <v>3782</v>
      </c>
      <c s="35" t="s">
        <v>5</v>
      </c>
      <c s="6" t="s">
        <v>3783</v>
      </c>
      <c s="36" t="s">
        <v>232</v>
      </c>
      <c s="37">
        <v>8</v>
      </c>
      <c s="36">
        <v>0</v>
      </c>
      <c s="36">
        <f>ROUND(G322*H322,6)</f>
      </c>
      <c r="L322" s="38">
        <v>0</v>
      </c>
      <c s="32">
        <f>ROUND(ROUND(L322,2)*ROUND(G322,3),2)</f>
      </c>
      <c s="36" t="s">
        <v>55</v>
      </c>
      <c>
        <f>(M322*21)/100</f>
      </c>
      <c t="s">
        <v>28</v>
      </c>
    </row>
    <row r="323" spans="1:5" ht="12.75">
      <c r="A323" s="35" t="s">
        <v>56</v>
      </c>
      <c r="E323" s="39" t="s">
        <v>3783</v>
      </c>
    </row>
    <row r="324" spans="1:5" ht="12.75">
      <c r="A324" s="35" t="s">
        <v>57</v>
      </c>
      <c r="E324" s="40" t="s">
        <v>5</v>
      </c>
    </row>
    <row r="325" spans="1:5" ht="12.75">
      <c r="A325" t="s">
        <v>58</v>
      </c>
      <c r="E325" s="39" t="s">
        <v>3784</v>
      </c>
    </row>
    <row r="326" spans="1:16" ht="12.75">
      <c r="A326" t="s">
        <v>50</v>
      </c>
      <c s="34" t="s">
        <v>244</v>
      </c>
      <c s="34" t="s">
        <v>3785</v>
      </c>
      <c s="35" t="s">
        <v>5</v>
      </c>
      <c s="6" t="s">
        <v>3786</v>
      </c>
      <c s="36" t="s">
        <v>232</v>
      </c>
      <c s="37">
        <v>3</v>
      </c>
      <c s="36">
        <v>0</v>
      </c>
      <c s="36">
        <f>ROUND(G326*H326,6)</f>
      </c>
      <c r="L326" s="38">
        <v>0</v>
      </c>
      <c s="32">
        <f>ROUND(ROUND(L326,2)*ROUND(G326,3),2)</f>
      </c>
      <c s="36" t="s">
        <v>55</v>
      </c>
      <c>
        <f>(M326*21)/100</f>
      </c>
      <c t="s">
        <v>28</v>
      </c>
    </row>
    <row r="327" spans="1:5" ht="12.75">
      <c r="A327" s="35" t="s">
        <v>56</v>
      </c>
      <c r="E327" s="39" t="s">
        <v>3786</v>
      </c>
    </row>
    <row r="328" spans="1:5" ht="12.75">
      <c r="A328" s="35" t="s">
        <v>57</v>
      </c>
      <c r="E328" s="40" t="s">
        <v>5</v>
      </c>
    </row>
    <row r="329" spans="1:5" ht="12.75">
      <c r="A329" t="s">
        <v>58</v>
      </c>
      <c r="E329" s="39" t="s">
        <v>3787</v>
      </c>
    </row>
    <row r="330" spans="1:16" ht="12.75">
      <c r="A330" t="s">
        <v>50</v>
      </c>
      <c s="34" t="s">
        <v>247</v>
      </c>
      <c s="34" t="s">
        <v>3788</v>
      </c>
      <c s="35" t="s">
        <v>5</v>
      </c>
      <c s="6" t="s">
        <v>3789</v>
      </c>
      <c s="36" t="s">
        <v>232</v>
      </c>
      <c s="37">
        <v>3</v>
      </c>
      <c s="36">
        <v>0</v>
      </c>
      <c s="36">
        <f>ROUND(G330*H330,6)</f>
      </c>
      <c r="L330" s="38">
        <v>0</v>
      </c>
      <c s="32">
        <f>ROUND(ROUND(L330,2)*ROUND(G330,3),2)</f>
      </c>
      <c s="36" t="s">
        <v>55</v>
      </c>
      <c>
        <f>(M330*21)/100</f>
      </c>
      <c t="s">
        <v>28</v>
      </c>
    </row>
    <row r="331" spans="1:5" ht="12.75">
      <c r="A331" s="35" t="s">
        <v>56</v>
      </c>
      <c r="E331" s="39" t="s">
        <v>3789</v>
      </c>
    </row>
    <row r="332" spans="1:5" ht="12.75">
      <c r="A332" s="35" t="s">
        <v>57</v>
      </c>
      <c r="E332" s="40" t="s">
        <v>5</v>
      </c>
    </row>
    <row r="333" spans="1:5" ht="12.75">
      <c r="A333" t="s">
        <v>58</v>
      </c>
      <c r="E333" s="39" t="s">
        <v>3790</v>
      </c>
    </row>
    <row r="334" spans="1:16" ht="12.75">
      <c r="A334" t="s">
        <v>50</v>
      </c>
      <c s="34" t="s">
        <v>252</v>
      </c>
      <c s="34" t="s">
        <v>3791</v>
      </c>
      <c s="35" t="s">
        <v>5</v>
      </c>
      <c s="6" t="s">
        <v>3792</v>
      </c>
      <c s="36" t="s">
        <v>232</v>
      </c>
      <c s="37">
        <v>3</v>
      </c>
      <c s="36">
        <v>0</v>
      </c>
      <c s="36">
        <f>ROUND(G334*H334,6)</f>
      </c>
      <c r="L334" s="38">
        <v>0</v>
      </c>
      <c s="32">
        <f>ROUND(ROUND(L334,2)*ROUND(G334,3),2)</f>
      </c>
      <c s="36" t="s">
        <v>55</v>
      </c>
      <c>
        <f>(M334*21)/100</f>
      </c>
      <c t="s">
        <v>28</v>
      </c>
    </row>
    <row r="335" spans="1:5" ht="12.75">
      <c r="A335" s="35" t="s">
        <v>56</v>
      </c>
      <c r="E335" s="39" t="s">
        <v>3792</v>
      </c>
    </row>
    <row r="336" spans="1:5" ht="12.75">
      <c r="A336" s="35" t="s">
        <v>57</v>
      </c>
      <c r="E336" s="40" t="s">
        <v>5</v>
      </c>
    </row>
    <row r="337" spans="1:5" ht="12.75">
      <c r="A337" t="s">
        <v>58</v>
      </c>
      <c r="E337" s="39" t="s">
        <v>3793</v>
      </c>
    </row>
    <row r="338" spans="1:16" ht="12.75">
      <c r="A338" t="s">
        <v>50</v>
      </c>
      <c s="34" t="s">
        <v>255</v>
      </c>
      <c s="34" t="s">
        <v>3794</v>
      </c>
      <c s="35" t="s">
        <v>5</v>
      </c>
      <c s="6" t="s">
        <v>3795</v>
      </c>
      <c s="36" t="s">
        <v>232</v>
      </c>
      <c s="37">
        <v>3</v>
      </c>
      <c s="36">
        <v>0</v>
      </c>
      <c s="36">
        <f>ROUND(G338*H338,6)</f>
      </c>
      <c r="L338" s="38">
        <v>0</v>
      </c>
      <c s="32">
        <f>ROUND(ROUND(L338,2)*ROUND(G338,3),2)</f>
      </c>
      <c s="36" t="s">
        <v>55</v>
      </c>
      <c>
        <f>(M338*21)/100</f>
      </c>
      <c t="s">
        <v>28</v>
      </c>
    </row>
    <row r="339" spans="1:5" ht="12.75">
      <c r="A339" s="35" t="s">
        <v>56</v>
      </c>
      <c r="E339" s="39" t="s">
        <v>3795</v>
      </c>
    </row>
    <row r="340" spans="1:5" ht="12.75">
      <c r="A340" s="35" t="s">
        <v>57</v>
      </c>
      <c r="E340" s="40" t="s">
        <v>5</v>
      </c>
    </row>
    <row r="341" spans="1:5" ht="12.75">
      <c r="A341" t="s">
        <v>58</v>
      </c>
      <c r="E341" s="39" t="s">
        <v>3796</v>
      </c>
    </row>
    <row r="342" spans="1:16" ht="12.75">
      <c r="A342" t="s">
        <v>50</v>
      </c>
      <c s="34" t="s">
        <v>259</v>
      </c>
      <c s="34" t="s">
        <v>3797</v>
      </c>
      <c s="35" t="s">
        <v>5</v>
      </c>
      <c s="6" t="s">
        <v>3798</v>
      </c>
      <c s="36" t="s">
        <v>232</v>
      </c>
      <c s="37">
        <v>3</v>
      </c>
      <c s="36">
        <v>0</v>
      </c>
      <c s="36">
        <f>ROUND(G342*H342,6)</f>
      </c>
      <c r="L342" s="38">
        <v>0</v>
      </c>
      <c s="32">
        <f>ROUND(ROUND(L342,2)*ROUND(G342,3),2)</f>
      </c>
      <c s="36" t="s">
        <v>55</v>
      </c>
      <c>
        <f>(M342*21)/100</f>
      </c>
      <c t="s">
        <v>28</v>
      </c>
    </row>
    <row r="343" spans="1:5" ht="12.75">
      <c r="A343" s="35" t="s">
        <v>56</v>
      </c>
      <c r="E343" s="39" t="s">
        <v>3798</v>
      </c>
    </row>
    <row r="344" spans="1:5" ht="12.75">
      <c r="A344" s="35" t="s">
        <v>57</v>
      </c>
      <c r="E344" s="40" t="s">
        <v>5</v>
      </c>
    </row>
    <row r="345" spans="1:5" ht="12.75">
      <c r="A345" t="s">
        <v>58</v>
      </c>
      <c r="E345" s="39" t="s">
        <v>3741</v>
      </c>
    </row>
    <row r="346" spans="1:16" ht="12.75">
      <c r="A346" t="s">
        <v>50</v>
      </c>
      <c s="34" t="s">
        <v>263</v>
      </c>
      <c s="34" t="s">
        <v>3799</v>
      </c>
      <c s="35" t="s">
        <v>5</v>
      </c>
      <c s="6" t="s">
        <v>3800</v>
      </c>
      <c s="36" t="s">
        <v>232</v>
      </c>
      <c s="37">
        <v>3</v>
      </c>
      <c s="36">
        <v>0</v>
      </c>
      <c s="36">
        <f>ROUND(G346*H346,6)</f>
      </c>
      <c r="L346" s="38">
        <v>0</v>
      </c>
      <c s="32">
        <f>ROUND(ROUND(L346,2)*ROUND(G346,3),2)</f>
      </c>
      <c s="36" t="s">
        <v>55</v>
      </c>
      <c>
        <f>(M346*21)/100</f>
      </c>
      <c t="s">
        <v>28</v>
      </c>
    </row>
    <row r="347" spans="1:5" ht="12.75">
      <c r="A347" s="35" t="s">
        <v>56</v>
      </c>
      <c r="E347" s="39" t="s">
        <v>3800</v>
      </c>
    </row>
    <row r="348" spans="1:5" ht="12.75">
      <c r="A348" s="35" t="s">
        <v>57</v>
      </c>
      <c r="E348" s="40" t="s">
        <v>5</v>
      </c>
    </row>
    <row r="349" spans="1:5" ht="12.75">
      <c r="A349" t="s">
        <v>58</v>
      </c>
      <c r="E349" s="39" t="s">
        <v>3793</v>
      </c>
    </row>
    <row r="350" spans="1:16" ht="12.75">
      <c r="A350" t="s">
        <v>50</v>
      </c>
      <c s="34" t="s">
        <v>267</v>
      </c>
      <c s="34" t="s">
        <v>3801</v>
      </c>
      <c s="35" t="s">
        <v>5</v>
      </c>
      <c s="6" t="s">
        <v>3802</v>
      </c>
      <c s="36" t="s">
        <v>232</v>
      </c>
      <c s="37">
        <v>3</v>
      </c>
      <c s="36">
        <v>0</v>
      </c>
      <c s="36">
        <f>ROUND(G350*H350,6)</f>
      </c>
      <c r="L350" s="38">
        <v>0</v>
      </c>
      <c s="32">
        <f>ROUND(ROUND(L350,2)*ROUND(G350,3),2)</f>
      </c>
      <c s="36" t="s">
        <v>55</v>
      </c>
      <c>
        <f>(M350*21)/100</f>
      </c>
      <c t="s">
        <v>28</v>
      </c>
    </row>
    <row r="351" spans="1:5" ht="12.75">
      <c r="A351" s="35" t="s">
        <v>56</v>
      </c>
      <c r="E351" s="39" t="s">
        <v>3802</v>
      </c>
    </row>
    <row r="352" spans="1:5" ht="12.75">
      <c r="A352" s="35" t="s">
        <v>57</v>
      </c>
      <c r="E352" s="40" t="s">
        <v>5</v>
      </c>
    </row>
    <row r="353" spans="1:5" ht="25.5">
      <c r="A353" t="s">
        <v>58</v>
      </c>
      <c r="E353" s="39" t="s">
        <v>3803</v>
      </c>
    </row>
    <row r="354" spans="1:16" ht="12.75">
      <c r="A354" t="s">
        <v>50</v>
      </c>
      <c s="34" t="s">
        <v>273</v>
      </c>
      <c s="34" t="s">
        <v>3804</v>
      </c>
      <c s="35" t="s">
        <v>5</v>
      </c>
      <c s="6" t="s">
        <v>3805</v>
      </c>
      <c s="36" t="s">
        <v>232</v>
      </c>
      <c s="37">
        <v>3</v>
      </c>
      <c s="36">
        <v>0</v>
      </c>
      <c s="36">
        <f>ROUND(G354*H354,6)</f>
      </c>
      <c r="L354" s="38">
        <v>0</v>
      </c>
      <c s="32">
        <f>ROUND(ROUND(L354,2)*ROUND(G354,3),2)</f>
      </c>
      <c s="36" t="s">
        <v>55</v>
      </c>
      <c>
        <f>(M354*21)/100</f>
      </c>
      <c t="s">
        <v>28</v>
      </c>
    </row>
    <row r="355" spans="1:5" ht="12.75">
      <c r="A355" s="35" t="s">
        <v>56</v>
      </c>
      <c r="E355" s="39" t="s">
        <v>3805</v>
      </c>
    </row>
    <row r="356" spans="1:5" ht="12.75">
      <c r="A356" s="35" t="s">
        <v>57</v>
      </c>
      <c r="E356" s="40" t="s">
        <v>5</v>
      </c>
    </row>
    <row r="357" spans="1:5" ht="12.75">
      <c r="A357" t="s">
        <v>58</v>
      </c>
      <c r="E357" s="39" t="s">
        <v>3806</v>
      </c>
    </row>
    <row r="358" spans="1:16" ht="12.75">
      <c r="A358" t="s">
        <v>50</v>
      </c>
      <c s="34" t="s">
        <v>278</v>
      </c>
      <c s="34" t="s">
        <v>3807</v>
      </c>
      <c s="35" t="s">
        <v>5</v>
      </c>
      <c s="6" t="s">
        <v>3808</v>
      </c>
      <c s="36" t="s">
        <v>232</v>
      </c>
      <c s="37">
        <v>4</v>
      </c>
      <c s="36">
        <v>0</v>
      </c>
      <c s="36">
        <f>ROUND(G358*H358,6)</f>
      </c>
      <c r="L358" s="38">
        <v>0</v>
      </c>
      <c s="32">
        <f>ROUND(ROUND(L358,2)*ROUND(G358,3),2)</f>
      </c>
      <c s="36" t="s">
        <v>55</v>
      </c>
      <c>
        <f>(M358*21)/100</f>
      </c>
      <c t="s">
        <v>28</v>
      </c>
    </row>
    <row r="359" spans="1:5" ht="12.75">
      <c r="A359" s="35" t="s">
        <v>56</v>
      </c>
      <c r="E359" s="39" t="s">
        <v>3808</v>
      </c>
    </row>
    <row r="360" spans="1:5" ht="12.75">
      <c r="A360" s="35" t="s">
        <v>57</v>
      </c>
      <c r="E360" s="40" t="s">
        <v>5</v>
      </c>
    </row>
    <row r="361" spans="1:5" ht="12.75">
      <c r="A361" t="s">
        <v>58</v>
      </c>
      <c r="E361" s="39" t="s">
        <v>3809</v>
      </c>
    </row>
    <row r="362" spans="1:16" ht="12.75">
      <c r="A362" t="s">
        <v>50</v>
      </c>
      <c s="34" t="s">
        <v>284</v>
      </c>
      <c s="34" t="s">
        <v>3810</v>
      </c>
      <c s="35" t="s">
        <v>5</v>
      </c>
      <c s="6" t="s">
        <v>3811</v>
      </c>
      <c s="36" t="s">
        <v>232</v>
      </c>
      <c s="37">
        <v>4</v>
      </c>
      <c s="36">
        <v>0</v>
      </c>
      <c s="36">
        <f>ROUND(G362*H362,6)</f>
      </c>
      <c r="L362" s="38">
        <v>0</v>
      </c>
      <c s="32">
        <f>ROUND(ROUND(L362,2)*ROUND(G362,3),2)</f>
      </c>
      <c s="36" t="s">
        <v>55</v>
      </c>
      <c>
        <f>(M362*21)/100</f>
      </c>
      <c t="s">
        <v>28</v>
      </c>
    </row>
    <row r="363" spans="1:5" ht="12.75">
      <c r="A363" s="35" t="s">
        <v>56</v>
      </c>
      <c r="E363" s="39" t="s">
        <v>3811</v>
      </c>
    </row>
    <row r="364" spans="1:5" ht="12.75">
      <c r="A364" s="35" t="s">
        <v>57</v>
      </c>
      <c r="E364" s="40" t="s">
        <v>5</v>
      </c>
    </row>
    <row r="365" spans="1:5" ht="12.75">
      <c r="A365" t="s">
        <v>58</v>
      </c>
      <c r="E365" s="39" t="s">
        <v>3806</v>
      </c>
    </row>
    <row r="366" spans="1:16" ht="12.75">
      <c r="A366" t="s">
        <v>50</v>
      </c>
      <c s="34" t="s">
        <v>290</v>
      </c>
      <c s="34" t="s">
        <v>3812</v>
      </c>
      <c s="35" t="s">
        <v>5</v>
      </c>
      <c s="6" t="s">
        <v>3813</v>
      </c>
      <c s="36" t="s">
        <v>232</v>
      </c>
      <c s="37">
        <v>1</v>
      </c>
      <c s="36">
        <v>0</v>
      </c>
      <c s="36">
        <f>ROUND(G366*H366,6)</f>
      </c>
      <c r="L366" s="38">
        <v>0</v>
      </c>
      <c s="32">
        <f>ROUND(ROUND(L366,2)*ROUND(G366,3),2)</f>
      </c>
      <c s="36" t="s">
        <v>55</v>
      </c>
      <c>
        <f>(M366*21)/100</f>
      </c>
      <c t="s">
        <v>28</v>
      </c>
    </row>
    <row r="367" spans="1:5" ht="12.75">
      <c r="A367" s="35" t="s">
        <v>56</v>
      </c>
      <c r="E367" s="39" t="s">
        <v>3813</v>
      </c>
    </row>
    <row r="368" spans="1:5" ht="12.75">
      <c r="A368" s="35" t="s">
        <v>57</v>
      </c>
      <c r="E368" s="40" t="s">
        <v>5</v>
      </c>
    </row>
    <row r="369" spans="1:5" ht="25.5">
      <c r="A369" t="s">
        <v>58</v>
      </c>
      <c r="E369" s="39" t="s">
        <v>3814</v>
      </c>
    </row>
    <row r="370" spans="1:16" ht="12.75">
      <c r="A370" t="s">
        <v>50</v>
      </c>
      <c s="34" t="s">
        <v>296</v>
      </c>
      <c s="34" t="s">
        <v>3815</v>
      </c>
      <c s="35" t="s">
        <v>5</v>
      </c>
      <c s="6" t="s">
        <v>3816</v>
      </c>
      <c s="36" t="s">
        <v>232</v>
      </c>
      <c s="37">
        <v>1</v>
      </c>
      <c s="36">
        <v>0</v>
      </c>
      <c s="36">
        <f>ROUND(G370*H370,6)</f>
      </c>
      <c r="L370" s="38">
        <v>0</v>
      </c>
      <c s="32">
        <f>ROUND(ROUND(L370,2)*ROUND(G370,3),2)</f>
      </c>
      <c s="36" t="s">
        <v>55</v>
      </c>
      <c>
        <f>(M370*21)/100</f>
      </c>
      <c t="s">
        <v>28</v>
      </c>
    </row>
    <row r="371" spans="1:5" ht="12.75">
      <c r="A371" s="35" t="s">
        <v>56</v>
      </c>
      <c r="E371" s="39" t="s">
        <v>3816</v>
      </c>
    </row>
    <row r="372" spans="1:5" ht="12.75">
      <c r="A372" s="35" t="s">
        <v>57</v>
      </c>
      <c r="E372" s="40" t="s">
        <v>5</v>
      </c>
    </row>
    <row r="373" spans="1:5" ht="12.75">
      <c r="A373" t="s">
        <v>58</v>
      </c>
      <c r="E373" s="39" t="s">
        <v>3806</v>
      </c>
    </row>
    <row r="374" spans="1:16" ht="12.75">
      <c r="A374" t="s">
        <v>50</v>
      </c>
      <c s="34" t="s">
        <v>302</v>
      </c>
      <c s="34" t="s">
        <v>3817</v>
      </c>
      <c s="35" t="s">
        <v>5</v>
      </c>
      <c s="6" t="s">
        <v>3818</v>
      </c>
      <c s="36" t="s">
        <v>232</v>
      </c>
      <c s="37">
        <v>6</v>
      </c>
      <c s="36">
        <v>0</v>
      </c>
      <c s="36">
        <f>ROUND(G374*H374,6)</f>
      </c>
      <c r="L374" s="38">
        <v>0</v>
      </c>
      <c s="32">
        <f>ROUND(ROUND(L374,2)*ROUND(G374,3),2)</f>
      </c>
      <c s="36" t="s">
        <v>55</v>
      </c>
      <c>
        <f>(M374*21)/100</f>
      </c>
      <c t="s">
        <v>28</v>
      </c>
    </row>
    <row r="375" spans="1:5" ht="12.75">
      <c r="A375" s="35" t="s">
        <v>56</v>
      </c>
      <c r="E375" s="39" t="s">
        <v>3818</v>
      </c>
    </row>
    <row r="376" spans="1:5" ht="12.75">
      <c r="A376" s="35" t="s">
        <v>57</v>
      </c>
      <c r="E376" s="40" t="s">
        <v>5</v>
      </c>
    </row>
    <row r="377" spans="1:5" ht="12.75">
      <c r="A377" t="s">
        <v>58</v>
      </c>
      <c r="E377" s="39" t="s">
        <v>3819</v>
      </c>
    </row>
    <row r="378" spans="1:16" ht="12.75">
      <c r="A378" t="s">
        <v>50</v>
      </c>
      <c s="34" t="s">
        <v>308</v>
      </c>
      <c s="34" t="s">
        <v>3820</v>
      </c>
      <c s="35" t="s">
        <v>5</v>
      </c>
      <c s="6" t="s">
        <v>3821</v>
      </c>
      <c s="36" t="s">
        <v>232</v>
      </c>
      <c s="37">
        <v>6</v>
      </c>
      <c s="36">
        <v>0</v>
      </c>
      <c s="36">
        <f>ROUND(G378*H378,6)</f>
      </c>
      <c r="L378" s="38">
        <v>0</v>
      </c>
      <c s="32">
        <f>ROUND(ROUND(L378,2)*ROUND(G378,3),2)</f>
      </c>
      <c s="36" t="s">
        <v>55</v>
      </c>
      <c>
        <f>(M378*21)/100</f>
      </c>
      <c t="s">
        <v>28</v>
      </c>
    </row>
    <row r="379" spans="1:5" ht="12.75">
      <c r="A379" s="35" t="s">
        <v>56</v>
      </c>
      <c r="E379" s="39" t="s">
        <v>3821</v>
      </c>
    </row>
    <row r="380" spans="1:5" ht="12.75">
      <c r="A380" s="35" t="s">
        <v>57</v>
      </c>
      <c r="E380" s="40" t="s">
        <v>5</v>
      </c>
    </row>
    <row r="381" spans="1:5" ht="12.75">
      <c r="A381" t="s">
        <v>58</v>
      </c>
      <c r="E381" s="39" t="s">
        <v>3822</v>
      </c>
    </row>
    <row r="382" spans="1:16" ht="12.75">
      <c r="A382" t="s">
        <v>50</v>
      </c>
      <c s="34" t="s">
        <v>811</v>
      </c>
      <c s="34" t="s">
        <v>3823</v>
      </c>
      <c s="35" t="s">
        <v>5</v>
      </c>
      <c s="6" t="s">
        <v>3824</v>
      </c>
      <c s="36" t="s">
        <v>232</v>
      </c>
      <c s="37">
        <v>18</v>
      </c>
      <c s="36">
        <v>0</v>
      </c>
      <c s="36">
        <f>ROUND(G382*H382,6)</f>
      </c>
      <c r="L382" s="38">
        <v>0</v>
      </c>
      <c s="32">
        <f>ROUND(ROUND(L382,2)*ROUND(G382,3),2)</f>
      </c>
      <c s="36" t="s">
        <v>55</v>
      </c>
      <c>
        <f>(M382*21)/100</f>
      </c>
      <c t="s">
        <v>28</v>
      </c>
    </row>
    <row r="383" spans="1:5" ht="12.75">
      <c r="A383" s="35" t="s">
        <v>56</v>
      </c>
      <c r="E383" s="39" t="s">
        <v>3824</v>
      </c>
    </row>
    <row r="384" spans="1:5" ht="12.75">
      <c r="A384" s="35" t="s">
        <v>57</v>
      </c>
      <c r="E384" s="40" t="s">
        <v>5</v>
      </c>
    </row>
    <row r="385" spans="1:5" ht="12.75">
      <c r="A385" t="s">
        <v>58</v>
      </c>
      <c r="E385" s="39" t="s">
        <v>3819</v>
      </c>
    </row>
    <row r="386" spans="1:16" ht="12.75">
      <c r="A386" t="s">
        <v>50</v>
      </c>
      <c s="34" t="s">
        <v>817</v>
      </c>
      <c s="34" t="s">
        <v>3825</v>
      </c>
      <c s="35" t="s">
        <v>5</v>
      </c>
      <c s="6" t="s">
        <v>3826</v>
      </c>
      <c s="36" t="s">
        <v>232</v>
      </c>
      <c s="37">
        <v>18</v>
      </c>
      <c s="36">
        <v>0</v>
      </c>
      <c s="36">
        <f>ROUND(G386*H386,6)</f>
      </c>
      <c r="L386" s="38">
        <v>0</v>
      </c>
      <c s="32">
        <f>ROUND(ROUND(L386,2)*ROUND(G386,3),2)</f>
      </c>
      <c s="36" t="s">
        <v>55</v>
      </c>
      <c>
        <f>(M386*21)/100</f>
      </c>
      <c t="s">
        <v>28</v>
      </c>
    </row>
    <row r="387" spans="1:5" ht="12.75">
      <c r="A387" s="35" t="s">
        <v>56</v>
      </c>
      <c r="E387" s="39" t="s">
        <v>3826</v>
      </c>
    </row>
    <row r="388" spans="1:5" ht="12.75">
      <c r="A388" s="35" t="s">
        <v>57</v>
      </c>
      <c r="E388" s="40" t="s">
        <v>5</v>
      </c>
    </row>
    <row r="389" spans="1:5" ht="12.75">
      <c r="A389" t="s">
        <v>58</v>
      </c>
      <c r="E389" s="39" t="s">
        <v>3822</v>
      </c>
    </row>
    <row r="390" spans="1:16" ht="12.75">
      <c r="A390" t="s">
        <v>50</v>
      </c>
      <c s="34" t="s">
        <v>821</v>
      </c>
      <c s="34" t="s">
        <v>3827</v>
      </c>
      <c s="35" t="s">
        <v>5</v>
      </c>
      <c s="6" t="s">
        <v>3828</v>
      </c>
      <c s="36" t="s">
        <v>232</v>
      </c>
      <c s="37">
        <v>14</v>
      </c>
      <c s="36">
        <v>0</v>
      </c>
      <c s="36">
        <f>ROUND(G390*H390,6)</f>
      </c>
      <c r="L390" s="38">
        <v>0</v>
      </c>
      <c s="32">
        <f>ROUND(ROUND(L390,2)*ROUND(G390,3),2)</f>
      </c>
      <c s="36" t="s">
        <v>55</v>
      </c>
      <c>
        <f>(M390*21)/100</f>
      </c>
      <c t="s">
        <v>28</v>
      </c>
    </row>
    <row r="391" spans="1:5" ht="12.75">
      <c r="A391" s="35" t="s">
        <v>56</v>
      </c>
      <c r="E391" s="39" t="s">
        <v>3828</v>
      </c>
    </row>
    <row r="392" spans="1:5" ht="12.75">
      <c r="A392" s="35" t="s">
        <v>57</v>
      </c>
      <c r="E392" s="40" t="s">
        <v>5</v>
      </c>
    </row>
    <row r="393" spans="1:5" ht="12.75">
      <c r="A393" t="s">
        <v>58</v>
      </c>
      <c r="E393" s="39" t="s">
        <v>3829</v>
      </c>
    </row>
    <row r="394" spans="1:16" ht="12.75">
      <c r="A394" t="s">
        <v>50</v>
      </c>
      <c s="34" t="s">
        <v>827</v>
      </c>
      <c s="34" t="s">
        <v>3830</v>
      </c>
      <c s="35" t="s">
        <v>5</v>
      </c>
      <c s="6" t="s">
        <v>3831</v>
      </c>
      <c s="36" t="s">
        <v>232</v>
      </c>
      <c s="37">
        <v>14</v>
      </c>
      <c s="36">
        <v>0</v>
      </c>
      <c s="36">
        <f>ROUND(G394*H394,6)</f>
      </c>
      <c r="L394" s="38">
        <v>0</v>
      </c>
      <c s="32">
        <f>ROUND(ROUND(L394,2)*ROUND(G394,3),2)</f>
      </c>
      <c s="36" t="s">
        <v>55</v>
      </c>
      <c>
        <f>(M394*21)/100</f>
      </c>
      <c t="s">
        <v>28</v>
      </c>
    </row>
    <row r="395" spans="1:5" ht="12.75">
      <c r="A395" s="35" t="s">
        <v>56</v>
      </c>
      <c r="E395" s="39" t="s">
        <v>3831</v>
      </c>
    </row>
    <row r="396" spans="1:5" ht="12.75">
      <c r="A396" s="35" t="s">
        <v>57</v>
      </c>
      <c r="E396" s="40" t="s">
        <v>5</v>
      </c>
    </row>
    <row r="397" spans="1:5" ht="12.75">
      <c r="A397" t="s">
        <v>58</v>
      </c>
      <c r="E397" s="39" t="s">
        <v>3832</v>
      </c>
    </row>
    <row r="398" spans="1:16" ht="12.75">
      <c r="A398" t="s">
        <v>50</v>
      </c>
      <c s="34" t="s">
        <v>831</v>
      </c>
      <c s="34" t="s">
        <v>3833</v>
      </c>
      <c s="35" t="s">
        <v>5</v>
      </c>
      <c s="6" t="s">
        <v>3834</v>
      </c>
      <c s="36" t="s">
        <v>232</v>
      </c>
      <c s="37">
        <v>4</v>
      </c>
      <c s="36">
        <v>0</v>
      </c>
      <c s="36">
        <f>ROUND(G398*H398,6)</f>
      </c>
      <c r="L398" s="38">
        <v>0</v>
      </c>
      <c s="32">
        <f>ROUND(ROUND(L398,2)*ROUND(G398,3),2)</f>
      </c>
      <c s="36" t="s">
        <v>55</v>
      </c>
      <c>
        <f>(M398*21)/100</f>
      </c>
      <c t="s">
        <v>28</v>
      </c>
    </row>
    <row r="399" spans="1:5" ht="12.75">
      <c r="A399" s="35" t="s">
        <v>56</v>
      </c>
      <c r="E399" s="39" t="s">
        <v>3834</v>
      </c>
    </row>
    <row r="400" spans="1:5" ht="12.75">
      <c r="A400" s="35" t="s">
        <v>57</v>
      </c>
      <c r="E400" s="40" t="s">
        <v>5</v>
      </c>
    </row>
    <row r="401" spans="1:5" ht="12.75">
      <c r="A401" t="s">
        <v>58</v>
      </c>
      <c r="E401" s="39" t="s">
        <v>3829</v>
      </c>
    </row>
    <row r="402" spans="1:16" ht="12.75">
      <c r="A402" t="s">
        <v>50</v>
      </c>
      <c s="34" t="s">
        <v>836</v>
      </c>
      <c s="34" t="s">
        <v>3835</v>
      </c>
      <c s="35" t="s">
        <v>5</v>
      </c>
      <c s="6" t="s">
        <v>3836</v>
      </c>
      <c s="36" t="s">
        <v>232</v>
      </c>
      <c s="37">
        <v>4</v>
      </c>
      <c s="36">
        <v>0</v>
      </c>
      <c s="36">
        <f>ROUND(G402*H402,6)</f>
      </c>
      <c r="L402" s="38">
        <v>0</v>
      </c>
      <c s="32">
        <f>ROUND(ROUND(L402,2)*ROUND(G402,3),2)</f>
      </c>
      <c s="36" t="s">
        <v>55</v>
      </c>
      <c>
        <f>(M402*21)/100</f>
      </c>
      <c t="s">
        <v>28</v>
      </c>
    </row>
    <row r="403" spans="1:5" ht="12.75">
      <c r="A403" s="35" t="s">
        <v>56</v>
      </c>
      <c r="E403" s="39" t="s">
        <v>3836</v>
      </c>
    </row>
    <row r="404" spans="1:5" ht="12.75">
      <c r="A404" s="35" t="s">
        <v>57</v>
      </c>
      <c r="E404" s="40" t="s">
        <v>5</v>
      </c>
    </row>
    <row r="405" spans="1:5" ht="12.75">
      <c r="A405" t="s">
        <v>58</v>
      </c>
      <c r="E405" s="39" t="s">
        <v>3832</v>
      </c>
    </row>
    <row r="406" spans="1:16" ht="12.75">
      <c r="A406" t="s">
        <v>50</v>
      </c>
      <c s="34" t="s">
        <v>840</v>
      </c>
      <c s="34" t="s">
        <v>3837</v>
      </c>
      <c s="35" t="s">
        <v>5</v>
      </c>
      <c s="6" t="s">
        <v>3838</v>
      </c>
      <c s="36" t="s">
        <v>232</v>
      </c>
      <c s="37">
        <v>4</v>
      </c>
      <c s="36">
        <v>0</v>
      </c>
      <c s="36">
        <f>ROUND(G406*H406,6)</f>
      </c>
      <c r="L406" s="38">
        <v>0</v>
      </c>
      <c s="32">
        <f>ROUND(ROUND(L406,2)*ROUND(G406,3),2)</f>
      </c>
      <c s="36" t="s">
        <v>55</v>
      </c>
      <c>
        <f>(M406*21)/100</f>
      </c>
      <c t="s">
        <v>28</v>
      </c>
    </row>
    <row r="407" spans="1:5" ht="12.75">
      <c r="A407" s="35" t="s">
        <v>56</v>
      </c>
      <c r="E407" s="39" t="s">
        <v>3838</v>
      </c>
    </row>
    <row r="408" spans="1:5" ht="12.75">
      <c r="A408" s="35" t="s">
        <v>57</v>
      </c>
      <c r="E408" s="40" t="s">
        <v>5</v>
      </c>
    </row>
    <row r="409" spans="1:5" ht="12.75">
      <c r="A409" t="s">
        <v>58</v>
      </c>
      <c r="E409" s="39" t="s">
        <v>3839</v>
      </c>
    </row>
    <row r="410" spans="1:16" ht="12.75">
      <c r="A410" t="s">
        <v>50</v>
      </c>
      <c s="34" t="s">
        <v>845</v>
      </c>
      <c s="34" t="s">
        <v>3840</v>
      </c>
      <c s="35" t="s">
        <v>5</v>
      </c>
      <c s="6" t="s">
        <v>3841</v>
      </c>
      <c s="36" t="s">
        <v>232</v>
      </c>
      <c s="37">
        <v>4</v>
      </c>
      <c s="36">
        <v>0</v>
      </c>
      <c s="36">
        <f>ROUND(G410*H410,6)</f>
      </c>
      <c r="L410" s="38">
        <v>0</v>
      </c>
      <c s="32">
        <f>ROUND(ROUND(L410,2)*ROUND(G410,3),2)</f>
      </c>
      <c s="36" t="s">
        <v>55</v>
      </c>
      <c>
        <f>(M410*21)/100</f>
      </c>
      <c t="s">
        <v>28</v>
      </c>
    </row>
    <row r="411" spans="1:5" ht="12.75">
      <c r="A411" s="35" t="s">
        <v>56</v>
      </c>
      <c r="E411" s="39" t="s">
        <v>3841</v>
      </c>
    </row>
    <row r="412" spans="1:5" ht="12.75">
      <c r="A412" s="35" t="s">
        <v>57</v>
      </c>
      <c r="E412" s="40" t="s">
        <v>5</v>
      </c>
    </row>
    <row r="413" spans="1:5" ht="12.75">
      <c r="A413" t="s">
        <v>58</v>
      </c>
      <c r="E413" s="39" t="s">
        <v>3842</v>
      </c>
    </row>
    <row r="414" spans="1:16" ht="12.75">
      <c r="A414" t="s">
        <v>50</v>
      </c>
      <c s="34" t="s">
        <v>850</v>
      </c>
      <c s="34" t="s">
        <v>3843</v>
      </c>
      <c s="35" t="s">
        <v>5</v>
      </c>
      <c s="6" t="s">
        <v>3844</v>
      </c>
      <c s="36" t="s">
        <v>232</v>
      </c>
      <c s="37">
        <v>6</v>
      </c>
      <c s="36">
        <v>0</v>
      </c>
      <c s="36">
        <f>ROUND(G414*H414,6)</f>
      </c>
      <c r="L414" s="38">
        <v>0</v>
      </c>
      <c s="32">
        <f>ROUND(ROUND(L414,2)*ROUND(G414,3),2)</f>
      </c>
      <c s="36" t="s">
        <v>55</v>
      </c>
      <c>
        <f>(M414*21)/100</f>
      </c>
      <c t="s">
        <v>28</v>
      </c>
    </row>
    <row r="415" spans="1:5" ht="12.75">
      <c r="A415" s="35" t="s">
        <v>56</v>
      </c>
      <c r="E415" s="39" t="s">
        <v>3844</v>
      </c>
    </row>
    <row r="416" spans="1:5" ht="12.75">
      <c r="A416" s="35" t="s">
        <v>57</v>
      </c>
      <c r="E416" s="40" t="s">
        <v>5</v>
      </c>
    </row>
    <row r="417" spans="1:5" ht="12.75">
      <c r="A417" t="s">
        <v>58</v>
      </c>
      <c r="E417" s="39" t="s">
        <v>3845</v>
      </c>
    </row>
    <row r="418" spans="1:16" ht="12.75">
      <c r="A418" t="s">
        <v>50</v>
      </c>
      <c s="34" t="s">
        <v>855</v>
      </c>
      <c s="34" t="s">
        <v>3846</v>
      </c>
      <c s="35" t="s">
        <v>5</v>
      </c>
      <c s="6" t="s">
        <v>3847</v>
      </c>
      <c s="36" t="s">
        <v>232</v>
      </c>
      <c s="37">
        <v>6</v>
      </c>
      <c s="36">
        <v>0</v>
      </c>
      <c s="36">
        <f>ROUND(G418*H418,6)</f>
      </c>
      <c r="L418" s="38">
        <v>0</v>
      </c>
      <c s="32">
        <f>ROUND(ROUND(L418,2)*ROUND(G418,3),2)</f>
      </c>
      <c s="36" t="s">
        <v>55</v>
      </c>
      <c>
        <f>(M418*21)/100</f>
      </c>
      <c t="s">
        <v>28</v>
      </c>
    </row>
    <row r="419" spans="1:5" ht="12.75">
      <c r="A419" s="35" t="s">
        <v>56</v>
      </c>
      <c r="E419" s="39" t="s">
        <v>3847</v>
      </c>
    </row>
    <row r="420" spans="1:5" ht="12.75">
      <c r="A420" s="35" t="s">
        <v>57</v>
      </c>
      <c r="E420" s="40" t="s">
        <v>5</v>
      </c>
    </row>
    <row r="421" spans="1:5" ht="12.75">
      <c r="A421" t="s">
        <v>58</v>
      </c>
      <c r="E421" s="39" t="s">
        <v>3832</v>
      </c>
    </row>
    <row r="422" spans="1:16" ht="12.75">
      <c r="A422" t="s">
        <v>50</v>
      </c>
      <c s="34" t="s">
        <v>858</v>
      </c>
      <c s="34" t="s">
        <v>3848</v>
      </c>
      <c s="35" t="s">
        <v>5</v>
      </c>
      <c s="6" t="s">
        <v>3849</v>
      </c>
      <c s="36" t="s">
        <v>232</v>
      </c>
      <c s="37">
        <v>1</v>
      </c>
      <c s="36">
        <v>0</v>
      </c>
      <c s="36">
        <f>ROUND(G422*H422,6)</f>
      </c>
      <c r="L422" s="38">
        <v>0</v>
      </c>
      <c s="32">
        <f>ROUND(ROUND(L422,2)*ROUND(G422,3),2)</f>
      </c>
      <c s="36" t="s">
        <v>55</v>
      </c>
      <c>
        <f>(M422*21)/100</f>
      </c>
      <c t="s">
        <v>28</v>
      </c>
    </row>
    <row r="423" spans="1:5" ht="12.75">
      <c r="A423" s="35" t="s">
        <v>56</v>
      </c>
      <c r="E423" s="39" t="s">
        <v>3849</v>
      </c>
    </row>
    <row r="424" spans="1:5" ht="12.75">
      <c r="A424" s="35" t="s">
        <v>57</v>
      </c>
      <c r="E424" s="40" t="s">
        <v>5</v>
      </c>
    </row>
    <row r="425" spans="1:5" ht="12.75">
      <c r="A425" t="s">
        <v>58</v>
      </c>
      <c r="E425" s="39" t="s">
        <v>3850</v>
      </c>
    </row>
    <row r="426" spans="1:16" ht="12.75">
      <c r="A426" t="s">
        <v>50</v>
      </c>
      <c s="34" t="s">
        <v>863</v>
      </c>
      <c s="34" t="s">
        <v>3851</v>
      </c>
      <c s="35" t="s">
        <v>5</v>
      </c>
      <c s="6" t="s">
        <v>3852</v>
      </c>
      <c s="36" t="s">
        <v>232</v>
      </c>
      <c s="37">
        <v>1</v>
      </c>
      <c s="36">
        <v>0</v>
      </c>
      <c s="36">
        <f>ROUND(G426*H426,6)</f>
      </c>
      <c r="L426" s="38">
        <v>0</v>
      </c>
      <c s="32">
        <f>ROUND(ROUND(L426,2)*ROUND(G426,3),2)</f>
      </c>
      <c s="36" t="s">
        <v>55</v>
      </c>
      <c>
        <f>(M426*21)/100</f>
      </c>
      <c t="s">
        <v>28</v>
      </c>
    </row>
    <row r="427" spans="1:5" ht="12.75">
      <c r="A427" s="35" t="s">
        <v>56</v>
      </c>
      <c r="E427" s="39" t="s">
        <v>3852</v>
      </c>
    </row>
    <row r="428" spans="1:5" ht="12.75">
      <c r="A428" s="35" t="s">
        <v>57</v>
      </c>
      <c r="E428" s="40" t="s">
        <v>5</v>
      </c>
    </row>
    <row r="429" spans="1:5" ht="12.75">
      <c r="A429" t="s">
        <v>58</v>
      </c>
      <c r="E429" s="39" t="s">
        <v>3853</v>
      </c>
    </row>
    <row r="430" spans="1:16" ht="12.75">
      <c r="A430" t="s">
        <v>50</v>
      </c>
      <c s="34" t="s">
        <v>866</v>
      </c>
      <c s="34" t="s">
        <v>3854</v>
      </c>
      <c s="35" t="s">
        <v>5</v>
      </c>
      <c s="6" t="s">
        <v>3855</v>
      </c>
      <c s="36" t="s">
        <v>232</v>
      </c>
      <c s="37">
        <v>27</v>
      </c>
      <c s="36">
        <v>0</v>
      </c>
      <c s="36">
        <f>ROUND(G430*H430,6)</f>
      </c>
      <c r="L430" s="38">
        <v>0</v>
      </c>
      <c s="32">
        <f>ROUND(ROUND(L430,2)*ROUND(G430,3),2)</f>
      </c>
      <c s="36" t="s">
        <v>55</v>
      </c>
      <c>
        <f>(M430*21)/100</f>
      </c>
      <c t="s">
        <v>28</v>
      </c>
    </row>
    <row r="431" spans="1:5" ht="12.75">
      <c r="A431" s="35" t="s">
        <v>56</v>
      </c>
      <c r="E431" s="39" t="s">
        <v>3855</v>
      </c>
    </row>
    <row r="432" spans="1:5" ht="12.75">
      <c r="A432" s="35" t="s">
        <v>57</v>
      </c>
      <c r="E432" s="40" t="s">
        <v>5</v>
      </c>
    </row>
    <row r="433" spans="1:5" ht="12.75">
      <c r="A433" t="s">
        <v>58</v>
      </c>
      <c r="E433" s="39" t="s">
        <v>3856</v>
      </c>
    </row>
    <row r="434" spans="1:16" ht="12.75">
      <c r="A434" t="s">
        <v>50</v>
      </c>
      <c s="34" t="s">
        <v>870</v>
      </c>
      <c s="34" t="s">
        <v>3857</v>
      </c>
      <c s="35" t="s">
        <v>5</v>
      </c>
      <c s="6" t="s">
        <v>3858</v>
      </c>
      <c s="36" t="s">
        <v>232</v>
      </c>
      <c s="37">
        <v>27</v>
      </c>
      <c s="36">
        <v>0</v>
      </c>
      <c s="36">
        <f>ROUND(G434*H434,6)</f>
      </c>
      <c r="L434" s="38">
        <v>0</v>
      </c>
      <c s="32">
        <f>ROUND(ROUND(L434,2)*ROUND(G434,3),2)</f>
      </c>
      <c s="36" t="s">
        <v>55</v>
      </c>
      <c>
        <f>(M434*21)/100</f>
      </c>
      <c t="s">
        <v>28</v>
      </c>
    </row>
    <row r="435" spans="1:5" ht="12.75">
      <c r="A435" s="35" t="s">
        <v>56</v>
      </c>
      <c r="E435" s="39" t="s">
        <v>3858</v>
      </c>
    </row>
    <row r="436" spans="1:5" ht="12.75">
      <c r="A436" s="35" t="s">
        <v>57</v>
      </c>
      <c r="E436" s="40" t="s">
        <v>5</v>
      </c>
    </row>
    <row r="437" spans="1:5" ht="12.75">
      <c r="A437" t="s">
        <v>58</v>
      </c>
      <c r="E437" s="39" t="s">
        <v>3832</v>
      </c>
    </row>
    <row r="438" spans="1:16" ht="12.75">
      <c r="A438" t="s">
        <v>50</v>
      </c>
      <c s="34" t="s">
        <v>874</v>
      </c>
      <c s="34" t="s">
        <v>3859</v>
      </c>
      <c s="35" t="s">
        <v>5</v>
      </c>
      <c s="6" t="s">
        <v>3860</v>
      </c>
      <c s="36" t="s">
        <v>232</v>
      </c>
      <c s="37">
        <v>3</v>
      </c>
      <c s="36">
        <v>0</v>
      </c>
      <c s="36">
        <f>ROUND(G438*H438,6)</f>
      </c>
      <c r="L438" s="38">
        <v>0</v>
      </c>
      <c s="32">
        <f>ROUND(ROUND(L438,2)*ROUND(G438,3),2)</f>
      </c>
      <c s="36" t="s">
        <v>55</v>
      </c>
      <c>
        <f>(M438*21)/100</f>
      </c>
      <c t="s">
        <v>28</v>
      </c>
    </row>
    <row r="439" spans="1:5" ht="12.75">
      <c r="A439" s="35" t="s">
        <v>56</v>
      </c>
      <c r="E439" s="39" t="s">
        <v>3860</v>
      </c>
    </row>
    <row r="440" spans="1:5" ht="12.75">
      <c r="A440" s="35" t="s">
        <v>57</v>
      </c>
      <c r="E440" s="40" t="s">
        <v>5</v>
      </c>
    </row>
    <row r="441" spans="1:5" ht="25.5">
      <c r="A441" t="s">
        <v>58</v>
      </c>
      <c r="E441" s="39" t="s">
        <v>3861</v>
      </c>
    </row>
    <row r="442" spans="1:16" ht="12.75">
      <c r="A442" t="s">
        <v>50</v>
      </c>
      <c s="34" t="s">
        <v>877</v>
      </c>
      <c s="34" t="s">
        <v>3862</v>
      </c>
      <c s="35" t="s">
        <v>5</v>
      </c>
      <c s="6" t="s">
        <v>3863</v>
      </c>
      <c s="36" t="s">
        <v>232</v>
      </c>
      <c s="37">
        <v>3</v>
      </c>
      <c s="36">
        <v>0</v>
      </c>
      <c s="36">
        <f>ROUND(G442*H442,6)</f>
      </c>
      <c r="L442" s="38">
        <v>0</v>
      </c>
      <c s="32">
        <f>ROUND(ROUND(L442,2)*ROUND(G442,3),2)</f>
      </c>
      <c s="36" t="s">
        <v>55</v>
      </c>
      <c>
        <f>(M442*21)/100</f>
      </c>
      <c t="s">
        <v>28</v>
      </c>
    </row>
    <row r="443" spans="1:5" ht="12.75">
      <c r="A443" s="35" t="s">
        <v>56</v>
      </c>
      <c r="E443" s="39" t="s">
        <v>3863</v>
      </c>
    </row>
    <row r="444" spans="1:5" ht="12.75">
      <c r="A444" s="35" t="s">
        <v>57</v>
      </c>
      <c r="E444" s="40" t="s">
        <v>5</v>
      </c>
    </row>
    <row r="445" spans="1:5" ht="12.75">
      <c r="A445" t="s">
        <v>58</v>
      </c>
      <c r="E445" s="39" t="s">
        <v>3832</v>
      </c>
    </row>
    <row r="446" spans="1:13" ht="12.75">
      <c r="A446" t="s">
        <v>47</v>
      </c>
      <c r="C446" s="31" t="s">
        <v>3864</v>
      </c>
      <c r="E446" s="33" t="s">
        <v>3865</v>
      </c>
      <c r="J446" s="32">
        <f>0</f>
      </c>
      <c s="32">
        <f>0</f>
      </c>
      <c s="32">
        <f>0+L447+L451+L455+L459+L463+L467+L471+L475+L479+L483+L487+L491+L495+L499+L503+L507+L511+L515+L519+L523</f>
      </c>
      <c s="32">
        <f>0+M447+M451+M455+M459+M463+M467+M471+M475+M479+M483+M487+M491+M495+M499+M503+M507+M511+M515+M519+M523</f>
      </c>
    </row>
    <row r="447" spans="1:16" ht="25.5">
      <c r="A447" t="s">
        <v>50</v>
      </c>
      <c s="34" t="s">
        <v>881</v>
      </c>
      <c s="34" t="s">
        <v>3866</v>
      </c>
      <c s="35" t="s">
        <v>5</v>
      </c>
      <c s="6" t="s">
        <v>3867</v>
      </c>
      <c s="36" t="s">
        <v>232</v>
      </c>
      <c s="37">
        <v>4</v>
      </c>
      <c s="36">
        <v>0</v>
      </c>
      <c s="36">
        <f>ROUND(G447*H447,6)</f>
      </c>
      <c r="L447" s="38">
        <v>0</v>
      </c>
      <c s="32">
        <f>ROUND(ROUND(L447,2)*ROUND(G447,3),2)</f>
      </c>
      <c s="36" t="s">
        <v>55</v>
      </c>
      <c>
        <f>(M447*21)/100</f>
      </c>
      <c t="s">
        <v>28</v>
      </c>
    </row>
    <row r="448" spans="1:5" ht="25.5">
      <c r="A448" s="35" t="s">
        <v>56</v>
      </c>
      <c r="E448" s="39" t="s">
        <v>3867</v>
      </c>
    </row>
    <row r="449" spans="1:5" ht="12.75">
      <c r="A449" s="35" t="s">
        <v>57</v>
      </c>
      <c r="E449" s="40" t="s">
        <v>5</v>
      </c>
    </row>
    <row r="450" spans="1:5" ht="38.25">
      <c r="A450" t="s">
        <v>58</v>
      </c>
      <c r="E450" s="39" t="s">
        <v>3868</v>
      </c>
    </row>
    <row r="451" spans="1:16" ht="12.75">
      <c r="A451" t="s">
        <v>50</v>
      </c>
      <c s="34" t="s">
        <v>885</v>
      </c>
      <c s="34" t="s">
        <v>3869</v>
      </c>
      <c s="35" t="s">
        <v>5</v>
      </c>
      <c s="6" t="s">
        <v>3870</v>
      </c>
      <c s="36" t="s">
        <v>232</v>
      </c>
      <c s="37">
        <v>4</v>
      </c>
      <c s="36">
        <v>0</v>
      </c>
      <c s="36">
        <f>ROUND(G451*H451,6)</f>
      </c>
      <c r="L451" s="38">
        <v>0</v>
      </c>
      <c s="32">
        <f>ROUND(ROUND(L451,2)*ROUND(G451,3),2)</f>
      </c>
      <c s="36" t="s">
        <v>55</v>
      </c>
      <c>
        <f>(M451*21)/100</f>
      </c>
      <c t="s">
        <v>28</v>
      </c>
    </row>
    <row r="452" spans="1:5" ht="12.75">
      <c r="A452" s="35" t="s">
        <v>56</v>
      </c>
      <c r="E452" s="39" t="s">
        <v>3870</v>
      </c>
    </row>
    <row r="453" spans="1:5" ht="12.75">
      <c r="A453" s="35" t="s">
        <v>57</v>
      </c>
      <c r="E453" s="40" t="s">
        <v>5</v>
      </c>
    </row>
    <row r="454" spans="1:5" ht="12.75">
      <c r="A454" t="s">
        <v>58</v>
      </c>
      <c r="E454" s="39" t="s">
        <v>3871</v>
      </c>
    </row>
    <row r="455" spans="1:16" ht="25.5">
      <c r="A455" t="s">
        <v>50</v>
      </c>
      <c s="34" t="s">
        <v>888</v>
      </c>
      <c s="34" t="s">
        <v>3872</v>
      </c>
      <c s="35" t="s">
        <v>5</v>
      </c>
      <c s="6" t="s">
        <v>3873</v>
      </c>
      <c s="36" t="s">
        <v>232</v>
      </c>
      <c s="37">
        <v>2</v>
      </c>
      <c s="36">
        <v>0</v>
      </c>
      <c s="36">
        <f>ROUND(G455*H455,6)</f>
      </c>
      <c r="L455" s="38">
        <v>0</v>
      </c>
      <c s="32">
        <f>ROUND(ROUND(L455,2)*ROUND(G455,3),2)</f>
      </c>
      <c s="36" t="s">
        <v>55</v>
      </c>
      <c>
        <f>(M455*21)/100</f>
      </c>
      <c t="s">
        <v>28</v>
      </c>
    </row>
    <row r="456" spans="1:5" ht="25.5">
      <c r="A456" s="35" t="s">
        <v>56</v>
      </c>
      <c r="E456" s="39" t="s">
        <v>3873</v>
      </c>
    </row>
    <row r="457" spans="1:5" ht="12.75">
      <c r="A457" s="35" t="s">
        <v>57</v>
      </c>
      <c r="E457" s="40" t="s">
        <v>5</v>
      </c>
    </row>
    <row r="458" spans="1:5" ht="25.5">
      <c r="A458" t="s">
        <v>58</v>
      </c>
      <c r="E458" s="39" t="s">
        <v>3874</v>
      </c>
    </row>
    <row r="459" spans="1:16" ht="12.75">
      <c r="A459" t="s">
        <v>50</v>
      </c>
      <c s="34" t="s">
        <v>893</v>
      </c>
      <c s="34" t="s">
        <v>3875</v>
      </c>
      <c s="35" t="s">
        <v>5</v>
      </c>
      <c s="6" t="s">
        <v>3876</v>
      </c>
      <c s="36" t="s">
        <v>232</v>
      </c>
      <c s="37">
        <v>2</v>
      </c>
      <c s="36">
        <v>0</v>
      </c>
      <c s="36">
        <f>ROUND(G459*H459,6)</f>
      </c>
      <c r="L459" s="38">
        <v>0</v>
      </c>
      <c s="32">
        <f>ROUND(ROUND(L459,2)*ROUND(G459,3),2)</f>
      </c>
      <c s="36" t="s">
        <v>55</v>
      </c>
      <c>
        <f>(M459*21)/100</f>
      </c>
      <c t="s">
        <v>28</v>
      </c>
    </row>
    <row r="460" spans="1:5" ht="12.75">
      <c r="A460" s="35" t="s">
        <v>56</v>
      </c>
      <c r="E460" s="39" t="s">
        <v>3876</v>
      </c>
    </row>
    <row r="461" spans="1:5" ht="12.75">
      <c r="A461" s="35" t="s">
        <v>57</v>
      </c>
      <c r="E461" s="40" t="s">
        <v>5</v>
      </c>
    </row>
    <row r="462" spans="1:5" ht="12.75">
      <c r="A462" t="s">
        <v>58</v>
      </c>
      <c r="E462" s="39" t="s">
        <v>3877</v>
      </c>
    </row>
    <row r="463" spans="1:16" ht="25.5">
      <c r="A463" t="s">
        <v>50</v>
      </c>
      <c s="34" t="s">
        <v>896</v>
      </c>
      <c s="34" t="s">
        <v>3878</v>
      </c>
      <c s="35" t="s">
        <v>5</v>
      </c>
      <c s="6" t="s">
        <v>3879</v>
      </c>
      <c s="36" t="s">
        <v>232</v>
      </c>
      <c s="37">
        <v>10</v>
      </c>
      <c s="36">
        <v>0</v>
      </c>
      <c s="36">
        <f>ROUND(G463*H463,6)</f>
      </c>
      <c r="L463" s="38">
        <v>0</v>
      </c>
      <c s="32">
        <f>ROUND(ROUND(L463,2)*ROUND(G463,3),2)</f>
      </c>
      <c s="36" t="s">
        <v>55</v>
      </c>
      <c>
        <f>(M463*21)/100</f>
      </c>
      <c t="s">
        <v>28</v>
      </c>
    </row>
    <row r="464" spans="1:5" ht="25.5">
      <c r="A464" s="35" t="s">
        <v>56</v>
      </c>
      <c r="E464" s="39" t="s">
        <v>3879</v>
      </c>
    </row>
    <row r="465" spans="1:5" ht="12.75">
      <c r="A465" s="35" t="s">
        <v>57</v>
      </c>
      <c r="E465" s="40" t="s">
        <v>5</v>
      </c>
    </row>
    <row r="466" spans="1:5" ht="25.5">
      <c r="A466" t="s">
        <v>58</v>
      </c>
      <c r="E466" s="39" t="s">
        <v>3880</v>
      </c>
    </row>
    <row r="467" spans="1:16" ht="12.75">
      <c r="A467" t="s">
        <v>50</v>
      </c>
      <c s="34" t="s">
        <v>900</v>
      </c>
      <c s="34" t="s">
        <v>3881</v>
      </c>
      <c s="35" t="s">
        <v>5</v>
      </c>
      <c s="6" t="s">
        <v>3882</v>
      </c>
      <c s="36" t="s">
        <v>232</v>
      </c>
      <c s="37">
        <v>10</v>
      </c>
      <c s="36">
        <v>0</v>
      </c>
      <c s="36">
        <f>ROUND(G467*H467,6)</f>
      </c>
      <c r="L467" s="38">
        <v>0</v>
      </c>
      <c s="32">
        <f>ROUND(ROUND(L467,2)*ROUND(G467,3),2)</f>
      </c>
      <c s="36" t="s">
        <v>55</v>
      </c>
      <c>
        <f>(M467*21)/100</f>
      </c>
      <c t="s">
        <v>28</v>
      </c>
    </row>
    <row r="468" spans="1:5" ht="12.75">
      <c r="A468" s="35" t="s">
        <v>56</v>
      </c>
      <c r="E468" s="39" t="s">
        <v>3882</v>
      </c>
    </row>
    <row r="469" spans="1:5" ht="12.75">
      <c r="A469" s="35" t="s">
        <v>57</v>
      </c>
      <c r="E469" s="40" t="s">
        <v>5</v>
      </c>
    </row>
    <row r="470" spans="1:5" ht="12.75">
      <c r="A470" t="s">
        <v>58</v>
      </c>
      <c r="E470" s="39" t="s">
        <v>3883</v>
      </c>
    </row>
    <row r="471" spans="1:16" ht="25.5">
      <c r="A471" t="s">
        <v>50</v>
      </c>
      <c s="34" t="s">
        <v>903</v>
      </c>
      <c s="34" t="s">
        <v>3884</v>
      </c>
      <c s="35" t="s">
        <v>5</v>
      </c>
      <c s="6" t="s">
        <v>3885</v>
      </c>
      <c s="36" t="s">
        <v>232</v>
      </c>
      <c s="37">
        <v>15</v>
      </c>
      <c s="36">
        <v>0</v>
      </c>
      <c s="36">
        <f>ROUND(G471*H471,6)</f>
      </c>
      <c r="L471" s="38">
        <v>0</v>
      </c>
      <c s="32">
        <f>ROUND(ROUND(L471,2)*ROUND(G471,3),2)</f>
      </c>
      <c s="36" t="s">
        <v>55</v>
      </c>
      <c>
        <f>(M471*21)/100</f>
      </c>
      <c t="s">
        <v>28</v>
      </c>
    </row>
    <row r="472" spans="1:5" ht="25.5">
      <c r="A472" s="35" t="s">
        <v>56</v>
      </c>
      <c r="E472" s="39" t="s">
        <v>3885</v>
      </c>
    </row>
    <row r="473" spans="1:5" ht="12.75">
      <c r="A473" s="35" t="s">
        <v>57</v>
      </c>
      <c r="E473" s="40" t="s">
        <v>5</v>
      </c>
    </row>
    <row r="474" spans="1:5" ht="25.5">
      <c r="A474" t="s">
        <v>58</v>
      </c>
      <c r="E474" s="39" t="s">
        <v>3886</v>
      </c>
    </row>
    <row r="475" spans="1:16" ht="25.5">
      <c r="A475" t="s">
        <v>50</v>
      </c>
      <c s="34" t="s">
        <v>906</v>
      </c>
      <c s="34" t="s">
        <v>3887</v>
      </c>
      <c s="35" t="s">
        <v>5</v>
      </c>
      <c s="6" t="s">
        <v>3888</v>
      </c>
      <c s="36" t="s">
        <v>232</v>
      </c>
      <c s="37">
        <v>15</v>
      </c>
      <c s="36">
        <v>0</v>
      </c>
      <c s="36">
        <f>ROUND(G475*H475,6)</f>
      </c>
      <c r="L475" s="38">
        <v>0</v>
      </c>
      <c s="32">
        <f>ROUND(ROUND(L475,2)*ROUND(G475,3),2)</f>
      </c>
      <c s="36" t="s">
        <v>55</v>
      </c>
      <c>
        <f>(M475*21)/100</f>
      </c>
      <c t="s">
        <v>28</v>
      </c>
    </row>
    <row r="476" spans="1:5" ht="25.5">
      <c r="A476" s="35" t="s">
        <v>56</v>
      </c>
      <c r="E476" s="39" t="s">
        <v>3888</v>
      </c>
    </row>
    <row r="477" spans="1:5" ht="12.75">
      <c r="A477" s="35" t="s">
        <v>57</v>
      </c>
      <c r="E477" s="40" t="s">
        <v>5</v>
      </c>
    </row>
    <row r="478" spans="1:5" ht="25.5">
      <c r="A478" t="s">
        <v>58</v>
      </c>
      <c r="E478" s="39" t="s">
        <v>3889</v>
      </c>
    </row>
    <row r="479" spans="1:16" ht="12.75">
      <c r="A479" t="s">
        <v>50</v>
      </c>
      <c s="34" t="s">
        <v>911</v>
      </c>
      <c s="34" t="s">
        <v>3890</v>
      </c>
      <c s="35" t="s">
        <v>5</v>
      </c>
      <c s="6" t="s">
        <v>3891</v>
      </c>
      <c s="36" t="s">
        <v>232</v>
      </c>
      <c s="37">
        <v>30</v>
      </c>
      <c s="36">
        <v>0</v>
      </c>
      <c s="36">
        <f>ROUND(G479*H479,6)</f>
      </c>
      <c r="L479" s="38">
        <v>0</v>
      </c>
      <c s="32">
        <f>ROUND(ROUND(L479,2)*ROUND(G479,3),2)</f>
      </c>
      <c s="36" t="s">
        <v>55</v>
      </c>
      <c>
        <f>(M479*21)/100</f>
      </c>
      <c t="s">
        <v>28</v>
      </c>
    </row>
    <row r="480" spans="1:5" ht="12.75">
      <c r="A480" s="35" t="s">
        <v>56</v>
      </c>
      <c r="E480" s="39" t="s">
        <v>3891</v>
      </c>
    </row>
    <row r="481" spans="1:5" ht="12.75">
      <c r="A481" s="35" t="s">
        <v>57</v>
      </c>
      <c r="E481" s="40" t="s">
        <v>5</v>
      </c>
    </row>
    <row r="482" spans="1:5" ht="25.5">
      <c r="A482" t="s">
        <v>58</v>
      </c>
      <c r="E482" s="39" t="s">
        <v>3892</v>
      </c>
    </row>
    <row r="483" spans="1:16" ht="12.75">
      <c r="A483" t="s">
        <v>50</v>
      </c>
      <c s="34" t="s">
        <v>916</v>
      </c>
      <c s="34" t="s">
        <v>3893</v>
      </c>
      <c s="35" t="s">
        <v>5</v>
      </c>
      <c s="6" t="s">
        <v>3894</v>
      </c>
      <c s="36" t="s">
        <v>232</v>
      </c>
      <c s="37">
        <v>30</v>
      </c>
      <c s="36">
        <v>0</v>
      </c>
      <c s="36">
        <f>ROUND(G483*H483,6)</f>
      </c>
      <c r="L483" s="38">
        <v>0</v>
      </c>
      <c s="32">
        <f>ROUND(ROUND(L483,2)*ROUND(G483,3),2)</f>
      </c>
      <c s="36" t="s">
        <v>55</v>
      </c>
      <c>
        <f>(M483*21)/100</f>
      </c>
      <c t="s">
        <v>28</v>
      </c>
    </row>
    <row r="484" spans="1:5" ht="12.75">
      <c r="A484" s="35" t="s">
        <v>56</v>
      </c>
      <c r="E484" s="39" t="s">
        <v>3894</v>
      </c>
    </row>
    <row r="485" spans="1:5" ht="12.75">
      <c r="A485" s="35" t="s">
        <v>57</v>
      </c>
      <c r="E485" s="40" t="s">
        <v>5</v>
      </c>
    </row>
    <row r="486" spans="1:5" ht="12.75">
      <c r="A486" t="s">
        <v>58</v>
      </c>
      <c r="E486" s="39" t="s">
        <v>3895</v>
      </c>
    </row>
    <row r="487" spans="1:16" ht="12.75">
      <c r="A487" t="s">
        <v>50</v>
      </c>
      <c s="34" t="s">
        <v>919</v>
      </c>
      <c s="34" t="s">
        <v>3896</v>
      </c>
      <c s="35" t="s">
        <v>5</v>
      </c>
      <c s="6" t="s">
        <v>3891</v>
      </c>
      <c s="36" t="s">
        <v>232</v>
      </c>
      <c s="37">
        <v>40</v>
      </c>
      <c s="36">
        <v>0</v>
      </c>
      <c s="36">
        <f>ROUND(G487*H487,6)</f>
      </c>
      <c r="L487" s="38">
        <v>0</v>
      </c>
      <c s="32">
        <f>ROUND(ROUND(L487,2)*ROUND(G487,3),2)</f>
      </c>
      <c s="36" t="s">
        <v>55</v>
      </c>
      <c>
        <f>(M487*21)/100</f>
      </c>
      <c t="s">
        <v>28</v>
      </c>
    </row>
    <row r="488" spans="1:5" ht="12.75">
      <c r="A488" s="35" t="s">
        <v>56</v>
      </c>
      <c r="E488" s="39" t="s">
        <v>3891</v>
      </c>
    </row>
    <row r="489" spans="1:5" ht="12.75">
      <c r="A489" s="35" t="s">
        <v>57</v>
      </c>
      <c r="E489" s="40" t="s">
        <v>5</v>
      </c>
    </row>
    <row r="490" spans="1:5" ht="25.5">
      <c r="A490" t="s">
        <v>58</v>
      </c>
      <c r="E490" s="39" t="s">
        <v>3897</v>
      </c>
    </row>
    <row r="491" spans="1:16" ht="12.75">
      <c r="A491" t="s">
        <v>50</v>
      </c>
      <c s="34" t="s">
        <v>923</v>
      </c>
      <c s="34" t="s">
        <v>3898</v>
      </c>
      <c s="35" t="s">
        <v>5</v>
      </c>
      <c s="6" t="s">
        <v>3894</v>
      </c>
      <c s="36" t="s">
        <v>232</v>
      </c>
      <c s="37">
        <v>40</v>
      </c>
      <c s="36">
        <v>0</v>
      </c>
      <c s="36">
        <f>ROUND(G491*H491,6)</f>
      </c>
      <c r="L491" s="38">
        <v>0</v>
      </c>
      <c s="32">
        <f>ROUND(ROUND(L491,2)*ROUND(G491,3),2)</f>
      </c>
      <c s="36" t="s">
        <v>55</v>
      </c>
      <c>
        <f>(M491*21)/100</f>
      </c>
      <c t="s">
        <v>28</v>
      </c>
    </row>
    <row r="492" spans="1:5" ht="12.75">
      <c r="A492" s="35" t="s">
        <v>56</v>
      </c>
      <c r="E492" s="39" t="s">
        <v>3894</v>
      </c>
    </row>
    <row r="493" spans="1:5" ht="12.75">
      <c r="A493" s="35" t="s">
        <v>57</v>
      </c>
      <c r="E493" s="40" t="s">
        <v>5</v>
      </c>
    </row>
    <row r="494" spans="1:5" ht="12.75">
      <c r="A494" t="s">
        <v>58</v>
      </c>
      <c r="E494" s="39" t="s">
        <v>3895</v>
      </c>
    </row>
    <row r="495" spans="1:16" ht="25.5">
      <c r="A495" t="s">
        <v>50</v>
      </c>
      <c s="34" t="s">
        <v>927</v>
      </c>
      <c s="34" t="s">
        <v>3899</v>
      </c>
      <c s="35" t="s">
        <v>5</v>
      </c>
      <c s="6" t="s">
        <v>3900</v>
      </c>
      <c s="36" t="s">
        <v>232</v>
      </c>
      <c s="37">
        <v>5</v>
      </c>
      <c s="36">
        <v>0</v>
      </c>
      <c s="36">
        <f>ROUND(G495*H495,6)</f>
      </c>
      <c r="L495" s="38">
        <v>0</v>
      </c>
      <c s="32">
        <f>ROUND(ROUND(L495,2)*ROUND(G495,3),2)</f>
      </c>
      <c s="36" t="s">
        <v>55</v>
      </c>
      <c>
        <f>(M495*21)/100</f>
      </c>
      <c t="s">
        <v>28</v>
      </c>
    </row>
    <row r="496" spans="1:5" ht="25.5">
      <c r="A496" s="35" t="s">
        <v>56</v>
      </c>
      <c r="E496" s="39" t="s">
        <v>3900</v>
      </c>
    </row>
    <row r="497" spans="1:5" ht="12.75">
      <c r="A497" s="35" t="s">
        <v>57</v>
      </c>
      <c r="E497" s="40" t="s">
        <v>5</v>
      </c>
    </row>
    <row r="498" spans="1:5" ht="38.25">
      <c r="A498" t="s">
        <v>58</v>
      </c>
      <c r="E498" s="39" t="s">
        <v>3901</v>
      </c>
    </row>
    <row r="499" spans="1:16" ht="25.5">
      <c r="A499" t="s">
        <v>50</v>
      </c>
      <c s="34" t="s">
        <v>932</v>
      </c>
      <c s="34" t="s">
        <v>3902</v>
      </c>
      <c s="35" t="s">
        <v>5</v>
      </c>
      <c s="6" t="s">
        <v>3903</v>
      </c>
      <c s="36" t="s">
        <v>232</v>
      </c>
      <c s="37">
        <v>5</v>
      </c>
      <c s="36">
        <v>0</v>
      </c>
      <c s="36">
        <f>ROUND(G499*H499,6)</f>
      </c>
      <c r="L499" s="38">
        <v>0</v>
      </c>
      <c s="32">
        <f>ROUND(ROUND(L499,2)*ROUND(G499,3),2)</f>
      </c>
      <c s="36" t="s">
        <v>55</v>
      </c>
      <c>
        <f>(M499*21)/100</f>
      </c>
      <c t="s">
        <v>28</v>
      </c>
    </row>
    <row r="500" spans="1:5" ht="25.5">
      <c r="A500" s="35" t="s">
        <v>56</v>
      </c>
      <c r="E500" s="39" t="s">
        <v>3903</v>
      </c>
    </row>
    <row r="501" spans="1:5" ht="12.75">
      <c r="A501" s="35" t="s">
        <v>57</v>
      </c>
      <c r="E501" s="40" t="s">
        <v>5</v>
      </c>
    </row>
    <row r="502" spans="1:5" ht="12.75">
      <c r="A502" t="s">
        <v>58</v>
      </c>
      <c r="E502" s="39" t="s">
        <v>3895</v>
      </c>
    </row>
    <row r="503" spans="1:16" ht="25.5">
      <c r="A503" t="s">
        <v>50</v>
      </c>
      <c s="34" t="s">
        <v>935</v>
      </c>
      <c s="34" t="s">
        <v>3904</v>
      </c>
      <c s="35" t="s">
        <v>5</v>
      </c>
      <c s="6" t="s">
        <v>3905</v>
      </c>
      <c s="36" t="s">
        <v>232</v>
      </c>
      <c s="37">
        <v>34</v>
      </c>
      <c s="36">
        <v>0</v>
      </c>
      <c s="36">
        <f>ROUND(G503*H503,6)</f>
      </c>
      <c r="L503" s="38">
        <v>0</v>
      </c>
      <c s="32">
        <f>ROUND(ROUND(L503,2)*ROUND(G503,3),2)</f>
      </c>
      <c s="36" t="s">
        <v>55</v>
      </c>
      <c>
        <f>(M503*21)/100</f>
      </c>
      <c t="s">
        <v>28</v>
      </c>
    </row>
    <row r="504" spans="1:5" ht="25.5">
      <c r="A504" s="35" t="s">
        <v>56</v>
      </c>
      <c r="E504" s="39" t="s">
        <v>3905</v>
      </c>
    </row>
    <row r="505" spans="1:5" ht="12.75">
      <c r="A505" s="35" t="s">
        <v>57</v>
      </c>
      <c r="E505" s="40" t="s">
        <v>5</v>
      </c>
    </row>
    <row r="506" spans="1:5" ht="38.25">
      <c r="A506" t="s">
        <v>58</v>
      </c>
      <c r="E506" s="39" t="s">
        <v>3906</v>
      </c>
    </row>
    <row r="507" spans="1:16" ht="25.5">
      <c r="A507" t="s">
        <v>50</v>
      </c>
      <c s="34" t="s">
        <v>939</v>
      </c>
      <c s="34" t="s">
        <v>3907</v>
      </c>
      <c s="35" t="s">
        <v>5</v>
      </c>
      <c s="6" t="s">
        <v>3908</v>
      </c>
      <c s="36" t="s">
        <v>232</v>
      </c>
      <c s="37">
        <v>34</v>
      </c>
      <c s="36">
        <v>0</v>
      </c>
      <c s="36">
        <f>ROUND(G507*H507,6)</f>
      </c>
      <c r="L507" s="38">
        <v>0</v>
      </c>
      <c s="32">
        <f>ROUND(ROUND(L507,2)*ROUND(G507,3),2)</f>
      </c>
      <c s="36" t="s">
        <v>55</v>
      </c>
      <c>
        <f>(M507*21)/100</f>
      </c>
      <c t="s">
        <v>28</v>
      </c>
    </row>
    <row r="508" spans="1:5" ht="25.5">
      <c r="A508" s="35" t="s">
        <v>56</v>
      </c>
      <c r="E508" s="39" t="s">
        <v>3908</v>
      </c>
    </row>
    <row r="509" spans="1:5" ht="12.75">
      <c r="A509" s="35" t="s">
        <v>57</v>
      </c>
      <c r="E509" s="40" t="s">
        <v>5</v>
      </c>
    </row>
    <row r="510" spans="1:5" ht="12.75">
      <c r="A510" t="s">
        <v>58</v>
      </c>
      <c r="E510" s="39" t="s">
        <v>3909</v>
      </c>
    </row>
    <row r="511" spans="1:16" ht="12.75">
      <c r="A511" t="s">
        <v>50</v>
      </c>
      <c s="34" t="s">
        <v>942</v>
      </c>
      <c s="34" t="s">
        <v>3910</v>
      </c>
      <c s="35" t="s">
        <v>5</v>
      </c>
      <c s="6" t="s">
        <v>3911</v>
      </c>
      <c s="36" t="s">
        <v>232</v>
      </c>
      <c s="37">
        <v>10</v>
      </c>
      <c s="36">
        <v>0</v>
      </c>
      <c s="36">
        <f>ROUND(G511*H511,6)</f>
      </c>
      <c r="L511" s="38">
        <v>0</v>
      </c>
      <c s="32">
        <f>ROUND(ROUND(L511,2)*ROUND(G511,3),2)</f>
      </c>
      <c s="36" t="s">
        <v>55</v>
      </c>
      <c>
        <f>(M511*21)/100</f>
      </c>
      <c t="s">
        <v>28</v>
      </c>
    </row>
    <row r="512" spans="1:5" ht="12.75">
      <c r="A512" s="35" t="s">
        <v>56</v>
      </c>
      <c r="E512" s="39" t="s">
        <v>3911</v>
      </c>
    </row>
    <row r="513" spans="1:5" ht="12.75">
      <c r="A513" s="35" t="s">
        <v>57</v>
      </c>
      <c r="E513" s="40" t="s">
        <v>5</v>
      </c>
    </row>
    <row r="514" spans="1:5" ht="51">
      <c r="A514" t="s">
        <v>58</v>
      </c>
      <c r="E514" s="39" t="s">
        <v>3912</v>
      </c>
    </row>
    <row r="515" spans="1:16" ht="12.75">
      <c r="A515" t="s">
        <v>50</v>
      </c>
      <c s="34" t="s">
        <v>946</v>
      </c>
      <c s="34" t="s">
        <v>3913</v>
      </c>
      <c s="35" t="s">
        <v>5</v>
      </c>
      <c s="6" t="s">
        <v>3914</v>
      </c>
      <c s="36" t="s">
        <v>232</v>
      </c>
      <c s="37">
        <v>10</v>
      </c>
      <c s="36">
        <v>0</v>
      </c>
      <c s="36">
        <f>ROUND(G515*H515,6)</f>
      </c>
      <c r="L515" s="38">
        <v>0</v>
      </c>
      <c s="32">
        <f>ROUND(ROUND(L515,2)*ROUND(G515,3),2)</f>
      </c>
      <c s="36" t="s">
        <v>55</v>
      </c>
      <c>
        <f>(M515*21)/100</f>
      </c>
      <c t="s">
        <v>28</v>
      </c>
    </row>
    <row r="516" spans="1:5" ht="12.75">
      <c r="A516" s="35" t="s">
        <v>56</v>
      </c>
      <c r="E516" s="39" t="s">
        <v>3914</v>
      </c>
    </row>
    <row r="517" spans="1:5" ht="12.75">
      <c r="A517" s="35" t="s">
        <v>57</v>
      </c>
      <c r="E517" s="40" t="s">
        <v>5</v>
      </c>
    </row>
    <row r="518" spans="1:5" ht="12.75">
      <c r="A518" t="s">
        <v>58</v>
      </c>
      <c r="E518" s="39" t="s">
        <v>3915</v>
      </c>
    </row>
    <row r="519" spans="1:16" ht="12.75">
      <c r="A519" t="s">
        <v>50</v>
      </c>
      <c s="34" t="s">
        <v>950</v>
      </c>
      <c s="34" t="s">
        <v>3916</v>
      </c>
      <c s="35" t="s">
        <v>5</v>
      </c>
      <c s="6" t="s">
        <v>3917</v>
      </c>
      <c s="36" t="s">
        <v>232</v>
      </c>
      <c s="37">
        <v>6</v>
      </c>
      <c s="36">
        <v>0</v>
      </c>
      <c s="36">
        <f>ROUND(G519*H519,6)</f>
      </c>
      <c r="L519" s="38">
        <v>0</v>
      </c>
      <c s="32">
        <f>ROUND(ROUND(L519,2)*ROUND(G519,3),2)</f>
      </c>
      <c s="36" t="s">
        <v>55</v>
      </c>
      <c>
        <f>(M519*21)/100</f>
      </c>
      <c t="s">
        <v>28</v>
      </c>
    </row>
    <row r="520" spans="1:5" ht="12.75">
      <c r="A520" s="35" t="s">
        <v>56</v>
      </c>
      <c r="E520" s="39" t="s">
        <v>3917</v>
      </c>
    </row>
    <row r="521" spans="1:5" ht="12.75">
      <c r="A521" s="35" t="s">
        <v>57</v>
      </c>
      <c r="E521" s="40" t="s">
        <v>5</v>
      </c>
    </row>
    <row r="522" spans="1:5" ht="51">
      <c r="A522" t="s">
        <v>58</v>
      </c>
      <c r="E522" s="39" t="s">
        <v>3918</v>
      </c>
    </row>
    <row r="523" spans="1:16" ht="12.75">
      <c r="A523" t="s">
        <v>50</v>
      </c>
      <c s="34" t="s">
        <v>1716</v>
      </c>
      <c s="34" t="s">
        <v>3919</v>
      </c>
      <c s="35" t="s">
        <v>5</v>
      </c>
      <c s="6" t="s">
        <v>3920</v>
      </c>
      <c s="36" t="s">
        <v>232</v>
      </c>
      <c s="37">
        <v>6</v>
      </c>
      <c s="36">
        <v>0</v>
      </c>
      <c s="36">
        <f>ROUND(G523*H523,6)</f>
      </c>
      <c r="L523" s="38">
        <v>0</v>
      </c>
      <c s="32">
        <f>ROUND(ROUND(L523,2)*ROUND(G523,3),2)</f>
      </c>
      <c s="36" t="s">
        <v>55</v>
      </c>
      <c>
        <f>(M523*21)/100</f>
      </c>
      <c t="s">
        <v>28</v>
      </c>
    </row>
    <row r="524" spans="1:5" ht="12.75">
      <c r="A524" s="35" t="s">
        <v>56</v>
      </c>
      <c r="E524" s="39" t="s">
        <v>3920</v>
      </c>
    </row>
    <row r="525" spans="1:5" ht="12.75">
      <c r="A525" s="35" t="s">
        <v>57</v>
      </c>
      <c r="E525" s="40" t="s">
        <v>5</v>
      </c>
    </row>
    <row r="526" spans="1:5" ht="12.75">
      <c r="A526" t="s">
        <v>58</v>
      </c>
      <c r="E526" s="39" t="s">
        <v>3921</v>
      </c>
    </row>
    <row r="527" spans="1:13" ht="12.75">
      <c r="A527" t="s">
        <v>47</v>
      </c>
      <c r="C527" s="31" t="s">
        <v>3922</v>
      </c>
      <c r="E527" s="33" t="s">
        <v>3923</v>
      </c>
      <c r="J527" s="32">
        <f>0</f>
      </c>
      <c s="32">
        <f>0</f>
      </c>
      <c s="32">
        <f>0+L528+L532+L536+L540+L544+L548+L552+L556+L560+L564+L568+L572+L576+L580+L584+L588+L592+L596+L600+L604+L608+L612+L616+L620</f>
      </c>
      <c s="32">
        <f>0+M528+M532+M536+M540+M544+M548+M552+M556+M560+M564+M568+M572+M576+M580+M584+M588+M592+M596+M600+M604+M608+M612+M616+M620</f>
      </c>
    </row>
    <row r="528" spans="1:16" ht="12.75">
      <c r="A528" t="s">
        <v>50</v>
      </c>
      <c s="34" t="s">
        <v>1721</v>
      </c>
      <c s="34" t="s">
        <v>3924</v>
      </c>
      <c s="35" t="s">
        <v>5</v>
      </c>
      <c s="6" t="s">
        <v>3925</v>
      </c>
      <c s="36" t="s">
        <v>232</v>
      </c>
      <c s="37">
        <v>150</v>
      </c>
      <c s="36">
        <v>0</v>
      </c>
      <c s="36">
        <f>ROUND(G528*H528,6)</f>
      </c>
      <c r="L528" s="38">
        <v>0</v>
      </c>
      <c s="32">
        <f>ROUND(ROUND(L528,2)*ROUND(G528,3),2)</f>
      </c>
      <c s="36" t="s">
        <v>55</v>
      </c>
      <c>
        <f>(M528*21)/100</f>
      </c>
      <c t="s">
        <v>28</v>
      </c>
    </row>
    <row r="529" spans="1:5" ht="12.75">
      <c r="A529" s="35" t="s">
        <v>56</v>
      </c>
      <c r="E529" s="39" t="s">
        <v>3925</v>
      </c>
    </row>
    <row r="530" spans="1:5" ht="12.75">
      <c r="A530" s="35" t="s">
        <v>57</v>
      </c>
      <c r="E530" s="40" t="s">
        <v>5</v>
      </c>
    </row>
    <row r="531" spans="1:5" ht="38.25">
      <c r="A531" t="s">
        <v>58</v>
      </c>
      <c r="E531" s="39" t="s">
        <v>3926</v>
      </c>
    </row>
    <row r="532" spans="1:16" ht="25.5">
      <c r="A532" t="s">
        <v>50</v>
      </c>
      <c s="34" t="s">
        <v>1724</v>
      </c>
      <c s="34" t="s">
        <v>3927</v>
      </c>
      <c s="35" t="s">
        <v>5</v>
      </c>
      <c s="6" t="s">
        <v>3928</v>
      </c>
      <c s="36" t="s">
        <v>232</v>
      </c>
      <c s="37">
        <v>150</v>
      </c>
      <c s="36">
        <v>0</v>
      </c>
      <c s="36">
        <f>ROUND(G532*H532,6)</f>
      </c>
      <c r="L532" s="38">
        <v>0</v>
      </c>
      <c s="32">
        <f>ROUND(ROUND(L532,2)*ROUND(G532,3),2)</f>
      </c>
      <c s="36" t="s">
        <v>55</v>
      </c>
      <c>
        <f>(M532*21)/100</f>
      </c>
      <c t="s">
        <v>28</v>
      </c>
    </row>
    <row r="533" spans="1:5" ht="25.5">
      <c r="A533" s="35" t="s">
        <v>56</v>
      </c>
      <c r="E533" s="39" t="s">
        <v>3928</v>
      </c>
    </row>
    <row r="534" spans="1:5" ht="12.75">
      <c r="A534" s="35" t="s">
        <v>57</v>
      </c>
      <c r="E534" s="40" t="s">
        <v>5</v>
      </c>
    </row>
    <row r="535" spans="1:5" ht="12.75">
      <c r="A535" t="s">
        <v>58</v>
      </c>
      <c r="E535" s="39" t="s">
        <v>3929</v>
      </c>
    </row>
    <row r="536" spans="1:16" ht="12.75">
      <c r="A536" t="s">
        <v>50</v>
      </c>
      <c s="34" t="s">
        <v>1729</v>
      </c>
      <c s="34" t="s">
        <v>3930</v>
      </c>
      <c s="35" t="s">
        <v>5</v>
      </c>
      <c s="6" t="s">
        <v>3931</v>
      </c>
      <c s="36" t="s">
        <v>232</v>
      </c>
      <c s="37">
        <v>100</v>
      </c>
      <c s="36">
        <v>0</v>
      </c>
      <c s="36">
        <f>ROUND(G536*H536,6)</f>
      </c>
      <c r="L536" s="38">
        <v>0</v>
      </c>
      <c s="32">
        <f>ROUND(ROUND(L536,2)*ROUND(G536,3),2)</f>
      </c>
      <c s="36" t="s">
        <v>55</v>
      </c>
      <c>
        <f>(M536*21)/100</f>
      </c>
      <c t="s">
        <v>28</v>
      </c>
    </row>
    <row r="537" spans="1:5" ht="12.75">
      <c r="A537" s="35" t="s">
        <v>56</v>
      </c>
      <c r="E537" s="39" t="s">
        <v>3931</v>
      </c>
    </row>
    <row r="538" spans="1:5" ht="12.75">
      <c r="A538" s="35" t="s">
        <v>57</v>
      </c>
      <c r="E538" s="40" t="s">
        <v>5</v>
      </c>
    </row>
    <row r="539" spans="1:5" ht="25.5">
      <c r="A539" t="s">
        <v>58</v>
      </c>
      <c r="E539" s="39" t="s">
        <v>3932</v>
      </c>
    </row>
    <row r="540" spans="1:16" ht="25.5">
      <c r="A540" t="s">
        <v>50</v>
      </c>
      <c s="34" t="s">
        <v>1734</v>
      </c>
      <c s="34" t="s">
        <v>3933</v>
      </c>
      <c s="35" t="s">
        <v>5</v>
      </c>
      <c s="6" t="s">
        <v>3934</v>
      </c>
      <c s="36" t="s">
        <v>232</v>
      </c>
      <c s="37">
        <v>100</v>
      </c>
      <c s="36">
        <v>0</v>
      </c>
      <c s="36">
        <f>ROUND(G540*H540,6)</f>
      </c>
      <c r="L540" s="38">
        <v>0</v>
      </c>
      <c s="32">
        <f>ROUND(ROUND(L540,2)*ROUND(G540,3),2)</f>
      </c>
      <c s="36" t="s">
        <v>55</v>
      </c>
      <c>
        <f>(M540*21)/100</f>
      </c>
      <c t="s">
        <v>28</v>
      </c>
    </row>
    <row r="541" spans="1:5" ht="25.5">
      <c r="A541" s="35" t="s">
        <v>56</v>
      </c>
      <c r="E541" s="39" t="s">
        <v>3934</v>
      </c>
    </row>
    <row r="542" spans="1:5" ht="12.75">
      <c r="A542" s="35" t="s">
        <v>57</v>
      </c>
      <c r="E542" s="40" t="s">
        <v>5</v>
      </c>
    </row>
    <row r="543" spans="1:5" ht="12.75">
      <c r="A543" t="s">
        <v>58</v>
      </c>
      <c r="E543" s="39" t="s">
        <v>3935</v>
      </c>
    </row>
    <row r="544" spans="1:16" ht="12.75">
      <c r="A544" t="s">
        <v>50</v>
      </c>
      <c s="34" t="s">
        <v>1739</v>
      </c>
      <c s="34" t="s">
        <v>3936</v>
      </c>
      <c s="35" t="s">
        <v>5</v>
      </c>
      <c s="6" t="s">
        <v>3937</v>
      </c>
      <c s="36" t="s">
        <v>238</v>
      </c>
      <c s="37">
        <v>500</v>
      </c>
      <c s="36">
        <v>0</v>
      </c>
      <c s="36">
        <f>ROUND(G544*H544,6)</f>
      </c>
      <c r="L544" s="38">
        <v>0</v>
      </c>
      <c s="32">
        <f>ROUND(ROUND(L544,2)*ROUND(G544,3),2)</f>
      </c>
      <c s="36" t="s">
        <v>55</v>
      </c>
      <c>
        <f>(M544*21)/100</f>
      </c>
      <c t="s">
        <v>28</v>
      </c>
    </row>
    <row r="545" spans="1:5" ht="12.75">
      <c r="A545" s="35" t="s">
        <v>56</v>
      </c>
      <c r="E545" s="39" t="s">
        <v>3937</v>
      </c>
    </row>
    <row r="546" spans="1:5" ht="12.75">
      <c r="A546" s="35" t="s">
        <v>57</v>
      </c>
      <c r="E546" s="40" t="s">
        <v>5</v>
      </c>
    </row>
    <row r="547" spans="1:5" ht="38.25">
      <c r="A547" t="s">
        <v>58</v>
      </c>
      <c r="E547" s="39" t="s">
        <v>3938</v>
      </c>
    </row>
    <row r="548" spans="1:16" ht="12.75">
      <c r="A548" t="s">
        <v>50</v>
      </c>
      <c s="34" t="s">
        <v>1743</v>
      </c>
      <c s="34" t="s">
        <v>3939</v>
      </c>
      <c s="35" t="s">
        <v>5</v>
      </c>
      <c s="6" t="s">
        <v>3940</v>
      </c>
      <c s="36" t="s">
        <v>238</v>
      </c>
      <c s="37">
        <v>500</v>
      </c>
      <c s="36">
        <v>0</v>
      </c>
      <c s="36">
        <f>ROUND(G548*H548,6)</f>
      </c>
      <c r="L548" s="38">
        <v>0</v>
      </c>
      <c s="32">
        <f>ROUND(ROUND(L548,2)*ROUND(G548,3),2)</f>
      </c>
      <c s="36" t="s">
        <v>55</v>
      </c>
      <c>
        <f>(M548*21)/100</f>
      </c>
      <c t="s">
        <v>28</v>
      </c>
    </row>
    <row r="549" spans="1:5" ht="12.75">
      <c r="A549" s="35" t="s">
        <v>56</v>
      </c>
      <c r="E549" s="39" t="s">
        <v>3940</v>
      </c>
    </row>
    <row r="550" spans="1:5" ht="12.75">
      <c r="A550" s="35" t="s">
        <v>57</v>
      </c>
      <c r="E550" s="40" t="s">
        <v>5</v>
      </c>
    </row>
    <row r="551" spans="1:5" ht="12.75">
      <c r="A551" t="s">
        <v>58</v>
      </c>
      <c r="E551" s="39" t="s">
        <v>3941</v>
      </c>
    </row>
    <row r="552" spans="1:16" ht="12.75">
      <c r="A552" t="s">
        <v>50</v>
      </c>
      <c s="34" t="s">
        <v>1748</v>
      </c>
      <c s="34" t="s">
        <v>3942</v>
      </c>
      <c s="35" t="s">
        <v>5</v>
      </c>
      <c s="6" t="s">
        <v>3943</v>
      </c>
      <c s="36" t="s">
        <v>238</v>
      </c>
      <c s="37">
        <v>500</v>
      </c>
      <c s="36">
        <v>0</v>
      </c>
      <c s="36">
        <f>ROUND(G552*H552,6)</f>
      </c>
      <c r="L552" s="38">
        <v>0</v>
      </c>
      <c s="32">
        <f>ROUND(ROUND(L552,2)*ROUND(G552,3),2)</f>
      </c>
      <c s="36" t="s">
        <v>55</v>
      </c>
      <c>
        <f>(M552*21)/100</f>
      </c>
      <c t="s">
        <v>28</v>
      </c>
    </row>
    <row r="553" spans="1:5" ht="12.75">
      <c r="A553" s="35" t="s">
        <v>56</v>
      </c>
      <c r="E553" s="39" t="s">
        <v>3943</v>
      </c>
    </row>
    <row r="554" spans="1:5" ht="12.75">
      <c r="A554" s="35" t="s">
        <v>57</v>
      </c>
      <c r="E554" s="40" t="s">
        <v>5</v>
      </c>
    </row>
    <row r="555" spans="1:5" ht="25.5">
      <c r="A555" t="s">
        <v>58</v>
      </c>
      <c r="E555" s="39" t="s">
        <v>3944</v>
      </c>
    </row>
    <row r="556" spans="1:16" ht="12.75">
      <c r="A556" t="s">
        <v>50</v>
      </c>
      <c s="34" t="s">
        <v>1753</v>
      </c>
      <c s="34" t="s">
        <v>3945</v>
      </c>
      <c s="35" t="s">
        <v>5</v>
      </c>
      <c s="6" t="s">
        <v>3946</v>
      </c>
      <c s="36" t="s">
        <v>238</v>
      </c>
      <c s="37">
        <v>500</v>
      </c>
      <c s="36">
        <v>0</v>
      </c>
      <c s="36">
        <f>ROUND(G556*H556,6)</f>
      </c>
      <c r="L556" s="38">
        <v>0</v>
      </c>
      <c s="32">
        <f>ROUND(ROUND(L556,2)*ROUND(G556,3),2)</f>
      </c>
      <c s="36" t="s">
        <v>55</v>
      </c>
      <c>
        <f>(M556*21)/100</f>
      </c>
      <c t="s">
        <v>28</v>
      </c>
    </row>
    <row r="557" spans="1:5" ht="12.75">
      <c r="A557" s="35" t="s">
        <v>56</v>
      </c>
      <c r="E557" s="39" t="s">
        <v>3946</v>
      </c>
    </row>
    <row r="558" spans="1:5" ht="12.75">
      <c r="A558" s="35" t="s">
        <v>57</v>
      </c>
      <c r="E558" s="40" t="s">
        <v>5</v>
      </c>
    </row>
    <row r="559" spans="1:5" ht="12.75">
      <c r="A559" t="s">
        <v>58</v>
      </c>
      <c r="E559" s="39" t="s">
        <v>3947</v>
      </c>
    </row>
    <row r="560" spans="1:16" ht="12.75">
      <c r="A560" t="s">
        <v>50</v>
      </c>
      <c s="34" t="s">
        <v>953</v>
      </c>
      <c s="34" t="s">
        <v>3948</v>
      </c>
      <c s="35" t="s">
        <v>5</v>
      </c>
      <c s="6" t="s">
        <v>3949</v>
      </c>
      <c s="36" t="s">
        <v>238</v>
      </c>
      <c s="37">
        <v>1000</v>
      </c>
      <c s="36">
        <v>0</v>
      </c>
      <c s="36">
        <f>ROUND(G560*H560,6)</f>
      </c>
      <c r="L560" s="38">
        <v>0</v>
      </c>
      <c s="32">
        <f>ROUND(ROUND(L560,2)*ROUND(G560,3),2)</f>
      </c>
      <c s="36" t="s">
        <v>55</v>
      </c>
      <c>
        <f>(M560*21)/100</f>
      </c>
      <c t="s">
        <v>28</v>
      </c>
    </row>
    <row r="561" spans="1:5" ht="12.75">
      <c r="A561" s="35" t="s">
        <v>56</v>
      </c>
      <c r="E561" s="39" t="s">
        <v>3949</v>
      </c>
    </row>
    <row r="562" spans="1:5" ht="12.75">
      <c r="A562" s="35" t="s">
        <v>57</v>
      </c>
      <c r="E562" s="40" t="s">
        <v>5</v>
      </c>
    </row>
    <row r="563" spans="1:5" ht="25.5">
      <c r="A563" t="s">
        <v>58</v>
      </c>
      <c r="E563" s="39" t="s">
        <v>3950</v>
      </c>
    </row>
    <row r="564" spans="1:16" ht="12.75">
      <c r="A564" t="s">
        <v>50</v>
      </c>
      <c s="34" t="s">
        <v>957</v>
      </c>
      <c s="34" t="s">
        <v>3951</v>
      </c>
      <c s="35" t="s">
        <v>5</v>
      </c>
      <c s="6" t="s">
        <v>3952</v>
      </c>
      <c s="36" t="s">
        <v>238</v>
      </c>
      <c s="37">
        <v>1000</v>
      </c>
      <c s="36">
        <v>0</v>
      </c>
      <c s="36">
        <f>ROUND(G564*H564,6)</f>
      </c>
      <c r="L564" s="38">
        <v>0</v>
      </c>
      <c s="32">
        <f>ROUND(ROUND(L564,2)*ROUND(G564,3),2)</f>
      </c>
      <c s="36" t="s">
        <v>55</v>
      </c>
      <c>
        <f>(M564*21)/100</f>
      </c>
      <c t="s">
        <v>28</v>
      </c>
    </row>
    <row r="565" spans="1:5" ht="12.75">
      <c r="A565" s="35" t="s">
        <v>56</v>
      </c>
      <c r="E565" s="39" t="s">
        <v>3952</v>
      </c>
    </row>
    <row r="566" spans="1:5" ht="12.75">
      <c r="A566" s="35" t="s">
        <v>57</v>
      </c>
      <c r="E566" s="40" t="s">
        <v>5</v>
      </c>
    </row>
    <row r="567" spans="1:5" ht="12.75">
      <c r="A567" t="s">
        <v>58</v>
      </c>
      <c r="E567" s="39" t="s">
        <v>3953</v>
      </c>
    </row>
    <row r="568" spans="1:16" ht="12.75">
      <c r="A568" t="s">
        <v>50</v>
      </c>
      <c s="34" t="s">
        <v>960</v>
      </c>
      <c s="34" t="s">
        <v>3954</v>
      </c>
      <c s="35" t="s">
        <v>5</v>
      </c>
      <c s="6" t="s">
        <v>3955</v>
      </c>
      <c s="36" t="s">
        <v>232</v>
      </c>
      <c s="37">
        <v>850</v>
      </c>
      <c s="36">
        <v>0</v>
      </c>
      <c s="36">
        <f>ROUND(G568*H568,6)</f>
      </c>
      <c r="L568" s="38">
        <v>0</v>
      </c>
      <c s="32">
        <f>ROUND(ROUND(L568,2)*ROUND(G568,3),2)</f>
      </c>
      <c s="36" t="s">
        <v>55</v>
      </c>
      <c>
        <f>(M568*21)/100</f>
      </c>
      <c t="s">
        <v>28</v>
      </c>
    </row>
    <row r="569" spans="1:5" ht="12.75">
      <c r="A569" s="35" t="s">
        <v>56</v>
      </c>
      <c r="E569" s="39" t="s">
        <v>3955</v>
      </c>
    </row>
    <row r="570" spans="1:5" ht="12.75">
      <c r="A570" s="35" t="s">
        <v>57</v>
      </c>
      <c r="E570" s="40" t="s">
        <v>5</v>
      </c>
    </row>
    <row r="571" spans="1:5" ht="38.25">
      <c r="A571" t="s">
        <v>58</v>
      </c>
      <c r="E571" s="39" t="s">
        <v>3956</v>
      </c>
    </row>
    <row r="572" spans="1:16" ht="12.75">
      <c r="A572" t="s">
        <v>50</v>
      </c>
      <c s="34" t="s">
        <v>963</v>
      </c>
      <c s="34" t="s">
        <v>3957</v>
      </c>
      <c s="35" t="s">
        <v>5</v>
      </c>
      <c s="6" t="s">
        <v>3958</v>
      </c>
      <c s="36" t="s">
        <v>238</v>
      </c>
      <c s="37">
        <v>300</v>
      </c>
      <c s="36">
        <v>0</v>
      </c>
      <c s="36">
        <f>ROUND(G572*H572,6)</f>
      </c>
      <c r="L572" s="38">
        <v>0</v>
      </c>
      <c s="32">
        <f>ROUND(ROUND(L572,2)*ROUND(G572,3),2)</f>
      </c>
      <c s="36" t="s">
        <v>55</v>
      </c>
      <c>
        <f>(M572*21)/100</f>
      </c>
      <c t="s">
        <v>28</v>
      </c>
    </row>
    <row r="573" spans="1:5" ht="12.75">
      <c r="A573" s="35" t="s">
        <v>56</v>
      </c>
      <c r="E573" s="39" t="s">
        <v>3958</v>
      </c>
    </row>
    <row r="574" spans="1:5" ht="12.75">
      <c r="A574" s="35" t="s">
        <v>57</v>
      </c>
      <c r="E574" s="40" t="s">
        <v>5</v>
      </c>
    </row>
    <row r="575" spans="1:5" ht="38.25">
      <c r="A575" t="s">
        <v>58</v>
      </c>
      <c r="E575" s="39" t="s">
        <v>3959</v>
      </c>
    </row>
    <row r="576" spans="1:16" ht="12.75">
      <c r="A576" t="s">
        <v>50</v>
      </c>
      <c s="34" t="s">
        <v>968</v>
      </c>
      <c s="34" t="s">
        <v>3960</v>
      </c>
      <c s="35" t="s">
        <v>5</v>
      </c>
      <c s="6" t="s">
        <v>3961</v>
      </c>
      <c s="36" t="s">
        <v>238</v>
      </c>
      <c s="37">
        <v>300</v>
      </c>
      <c s="36">
        <v>0</v>
      </c>
      <c s="36">
        <f>ROUND(G576*H576,6)</f>
      </c>
      <c r="L576" s="38">
        <v>0</v>
      </c>
      <c s="32">
        <f>ROUND(ROUND(L576,2)*ROUND(G576,3),2)</f>
      </c>
      <c s="36" t="s">
        <v>55</v>
      </c>
      <c>
        <f>(M576*21)/100</f>
      </c>
      <c t="s">
        <v>28</v>
      </c>
    </row>
    <row r="577" spans="1:5" ht="12.75">
      <c r="A577" s="35" t="s">
        <v>56</v>
      </c>
      <c r="E577" s="39" t="s">
        <v>3961</v>
      </c>
    </row>
    <row r="578" spans="1:5" ht="12.75">
      <c r="A578" s="35" t="s">
        <v>57</v>
      </c>
      <c r="E578" s="40" t="s">
        <v>5</v>
      </c>
    </row>
    <row r="579" spans="1:5" ht="12.75">
      <c r="A579" t="s">
        <v>58</v>
      </c>
      <c r="E579" s="39" t="s">
        <v>3962</v>
      </c>
    </row>
    <row r="580" spans="1:16" ht="12.75">
      <c r="A580" t="s">
        <v>50</v>
      </c>
      <c s="34" t="s">
        <v>972</v>
      </c>
      <c s="34" t="s">
        <v>3963</v>
      </c>
      <c s="35" t="s">
        <v>5</v>
      </c>
      <c s="6" t="s">
        <v>3964</v>
      </c>
      <c s="36" t="s">
        <v>102</v>
      </c>
      <c s="37">
        <v>5</v>
      </c>
      <c s="36">
        <v>0</v>
      </c>
      <c s="36">
        <f>ROUND(G580*H580,6)</f>
      </c>
      <c r="L580" s="38">
        <v>0</v>
      </c>
      <c s="32">
        <f>ROUND(ROUND(L580,2)*ROUND(G580,3),2)</f>
      </c>
      <c s="36" t="s">
        <v>55</v>
      </c>
      <c>
        <f>(M580*21)/100</f>
      </c>
      <c t="s">
        <v>28</v>
      </c>
    </row>
    <row r="581" spans="1:5" ht="12.75">
      <c r="A581" s="35" t="s">
        <v>56</v>
      </c>
      <c r="E581" s="39" t="s">
        <v>3964</v>
      </c>
    </row>
    <row r="582" spans="1:5" ht="12.75">
      <c r="A582" s="35" t="s">
        <v>57</v>
      </c>
      <c r="E582" s="40" t="s">
        <v>5</v>
      </c>
    </row>
    <row r="583" spans="1:5" ht="38.25">
      <c r="A583" t="s">
        <v>58</v>
      </c>
      <c r="E583" s="39" t="s">
        <v>3965</v>
      </c>
    </row>
    <row r="584" spans="1:16" ht="12.75">
      <c r="A584" t="s">
        <v>50</v>
      </c>
      <c s="34" t="s">
        <v>975</v>
      </c>
      <c s="34" t="s">
        <v>3966</v>
      </c>
      <c s="35" t="s">
        <v>5</v>
      </c>
      <c s="6" t="s">
        <v>3967</v>
      </c>
      <c s="36" t="s">
        <v>102</v>
      </c>
      <c s="37">
        <v>5</v>
      </c>
      <c s="36">
        <v>0</v>
      </c>
      <c s="36">
        <f>ROUND(G584*H584,6)</f>
      </c>
      <c r="L584" s="38">
        <v>0</v>
      </c>
      <c s="32">
        <f>ROUND(ROUND(L584,2)*ROUND(G584,3),2)</f>
      </c>
      <c s="36" t="s">
        <v>55</v>
      </c>
      <c>
        <f>(M584*21)/100</f>
      </c>
      <c t="s">
        <v>28</v>
      </c>
    </row>
    <row r="585" spans="1:5" ht="12.75">
      <c r="A585" s="35" t="s">
        <v>56</v>
      </c>
      <c r="E585" s="39" t="s">
        <v>3967</v>
      </c>
    </row>
    <row r="586" spans="1:5" ht="12.75">
      <c r="A586" s="35" t="s">
        <v>57</v>
      </c>
      <c r="E586" s="40" t="s">
        <v>5</v>
      </c>
    </row>
    <row r="587" spans="1:5" ht="12.75">
      <c r="A587" t="s">
        <v>58</v>
      </c>
      <c r="E587" s="39" t="s">
        <v>3968</v>
      </c>
    </row>
    <row r="588" spans="1:16" ht="12.75">
      <c r="A588" t="s">
        <v>50</v>
      </c>
      <c s="34" t="s">
        <v>978</v>
      </c>
      <c s="34" t="s">
        <v>3969</v>
      </c>
      <c s="35" t="s">
        <v>5</v>
      </c>
      <c s="6" t="s">
        <v>3970</v>
      </c>
      <c s="36" t="s">
        <v>238</v>
      </c>
      <c s="37">
        <v>70</v>
      </c>
      <c s="36">
        <v>0</v>
      </c>
      <c s="36">
        <f>ROUND(G588*H588,6)</f>
      </c>
      <c r="L588" s="38">
        <v>0</v>
      </c>
      <c s="32">
        <f>ROUND(ROUND(L588,2)*ROUND(G588,3),2)</f>
      </c>
      <c s="36" t="s">
        <v>55</v>
      </c>
      <c>
        <f>(M588*21)/100</f>
      </c>
      <c t="s">
        <v>28</v>
      </c>
    </row>
    <row r="589" spans="1:5" ht="12.75">
      <c r="A589" s="35" t="s">
        <v>56</v>
      </c>
      <c r="E589" s="39" t="s">
        <v>3970</v>
      </c>
    </row>
    <row r="590" spans="1:5" ht="12.75">
      <c r="A590" s="35" t="s">
        <v>57</v>
      </c>
      <c r="E590" s="40" t="s">
        <v>5</v>
      </c>
    </row>
    <row r="591" spans="1:5" ht="25.5">
      <c r="A591" t="s">
        <v>58</v>
      </c>
      <c r="E591" s="39" t="s">
        <v>3971</v>
      </c>
    </row>
    <row r="592" spans="1:16" ht="12.75">
      <c r="A592" t="s">
        <v>50</v>
      </c>
      <c s="34" t="s">
        <v>983</v>
      </c>
      <c s="34" t="s">
        <v>3972</v>
      </c>
      <c s="35" t="s">
        <v>5</v>
      </c>
      <c s="6" t="s">
        <v>3973</v>
      </c>
      <c s="36" t="s">
        <v>238</v>
      </c>
      <c s="37">
        <v>70</v>
      </c>
      <c s="36">
        <v>0</v>
      </c>
      <c s="36">
        <f>ROUND(G592*H592,6)</f>
      </c>
      <c r="L592" s="38">
        <v>0</v>
      </c>
      <c s="32">
        <f>ROUND(ROUND(L592,2)*ROUND(G592,3),2)</f>
      </c>
      <c s="36" t="s">
        <v>55</v>
      </c>
      <c>
        <f>(M592*21)/100</f>
      </c>
      <c t="s">
        <v>28</v>
      </c>
    </row>
    <row r="593" spans="1:5" ht="12.75">
      <c r="A593" s="35" t="s">
        <v>56</v>
      </c>
      <c r="E593" s="39" t="s">
        <v>3973</v>
      </c>
    </row>
    <row r="594" spans="1:5" ht="12.75">
      <c r="A594" s="35" t="s">
        <v>57</v>
      </c>
      <c r="E594" s="40" t="s">
        <v>5</v>
      </c>
    </row>
    <row r="595" spans="1:5" ht="12.75">
      <c r="A595" t="s">
        <v>58</v>
      </c>
      <c r="E595" s="39" t="s">
        <v>3974</v>
      </c>
    </row>
    <row r="596" spans="1:16" ht="12.75">
      <c r="A596" t="s">
        <v>50</v>
      </c>
      <c s="34" t="s">
        <v>987</v>
      </c>
      <c s="34" t="s">
        <v>3975</v>
      </c>
      <c s="35" t="s">
        <v>5</v>
      </c>
      <c s="6" t="s">
        <v>3976</v>
      </c>
      <c s="36" t="s">
        <v>238</v>
      </c>
      <c s="37">
        <v>20</v>
      </c>
      <c s="36">
        <v>0</v>
      </c>
      <c s="36">
        <f>ROUND(G596*H596,6)</f>
      </c>
      <c r="L596" s="38">
        <v>0</v>
      </c>
      <c s="32">
        <f>ROUND(ROUND(L596,2)*ROUND(G596,3),2)</f>
      </c>
      <c s="36" t="s">
        <v>55</v>
      </c>
      <c>
        <f>(M596*21)/100</f>
      </c>
      <c t="s">
        <v>28</v>
      </c>
    </row>
    <row r="597" spans="1:5" ht="12.75">
      <c r="A597" s="35" t="s">
        <v>56</v>
      </c>
      <c r="E597" s="39" t="s">
        <v>3976</v>
      </c>
    </row>
    <row r="598" spans="1:5" ht="12.75">
      <c r="A598" s="35" t="s">
        <v>57</v>
      </c>
      <c r="E598" s="40" t="s">
        <v>5</v>
      </c>
    </row>
    <row r="599" spans="1:5" ht="25.5">
      <c r="A599" t="s">
        <v>58</v>
      </c>
      <c r="E599" s="39" t="s">
        <v>3977</v>
      </c>
    </row>
    <row r="600" spans="1:16" ht="12.75">
      <c r="A600" t="s">
        <v>50</v>
      </c>
      <c s="34" t="s">
        <v>990</v>
      </c>
      <c s="34" t="s">
        <v>3978</v>
      </c>
      <c s="35" t="s">
        <v>5</v>
      </c>
      <c s="6" t="s">
        <v>3979</v>
      </c>
      <c s="36" t="s">
        <v>238</v>
      </c>
      <c s="37">
        <v>20</v>
      </c>
      <c s="36">
        <v>0</v>
      </c>
      <c s="36">
        <f>ROUND(G600*H600,6)</f>
      </c>
      <c r="L600" s="38">
        <v>0</v>
      </c>
      <c s="32">
        <f>ROUND(ROUND(L600,2)*ROUND(G600,3),2)</f>
      </c>
      <c s="36" t="s">
        <v>55</v>
      </c>
      <c>
        <f>(M600*21)/100</f>
      </c>
      <c t="s">
        <v>28</v>
      </c>
    </row>
    <row r="601" spans="1:5" ht="12.75">
      <c r="A601" s="35" t="s">
        <v>56</v>
      </c>
      <c r="E601" s="39" t="s">
        <v>3979</v>
      </c>
    </row>
    <row r="602" spans="1:5" ht="12.75">
      <c r="A602" s="35" t="s">
        <v>57</v>
      </c>
      <c r="E602" s="40" t="s">
        <v>5</v>
      </c>
    </row>
    <row r="603" spans="1:5" ht="12.75">
      <c r="A603" t="s">
        <v>58</v>
      </c>
      <c r="E603" s="39" t="s">
        <v>3974</v>
      </c>
    </row>
    <row r="604" spans="1:16" ht="12.75">
      <c r="A604" t="s">
        <v>50</v>
      </c>
      <c s="34" t="s">
        <v>994</v>
      </c>
      <c s="34" t="s">
        <v>3980</v>
      </c>
      <c s="35" t="s">
        <v>5</v>
      </c>
      <c s="6" t="s">
        <v>3981</v>
      </c>
      <c s="36" t="s">
        <v>238</v>
      </c>
      <c s="37">
        <v>200</v>
      </c>
      <c s="36">
        <v>0</v>
      </c>
      <c s="36">
        <f>ROUND(G604*H604,6)</f>
      </c>
      <c r="L604" s="38">
        <v>0</v>
      </c>
      <c s="32">
        <f>ROUND(ROUND(L604,2)*ROUND(G604,3),2)</f>
      </c>
      <c s="36" t="s">
        <v>55</v>
      </c>
      <c>
        <f>(M604*21)/100</f>
      </c>
      <c t="s">
        <v>28</v>
      </c>
    </row>
    <row r="605" spans="1:5" ht="12.75">
      <c r="A605" s="35" t="s">
        <v>56</v>
      </c>
      <c r="E605" s="39" t="s">
        <v>3981</v>
      </c>
    </row>
    <row r="606" spans="1:5" ht="12.75">
      <c r="A606" s="35" t="s">
        <v>57</v>
      </c>
      <c r="E606" s="40" t="s">
        <v>5</v>
      </c>
    </row>
    <row r="607" spans="1:5" ht="25.5">
      <c r="A607" t="s">
        <v>58</v>
      </c>
      <c r="E607" s="39" t="s">
        <v>3982</v>
      </c>
    </row>
    <row r="608" spans="1:16" ht="12.75">
      <c r="A608" t="s">
        <v>50</v>
      </c>
      <c s="34" t="s">
        <v>997</v>
      </c>
      <c s="34" t="s">
        <v>3983</v>
      </c>
      <c s="35" t="s">
        <v>5</v>
      </c>
      <c s="6" t="s">
        <v>3984</v>
      </c>
      <c s="36" t="s">
        <v>238</v>
      </c>
      <c s="37">
        <v>200</v>
      </c>
      <c s="36">
        <v>0</v>
      </c>
      <c s="36">
        <f>ROUND(G608*H608,6)</f>
      </c>
      <c r="L608" s="38">
        <v>0</v>
      </c>
      <c s="32">
        <f>ROUND(ROUND(L608,2)*ROUND(G608,3),2)</f>
      </c>
      <c s="36" t="s">
        <v>55</v>
      </c>
      <c>
        <f>(M608*21)/100</f>
      </c>
      <c t="s">
        <v>28</v>
      </c>
    </row>
    <row r="609" spans="1:5" ht="12.75">
      <c r="A609" s="35" t="s">
        <v>56</v>
      </c>
      <c r="E609" s="39" t="s">
        <v>3984</v>
      </c>
    </row>
    <row r="610" spans="1:5" ht="12.75">
      <c r="A610" s="35" t="s">
        <v>57</v>
      </c>
      <c r="E610" s="40" t="s">
        <v>5</v>
      </c>
    </row>
    <row r="611" spans="1:5" ht="12.75">
      <c r="A611" t="s">
        <v>58</v>
      </c>
      <c r="E611" s="39" t="s">
        <v>3974</v>
      </c>
    </row>
    <row r="612" spans="1:16" ht="12.75">
      <c r="A612" t="s">
        <v>50</v>
      </c>
      <c s="34" t="s">
        <v>1000</v>
      </c>
      <c s="34" t="s">
        <v>3985</v>
      </c>
      <c s="35" t="s">
        <v>5</v>
      </c>
      <c s="6" t="s">
        <v>3986</v>
      </c>
      <c s="36" t="s">
        <v>238</v>
      </c>
      <c s="37">
        <v>20</v>
      </c>
      <c s="36">
        <v>0</v>
      </c>
      <c s="36">
        <f>ROUND(G612*H612,6)</f>
      </c>
      <c r="L612" s="38">
        <v>0</v>
      </c>
      <c s="32">
        <f>ROUND(ROUND(L612,2)*ROUND(G612,3),2)</f>
      </c>
      <c s="36" t="s">
        <v>55</v>
      </c>
      <c>
        <f>(M612*21)/100</f>
      </c>
      <c t="s">
        <v>28</v>
      </c>
    </row>
    <row r="613" spans="1:5" ht="12.75">
      <c r="A613" s="35" t="s">
        <v>56</v>
      </c>
      <c r="E613" s="39" t="s">
        <v>3986</v>
      </c>
    </row>
    <row r="614" spans="1:5" ht="12.75">
      <c r="A614" s="35" t="s">
        <v>57</v>
      </c>
      <c r="E614" s="40" t="s">
        <v>5</v>
      </c>
    </row>
    <row r="615" spans="1:5" ht="25.5">
      <c r="A615" t="s">
        <v>58</v>
      </c>
      <c r="E615" s="39" t="s">
        <v>3987</v>
      </c>
    </row>
    <row r="616" spans="1:16" ht="12.75">
      <c r="A616" t="s">
        <v>50</v>
      </c>
      <c s="34" t="s">
        <v>1005</v>
      </c>
      <c s="34" t="s">
        <v>3988</v>
      </c>
      <c s="35" t="s">
        <v>5</v>
      </c>
      <c s="6" t="s">
        <v>3989</v>
      </c>
      <c s="36" t="s">
        <v>238</v>
      </c>
      <c s="37">
        <v>20</v>
      </c>
      <c s="36">
        <v>0</v>
      </c>
      <c s="36">
        <f>ROUND(G616*H616,6)</f>
      </c>
      <c r="L616" s="38">
        <v>0</v>
      </c>
      <c s="32">
        <f>ROUND(ROUND(L616,2)*ROUND(G616,3),2)</f>
      </c>
      <c s="36" t="s">
        <v>55</v>
      </c>
      <c>
        <f>(M616*21)/100</f>
      </c>
      <c t="s">
        <v>28</v>
      </c>
    </row>
    <row r="617" spans="1:5" ht="12.75">
      <c r="A617" s="35" t="s">
        <v>56</v>
      </c>
      <c r="E617" s="39" t="s">
        <v>3989</v>
      </c>
    </row>
    <row r="618" spans="1:5" ht="12.75">
      <c r="A618" s="35" t="s">
        <v>57</v>
      </c>
      <c r="E618" s="40" t="s">
        <v>5</v>
      </c>
    </row>
    <row r="619" spans="1:5" ht="12.75">
      <c r="A619" t="s">
        <v>58</v>
      </c>
      <c r="E619" s="39" t="s">
        <v>3974</v>
      </c>
    </row>
    <row r="620" spans="1:16" ht="12.75">
      <c r="A620" t="s">
        <v>50</v>
      </c>
      <c s="34" t="s">
        <v>1009</v>
      </c>
      <c s="34" t="s">
        <v>3990</v>
      </c>
      <c s="35" t="s">
        <v>5</v>
      </c>
      <c s="6" t="s">
        <v>3991</v>
      </c>
      <c s="36" t="s">
        <v>232</v>
      </c>
      <c s="37">
        <v>1</v>
      </c>
      <c s="36">
        <v>0</v>
      </c>
      <c s="36">
        <f>ROUND(G620*H620,6)</f>
      </c>
      <c r="L620" s="38">
        <v>0</v>
      </c>
      <c s="32">
        <f>ROUND(ROUND(L620,2)*ROUND(G620,3),2)</f>
      </c>
      <c s="36" t="s">
        <v>55</v>
      </c>
      <c>
        <f>(M620*21)/100</f>
      </c>
      <c t="s">
        <v>28</v>
      </c>
    </row>
    <row r="621" spans="1:5" ht="12.75">
      <c r="A621" s="35" t="s">
        <v>56</v>
      </c>
      <c r="E621" s="39" t="s">
        <v>3991</v>
      </c>
    </row>
    <row r="622" spans="1:5" ht="12.75">
      <c r="A622" s="35" t="s">
        <v>57</v>
      </c>
      <c r="E622" s="40" t="s">
        <v>5</v>
      </c>
    </row>
    <row r="623" spans="1:5" ht="38.25">
      <c r="A623" t="s">
        <v>58</v>
      </c>
      <c r="E623" s="39" t="s">
        <v>3992</v>
      </c>
    </row>
    <row r="624" spans="1:13" ht="12.75">
      <c r="A624" t="s">
        <v>47</v>
      </c>
      <c r="C624" s="31" t="s">
        <v>3993</v>
      </c>
      <c r="E624" s="33" t="s">
        <v>3994</v>
      </c>
      <c r="J624" s="32">
        <f>0</f>
      </c>
      <c s="32">
        <f>0</f>
      </c>
      <c s="32">
        <f>0+L625+L629+L633+L637+L641+L645+L649+L653+L657+L661+L665+L669+L673+L677+L681+L685+L689+L693+L697+L701+L705+L709+L713+L717+L721+L725+L729+L733+L737+L741+L745+L749+L753+L757+L761+L765+L769+L773+L777+L781+L785+L789+L793+L797+L801+L805+L809+L813+L817+L821+L825+L829+L833+L837+L841+L845+L849</f>
      </c>
      <c s="32">
        <f>0+M625+M629+M633+M637+M641+M645+M649+M653+M657+M661+M665+M669+M673+M677+M681+M685+M689+M693+M697+M701+M705+M709+M713+M717+M721+M725+M729+M733+M737+M741+M745+M749+M753+M757+M761+M765+M769+M773+M777+M781+M785+M789+M793+M797+M801+M805+M809+M813+M817+M821+M825+M829+M833+M837+M841+M845+M849</f>
      </c>
    </row>
    <row r="625" spans="1:16" ht="12.75">
      <c r="A625" t="s">
        <v>50</v>
      </c>
      <c s="34" t="s">
        <v>1013</v>
      </c>
      <c s="34" t="s">
        <v>3995</v>
      </c>
      <c s="35" t="s">
        <v>5</v>
      </c>
      <c s="6" t="s">
        <v>3996</v>
      </c>
      <c s="36" t="s">
        <v>238</v>
      </c>
      <c s="37">
        <v>1400</v>
      </c>
      <c s="36">
        <v>0</v>
      </c>
      <c s="36">
        <f>ROUND(G625*H625,6)</f>
      </c>
      <c r="L625" s="38">
        <v>0</v>
      </c>
      <c s="32">
        <f>ROUND(ROUND(L625,2)*ROUND(G625,3),2)</f>
      </c>
      <c s="36" t="s">
        <v>55</v>
      </c>
      <c>
        <f>(M625*21)/100</f>
      </c>
      <c t="s">
        <v>28</v>
      </c>
    </row>
    <row r="626" spans="1:5" ht="12.75">
      <c r="A626" s="35" t="s">
        <v>56</v>
      </c>
      <c r="E626" s="39" t="s">
        <v>3996</v>
      </c>
    </row>
    <row r="627" spans="1:5" ht="12.75">
      <c r="A627" s="35" t="s">
        <v>57</v>
      </c>
      <c r="E627" s="40" t="s">
        <v>5</v>
      </c>
    </row>
    <row r="628" spans="1:5" ht="25.5">
      <c r="A628" t="s">
        <v>58</v>
      </c>
      <c r="E628" s="39" t="s">
        <v>3997</v>
      </c>
    </row>
    <row r="629" spans="1:16" ht="12.75">
      <c r="A629" t="s">
        <v>50</v>
      </c>
      <c s="34" t="s">
        <v>1017</v>
      </c>
      <c s="34" t="s">
        <v>3998</v>
      </c>
      <c s="35" t="s">
        <v>5</v>
      </c>
      <c s="6" t="s">
        <v>3999</v>
      </c>
      <c s="36" t="s">
        <v>238</v>
      </c>
      <c s="37">
        <v>700</v>
      </c>
      <c s="36">
        <v>0</v>
      </c>
      <c s="36">
        <f>ROUND(G629*H629,6)</f>
      </c>
      <c r="L629" s="38">
        <v>0</v>
      </c>
      <c s="32">
        <f>ROUND(ROUND(L629,2)*ROUND(G629,3),2)</f>
      </c>
      <c s="36" t="s">
        <v>55</v>
      </c>
      <c>
        <f>(M629*21)/100</f>
      </c>
      <c t="s">
        <v>28</v>
      </c>
    </row>
    <row r="630" spans="1:5" ht="12.75">
      <c r="A630" s="35" t="s">
        <v>56</v>
      </c>
      <c r="E630" s="39" t="s">
        <v>3999</v>
      </c>
    </row>
    <row r="631" spans="1:5" ht="12.75">
      <c r="A631" s="35" t="s">
        <v>57</v>
      </c>
      <c r="E631" s="40" t="s">
        <v>5</v>
      </c>
    </row>
    <row r="632" spans="1:5" ht="12.75">
      <c r="A632" t="s">
        <v>58</v>
      </c>
      <c r="E632" s="39" t="s">
        <v>4000</v>
      </c>
    </row>
    <row r="633" spans="1:16" ht="12.75">
      <c r="A633" t="s">
        <v>50</v>
      </c>
      <c s="34" t="s">
        <v>1021</v>
      </c>
      <c s="34" t="s">
        <v>4001</v>
      </c>
      <c s="35" t="s">
        <v>5</v>
      </c>
      <c s="6" t="s">
        <v>4002</v>
      </c>
      <c s="36" t="s">
        <v>238</v>
      </c>
      <c s="37">
        <v>700</v>
      </c>
      <c s="36">
        <v>0</v>
      </c>
      <c s="36">
        <f>ROUND(G633*H633,6)</f>
      </c>
      <c r="L633" s="38">
        <v>0</v>
      </c>
      <c s="32">
        <f>ROUND(ROUND(L633,2)*ROUND(G633,3),2)</f>
      </c>
      <c s="36" t="s">
        <v>55</v>
      </c>
      <c>
        <f>(M633*21)/100</f>
      </c>
      <c t="s">
        <v>28</v>
      </c>
    </row>
    <row r="634" spans="1:5" ht="12.75">
      <c r="A634" s="35" t="s">
        <v>56</v>
      </c>
      <c r="E634" s="39" t="s">
        <v>4002</v>
      </c>
    </row>
    <row r="635" spans="1:5" ht="12.75">
      <c r="A635" s="35" t="s">
        <v>57</v>
      </c>
      <c r="E635" s="40" t="s">
        <v>5</v>
      </c>
    </row>
    <row r="636" spans="1:5" ht="12.75">
      <c r="A636" t="s">
        <v>58</v>
      </c>
      <c r="E636" s="39" t="s">
        <v>4003</v>
      </c>
    </row>
    <row r="637" spans="1:16" ht="12.75">
      <c r="A637" t="s">
        <v>50</v>
      </c>
      <c s="34" t="s">
        <v>1025</v>
      </c>
      <c s="34" t="s">
        <v>4004</v>
      </c>
      <c s="35" t="s">
        <v>5</v>
      </c>
      <c s="6" t="s">
        <v>4005</v>
      </c>
      <c s="36" t="s">
        <v>238</v>
      </c>
      <c s="37">
        <v>210</v>
      </c>
      <c s="36">
        <v>0</v>
      </c>
      <c s="36">
        <f>ROUND(G637*H637,6)</f>
      </c>
      <c r="L637" s="38">
        <v>0</v>
      </c>
      <c s="32">
        <f>ROUND(ROUND(L637,2)*ROUND(G637,3),2)</f>
      </c>
      <c s="36" t="s">
        <v>55</v>
      </c>
      <c>
        <f>(M637*21)/100</f>
      </c>
      <c t="s">
        <v>28</v>
      </c>
    </row>
    <row r="638" spans="1:5" ht="12.75">
      <c r="A638" s="35" t="s">
        <v>56</v>
      </c>
      <c r="E638" s="39" t="s">
        <v>4005</v>
      </c>
    </row>
    <row r="639" spans="1:5" ht="12.75">
      <c r="A639" s="35" t="s">
        <v>57</v>
      </c>
      <c r="E639" s="40" t="s">
        <v>5</v>
      </c>
    </row>
    <row r="640" spans="1:5" ht="25.5">
      <c r="A640" t="s">
        <v>58</v>
      </c>
      <c r="E640" s="39" t="s">
        <v>4006</v>
      </c>
    </row>
    <row r="641" spans="1:16" ht="12.75">
      <c r="A641" t="s">
        <v>50</v>
      </c>
      <c s="34" t="s">
        <v>1030</v>
      </c>
      <c s="34" t="s">
        <v>4007</v>
      </c>
      <c s="35" t="s">
        <v>5</v>
      </c>
      <c s="6" t="s">
        <v>4008</v>
      </c>
      <c s="36" t="s">
        <v>238</v>
      </c>
      <c s="37">
        <v>105</v>
      </c>
      <c s="36">
        <v>0</v>
      </c>
      <c s="36">
        <f>ROUND(G641*H641,6)</f>
      </c>
      <c r="L641" s="38">
        <v>0</v>
      </c>
      <c s="32">
        <f>ROUND(ROUND(L641,2)*ROUND(G641,3),2)</f>
      </c>
      <c s="36" t="s">
        <v>55</v>
      </c>
      <c>
        <f>(M641*21)/100</f>
      </c>
      <c t="s">
        <v>28</v>
      </c>
    </row>
    <row r="642" spans="1:5" ht="12.75">
      <c r="A642" s="35" t="s">
        <v>56</v>
      </c>
      <c r="E642" s="39" t="s">
        <v>4008</v>
      </c>
    </row>
    <row r="643" spans="1:5" ht="12.75">
      <c r="A643" s="35" t="s">
        <v>57</v>
      </c>
      <c r="E643" s="40" t="s">
        <v>5</v>
      </c>
    </row>
    <row r="644" spans="1:5" ht="12.75">
      <c r="A644" t="s">
        <v>58</v>
      </c>
      <c r="E644" s="39" t="s">
        <v>4009</v>
      </c>
    </row>
    <row r="645" spans="1:16" ht="12.75">
      <c r="A645" t="s">
        <v>50</v>
      </c>
      <c s="34" t="s">
        <v>1033</v>
      </c>
      <c s="34" t="s">
        <v>4010</v>
      </c>
      <c s="35" t="s">
        <v>5</v>
      </c>
      <c s="6" t="s">
        <v>4011</v>
      </c>
      <c s="36" t="s">
        <v>238</v>
      </c>
      <c s="37">
        <v>105</v>
      </c>
      <c s="36">
        <v>0</v>
      </c>
      <c s="36">
        <f>ROUND(G645*H645,6)</f>
      </c>
      <c r="L645" s="38">
        <v>0</v>
      </c>
      <c s="32">
        <f>ROUND(ROUND(L645,2)*ROUND(G645,3),2)</f>
      </c>
      <c s="36" t="s">
        <v>55</v>
      </c>
      <c>
        <f>(M645*21)/100</f>
      </c>
      <c t="s">
        <v>28</v>
      </c>
    </row>
    <row r="646" spans="1:5" ht="12.75">
      <c r="A646" s="35" t="s">
        <v>56</v>
      </c>
      <c r="E646" s="39" t="s">
        <v>4011</v>
      </c>
    </row>
    <row r="647" spans="1:5" ht="12.75">
      <c r="A647" s="35" t="s">
        <v>57</v>
      </c>
      <c r="E647" s="40" t="s">
        <v>5</v>
      </c>
    </row>
    <row r="648" spans="1:5" ht="12.75">
      <c r="A648" t="s">
        <v>58</v>
      </c>
      <c r="E648" s="39" t="s">
        <v>4012</v>
      </c>
    </row>
    <row r="649" spans="1:16" ht="12.75">
      <c r="A649" t="s">
        <v>50</v>
      </c>
      <c s="34" t="s">
        <v>1038</v>
      </c>
      <c s="34" t="s">
        <v>4013</v>
      </c>
      <c s="35" t="s">
        <v>5</v>
      </c>
      <c s="6" t="s">
        <v>4014</v>
      </c>
      <c s="36" t="s">
        <v>238</v>
      </c>
      <c s="37">
        <v>210</v>
      </c>
      <c s="36">
        <v>0</v>
      </c>
      <c s="36">
        <f>ROUND(G649*H649,6)</f>
      </c>
      <c r="L649" s="38">
        <v>0</v>
      </c>
      <c s="32">
        <f>ROUND(ROUND(L649,2)*ROUND(G649,3),2)</f>
      </c>
      <c s="36" t="s">
        <v>55</v>
      </c>
      <c>
        <f>(M649*21)/100</f>
      </c>
      <c t="s">
        <v>28</v>
      </c>
    </row>
    <row r="650" spans="1:5" ht="12.75">
      <c r="A650" s="35" t="s">
        <v>56</v>
      </c>
      <c r="E650" s="39" t="s">
        <v>4014</v>
      </c>
    </row>
    <row r="651" spans="1:5" ht="12.75">
      <c r="A651" s="35" t="s">
        <v>57</v>
      </c>
      <c r="E651" s="40" t="s">
        <v>5</v>
      </c>
    </row>
    <row r="652" spans="1:5" ht="25.5">
      <c r="A652" t="s">
        <v>58</v>
      </c>
      <c r="E652" s="39" t="s">
        <v>4015</v>
      </c>
    </row>
    <row r="653" spans="1:16" ht="12.75">
      <c r="A653" t="s">
        <v>50</v>
      </c>
      <c s="34" t="s">
        <v>1042</v>
      </c>
      <c s="34" t="s">
        <v>4016</v>
      </c>
      <c s="35" t="s">
        <v>5</v>
      </c>
      <c s="6" t="s">
        <v>4017</v>
      </c>
      <c s="36" t="s">
        <v>238</v>
      </c>
      <c s="37">
        <v>105</v>
      </c>
      <c s="36">
        <v>0</v>
      </c>
      <c s="36">
        <f>ROUND(G653*H653,6)</f>
      </c>
      <c r="L653" s="38">
        <v>0</v>
      </c>
      <c s="32">
        <f>ROUND(ROUND(L653,2)*ROUND(G653,3),2)</f>
      </c>
      <c s="36" t="s">
        <v>55</v>
      </c>
      <c>
        <f>(M653*21)/100</f>
      </c>
      <c t="s">
        <v>28</v>
      </c>
    </row>
    <row r="654" spans="1:5" ht="12.75">
      <c r="A654" s="35" t="s">
        <v>56</v>
      </c>
      <c r="E654" s="39" t="s">
        <v>4017</v>
      </c>
    </row>
    <row r="655" spans="1:5" ht="12.75">
      <c r="A655" s="35" t="s">
        <v>57</v>
      </c>
      <c r="E655" s="40" t="s">
        <v>5</v>
      </c>
    </row>
    <row r="656" spans="1:5" ht="12.75">
      <c r="A656" t="s">
        <v>58</v>
      </c>
      <c r="E656" s="39" t="s">
        <v>4018</v>
      </c>
    </row>
    <row r="657" spans="1:16" ht="12.75">
      <c r="A657" t="s">
        <v>50</v>
      </c>
      <c s="34" t="s">
        <v>1045</v>
      </c>
      <c s="34" t="s">
        <v>4019</v>
      </c>
      <c s="35" t="s">
        <v>5</v>
      </c>
      <c s="6" t="s">
        <v>4020</v>
      </c>
      <c s="36" t="s">
        <v>238</v>
      </c>
      <c s="37">
        <v>105</v>
      </c>
      <c s="36">
        <v>0</v>
      </c>
      <c s="36">
        <f>ROUND(G657*H657,6)</f>
      </c>
      <c r="L657" s="38">
        <v>0</v>
      </c>
      <c s="32">
        <f>ROUND(ROUND(L657,2)*ROUND(G657,3),2)</f>
      </c>
      <c s="36" t="s">
        <v>55</v>
      </c>
      <c>
        <f>(M657*21)/100</f>
      </c>
      <c t="s">
        <v>28</v>
      </c>
    </row>
    <row r="658" spans="1:5" ht="12.75">
      <c r="A658" s="35" t="s">
        <v>56</v>
      </c>
      <c r="E658" s="39" t="s">
        <v>4020</v>
      </c>
    </row>
    <row r="659" spans="1:5" ht="12.75">
      <c r="A659" s="35" t="s">
        <v>57</v>
      </c>
      <c r="E659" s="40" t="s">
        <v>5</v>
      </c>
    </row>
    <row r="660" spans="1:5" ht="12.75">
      <c r="A660" t="s">
        <v>58</v>
      </c>
      <c r="E660" s="39" t="s">
        <v>4021</v>
      </c>
    </row>
    <row r="661" spans="1:16" ht="12.75">
      <c r="A661" t="s">
        <v>50</v>
      </c>
      <c s="34" t="s">
        <v>1049</v>
      </c>
      <c s="34" t="s">
        <v>4022</v>
      </c>
      <c s="35" t="s">
        <v>5</v>
      </c>
      <c s="6" t="s">
        <v>4023</v>
      </c>
      <c s="36" t="s">
        <v>238</v>
      </c>
      <c s="37">
        <v>4316</v>
      </c>
      <c s="36">
        <v>0</v>
      </c>
      <c s="36">
        <f>ROUND(G661*H661,6)</f>
      </c>
      <c r="L661" s="38">
        <v>0</v>
      </c>
      <c s="32">
        <f>ROUND(ROUND(L661,2)*ROUND(G661,3),2)</f>
      </c>
      <c s="36" t="s">
        <v>55</v>
      </c>
      <c>
        <f>(M661*21)/100</f>
      </c>
      <c t="s">
        <v>28</v>
      </c>
    </row>
    <row r="662" spans="1:5" ht="12.75">
      <c r="A662" s="35" t="s">
        <v>56</v>
      </c>
      <c r="E662" s="39" t="s">
        <v>4023</v>
      </c>
    </row>
    <row r="663" spans="1:5" ht="12.75">
      <c r="A663" s="35" t="s">
        <v>57</v>
      </c>
      <c r="E663" s="40" t="s">
        <v>5</v>
      </c>
    </row>
    <row r="664" spans="1:5" ht="25.5">
      <c r="A664" t="s">
        <v>58</v>
      </c>
      <c r="E664" s="39" t="s">
        <v>4024</v>
      </c>
    </row>
    <row r="665" spans="1:16" ht="12.75">
      <c r="A665" t="s">
        <v>50</v>
      </c>
      <c s="34" t="s">
        <v>1053</v>
      </c>
      <c s="34" t="s">
        <v>4025</v>
      </c>
      <c s="35" t="s">
        <v>5</v>
      </c>
      <c s="6" t="s">
        <v>4026</v>
      </c>
      <c s="36" t="s">
        <v>238</v>
      </c>
      <c s="37">
        <v>2000</v>
      </c>
      <c s="36">
        <v>0</v>
      </c>
      <c s="36">
        <f>ROUND(G665*H665,6)</f>
      </c>
      <c r="L665" s="38">
        <v>0</v>
      </c>
      <c s="32">
        <f>ROUND(ROUND(L665,2)*ROUND(G665,3),2)</f>
      </c>
      <c s="36" t="s">
        <v>55</v>
      </c>
      <c>
        <f>(M665*21)/100</f>
      </c>
      <c t="s">
        <v>28</v>
      </c>
    </row>
    <row r="666" spans="1:5" ht="12.75">
      <c r="A666" s="35" t="s">
        <v>56</v>
      </c>
      <c r="E666" s="39" t="s">
        <v>4026</v>
      </c>
    </row>
    <row r="667" spans="1:5" ht="12.75">
      <c r="A667" s="35" t="s">
        <v>57</v>
      </c>
      <c r="E667" s="40" t="s">
        <v>5</v>
      </c>
    </row>
    <row r="668" spans="1:5" ht="12.75">
      <c r="A668" t="s">
        <v>58</v>
      </c>
      <c r="E668" s="39" t="s">
        <v>4000</v>
      </c>
    </row>
    <row r="669" spans="1:16" ht="12.75">
      <c r="A669" t="s">
        <v>50</v>
      </c>
      <c s="34" t="s">
        <v>1059</v>
      </c>
      <c s="34" t="s">
        <v>4027</v>
      </c>
      <c s="35" t="s">
        <v>5</v>
      </c>
      <c s="6" t="s">
        <v>4028</v>
      </c>
      <c s="36" t="s">
        <v>238</v>
      </c>
      <c s="37">
        <v>2316</v>
      </c>
      <c s="36">
        <v>0</v>
      </c>
      <c s="36">
        <f>ROUND(G669*H669,6)</f>
      </c>
      <c r="L669" s="38">
        <v>0</v>
      </c>
      <c s="32">
        <f>ROUND(ROUND(L669,2)*ROUND(G669,3),2)</f>
      </c>
      <c s="36" t="s">
        <v>55</v>
      </c>
      <c>
        <f>(M669*21)/100</f>
      </c>
      <c t="s">
        <v>28</v>
      </c>
    </row>
    <row r="670" spans="1:5" ht="12.75">
      <c r="A670" s="35" t="s">
        <v>56</v>
      </c>
      <c r="E670" s="39" t="s">
        <v>4028</v>
      </c>
    </row>
    <row r="671" spans="1:5" ht="12.75">
      <c r="A671" s="35" t="s">
        <v>57</v>
      </c>
      <c r="E671" s="40" t="s">
        <v>5</v>
      </c>
    </row>
    <row r="672" spans="1:5" ht="12.75">
      <c r="A672" t="s">
        <v>58</v>
      </c>
      <c r="E672" s="39" t="s">
        <v>4003</v>
      </c>
    </row>
    <row r="673" spans="1:16" ht="12.75">
      <c r="A673" t="s">
        <v>50</v>
      </c>
      <c s="34" t="s">
        <v>1062</v>
      </c>
      <c s="34" t="s">
        <v>4029</v>
      </c>
      <c s="35" t="s">
        <v>5</v>
      </c>
      <c s="6" t="s">
        <v>4030</v>
      </c>
      <c s="36" t="s">
        <v>238</v>
      </c>
      <c s="37">
        <v>1040</v>
      </c>
      <c s="36">
        <v>0</v>
      </c>
      <c s="36">
        <f>ROUND(G673*H673,6)</f>
      </c>
      <c r="L673" s="38">
        <v>0</v>
      </c>
      <c s="32">
        <f>ROUND(ROUND(L673,2)*ROUND(G673,3),2)</f>
      </c>
      <c s="36" t="s">
        <v>55</v>
      </c>
      <c>
        <f>(M673*21)/100</f>
      </c>
      <c t="s">
        <v>28</v>
      </c>
    </row>
    <row r="674" spans="1:5" ht="12.75">
      <c r="A674" s="35" t="s">
        <v>56</v>
      </c>
      <c r="E674" s="39" t="s">
        <v>4030</v>
      </c>
    </row>
    <row r="675" spans="1:5" ht="12.75">
      <c r="A675" s="35" t="s">
        <v>57</v>
      </c>
      <c r="E675" s="40" t="s">
        <v>5</v>
      </c>
    </row>
    <row r="676" spans="1:5" ht="25.5">
      <c r="A676" t="s">
        <v>58</v>
      </c>
      <c r="E676" s="39" t="s">
        <v>4031</v>
      </c>
    </row>
    <row r="677" spans="1:16" ht="12.75">
      <c r="A677" t="s">
        <v>50</v>
      </c>
      <c s="34" t="s">
        <v>1065</v>
      </c>
      <c s="34" t="s">
        <v>4032</v>
      </c>
      <c s="35" t="s">
        <v>5</v>
      </c>
      <c s="6" t="s">
        <v>4033</v>
      </c>
      <c s="36" t="s">
        <v>238</v>
      </c>
      <c s="37">
        <v>500</v>
      </c>
      <c s="36">
        <v>0</v>
      </c>
      <c s="36">
        <f>ROUND(G677*H677,6)</f>
      </c>
      <c r="L677" s="38">
        <v>0</v>
      </c>
      <c s="32">
        <f>ROUND(ROUND(L677,2)*ROUND(G677,3),2)</f>
      </c>
      <c s="36" t="s">
        <v>55</v>
      </c>
      <c>
        <f>(M677*21)/100</f>
      </c>
      <c t="s">
        <v>28</v>
      </c>
    </row>
    <row r="678" spans="1:5" ht="12.75">
      <c r="A678" s="35" t="s">
        <v>56</v>
      </c>
      <c r="E678" s="39" t="s">
        <v>4033</v>
      </c>
    </row>
    <row r="679" spans="1:5" ht="12.75">
      <c r="A679" s="35" t="s">
        <v>57</v>
      </c>
      <c r="E679" s="40" t="s">
        <v>5</v>
      </c>
    </row>
    <row r="680" spans="1:5" ht="12.75">
      <c r="A680" t="s">
        <v>58</v>
      </c>
      <c r="E680" s="39" t="s">
        <v>4034</v>
      </c>
    </row>
    <row r="681" spans="1:16" ht="12.75">
      <c r="A681" t="s">
        <v>50</v>
      </c>
      <c s="34" t="s">
        <v>1068</v>
      </c>
      <c s="34" t="s">
        <v>4035</v>
      </c>
      <c s="35" t="s">
        <v>5</v>
      </c>
      <c s="6" t="s">
        <v>4036</v>
      </c>
      <c s="36" t="s">
        <v>238</v>
      </c>
      <c s="37">
        <v>540</v>
      </c>
      <c s="36">
        <v>0</v>
      </c>
      <c s="36">
        <f>ROUND(G681*H681,6)</f>
      </c>
      <c r="L681" s="38">
        <v>0</v>
      </c>
      <c s="32">
        <f>ROUND(ROUND(L681,2)*ROUND(G681,3),2)</f>
      </c>
      <c s="36" t="s">
        <v>55</v>
      </c>
      <c>
        <f>(M681*21)/100</f>
      </c>
      <c t="s">
        <v>28</v>
      </c>
    </row>
    <row r="682" spans="1:5" ht="12.75">
      <c r="A682" s="35" t="s">
        <v>56</v>
      </c>
      <c r="E682" s="39" t="s">
        <v>4036</v>
      </c>
    </row>
    <row r="683" spans="1:5" ht="12.75">
      <c r="A683" s="35" t="s">
        <v>57</v>
      </c>
      <c r="E683" s="40" t="s">
        <v>5</v>
      </c>
    </row>
    <row r="684" spans="1:5" ht="12.75">
      <c r="A684" t="s">
        <v>58</v>
      </c>
      <c r="E684" s="39" t="s">
        <v>4012</v>
      </c>
    </row>
    <row r="685" spans="1:16" ht="12.75">
      <c r="A685" t="s">
        <v>50</v>
      </c>
      <c s="34" t="s">
        <v>1073</v>
      </c>
      <c s="34" t="s">
        <v>4037</v>
      </c>
      <c s="35" t="s">
        <v>5</v>
      </c>
      <c s="6" t="s">
        <v>4038</v>
      </c>
      <c s="36" t="s">
        <v>238</v>
      </c>
      <c s="37">
        <v>95</v>
      </c>
      <c s="36">
        <v>0</v>
      </c>
      <c s="36">
        <f>ROUND(G685*H685,6)</f>
      </c>
      <c r="L685" s="38">
        <v>0</v>
      </c>
      <c s="32">
        <f>ROUND(ROUND(L685,2)*ROUND(G685,3),2)</f>
      </c>
      <c s="36" t="s">
        <v>55</v>
      </c>
      <c>
        <f>(M685*21)/100</f>
      </c>
      <c t="s">
        <v>28</v>
      </c>
    </row>
    <row r="686" spans="1:5" ht="12.75">
      <c r="A686" s="35" t="s">
        <v>56</v>
      </c>
      <c r="E686" s="39" t="s">
        <v>4038</v>
      </c>
    </row>
    <row r="687" spans="1:5" ht="12.75">
      <c r="A687" s="35" t="s">
        <v>57</v>
      </c>
      <c r="E687" s="40" t="s">
        <v>5</v>
      </c>
    </row>
    <row r="688" spans="1:5" ht="25.5">
      <c r="A688" t="s">
        <v>58</v>
      </c>
      <c r="E688" s="39" t="s">
        <v>4039</v>
      </c>
    </row>
    <row r="689" spans="1:16" ht="12.75">
      <c r="A689" t="s">
        <v>50</v>
      </c>
      <c s="34" t="s">
        <v>1076</v>
      </c>
      <c s="34" t="s">
        <v>4040</v>
      </c>
      <c s="35" t="s">
        <v>5</v>
      </c>
      <c s="6" t="s">
        <v>4041</v>
      </c>
      <c s="36" t="s">
        <v>238</v>
      </c>
      <c s="37">
        <v>45</v>
      </c>
      <c s="36">
        <v>0</v>
      </c>
      <c s="36">
        <f>ROUND(G689*H689,6)</f>
      </c>
      <c r="L689" s="38">
        <v>0</v>
      </c>
      <c s="32">
        <f>ROUND(ROUND(L689,2)*ROUND(G689,3),2)</f>
      </c>
      <c s="36" t="s">
        <v>55</v>
      </c>
      <c>
        <f>(M689*21)/100</f>
      </c>
      <c t="s">
        <v>28</v>
      </c>
    </row>
    <row r="690" spans="1:5" ht="12.75">
      <c r="A690" s="35" t="s">
        <v>56</v>
      </c>
      <c r="E690" s="39" t="s">
        <v>4041</v>
      </c>
    </row>
    <row r="691" spans="1:5" ht="12.75">
      <c r="A691" s="35" t="s">
        <v>57</v>
      </c>
      <c r="E691" s="40" t="s">
        <v>5</v>
      </c>
    </row>
    <row r="692" spans="1:5" ht="12.75">
      <c r="A692" t="s">
        <v>58</v>
      </c>
      <c r="E692" s="39" t="s">
        <v>4018</v>
      </c>
    </row>
    <row r="693" spans="1:16" ht="12.75">
      <c r="A693" t="s">
        <v>50</v>
      </c>
      <c s="34" t="s">
        <v>1082</v>
      </c>
      <c s="34" t="s">
        <v>4042</v>
      </c>
      <c s="35" t="s">
        <v>5</v>
      </c>
      <c s="6" t="s">
        <v>4043</v>
      </c>
      <c s="36" t="s">
        <v>238</v>
      </c>
      <c s="37">
        <v>50</v>
      </c>
      <c s="36">
        <v>0</v>
      </c>
      <c s="36">
        <f>ROUND(G693*H693,6)</f>
      </c>
      <c r="L693" s="38">
        <v>0</v>
      </c>
      <c s="32">
        <f>ROUND(ROUND(L693,2)*ROUND(G693,3),2)</f>
      </c>
      <c s="36" t="s">
        <v>55</v>
      </c>
      <c>
        <f>(M693*21)/100</f>
      </c>
      <c t="s">
        <v>28</v>
      </c>
    </row>
    <row r="694" spans="1:5" ht="12.75">
      <c r="A694" s="35" t="s">
        <v>56</v>
      </c>
      <c r="E694" s="39" t="s">
        <v>4043</v>
      </c>
    </row>
    <row r="695" spans="1:5" ht="12.75">
      <c r="A695" s="35" t="s">
        <v>57</v>
      </c>
      <c r="E695" s="40" t="s">
        <v>5</v>
      </c>
    </row>
    <row r="696" spans="1:5" ht="12.75">
      <c r="A696" t="s">
        <v>58</v>
      </c>
      <c r="E696" s="39" t="s">
        <v>4021</v>
      </c>
    </row>
    <row r="697" spans="1:16" ht="12.75">
      <c r="A697" t="s">
        <v>50</v>
      </c>
      <c s="34" t="s">
        <v>1088</v>
      </c>
      <c s="34" t="s">
        <v>4044</v>
      </c>
      <c s="35" t="s">
        <v>5</v>
      </c>
      <c s="6" t="s">
        <v>4045</v>
      </c>
      <c s="36" t="s">
        <v>238</v>
      </c>
      <c s="37">
        <v>280</v>
      </c>
      <c s="36">
        <v>0</v>
      </c>
      <c s="36">
        <f>ROUND(G697*H697,6)</f>
      </c>
      <c r="L697" s="38">
        <v>0</v>
      </c>
      <c s="32">
        <f>ROUND(ROUND(L697,2)*ROUND(G697,3),2)</f>
      </c>
      <c s="36" t="s">
        <v>55</v>
      </c>
      <c>
        <f>(M697*21)/100</f>
      </c>
      <c t="s">
        <v>28</v>
      </c>
    </row>
    <row r="698" spans="1:5" ht="12.75">
      <c r="A698" s="35" t="s">
        <v>56</v>
      </c>
      <c r="E698" s="39" t="s">
        <v>4045</v>
      </c>
    </row>
    <row r="699" spans="1:5" ht="12.75">
      <c r="A699" s="35" t="s">
        <v>57</v>
      </c>
      <c r="E699" s="40" t="s">
        <v>5</v>
      </c>
    </row>
    <row r="700" spans="1:5" ht="25.5">
      <c r="A700" t="s">
        <v>58</v>
      </c>
      <c r="E700" s="39" t="s">
        <v>4046</v>
      </c>
    </row>
    <row r="701" spans="1:16" ht="12.75">
      <c r="A701" t="s">
        <v>50</v>
      </c>
      <c s="34" t="s">
        <v>1093</v>
      </c>
      <c s="34" t="s">
        <v>4047</v>
      </c>
      <c s="35" t="s">
        <v>5</v>
      </c>
      <c s="6" t="s">
        <v>4048</v>
      </c>
      <c s="36" t="s">
        <v>238</v>
      </c>
      <c s="37">
        <v>280</v>
      </c>
      <c s="36">
        <v>0</v>
      </c>
      <c s="36">
        <f>ROUND(G701*H701,6)</f>
      </c>
      <c r="L701" s="38">
        <v>0</v>
      </c>
      <c s="32">
        <f>ROUND(ROUND(L701,2)*ROUND(G701,3),2)</f>
      </c>
      <c s="36" t="s">
        <v>55</v>
      </c>
      <c>
        <f>(M701*21)/100</f>
      </c>
      <c t="s">
        <v>28</v>
      </c>
    </row>
    <row r="702" spans="1:5" ht="12.75">
      <c r="A702" s="35" t="s">
        <v>56</v>
      </c>
      <c r="E702" s="39" t="s">
        <v>4048</v>
      </c>
    </row>
    <row r="703" spans="1:5" ht="12.75">
      <c r="A703" s="35" t="s">
        <v>57</v>
      </c>
      <c r="E703" s="40" t="s">
        <v>5</v>
      </c>
    </row>
    <row r="704" spans="1:5" ht="12.75">
      <c r="A704" t="s">
        <v>58</v>
      </c>
      <c r="E704" s="39" t="s">
        <v>4049</v>
      </c>
    </row>
    <row r="705" spans="1:16" ht="12.75">
      <c r="A705" t="s">
        <v>50</v>
      </c>
      <c s="34" t="s">
        <v>1097</v>
      </c>
      <c s="34" t="s">
        <v>4050</v>
      </c>
      <c s="35" t="s">
        <v>5</v>
      </c>
      <c s="6" t="s">
        <v>4051</v>
      </c>
      <c s="36" t="s">
        <v>238</v>
      </c>
      <c s="37">
        <v>95</v>
      </c>
      <c s="36">
        <v>0</v>
      </c>
      <c s="36">
        <f>ROUND(G705*H705,6)</f>
      </c>
      <c r="L705" s="38">
        <v>0</v>
      </c>
      <c s="32">
        <f>ROUND(ROUND(L705,2)*ROUND(G705,3),2)</f>
      </c>
      <c s="36" t="s">
        <v>55</v>
      </c>
      <c>
        <f>(M705*21)/100</f>
      </c>
      <c t="s">
        <v>28</v>
      </c>
    </row>
    <row r="706" spans="1:5" ht="12.75">
      <c r="A706" s="35" t="s">
        <v>56</v>
      </c>
      <c r="E706" s="39" t="s">
        <v>4051</v>
      </c>
    </row>
    <row r="707" spans="1:5" ht="12.75">
      <c r="A707" s="35" t="s">
        <v>57</v>
      </c>
      <c r="E707" s="40" t="s">
        <v>5</v>
      </c>
    </row>
    <row r="708" spans="1:5" ht="12.75">
      <c r="A708" t="s">
        <v>58</v>
      </c>
      <c r="E708" s="39" t="s">
        <v>4052</v>
      </c>
    </row>
    <row r="709" spans="1:16" ht="12.75">
      <c r="A709" t="s">
        <v>50</v>
      </c>
      <c s="34" t="s">
        <v>1100</v>
      </c>
      <c s="34" t="s">
        <v>4053</v>
      </c>
      <c s="35" t="s">
        <v>5</v>
      </c>
      <c s="6" t="s">
        <v>4054</v>
      </c>
      <c s="36" t="s">
        <v>238</v>
      </c>
      <c s="37">
        <v>95</v>
      </c>
      <c s="36">
        <v>0</v>
      </c>
      <c s="36">
        <f>ROUND(G709*H709,6)</f>
      </c>
      <c r="L709" s="38">
        <v>0</v>
      </c>
      <c s="32">
        <f>ROUND(ROUND(L709,2)*ROUND(G709,3),2)</f>
      </c>
      <c s="36" t="s">
        <v>55</v>
      </c>
      <c>
        <f>(M709*21)/100</f>
      </c>
      <c t="s">
        <v>28</v>
      </c>
    </row>
    <row r="710" spans="1:5" ht="12.75">
      <c r="A710" s="35" t="s">
        <v>56</v>
      </c>
      <c r="E710" s="39" t="s">
        <v>4054</v>
      </c>
    </row>
    <row r="711" spans="1:5" ht="12.75">
      <c r="A711" s="35" t="s">
        <v>57</v>
      </c>
      <c r="E711" s="40" t="s">
        <v>5</v>
      </c>
    </row>
    <row r="712" spans="1:5" ht="12.75">
      <c r="A712" t="s">
        <v>58</v>
      </c>
      <c r="E712" s="39" t="s">
        <v>4055</v>
      </c>
    </row>
    <row r="713" spans="1:16" ht="12.75">
      <c r="A713" t="s">
        <v>50</v>
      </c>
      <c s="34" t="s">
        <v>1103</v>
      </c>
      <c s="34" t="s">
        <v>4056</v>
      </c>
      <c s="35" t="s">
        <v>5</v>
      </c>
      <c s="6" t="s">
        <v>4057</v>
      </c>
      <c s="36" t="s">
        <v>238</v>
      </c>
      <c s="37">
        <v>195</v>
      </c>
      <c s="36">
        <v>0</v>
      </c>
      <c s="36">
        <f>ROUND(G713*H713,6)</f>
      </c>
      <c r="L713" s="38">
        <v>0</v>
      </c>
      <c s="32">
        <f>ROUND(ROUND(L713,2)*ROUND(G713,3),2)</f>
      </c>
      <c s="36" t="s">
        <v>55</v>
      </c>
      <c>
        <f>(M713*21)/100</f>
      </c>
      <c t="s">
        <v>28</v>
      </c>
    </row>
    <row r="714" spans="1:5" ht="12.75">
      <c r="A714" s="35" t="s">
        <v>56</v>
      </c>
      <c r="E714" s="39" t="s">
        <v>4057</v>
      </c>
    </row>
    <row r="715" spans="1:5" ht="12.75">
      <c r="A715" s="35" t="s">
        <v>57</v>
      </c>
      <c r="E715" s="40" t="s">
        <v>5</v>
      </c>
    </row>
    <row r="716" spans="1:5" ht="12.75">
      <c r="A716" t="s">
        <v>58</v>
      </c>
      <c r="E716" s="39" t="s">
        <v>4058</v>
      </c>
    </row>
    <row r="717" spans="1:16" ht="12.75">
      <c r="A717" t="s">
        <v>50</v>
      </c>
      <c s="34" t="s">
        <v>1109</v>
      </c>
      <c s="34" t="s">
        <v>4059</v>
      </c>
      <c s="35" t="s">
        <v>5</v>
      </c>
      <c s="6" t="s">
        <v>4060</v>
      </c>
      <c s="36" t="s">
        <v>238</v>
      </c>
      <c s="37">
        <v>195</v>
      </c>
      <c s="36">
        <v>0</v>
      </c>
      <c s="36">
        <f>ROUND(G717*H717,6)</f>
      </c>
      <c r="L717" s="38">
        <v>0</v>
      </c>
      <c s="32">
        <f>ROUND(ROUND(L717,2)*ROUND(G717,3),2)</f>
      </c>
      <c s="36" t="s">
        <v>55</v>
      </c>
      <c>
        <f>(M717*21)/100</f>
      </c>
      <c t="s">
        <v>28</v>
      </c>
    </row>
    <row r="718" spans="1:5" ht="12.75">
      <c r="A718" s="35" t="s">
        <v>56</v>
      </c>
      <c r="E718" s="39" t="s">
        <v>4060</v>
      </c>
    </row>
    <row r="719" spans="1:5" ht="12.75">
      <c r="A719" s="35" t="s">
        <v>57</v>
      </c>
      <c r="E719" s="40" t="s">
        <v>5</v>
      </c>
    </row>
    <row r="720" spans="1:5" ht="12.75">
      <c r="A720" t="s">
        <v>58</v>
      </c>
      <c r="E720" s="39" t="s">
        <v>4061</v>
      </c>
    </row>
    <row r="721" spans="1:16" ht="12.75">
      <c r="A721" t="s">
        <v>50</v>
      </c>
      <c s="34" t="s">
        <v>1114</v>
      </c>
      <c s="34" t="s">
        <v>4062</v>
      </c>
      <c s="35" t="s">
        <v>5</v>
      </c>
      <c s="6" t="s">
        <v>4063</v>
      </c>
      <c s="36" t="s">
        <v>238</v>
      </c>
      <c s="37">
        <v>650</v>
      </c>
      <c s="36">
        <v>0</v>
      </c>
      <c s="36">
        <f>ROUND(G721*H721,6)</f>
      </c>
      <c r="L721" s="38">
        <v>0</v>
      </c>
      <c s="32">
        <f>ROUND(ROUND(L721,2)*ROUND(G721,3),2)</f>
      </c>
      <c s="36" t="s">
        <v>55</v>
      </c>
      <c>
        <f>(M721*21)/100</f>
      </c>
      <c t="s">
        <v>28</v>
      </c>
    </row>
    <row r="722" spans="1:5" ht="12.75">
      <c r="A722" s="35" t="s">
        <v>56</v>
      </c>
      <c r="E722" s="39" t="s">
        <v>4063</v>
      </c>
    </row>
    <row r="723" spans="1:5" ht="12.75">
      <c r="A723" s="35" t="s">
        <v>57</v>
      </c>
      <c r="E723" s="40" t="s">
        <v>5</v>
      </c>
    </row>
    <row r="724" spans="1:5" ht="12.75">
      <c r="A724" t="s">
        <v>58</v>
      </c>
      <c r="E724" s="39" t="s">
        <v>4064</v>
      </c>
    </row>
    <row r="725" spans="1:16" ht="12.75">
      <c r="A725" t="s">
        <v>50</v>
      </c>
      <c s="34" t="s">
        <v>1119</v>
      </c>
      <c s="34" t="s">
        <v>4065</v>
      </c>
      <c s="35" t="s">
        <v>5</v>
      </c>
      <c s="6" t="s">
        <v>4066</v>
      </c>
      <c s="36" t="s">
        <v>238</v>
      </c>
      <c s="37">
        <v>650</v>
      </c>
      <c s="36">
        <v>0</v>
      </c>
      <c s="36">
        <f>ROUND(G725*H725,6)</f>
      </c>
      <c r="L725" s="38">
        <v>0</v>
      </c>
      <c s="32">
        <f>ROUND(ROUND(L725,2)*ROUND(G725,3),2)</f>
      </c>
      <c s="36" t="s">
        <v>55</v>
      </c>
      <c>
        <f>(M725*21)/100</f>
      </c>
      <c t="s">
        <v>28</v>
      </c>
    </row>
    <row r="726" spans="1:5" ht="12.75">
      <c r="A726" s="35" t="s">
        <v>56</v>
      </c>
      <c r="E726" s="39" t="s">
        <v>4066</v>
      </c>
    </row>
    <row r="727" spans="1:5" ht="12.75">
      <c r="A727" s="35" t="s">
        <v>57</v>
      </c>
      <c r="E727" s="40" t="s">
        <v>5</v>
      </c>
    </row>
    <row r="728" spans="1:5" ht="12.75">
      <c r="A728" t="s">
        <v>58</v>
      </c>
      <c r="E728" s="39" t="s">
        <v>4067</v>
      </c>
    </row>
    <row r="729" spans="1:16" ht="12.75">
      <c r="A729" t="s">
        <v>50</v>
      </c>
      <c s="34" t="s">
        <v>1123</v>
      </c>
      <c s="34" t="s">
        <v>4068</v>
      </c>
      <c s="35" t="s">
        <v>5</v>
      </c>
      <c s="6" t="s">
        <v>4069</v>
      </c>
      <c s="36" t="s">
        <v>238</v>
      </c>
      <c s="37">
        <v>1500</v>
      </c>
      <c s="36">
        <v>0</v>
      </c>
      <c s="36">
        <f>ROUND(G729*H729,6)</f>
      </c>
      <c r="L729" s="38">
        <v>0</v>
      </c>
      <c s="32">
        <f>ROUND(ROUND(L729,2)*ROUND(G729,3),2)</f>
      </c>
      <c s="36" t="s">
        <v>55</v>
      </c>
      <c>
        <f>(M729*21)/100</f>
      </c>
      <c t="s">
        <v>28</v>
      </c>
    </row>
    <row r="730" spans="1:5" ht="12.75">
      <c r="A730" s="35" t="s">
        <v>56</v>
      </c>
      <c r="E730" s="39" t="s">
        <v>4069</v>
      </c>
    </row>
    <row r="731" spans="1:5" ht="12.75">
      <c r="A731" s="35" t="s">
        <v>57</v>
      </c>
      <c r="E731" s="40" t="s">
        <v>5</v>
      </c>
    </row>
    <row r="732" spans="1:5" ht="25.5">
      <c r="A732" t="s">
        <v>58</v>
      </c>
      <c r="E732" s="39" t="s">
        <v>4070</v>
      </c>
    </row>
    <row r="733" spans="1:16" ht="12.75">
      <c r="A733" t="s">
        <v>50</v>
      </c>
      <c s="34" t="s">
        <v>1128</v>
      </c>
      <c s="34" t="s">
        <v>4071</v>
      </c>
      <c s="35" t="s">
        <v>5</v>
      </c>
      <c s="6" t="s">
        <v>4072</v>
      </c>
      <c s="36" t="s">
        <v>238</v>
      </c>
      <c s="37">
        <v>750</v>
      </c>
      <c s="36">
        <v>0</v>
      </c>
      <c s="36">
        <f>ROUND(G733*H733,6)</f>
      </c>
      <c r="L733" s="38">
        <v>0</v>
      </c>
      <c s="32">
        <f>ROUND(ROUND(L733,2)*ROUND(G733,3),2)</f>
      </c>
      <c s="36" t="s">
        <v>55</v>
      </c>
      <c>
        <f>(M733*21)/100</f>
      </c>
      <c t="s">
        <v>28</v>
      </c>
    </row>
    <row r="734" spans="1:5" ht="12.75">
      <c r="A734" s="35" t="s">
        <v>56</v>
      </c>
      <c r="E734" s="39" t="s">
        <v>4072</v>
      </c>
    </row>
    <row r="735" spans="1:5" ht="12.75">
      <c r="A735" s="35" t="s">
        <v>57</v>
      </c>
      <c r="E735" s="40" t="s">
        <v>5</v>
      </c>
    </row>
    <row r="736" spans="1:5" ht="12.75">
      <c r="A736" t="s">
        <v>58</v>
      </c>
      <c r="E736" s="39" t="s">
        <v>4073</v>
      </c>
    </row>
    <row r="737" spans="1:16" ht="25.5">
      <c r="A737" t="s">
        <v>50</v>
      </c>
      <c s="34" t="s">
        <v>1133</v>
      </c>
      <c s="34" t="s">
        <v>4074</v>
      </c>
      <c s="35" t="s">
        <v>5</v>
      </c>
      <c s="6" t="s">
        <v>4075</v>
      </c>
      <c s="36" t="s">
        <v>238</v>
      </c>
      <c s="37">
        <v>750</v>
      </c>
      <c s="36">
        <v>0</v>
      </c>
      <c s="36">
        <f>ROUND(G737*H737,6)</f>
      </c>
      <c r="L737" s="38">
        <v>0</v>
      </c>
      <c s="32">
        <f>ROUND(ROUND(L737,2)*ROUND(G737,3),2)</f>
      </c>
      <c s="36" t="s">
        <v>55</v>
      </c>
      <c>
        <f>(M737*21)/100</f>
      </c>
      <c t="s">
        <v>28</v>
      </c>
    </row>
    <row r="738" spans="1:5" ht="25.5">
      <c r="A738" s="35" t="s">
        <v>56</v>
      </c>
      <c r="E738" s="39" t="s">
        <v>4075</v>
      </c>
    </row>
    <row r="739" spans="1:5" ht="12.75">
      <c r="A739" s="35" t="s">
        <v>57</v>
      </c>
      <c r="E739" s="40" t="s">
        <v>5</v>
      </c>
    </row>
    <row r="740" spans="1:5" ht="12.75">
      <c r="A740" t="s">
        <v>58</v>
      </c>
      <c r="E740" s="39" t="s">
        <v>4073</v>
      </c>
    </row>
    <row r="741" spans="1:16" ht="12.75">
      <c r="A741" t="s">
        <v>50</v>
      </c>
      <c s="34" t="s">
        <v>1137</v>
      </c>
      <c s="34" t="s">
        <v>4076</v>
      </c>
      <c s="35" t="s">
        <v>5</v>
      </c>
      <c s="6" t="s">
        <v>4077</v>
      </c>
      <c s="36" t="s">
        <v>232</v>
      </c>
      <c s="37">
        <v>1</v>
      </c>
      <c s="36">
        <v>0</v>
      </c>
      <c s="36">
        <f>ROUND(G741*H741,6)</f>
      </c>
      <c r="L741" s="38">
        <v>0</v>
      </c>
      <c s="32">
        <f>ROUND(ROUND(L741,2)*ROUND(G741,3),2)</f>
      </c>
      <c s="36" t="s">
        <v>55</v>
      </c>
      <c>
        <f>(M741*21)/100</f>
      </c>
      <c t="s">
        <v>28</v>
      </c>
    </row>
    <row r="742" spans="1:5" ht="12.75">
      <c r="A742" s="35" t="s">
        <v>56</v>
      </c>
      <c r="E742" s="39" t="s">
        <v>4077</v>
      </c>
    </row>
    <row r="743" spans="1:5" ht="12.75">
      <c r="A743" s="35" t="s">
        <v>57</v>
      </c>
      <c r="E743" s="40" t="s">
        <v>5</v>
      </c>
    </row>
    <row r="744" spans="1:5" ht="12.75">
      <c r="A744" t="s">
        <v>58</v>
      </c>
      <c r="E744" s="39" t="s">
        <v>4078</v>
      </c>
    </row>
    <row r="745" spans="1:16" ht="12.75">
      <c r="A745" t="s">
        <v>50</v>
      </c>
      <c s="34" t="s">
        <v>1142</v>
      </c>
      <c s="34" t="s">
        <v>4079</v>
      </c>
      <c s="35" t="s">
        <v>5</v>
      </c>
      <c s="6" t="s">
        <v>4080</v>
      </c>
      <c s="36" t="s">
        <v>232</v>
      </c>
      <c s="37">
        <v>1</v>
      </c>
      <c s="36">
        <v>0</v>
      </c>
      <c s="36">
        <f>ROUND(G745*H745,6)</f>
      </c>
      <c r="L745" s="38">
        <v>0</v>
      </c>
      <c s="32">
        <f>ROUND(ROUND(L745,2)*ROUND(G745,3),2)</f>
      </c>
      <c s="36" t="s">
        <v>55</v>
      </c>
      <c>
        <f>(M745*21)/100</f>
      </c>
      <c t="s">
        <v>28</v>
      </c>
    </row>
    <row r="746" spans="1:5" ht="12.75">
      <c r="A746" s="35" t="s">
        <v>56</v>
      </c>
      <c r="E746" s="39" t="s">
        <v>4080</v>
      </c>
    </row>
    <row r="747" spans="1:5" ht="12.75">
      <c r="A747" s="35" t="s">
        <v>57</v>
      </c>
      <c r="E747" s="40" t="s">
        <v>5</v>
      </c>
    </row>
    <row r="748" spans="1:5" ht="12.75">
      <c r="A748" t="s">
        <v>58</v>
      </c>
      <c r="E748" s="39" t="s">
        <v>4081</v>
      </c>
    </row>
    <row r="749" spans="1:16" ht="12.75">
      <c r="A749" t="s">
        <v>50</v>
      </c>
      <c s="34" t="s">
        <v>1146</v>
      </c>
      <c s="34" t="s">
        <v>4082</v>
      </c>
      <c s="35" t="s">
        <v>5</v>
      </c>
      <c s="6" t="s">
        <v>4083</v>
      </c>
      <c s="36" t="s">
        <v>232</v>
      </c>
      <c s="37">
        <v>4</v>
      </c>
      <c s="36">
        <v>0</v>
      </c>
      <c s="36">
        <f>ROUND(G749*H749,6)</f>
      </c>
      <c r="L749" s="38">
        <v>0</v>
      </c>
      <c s="32">
        <f>ROUND(ROUND(L749,2)*ROUND(G749,3),2)</f>
      </c>
      <c s="36" t="s">
        <v>55</v>
      </c>
      <c>
        <f>(M749*21)/100</f>
      </c>
      <c t="s">
        <v>28</v>
      </c>
    </row>
    <row r="750" spans="1:5" ht="12.75">
      <c r="A750" s="35" t="s">
        <v>56</v>
      </c>
      <c r="E750" s="39" t="s">
        <v>4083</v>
      </c>
    </row>
    <row r="751" spans="1:5" ht="12.75">
      <c r="A751" s="35" t="s">
        <v>57</v>
      </c>
      <c r="E751" s="40" t="s">
        <v>5</v>
      </c>
    </row>
    <row r="752" spans="1:5" ht="12.75">
      <c r="A752" t="s">
        <v>58</v>
      </c>
      <c r="E752" s="39" t="s">
        <v>4084</v>
      </c>
    </row>
    <row r="753" spans="1:16" ht="12.75">
      <c r="A753" t="s">
        <v>50</v>
      </c>
      <c s="34" t="s">
        <v>1150</v>
      </c>
      <c s="34" t="s">
        <v>4085</v>
      </c>
      <c s="35" t="s">
        <v>5</v>
      </c>
      <c s="6" t="s">
        <v>4086</v>
      </c>
      <c s="36" t="s">
        <v>232</v>
      </c>
      <c s="37">
        <v>4</v>
      </c>
      <c s="36">
        <v>0</v>
      </c>
      <c s="36">
        <f>ROUND(G753*H753,6)</f>
      </c>
      <c r="L753" s="38">
        <v>0</v>
      </c>
      <c s="32">
        <f>ROUND(ROUND(L753,2)*ROUND(G753,3),2)</f>
      </c>
      <c s="36" t="s">
        <v>55</v>
      </c>
      <c>
        <f>(M753*21)/100</f>
      </c>
      <c t="s">
        <v>28</v>
      </c>
    </row>
    <row r="754" spans="1:5" ht="12.75">
      <c r="A754" s="35" t="s">
        <v>56</v>
      </c>
      <c r="E754" s="39" t="s">
        <v>4086</v>
      </c>
    </row>
    <row r="755" spans="1:5" ht="12.75">
      <c r="A755" s="35" t="s">
        <v>57</v>
      </c>
      <c r="E755" s="40" t="s">
        <v>5</v>
      </c>
    </row>
    <row r="756" spans="1:5" ht="12.75">
      <c r="A756" t="s">
        <v>58</v>
      </c>
      <c r="E756" s="39" t="s">
        <v>4081</v>
      </c>
    </row>
    <row r="757" spans="1:16" ht="12.75">
      <c r="A757" t="s">
        <v>50</v>
      </c>
      <c s="34" t="s">
        <v>1154</v>
      </c>
      <c s="34" t="s">
        <v>4087</v>
      </c>
      <c s="35" t="s">
        <v>5</v>
      </c>
      <c s="6" t="s">
        <v>4088</v>
      </c>
      <c s="36" t="s">
        <v>232</v>
      </c>
      <c s="37">
        <v>2</v>
      </c>
      <c s="36">
        <v>0</v>
      </c>
      <c s="36">
        <f>ROUND(G757*H757,6)</f>
      </c>
      <c r="L757" s="38">
        <v>0</v>
      </c>
      <c s="32">
        <f>ROUND(ROUND(L757,2)*ROUND(G757,3),2)</f>
      </c>
      <c s="36" t="s">
        <v>55</v>
      </c>
      <c>
        <f>(M757*21)/100</f>
      </c>
      <c t="s">
        <v>28</v>
      </c>
    </row>
    <row r="758" spans="1:5" ht="12.75">
      <c r="A758" s="35" t="s">
        <v>56</v>
      </c>
      <c r="E758" s="39" t="s">
        <v>4088</v>
      </c>
    </row>
    <row r="759" spans="1:5" ht="12.75">
      <c r="A759" s="35" t="s">
        <v>57</v>
      </c>
      <c r="E759" s="40" t="s">
        <v>5</v>
      </c>
    </row>
    <row r="760" spans="1:5" ht="12.75">
      <c r="A760" t="s">
        <v>58</v>
      </c>
      <c r="E760" s="39" t="s">
        <v>4084</v>
      </c>
    </row>
    <row r="761" spans="1:16" ht="12.75">
      <c r="A761" t="s">
        <v>50</v>
      </c>
      <c s="34" t="s">
        <v>1158</v>
      </c>
      <c s="34" t="s">
        <v>4089</v>
      </c>
      <c s="35" t="s">
        <v>5</v>
      </c>
      <c s="6" t="s">
        <v>4090</v>
      </c>
      <c s="36" t="s">
        <v>232</v>
      </c>
      <c s="37">
        <v>2</v>
      </c>
      <c s="36">
        <v>0</v>
      </c>
      <c s="36">
        <f>ROUND(G761*H761,6)</f>
      </c>
      <c r="L761" s="38">
        <v>0</v>
      </c>
      <c s="32">
        <f>ROUND(ROUND(L761,2)*ROUND(G761,3),2)</f>
      </c>
      <c s="36" t="s">
        <v>55</v>
      </c>
      <c>
        <f>(M761*21)/100</f>
      </c>
      <c t="s">
        <v>28</v>
      </c>
    </row>
    <row r="762" spans="1:5" ht="12.75">
      <c r="A762" s="35" t="s">
        <v>56</v>
      </c>
      <c r="E762" s="39" t="s">
        <v>4090</v>
      </c>
    </row>
    <row r="763" spans="1:5" ht="12.75">
      <c r="A763" s="35" t="s">
        <v>57</v>
      </c>
      <c r="E763" s="40" t="s">
        <v>5</v>
      </c>
    </row>
    <row r="764" spans="1:5" ht="12.75">
      <c r="A764" t="s">
        <v>58</v>
      </c>
      <c r="E764" s="39" t="s">
        <v>4081</v>
      </c>
    </row>
    <row r="765" spans="1:16" ht="12.75">
      <c r="A765" t="s">
        <v>50</v>
      </c>
      <c s="34" t="s">
        <v>1162</v>
      </c>
      <c s="34" t="s">
        <v>4091</v>
      </c>
      <c s="35" t="s">
        <v>5</v>
      </c>
      <c s="6" t="s">
        <v>4092</v>
      </c>
      <c s="36" t="s">
        <v>238</v>
      </c>
      <c s="37">
        <v>120</v>
      </c>
      <c s="36">
        <v>0</v>
      </c>
      <c s="36">
        <f>ROUND(G765*H765,6)</f>
      </c>
      <c r="L765" s="38">
        <v>0</v>
      </c>
      <c s="32">
        <f>ROUND(ROUND(L765,2)*ROUND(G765,3),2)</f>
      </c>
      <c s="36" t="s">
        <v>55</v>
      </c>
      <c>
        <f>(M765*21)/100</f>
      </c>
      <c t="s">
        <v>28</v>
      </c>
    </row>
    <row r="766" spans="1:5" ht="12.75">
      <c r="A766" s="35" t="s">
        <v>56</v>
      </c>
      <c r="E766" s="39" t="s">
        <v>4092</v>
      </c>
    </row>
    <row r="767" spans="1:5" ht="12.75">
      <c r="A767" s="35" t="s">
        <v>57</v>
      </c>
      <c r="E767" s="40" t="s">
        <v>5</v>
      </c>
    </row>
    <row r="768" spans="1:5" ht="12.75">
      <c r="A768" t="s">
        <v>58</v>
      </c>
      <c r="E768" s="39" t="s">
        <v>4093</v>
      </c>
    </row>
    <row r="769" spans="1:16" ht="12.75">
      <c r="A769" t="s">
        <v>50</v>
      </c>
      <c s="34" t="s">
        <v>1166</v>
      </c>
      <c s="34" t="s">
        <v>4094</v>
      </c>
      <c s="35" t="s">
        <v>5</v>
      </c>
      <c s="6" t="s">
        <v>4095</v>
      </c>
      <c s="36" t="s">
        <v>238</v>
      </c>
      <c s="37">
        <v>120</v>
      </c>
      <c s="36">
        <v>0</v>
      </c>
      <c s="36">
        <f>ROUND(G769*H769,6)</f>
      </c>
      <c r="L769" s="38">
        <v>0</v>
      </c>
      <c s="32">
        <f>ROUND(ROUND(L769,2)*ROUND(G769,3),2)</f>
      </c>
      <c s="36" t="s">
        <v>55</v>
      </c>
      <c>
        <f>(M769*21)/100</f>
      </c>
      <c t="s">
        <v>28</v>
      </c>
    </row>
    <row r="770" spans="1:5" ht="12.75">
      <c r="A770" s="35" t="s">
        <v>56</v>
      </c>
      <c r="E770" s="39" t="s">
        <v>4095</v>
      </c>
    </row>
    <row r="771" spans="1:5" ht="12.75">
      <c r="A771" s="35" t="s">
        <v>57</v>
      </c>
      <c r="E771" s="40" t="s">
        <v>5</v>
      </c>
    </row>
    <row r="772" spans="1:5" ht="12.75">
      <c r="A772" t="s">
        <v>58</v>
      </c>
      <c r="E772" s="39" t="s">
        <v>4096</v>
      </c>
    </row>
    <row r="773" spans="1:16" ht="12.75">
      <c r="A773" t="s">
        <v>50</v>
      </c>
      <c s="34" t="s">
        <v>1170</v>
      </c>
      <c s="34" t="s">
        <v>4097</v>
      </c>
      <c s="35" t="s">
        <v>5</v>
      </c>
      <c s="6" t="s">
        <v>4098</v>
      </c>
      <c s="36" t="s">
        <v>238</v>
      </c>
      <c s="37">
        <v>105</v>
      </c>
      <c s="36">
        <v>0</v>
      </c>
      <c s="36">
        <f>ROUND(G773*H773,6)</f>
      </c>
      <c r="L773" s="38">
        <v>0</v>
      </c>
      <c s="32">
        <f>ROUND(ROUND(L773,2)*ROUND(G773,3),2)</f>
      </c>
      <c s="36" t="s">
        <v>55</v>
      </c>
      <c>
        <f>(M773*21)/100</f>
      </c>
      <c t="s">
        <v>28</v>
      </c>
    </row>
    <row r="774" spans="1:5" ht="12.75">
      <c r="A774" s="35" t="s">
        <v>56</v>
      </c>
      <c r="E774" s="39" t="s">
        <v>4098</v>
      </c>
    </row>
    <row r="775" spans="1:5" ht="12.75">
      <c r="A775" s="35" t="s">
        <v>57</v>
      </c>
      <c r="E775" s="40" t="s">
        <v>5</v>
      </c>
    </row>
    <row r="776" spans="1:5" ht="12.75">
      <c r="A776" t="s">
        <v>58</v>
      </c>
      <c r="E776" s="39" t="s">
        <v>4099</v>
      </c>
    </row>
    <row r="777" spans="1:16" ht="12.75">
      <c r="A777" t="s">
        <v>50</v>
      </c>
      <c s="34" t="s">
        <v>1173</v>
      </c>
      <c s="34" t="s">
        <v>4100</v>
      </c>
      <c s="35" t="s">
        <v>5</v>
      </c>
      <c s="6" t="s">
        <v>4101</v>
      </c>
      <c s="36" t="s">
        <v>238</v>
      </c>
      <c s="37">
        <v>105</v>
      </c>
      <c s="36">
        <v>0</v>
      </c>
      <c s="36">
        <f>ROUND(G777*H777,6)</f>
      </c>
      <c r="L777" s="38">
        <v>0</v>
      </c>
      <c s="32">
        <f>ROUND(ROUND(L777,2)*ROUND(G777,3),2)</f>
      </c>
      <c s="36" t="s">
        <v>55</v>
      </c>
      <c>
        <f>(M777*21)/100</f>
      </c>
      <c t="s">
        <v>28</v>
      </c>
    </row>
    <row r="778" spans="1:5" ht="12.75">
      <c r="A778" s="35" t="s">
        <v>56</v>
      </c>
      <c r="E778" s="39" t="s">
        <v>4101</v>
      </c>
    </row>
    <row r="779" spans="1:5" ht="12.75">
      <c r="A779" s="35" t="s">
        <v>57</v>
      </c>
      <c r="E779" s="40" t="s">
        <v>5</v>
      </c>
    </row>
    <row r="780" spans="1:5" ht="25.5">
      <c r="A780" t="s">
        <v>58</v>
      </c>
      <c r="E780" s="39" t="s">
        <v>4102</v>
      </c>
    </row>
    <row r="781" spans="1:16" ht="12.75">
      <c r="A781" t="s">
        <v>50</v>
      </c>
      <c s="34" t="s">
        <v>1177</v>
      </c>
      <c s="34" t="s">
        <v>4103</v>
      </c>
      <c s="35" t="s">
        <v>5</v>
      </c>
      <c s="6" t="s">
        <v>4104</v>
      </c>
      <c s="36" t="s">
        <v>238</v>
      </c>
      <c s="37">
        <v>250</v>
      </c>
      <c s="36">
        <v>0</v>
      </c>
      <c s="36">
        <f>ROUND(G781*H781,6)</f>
      </c>
      <c r="L781" s="38">
        <v>0</v>
      </c>
      <c s="32">
        <f>ROUND(ROUND(L781,2)*ROUND(G781,3),2)</f>
      </c>
      <c s="36" t="s">
        <v>55</v>
      </c>
      <c>
        <f>(M781*21)/100</f>
      </c>
      <c t="s">
        <v>28</v>
      </c>
    </row>
    <row r="782" spans="1:5" ht="12.75">
      <c r="A782" s="35" t="s">
        <v>56</v>
      </c>
      <c r="E782" s="39" t="s">
        <v>4104</v>
      </c>
    </row>
    <row r="783" spans="1:5" ht="12.75">
      <c r="A783" s="35" t="s">
        <v>57</v>
      </c>
      <c r="E783" s="40" t="s">
        <v>5</v>
      </c>
    </row>
    <row r="784" spans="1:5" ht="12.75">
      <c r="A784" t="s">
        <v>58</v>
      </c>
      <c r="E784" s="39" t="s">
        <v>4105</v>
      </c>
    </row>
    <row r="785" spans="1:16" ht="12.75">
      <c r="A785" t="s">
        <v>50</v>
      </c>
      <c s="34" t="s">
        <v>1180</v>
      </c>
      <c s="34" t="s">
        <v>4106</v>
      </c>
      <c s="35" t="s">
        <v>5</v>
      </c>
      <c s="6" t="s">
        <v>4107</v>
      </c>
      <c s="36" t="s">
        <v>238</v>
      </c>
      <c s="37">
        <v>250</v>
      </c>
      <c s="36">
        <v>0</v>
      </c>
      <c s="36">
        <f>ROUND(G785*H785,6)</f>
      </c>
      <c r="L785" s="38">
        <v>0</v>
      </c>
      <c s="32">
        <f>ROUND(ROUND(L785,2)*ROUND(G785,3),2)</f>
      </c>
      <c s="36" t="s">
        <v>55</v>
      </c>
      <c>
        <f>(M785*21)/100</f>
      </c>
      <c t="s">
        <v>28</v>
      </c>
    </row>
    <row r="786" spans="1:5" ht="12.75">
      <c r="A786" s="35" t="s">
        <v>56</v>
      </c>
      <c r="E786" s="39" t="s">
        <v>4107</v>
      </c>
    </row>
    <row r="787" spans="1:5" ht="12.75">
      <c r="A787" s="35" t="s">
        <v>57</v>
      </c>
      <c r="E787" s="40" t="s">
        <v>5</v>
      </c>
    </row>
    <row r="788" spans="1:5" ht="25.5">
      <c r="A788" t="s">
        <v>58</v>
      </c>
      <c r="E788" s="39" t="s">
        <v>4108</v>
      </c>
    </row>
    <row r="789" spans="1:16" ht="12.75">
      <c r="A789" t="s">
        <v>50</v>
      </c>
      <c s="34" t="s">
        <v>1184</v>
      </c>
      <c s="34" t="s">
        <v>4109</v>
      </c>
      <c s="35" t="s">
        <v>5</v>
      </c>
      <c s="6" t="s">
        <v>4110</v>
      </c>
      <c s="36" t="s">
        <v>238</v>
      </c>
      <c s="37">
        <v>80</v>
      </c>
      <c s="36">
        <v>0</v>
      </c>
      <c s="36">
        <f>ROUND(G789*H789,6)</f>
      </c>
      <c r="L789" s="38">
        <v>0</v>
      </c>
      <c s="32">
        <f>ROUND(ROUND(L789,2)*ROUND(G789,3),2)</f>
      </c>
      <c s="36" t="s">
        <v>55</v>
      </c>
      <c>
        <f>(M789*21)/100</f>
      </c>
      <c t="s">
        <v>28</v>
      </c>
    </row>
    <row r="790" spans="1:5" ht="12.75">
      <c r="A790" s="35" t="s">
        <v>56</v>
      </c>
      <c r="E790" s="39" t="s">
        <v>4110</v>
      </c>
    </row>
    <row r="791" spans="1:5" ht="12.75">
      <c r="A791" s="35" t="s">
        <v>57</v>
      </c>
      <c r="E791" s="40" t="s">
        <v>5</v>
      </c>
    </row>
    <row r="792" spans="1:5" ht="12.75">
      <c r="A792" t="s">
        <v>58</v>
      </c>
      <c r="E792" s="39" t="s">
        <v>4111</v>
      </c>
    </row>
    <row r="793" spans="1:16" ht="12.75">
      <c r="A793" t="s">
        <v>50</v>
      </c>
      <c s="34" t="s">
        <v>1187</v>
      </c>
      <c s="34" t="s">
        <v>4112</v>
      </c>
      <c s="35" t="s">
        <v>5</v>
      </c>
      <c s="6" t="s">
        <v>4113</v>
      </c>
      <c s="36" t="s">
        <v>238</v>
      </c>
      <c s="37">
        <v>80</v>
      </c>
      <c s="36">
        <v>0</v>
      </c>
      <c s="36">
        <f>ROUND(G793*H793,6)</f>
      </c>
      <c r="L793" s="38">
        <v>0</v>
      </c>
      <c s="32">
        <f>ROUND(ROUND(L793,2)*ROUND(G793,3),2)</f>
      </c>
      <c s="36" t="s">
        <v>55</v>
      </c>
      <c>
        <f>(M793*21)/100</f>
      </c>
      <c t="s">
        <v>28</v>
      </c>
    </row>
    <row r="794" spans="1:5" ht="12.75">
      <c r="A794" s="35" t="s">
        <v>56</v>
      </c>
      <c r="E794" s="39" t="s">
        <v>4113</v>
      </c>
    </row>
    <row r="795" spans="1:5" ht="12.75">
      <c r="A795" s="35" t="s">
        <v>57</v>
      </c>
      <c r="E795" s="40" t="s">
        <v>5</v>
      </c>
    </row>
    <row r="796" spans="1:5" ht="12.75">
      <c r="A796" t="s">
        <v>58</v>
      </c>
      <c r="E796" s="39" t="s">
        <v>4114</v>
      </c>
    </row>
    <row r="797" spans="1:16" ht="12.75">
      <c r="A797" t="s">
        <v>50</v>
      </c>
      <c s="34" t="s">
        <v>1189</v>
      </c>
      <c s="34" t="s">
        <v>4115</v>
      </c>
      <c s="35" t="s">
        <v>5</v>
      </c>
      <c s="6" t="s">
        <v>4116</v>
      </c>
      <c s="36" t="s">
        <v>238</v>
      </c>
      <c s="37">
        <v>80</v>
      </c>
      <c s="36">
        <v>0</v>
      </c>
      <c s="36">
        <f>ROUND(G797*H797,6)</f>
      </c>
      <c r="L797" s="38">
        <v>0</v>
      </c>
      <c s="32">
        <f>ROUND(ROUND(L797,2)*ROUND(G797,3),2)</f>
      </c>
      <c s="36" t="s">
        <v>55</v>
      </c>
      <c>
        <f>(M797*21)/100</f>
      </c>
      <c t="s">
        <v>28</v>
      </c>
    </row>
    <row r="798" spans="1:5" ht="12.75">
      <c r="A798" s="35" t="s">
        <v>56</v>
      </c>
      <c r="E798" s="39" t="s">
        <v>4116</v>
      </c>
    </row>
    <row r="799" spans="1:5" ht="12.75">
      <c r="A799" s="35" t="s">
        <v>57</v>
      </c>
      <c r="E799" s="40" t="s">
        <v>5</v>
      </c>
    </row>
    <row r="800" spans="1:5" ht="12.75">
      <c r="A800" t="s">
        <v>58</v>
      </c>
      <c r="E800" s="39" t="s">
        <v>4117</v>
      </c>
    </row>
    <row r="801" spans="1:16" ht="12.75">
      <c r="A801" t="s">
        <v>50</v>
      </c>
      <c s="34" t="s">
        <v>1191</v>
      </c>
      <c s="34" t="s">
        <v>4118</v>
      </c>
      <c s="35" t="s">
        <v>5</v>
      </c>
      <c s="6" t="s">
        <v>4119</v>
      </c>
      <c s="36" t="s">
        <v>238</v>
      </c>
      <c s="37">
        <v>80</v>
      </c>
      <c s="36">
        <v>0</v>
      </c>
      <c s="36">
        <f>ROUND(G801*H801,6)</f>
      </c>
      <c r="L801" s="38">
        <v>0</v>
      </c>
      <c s="32">
        <f>ROUND(ROUND(L801,2)*ROUND(G801,3),2)</f>
      </c>
      <c s="36" t="s">
        <v>55</v>
      </c>
      <c>
        <f>(M801*21)/100</f>
      </c>
      <c t="s">
        <v>28</v>
      </c>
    </row>
    <row r="802" spans="1:5" ht="12.75">
      <c r="A802" s="35" t="s">
        <v>56</v>
      </c>
      <c r="E802" s="39" t="s">
        <v>4119</v>
      </c>
    </row>
    <row r="803" spans="1:5" ht="12.75">
      <c r="A803" s="35" t="s">
        <v>57</v>
      </c>
      <c r="E803" s="40" t="s">
        <v>5</v>
      </c>
    </row>
    <row r="804" spans="1:5" ht="12.75">
      <c r="A804" t="s">
        <v>58</v>
      </c>
      <c r="E804" s="39" t="s">
        <v>4120</v>
      </c>
    </row>
    <row r="805" spans="1:16" ht="12.75">
      <c r="A805" t="s">
        <v>50</v>
      </c>
      <c s="34" t="s">
        <v>1194</v>
      </c>
      <c s="34" t="s">
        <v>4121</v>
      </c>
      <c s="35" t="s">
        <v>5</v>
      </c>
      <c s="6" t="s">
        <v>4122</v>
      </c>
      <c s="36" t="s">
        <v>238</v>
      </c>
      <c s="37">
        <v>1000</v>
      </c>
      <c s="36">
        <v>0</v>
      </c>
      <c s="36">
        <f>ROUND(G805*H805,6)</f>
      </c>
      <c r="L805" s="38">
        <v>0</v>
      </c>
      <c s="32">
        <f>ROUND(ROUND(L805,2)*ROUND(G805,3),2)</f>
      </c>
      <c s="36" t="s">
        <v>55</v>
      </c>
      <c>
        <f>(M805*21)/100</f>
      </c>
      <c t="s">
        <v>28</v>
      </c>
    </row>
    <row r="806" spans="1:5" ht="12.75">
      <c r="A806" s="35" t="s">
        <v>56</v>
      </c>
      <c r="E806" s="39" t="s">
        <v>4122</v>
      </c>
    </row>
    <row r="807" spans="1:5" ht="12.75">
      <c r="A807" s="35" t="s">
        <v>57</v>
      </c>
      <c r="E807" s="40" t="s">
        <v>5</v>
      </c>
    </row>
    <row r="808" spans="1:5" ht="25.5">
      <c r="A808" t="s">
        <v>58</v>
      </c>
      <c r="E808" s="39" t="s">
        <v>4123</v>
      </c>
    </row>
    <row r="809" spans="1:16" ht="12.75">
      <c r="A809" t="s">
        <v>50</v>
      </c>
      <c s="34" t="s">
        <v>1196</v>
      </c>
      <c s="34" t="s">
        <v>4124</v>
      </c>
      <c s="35" t="s">
        <v>5</v>
      </c>
      <c s="6" t="s">
        <v>4125</v>
      </c>
      <c s="36" t="s">
        <v>238</v>
      </c>
      <c s="37">
        <v>1000</v>
      </c>
      <c s="36">
        <v>0</v>
      </c>
      <c s="36">
        <f>ROUND(G809*H809,6)</f>
      </c>
      <c r="L809" s="38">
        <v>0</v>
      </c>
      <c s="32">
        <f>ROUND(ROUND(L809,2)*ROUND(G809,3),2)</f>
      </c>
      <c s="36" t="s">
        <v>55</v>
      </c>
      <c>
        <f>(M809*21)/100</f>
      </c>
      <c t="s">
        <v>28</v>
      </c>
    </row>
    <row r="810" spans="1:5" ht="12.75">
      <c r="A810" s="35" t="s">
        <v>56</v>
      </c>
      <c r="E810" s="39" t="s">
        <v>4125</v>
      </c>
    </row>
    <row r="811" spans="1:5" ht="12.75">
      <c r="A811" s="35" t="s">
        <v>57</v>
      </c>
      <c r="E811" s="40" t="s">
        <v>5</v>
      </c>
    </row>
    <row r="812" spans="1:5" ht="12.75">
      <c r="A812" t="s">
        <v>58</v>
      </c>
      <c r="E812" s="39" t="s">
        <v>4126</v>
      </c>
    </row>
    <row r="813" spans="1:16" ht="12.75">
      <c r="A813" t="s">
        <v>50</v>
      </c>
      <c s="34" t="s">
        <v>1198</v>
      </c>
      <c s="34" t="s">
        <v>4127</v>
      </c>
      <c s="35" t="s">
        <v>5</v>
      </c>
      <c s="6" t="s">
        <v>4128</v>
      </c>
      <c s="36" t="s">
        <v>238</v>
      </c>
      <c s="37">
        <v>350</v>
      </c>
      <c s="36">
        <v>0</v>
      </c>
      <c s="36">
        <f>ROUND(G813*H813,6)</f>
      </c>
      <c r="L813" s="38">
        <v>0</v>
      </c>
      <c s="32">
        <f>ROUND(ROUND(L813,2)*ROUND(G813,3),2)</f>
      </c>
      <c s="36" t="s">
        <v>55</v>
      </c>
      <c>
        <f>(M813*21)/100</f>
      </c>
      <c t="s">
        <v>28</v>
      </c>
    </row>
    <row r="814" spans="1:5" ht="12.75">
      <c r="A814" s="35" t="s">
        <v>56</v>
      </c>
      <c r="E814" s="39" t="s">
        <v>4128</v>
      </c>
    </row>
    <row r="815" spans="1:5" ht="12.75">
      <c r="A815" s="35" t="s">
        <v>57</v>
      </c>
      <c r="E815" s="40" t="s">
        <v>5</v>
      </c>
    </row>
    <row r="816" spans="1:5" ht="25.5">
      <c r="A816" t="s">
        <v>58</v>
      </c>
      <c r="E816" s="39" t="s">
        <v>4129</v>
      </c>
    </row>
    <row r="817" spans="1:16" ht="12.75">
      <c r="A817" t="s">
        <v>50</v>
      </c>
      <c s="34" t="s">
        <v>1201</v>
      </c>
      <c s="34" t="s">
        <v>4130</v>
      </c>
      <c s="35" t="s">
        <v>5</v>
      </c>
      <c s="6" t="s">
        <v>4131</v>
      </c>
      <c s="36" t="s">
        <v>238</v>
      </c>
      <c s="37">
        <v>350</v>
      </c>
      <c s="36">
        <v>0</v>
      </c>
      <c s="36">
        <f>ROUND(G817*H817,6)</f>
      </c>
      <c r="L817" s="38">
        <v>0</v>
      </c>
      <c s="32">
        <f>ROUND(ROUND(L817,2)*ROUND(G817,3),2)</f>
      </c>
      <c s="36" t="s">
        <v>55</v>
      </c>
      <c>
        <f>(M817*21)/100</f>
      </c>
      <c t="s">
        <v>28</v>
      </c>
    </row>
    <row r="818" spans="1:5" ht="12.75">
      <c r="A818" s="35" t="s">
        <v>56</v>
      </c>
      <c r="E818" s="39" t="s">
        <v>4131</v>
      </c>
    </row>
    <row r="819" spans="1:5" ht="12.75">
      <c r="A819" s="35" t="s">
        <v>57</v>
      </c>
      <c r="E819" s="40" t="s">
        <v>5</v>
      </c>
    </row>
    <row r="820" spans="1:5" ht="12.75">
      <c r="A820" t="s">
        <v>58</v>
      </c>
      <c r="E820" s="39" t="s">
        <v>4132</v>
      </c>
    </row>
    <row r="821" spans="1:16" ht="12.75">
      <c r="A821" t="s">
        <v>50</v>
      </c>
      <c s="34" t="s">
        <v>1203</v>
      </c>
      <c s="34" t="s">
        <v>4133</v>
      </c>
      <c s="35" t="s">
        <v>5</v>
      </c>
      <c s="6" t="s">
        <v>4134</v>
      </c>
      <c s="36" t="s">
        <v>238</v>
      </c>
      <c s="37">
        <v>1000</v>
      </c>
      <c s="36">
        <v>0</v>
      </c>
      <c s="36">
        <f>ROUND(G821*H821,6)</f>
      </c>
      <c r="L821" s="38">
        <v>0</v>
      </c>
      <c s="32">
        <f>ROUND(ROUND(L821,2)*ROUND(G821,3),2)</f>
      </c>
      <c s="36" t="s">
        <v>55</v>
      </c>
      <c>
        <f>(M821*21)/100</f>
      </c>
      <c t="s">
        <v>28</v>
      </c>
    </row>
    <row r="822" spans="1:5" ht="12.75">
      <c r="A822" s="35" t="s">
        <v>56</v>
      </c>
      <c r="E822" s="39" t="s">
        <v>4134</v>
      </c>
    </row>
    <row r="823" spans="1:5" ht="12.75">
      <c r="A823" s="35" t="s">
        <v>57</v>
      </c>
      <c r="E823" s="40" t="s">
        <v>5</v>
      </c>
    </row>
    <row r="824" spans="1:5" ht="12.75">
      <c r="A824" t="s">
        <v>58</v>
      </c>
      <c r="E824" s="39" t="s">
        <v>4135</v>
      </c>
    </row>
    <row r="825" spans="1:16" ht="12.75">
      <c r="A825" t="s">
        <v>50</v>
      </c>
      <c s="34" t="s">
        <v>1206</v>
      </c>
      <c s="34" t="s">
        <v>4136</v>
      </c>
      <c s="35" t="s">
        <v>5</v>
      </c>
      <c s="6" t="s">
        <v>4137</v>
      </c>
      <c s="36" t="s">
        <v>238</v>
      </c>
      <c s="37">
        <v>1000</v>
      </c>
      <c s="36">
        <v>0</v>
      </c>
      <c s="36">
        <f>ROUND(G825*H825,6)</f>
      </c>
      <c r="L825" s="38">
        <v>0</v>
      </c>
      <c s="32">
        <f>ROUND(ROUND(L825,2)*ROUND(G825,3),2)</f>
      </c>
      <c s="36" t="s">
        <v>55</v>
      </c>
      <c>
        <f>(M825*21)/100</f>
      </c>
      <c t="s">
        <v>28</v>
      </c>
    </row>
    <row r="826" spans="1:5" ht="12.75">
      <c r="A826" s="35" t="s">
        <v>56</v>
      </c>
      <c r="E826" s="39" t="s">
        <v>4137</v>
      </c>
    </row>
    <row r="827" spans="1:5" ht="12.75">
      <c r="A827" s="35" t="s">
        <v>57</v>
      </c>
      <c r="E827" s="40" t="s">
        <v>5</v>
      </c>
    </row>
    <row r="828" spans="1:5" ht="12.75">
      <c r="A828" t="s">
        <v>58</v>
      </c>
      <c r="E828" s="39" t="s">
        <v>4138</v>
      </c>
    </row>
    <row r="829" spans="1:16" ht="12.75">
      <c r="A829" t="s">
        <v>50</v>
      </c>
      <c s="34" t="s">
        <v>1208</v>
      </c>
      <c s="34" t="s">
        <v>4139</v>
      </c>
      <c s="35" t="s">
        <v>5</v>
      </c>
      <c s="6" t="s">
        <v>4140</v>
      </c>
      <c s="36" t="s">
        <v>238</v>
      </c>
      <c s="37">
        <v>300</v>
      </c>
      <c s="36">
        <v>0</v>
      </c>
      <c s="36">
        <f>ROUND(G829*H829,6)</f>
      </c>
      <c r="L829" s="38">
        <v>0</v>
      </c>
      <c s="32">
        <f>ROUND(ROUND(L829,2)*ROUND(G829,3),2)</f>
      </c>
      <c s="36" t="s">
        <v>55</v>
      </c>
      <c>
        <f>(M829*21)/100</f>
      </c>
      <c t="s">
        <v>28</v>
      </c>
    </row>
    <row r="830" spans="1:5" ht="12.75">
      <c r="A830" s="35" t="s">
        <v>56</v>
      </c>
      <c r="E830" s="39" t="s">
        <v>4140</v>
      </c>
    </row>
    <row r="831" spans="1:5" ht="12.75">
      <c r="A831" s="35" t="s">
        <v>57</v>
      </c>
      <c r="E831" s="40" t="s">
        <v>5</v>
      </c>
    </row>
    <row r="832" spans="1:5" ht="25.5">
      <c r="A832" t="s">
        <v>58</v>
      </c>
      <c r="E832" s="39" t="s">
        <v>4141</v>
      </c>
    </row>
    <row r="833" spans="1:16" ht="12.75">
      <c r="A833" t="s">
        <v>50</v>
      </c>
      <c s="34" t="s">
        <v>1211</v>
      </c>
      <c s="34" t="s">
        <v>4142</v>
      </c>
      <c s="35" t="s">
        <v>5</v>
      </c>
      <c s="6" t="s">
        <v>4143</v>
      </c>
      <c s="36" t="s">
        <v>238</v>
      </c>
      <c s="37">
        <v>300</v>
      </c>
      <c s="36">
        <v>0</v>
      </c>
      <c s="36">
        <f>ROUND(G833*H833,6)</f>
      </c>
      <c r="L833" s="38">
        <v>0</v>
      </c>
      <c s="32">
        <f>ROUND(ROUND(L833,2)*ROUND(G833,3),2)</f>
      </c>
      <c s="36" t="s">
        <v>55</v>
      </c>
      <c>
        <f>(M833*21)/100</f>
      </c>
      <c t="s">
        <v>28</v>
      </c>
    </row>
    <row r="834" spans="1:5" ht="12.75">
      <c r="A834" s="35" t="s">
        <v>56</v>
      </c>
      <c r="E834" s="39" t="s">
        <v>4143</v>
      </c>
    </row>
    <row r="835" spans="1:5" ht="12.75">
      <c r="A835" s="35" t="s">
        <v>57</v>
      </c>
      <c r="E835" s="40" t="s">
        <v>5</v>
      </c>
    </row>
    <row r="836" spans="1:5" ht="12.75">
      <c r="A836" t="s">
        <v>58</v>
      </c>
      <c r="E836" s="39" t="s">
        <v>4144</v>
      </c>
    </row>
    <row r="837" spans="1:16" ht="12.75">
      <c r="A837" t="s">
        <v>50</v>
      </c>
      <c s="34" t="s">
        <v>1214</v>
      </c>
      <c s="34" t="s">
        <v>4145</v>
      </c>
      <c s="35" t="s">
        <v>5</v>
      </c>
      <c s="6" t="s">
        <v>4146</v>
      </c>
      <c s="36" t="s">
        <v>232</v>
      </c>
      <c s="37">
        <v>400</v>
      </c>
      <c s="36">
        <v>0</v>
      </c>
      <c s="36">
        <f>ROUND(G837*H837,6)</f>
      </c>
      <c r="L837" s="38">
        <v>0</v>
      </c>
      <c s="32">
        <f>ROUND(ROUND(L837,2)*ROUND(G837,3),2)</f>
      </c>
      <c s="36" t="s">
        <v>55</v>
      </c>
      <c>
        <f>(M837*21)/100</f>
      </c>
      <c t="s">
        <v>28</v>
      </c>
    </row>
    <row r="838" spans="1:5" ht="12.75">
      <c r="A838" s="35" t="s">
        <v>56</v>
      </c>
      <c r="E838" s="39" t="s">
        <v>4146</v>
      </c>
    </row>
    <row r="839" spans="1:5" ht="12.75">
      <c r="A839" s="35" t="s">
        <v>57</v>
      </c>
      <c r="E839" s="40" t="s">
        <v>5</v>
      </c>
    </row>
    <row r="840" spans="1:5" ht="25.5">
      <c r="A840" t="s">
        <v>58</v>
      </c>
      <c r="E840" s="39" t="s">
        <v>4147</v>
      </c>
    </row>
    <row r="841" spans="1:16" ht="12.75">
      <c r="A841" t="s">
        <v>50</v>
      </c>
      <c s="34" t="s">
        <v>1218</v>
      </c>
      <c s="34" t="s">
        <v>4148</v>
      </c>
      <c s="35" t="s">
        <v>5</v>
      </c>
      <c s="6" t="s">
        <v>4149</v>
      </c>
      <c s="36" t="s">
        <v>232</v>
      </c>
      <c s="37">
        <v>18</v>
      </c>
      <c s="36">
        <v>0</v>
      </c>
      <c s="36">
        <f>ROUND(G841*H841,6)</f>
      </c>
      <c r="L841" s="38">
        <v>0</v>
      </c>
      <c s="32">
        <f>ROUND(ROUND(L841,2)*ROUND(G841,3),2)</f>
      </c>
      <c s="36" t="s">
        <v>55</v>
      </c>
      <c>
        <f>(M841*21)/100</f>
      </c>
      <c t="s">
        <v>28</v>
      </c>
    </row>
    <row r="842" spans="1:5" ht="12.75">
      <c r="A842" s="35" t="s">
        <v>56</v>
      </c>
      <c r="E842" s="39" t="s">
        <v>4149</v>
      </c>
    </row>
    <row r="843" spans="1:5" ht="12.75">
      <c r="A843" s="35" t="s">
        <v>57</v>
      </c>
      <c r="E843" s="40" t="s">
        <v>5</v>
      </c>
    </row>
    <row r="844" spans="1:5" ht="25.5">
      <c r="A844" t="s">
        <v>58</v>
      </c>
      <c r="E844" s="39" t="s">
        <v>4150</v>
      </c>
    </row>
    <row r="845" spans="1:16" ht="12.75">
      <c r="A845" t="s">
        <v>50</v>
      </c>
      <c s="34" t="s">
        <v>1222</v>
      </c>
      <c s="34" t="s">
        <v>4151</v>
      </c>
      <c s="35" t="s">
        <v>5</v>
      </c>
      <c s="6" t="s">
        <v>4152</v>
      </c>
      <c s="36" t="s">
        <v>232</v>
      </c>
      <c s="37">
        <v>4</v>
      </c>
      <c s="36">
        <v>0</v>
      </c>
      <c s="36">
        <f>ROUND(G845*H845,6)</f>
      </c>
      <c r="L845" s="38">
        <v>0</v>
      </c>
      <c s="32">
        <f>ROUND(ROUND(L845,2)*ROUND(G845,3),2)</f>
      </c>
      <c s="36" t="s">
        <v>55</v>
      </c>
      <c>
        <f>(M845*21)/100</f>
      </c>
      <c t="s">
        <v>28</v>
      </c>
    </row>
    <row r="846" spans="1:5" ht="12.75">
      <c r="A846" s="35" t="s">
        <v>56</v>
      </c>
      <c r="E846" s="39" t="s">
        <v>4152</v>
      </c>
    </row>
    <row r="847" spans="1:5" ht="12.75">
      <c r="A847" s="35" t="s">
        <v>57</v>
      </c>
      <c r="E847" s="40" t="s">
        <v>5</v>
      </c>
    </row>
    <row r="848" spans="1:5" ht="25.5">
      <c r="A848" t="s">
        <v>58</v>
      </c>
      <c r="E848" s="39" t="s">
        <v>4153</v>
      </c>
    </row>
    <row r="849" spans="1:16" ht="12.75">
      <c r="A849" t="s">
        <v>50</v>
      </c>
      <c s="34" t="s">
        <v>1224</v>
      </c>
      <c s="34" t="s">
        <v>4154</v>
      </c>
      <c s="35" t="s">
        <v>5</v>
      </c>
      <c s="6" t="s">
        <v>4155</v>
      </c>
      <c s="36" t="s">
        <v>232</v>
      </c>
      <c s="37">
        <v>2</v>
      </c>
      <c s="36">
        <v>0</v>
      </c>
      <c s="36">
        <f>ROUND(G849*H849,6)</f>
      </c>
      <c r="L849" s="38">
        <v>0</v>
      </c>
      <c s="32">
        <f>ROUND(ROUND(L849,2)*ROUND(G849,3),2)</f>
      </c>
      <c s="36" t="s">
        <v>55</v>
      </c>
      <c>
        <f>(M849*21)/100</f>
      </c>
      <c t="s">
        <v>28</v>
      </c>
    </row>
    <row r="850" spans="1:5" ht="12.75">
      <c r="A850" s="35" t="s">
        <v>56</v>
      </c>
      <c r="E850" s="39" t="s">
        <v>4155</v>
      </c>
    </row>
    <row r="851" spans="1:5" ht="12.75">
      <c r="A851" s="35" t="s">
        <v>57</v>
      </c>
      <c r="E851" s="40" t="s">
        <v>5</v>
      </c>
    </row>
    <row r="852" spans="1:5" ht="25.5">
      <c r="A852" t="s">
        <v>58</v>
      </c>
      <c r="E852" s="39" t="s">
        <v>4156</v>
      </c>
    </row>
    <row r="853" spans="1:13" ht="12.75">
      <c r="A853" t="s">
        <v>47</v>
      </c>
      <c r="C853" s="31" t="s">
        <v>4157</v>
      </c>
      <c r="E853" s="33" t="s">
        <v>4158</v>
      </c>
      <c r="J853" s="32">
        <f>0</f>
      </c>
      <c s="32">
        <f>0</f>
      </c>
      <c s="32">
        <f>0+L854+L858+L862+L866+L870+L874+L878+L882+L886+L890</f>
      </c>
      <c s="32">
        <f>0+M854+M858+M862+M866+M870+M874+M878+M882+M886+M890</f>
      </c>
    </row>
    <row r="854" spans="1:16" ht="12.75">
      <c r="A854" t="s">
        <v>50</v>
      </c>
      <c s="34" t="s">
        <v>1228</v>
      </c>
      <c s="34" t="s">
        <v>4159</v>
      </c>
      <c s="35" t="s">
        <v>5</v>
      </c>
      <c s="6" t="s">
        <v>4160</v>
      </c>
      <c s="36" t="s">
        <v>232</v>
      </c>
      <c s="37">
        <v>1</v>
      </c>
      <c s="36">
        <v>0</v>
      </c>
      <c s="36">
        <f>ROUND(G854*H854,6)</f>
      </c>
      <c r="L854" s="38">
        <v>0</v>
      </c>
      <c s="32">
        <f>ROUND(ROUND(L854,2)*ROUND(G854,3),2)</f>
      </c>
      <c s="36" t="s">
        <v>55</v>
      </c>
      <c>
        <f>(M854*21)/100</f>
      </c>
      <c t="s">
        <v>28</v>
      </c>
    </row>
    <row r="855" spans="1:5" ht="12.75">
      <c r="A855" s="35" t="s">
        <v>56</v>
      </c>
      <c r="E855" s="39" t="s">
        <v>4160</v>
      </c>
    </row>
    <row r="856" spans="1:5" ht="12.75">
      <c r="A856" s="35" t="s">
        <v>57</v>
      </c>
      <c r="E856" s="40" t="s">
        <v>5</v>
      </c>
    </row>
    <row r="857" spans="1:5" ht="89.25">
      <c r="A857" t="s">
        <v>58</v>
      </c>
      <c r="E857" s="39" t="s">
        <v>4161</v>
      </c>
    </row>
    <row r="858" spans="1:16" ht="12.75">
      <c r="A858" t="s">
        <v>50</v>
      </c>
      <c s="34" t="s">
        <v>1232</v>
      </c>
      <c s="34" t="s">
        <v>4162</v>
      </c>
      <c s="35" t="s">
        <v>5</v>
      </c>
      <c s="6" t="s">
        <v>4163</v>
      </c>
      <c s="36" t="s">
        <v>232</v>
      </c>
      <c s="37">
        <v>1</v>
      </c>
      <c s="36">
        <v>0</v>
      </c>
      <c s="36">
        <f>ROUND(G858*H858,6)</f>
      </c>
      <c r="L858" s="38">
        <v>0</v>
      </c>
      <c s="32">
        <f>ROUND(ROUND(L858,2)*ROUND(G858,3),2)</f>
      </c>
      <c s="36" t="s">
        <v>55</v>
      </c>
      <c>
        <f>(M858*21)/100</f>
      </c>
      <c t="s">
        <v>28</v>
      </c>
    </row>
    <row r="859" spans="1:5" ht="12.75">
      <c r="A859" s="35" t="s">
        <v>56</v>
      </c>
      <c r="E859" s="39" t="s">
        <v>4163</v>
      </c>
    </row>
    <row r="860" spans="1:5" ht="12.75">
      <c r="A860" s="35" t="s">
        <v>57</v>
      </c>
      <c r="E860" s="40" t="s">
        <v>5</v>
      </c>
    </row>
    <row r="861" spans="1:5" ht="38.25">
      <c r="A861" t="s">
        <v>58</v>
      </c>
      <c r="E861" s="39" t="s">
        <v>4164</v>
      </c>
    </row>
    <row r="862" spans="1:16" ht="12.75">
      <c r="A862" t="s">
        <v>50</v>
      </c>
      <c s="34" t="s">
        <v>1234</v>
      </c>
      <c s="34" t="s">
        <v>4165</v>
      </c>
      <c s="35" t="s">
        <v>5</v>
      </c>
      <c s="6" t="s">
        <v>4166</v>
      </c>
      <c s="36" t="s">
        <v>232</v>
      </c>
      <c s="37">
        <v>1</v>
      </c>
      <c s="36">
        <v>0</v>
      </c>
      <c s="36">
        <f>ROUND(G862*H862,6)</f>
      </c>
      <c r="L862" s="38">
        <v>0</v>
      </c>
      <c s="32">
        <f>ROUND(ROUND(L862,2)*ROUND(G862,3),2)</f>
      </c>
      <c s="36" t="s">
        <v>55</v>
      </c>
      <c>
        <f>(M862*21)/100</f>
      </c>
      <c t="s">
        <v>28</v>
      </c>
    </row>
    <row r="863" spans="1:5" ht="12.75">
      <c r="A863" s="35" t="s">
        <v>56</v>
      </c>
      <c r="E863" s="39" t="s">
        <v>4166</v>
      </c>
    </row>
    <row r="864" spans="1:5" ht="12.75">
      <c r="A864" s="35" t="s">
        <v>57</v>
      </c>
      <c r="E864" s="40" t="s">
        <v>5</v>
      </c>
    </row>
    <row r="865" spans="1:5" ht="63.75">
      <c r="A865" t="s">
        <v>58</v>
      </c>
      <c r="E865" s="39" t="s">
        <v>4167</v>
      </c>
    </row>
    <row r="866" spans="1:16" ht="12.75">
      <c r="A866" t="s">
        <v>50</v>
      </c>
      <c s="34" t="s">
        <v>1236</v>
      </c>
      <c s="34" t="s">
        <v>4168</v>
      </c>
      <c s="35" t="s">
        <v>5</v>
      </c>
      <c s="6" t="s">
        <v>4169</v>
      </c>
      <c s="36" t="s">
        <v>641</v>
      </c>
      <c s="37">
        <v>8</v>
      </c>
      <c s="36">
        <v>0</v>
      </c>
      <c s="36">
        <f>ROUND(G866*H866,6)</f>
      </c>
      <c r="L866" s="38">
        <v>0</v>
      </c>
      <c s="32">
        <f>ROUND(ROUND(L866,2)*ROUND(G866,3),2)</f>
      </c>
      <c s="36" t="s">
        <v>55</v>
      </c>
      <c>
        <f>(M866*21)/100</f>
      </c>
      <c t="s">
        <v>28</v>
      </c>
    </row>
    <row r="867" spans="1:5" ht="12.75">
      <c r="A867" s="35" t="s">
        <v>56</v>
      </c>
      <c r="E867" s="39" t="s">
        <v>4169</v>
      </c>
    </row>
    <row r="868" spans="1:5" ht="12.75">
      <c r="A868" s="35" t="s">
        <v>57</v>
      </c>
      <c r="E868" s="40" t="s">
        <v>5</v>
      </c>
    </row>
    <row r="869" spans="1:5" ht="25.5">
      <c r="A869" t="s">
        <v>58</v>
      </c>
      <c r="E869" s="39" t="s">
        <v>4170</v>
      </c>
    </row>
    <row r="870" spans="1:16" ht="12.75">
      <c r="A870" t="s">
        <v>50</v>
      </c>
      <c s="34" t="s">
        <v>1240</v>
      </c>
      <c s="34" t="s">
        <v>4171</v>
      </c>
      <c s="35" t="s">
        <v>5</v>
      </c>
      <c s="6" t="s">
        <v>4172</v>
      </c>
      <c s="36" t="s">
        <v>232</v>
      </c>
      <c s="37">
        <v>1</v>
      </c>
      <c s="36">
        <v>0</v>
      </c>
      <c s="36">
        <f>ROUND(G870*H870,6)</f>
      </c>
      <c r="L870" s="38">
        <v>0</v>
      </c>
      <c s="32">
        <f>ROUND(ROUND(L870,2)*ROUND(G870,3),2)</f>
      </c>
      <c s="36" t="s">
        <v>55</v>
      </c>
      <c>
        <f>(M870*21)/100</f>
      </c>
      <c t="s">
        <v>28</v>
      </c>
    </row>
    <row r="871" spans="1:5" ht="12.75">
      <c r="A871" s="35" t="s">
        <v>56</v>
      </c>
      <c r="E871" s="39" t="s">
        <v>4172</v>
      </c>
    </row>
    <row r="872" spans="1:5" ht="12.75">
      <c r="A872" s="35" t="s">
        <v>57</v>
      </c>
      <c r="E872" s="40" t="s">
        <v>5</v>
      </c>
    </row>
    <row r="873" spans="1:5" ht="76.5">
      <c r="A873" t="s">
        <v>58</v>
      </c>
      <c r="E873" s="39" t="s">
        <v>4173</v>
      </c>
    </row>
    <row r="874" spans="1:16" ht="12.75">
      <c r="A874" t="s">
        <v>50</v>
      </c>
      <c s="34" t="s">
        <v>1242</v>
      </c>
      <c s="34" t="s">
        <v>4174</v>
      </c>
      <c s="35" t="s">
        <v>5</v>
      </c>
      <c s="6" t="s">
        <v>4175</v>
      </c>
      <c s="36" t="s">
        <v>232</v>
      </c>
      <c s="37">
        <v>1</v>
      </c>
      <c s="36">
        <v>0</v>
      </c>
      <c s="36">
        <f>ROUND(G874*H874,6)</f>
      </c>
      <c r="L874" s="38">
        <v>0</v>
      </c>
      <c s="32">
        <f>ROUND(ROUND(L874,2)*ROUND(G874,3),2)</f>
      </c>
      <c s="36" t="s">
        <v>55</v>
      </c>
      <c>
        <f>(M874*21)/100</f>
      </c>
      <c t="s">
        <v>28</v>
      </c>
    </row>
    <row r="875" spans="1:5" ht="12.75">
      <c r="A875" s="35" t="s">
        <v>56</v>
      </c>
      <c r="E875" s="39" t="s">
        <v>4175</v>
      </c>
    </row>
    <row r="876" spans="1:5" ht="12.75">
      <c r="A876" s="35" t="s">
        <v>57</v>
      </c>
      <c r="E876" s="40" t="s">
        <v>5</v>
      </c>
    </row>
    <row r="877" spans="1:5" ht="114.75">
      <c r="A877" t="s">
        <v>58</v>
      </c>
      <c r="E877" s="39" t="s">
        <v>4176</v>
      </c>
    </row>
    <row r="878" spans="1:16" ht="12.75">
      <c r="A878" t="s">
        <v>50</v>
      </c>
      <c s="34" t="s">
        <v>1246</v>
      </c>
      <c s="34" t="s">
        <v>4177</v>
      </c>
      <c s="35" t="s">
        <v>5</v>
      </c>
      <c s="6" t="s">
        <v>4178</v>
      </c>
      <c s="36" t="s">
        <v>232</v>
      </c>
      <c s="37">
        <v>1</v>
      </c>
      <c s="36">
        <v>0</v>
      </c>
      <c s="36">
        <f>ROUND(G878*H878,6)</f>
      </c>
      <c r="L878" s="38">
        <v>0</v>
      </c>
      <c s="32">
        <f>ROUND(ROUND(L878,2)*ROUND(G878,3),2)</f>
      </c>
      <c s="36" t="s">
        <v>55</v>
      </c>
      <c>
        <f>(M878*21)/100</f>
      </c>
      <c t="s">
        <v>28</v>
      </c>
    </row>
    <row r="879" spans="1:5" ht="12.75">
      <c r="A879" s="35" t="s">
        <v>56</v>
      </c>
      <c r="E879" s="39" t="s">
        <v>4178</v>
      </c>
    </row>
    <row r="880" spans="1:5" ht="12.75">
      <c r="A880" s="35" t="s">
        <v>57</v>
      </c>
      <c r="E880" s="40" t="s">
        <v>5</v>
      </c>
    </row>
    <row r="881" spans="1:5" ht="114.75">
      <c r="A881" t="s">
        <v>58</v>
      </c>
      <c r="E881" s="39" t="s">
        <v>4179</v>
      </c>
    </row>
    <row r="882" spans="1:16" ht="12.75">
      <c r="A882" t="s">
        <v>50</v>
      </c>
      <c s="34" t="s">
        <v>1250</v>
      </c>
      <c s="34" t="s">
        <v>4180</v>
      </c>
      <c s="35" t="s">
        <v>5</v>
      </c>
      <c s="6" t="s">
        <v>4181</v>
      </c>
      <c s="36" t="s">
        <v>232</v>
      </c>
      <c s="37">
        <v>1</v>
      </c>
      <c s="36">
        <v>0</v>
      </c>
      <c s="36">
        <f>ROUND(G882*H882,6)</f>
      </c>
      <c r="L882" s="38">
        <v>0</v>
      </c>
      <c s="32">
        <f>ROUND(ROUND(L882,2)*ROUND(G882,3),2)</f>
      </c>
      <c s="36" t="s">
        <v>55</v>
      </c>
      <c>
        <f>(M882*21)/100</f>
      </c>
      <c t="s">
        <v>28</v>
      </c>
    </row>
    <row r="883" spans="1:5" ht="12.75">
      <c r="A883" s="35" t="s">
        <v>56</v>
      </c>
      <c r="E883" s="39" t="s">
        <v>4181</v>
      </c>
    </row>
    <row r="884" spans="1:5" ht="12.75">
      <c r="A884" s="35" t="s">
        <v>57</v>
      </c>
      <c r="E884" s="40" t="s">
        <v>5</v>
      </c>
    </row>
    <row r="885" spans="1:5" ht="114.75">
      <c r="A885" t="s">
        <v>58</v>
      </c>
      <c r="E885" s="39" t="s">
        <v>4182</v>
      </c>
    </row>
    <row r="886" spans="1:16" ht="12.75">
      <c r="A886" t="s">
        <v>50</v>
      </c>
      <c s="34" t="s">
        <v>1254</v>
      </c>
      <c s="34" t="s">
        <v>4183</v>
      </c>
      <c s="35" t="s">
        <v>5</v>
      </c>
      <c s="6" t="s">
        <v>4184</v>
      </c>
      <c s="36" t="s">
        <v>232</v>
      </c>
      <c s="37">
        <v>1</v>
      </c>
      <c s="36">
        <v>0</v>
      </c>
      <c s="36">
        <f>ROUND(G886*H886,6)</f>
      </c>
      <c r="L886" s="38">
        <v>0</v>
      </c>
      <c s="32">
        <f>ROUND(ROUND(L886,2)*ROUND(G886,3),2)</f>
      </c>
      <c s="36" t="s">
        <v>55</v>
      </c>
      <c>
        <f>(M886*21)/100</f>
      </c>
      <c t="s">
        <v>28</v>
      </c>
    </row>
    <row r="887" spans="1:5" ht="12.75">
      <c r="A887" s="35" t="s">
        <v>56</v>
      </c>
      <c r="E887" s="39" t="s">
        <v>4184</v>
      </c>
    </row>
    <row r="888" spans="1:5" ht="12.75">
      <c r="A888" s="35" t="s">
        <v>57</v>
      </c>
      <c r="E888" s="40" t="s">
        <v>5</v>
      </c>
    </row>
    <row r="889" spans="1:5" ht="114.75">
      <c r="A889" t="s">
        <v>58</v>
      </c>
      <c r="E889" s="39" t="s">
        <v>4185</v>
      </c>
    </row>
    <row r="890" spans="1:16" ht="12.75">
      <c r="A890" t="s">
        <v>50</v>
      </c>
      <c s="34" t="s">
        <v>1258</v>
      </c>
      <c s="34" t="s">
        <v>4186</v>
      </c>
      <c s="35" t="s">
        <v>5</v>
      </c>
      <c s="6" t="s">
        <v>4187</v>
      </c>
      <c s="36" t="s">
        <v>232</v>
      </c>
      <c s="37">
        <v>1</v>
      </c>
      <c s="36">
        <v>0</v>
      </c>
      <c s="36">
        <f>ROUND(G890*H890,6)</f>
      </c>
      <c r="L890" s="38">
        <v>0</v>
      </c>
      <c s="32">
        <f>ROUND(ROUND(L890,2)*ROUND(G890,3),2)</f>
      </c>
      <c s="36" t="s">
        <v>55</v>
      </c>
      <c>
        <f>(M890*21)/100</f>
      </c>
      <c t="s">
        <v>28</v>
      </c>
    </row>
    <row r="891" spans="1:5" ht="12.75">
      <c r="A891" s="35" t="s">
        <v>56</v>
      </c>
      <c r="E891" s="39" t="s">
        <v>4187</v>
      </c>
    </row>
    <row r="892" spans="1:5" ht="12.75">
      <c r="A892" s="35" t="s">
        <v>57</v>
      </c>
      <c r="E892" s="40" t="s">
        <v>5</v>
      </c>
    </row>
    <row r="893" spans="1:5" ht="114.75">
      <c r="A893" t="s">
        <v>58</v>
      </c>
      <c r="E893" s="39" t="s">
        <v>4188</v>
      </c>
    </row>
    <row r="894" spans="1:13" ht="12.75">
      <c r="A894" t="s">
        <v>47</v>
      </c>
      <c r="C894" s="31" t="s">
        <v>4189</v>
      </c>
      <c r="E894" s="33" t="s">
        <v>4190</v>
      </c>
      <c r="J894" s="32">
        <f>0</f>
      </c>
      <c s="32">
        <f>0</f>
      </c>
      <c s="32">
        <f>0+L895+L899+L903</f>
      </c>
      <c s="32">
        <f>0+M895+M899+M903</f>
      </c>
    </row>
    <row r="895" spans="1:16" ht="12.75">
      <c r="A895" t="s">
        <v>50</v>
      </c>
      <c s="34" t="s">
        <v>1261</v>
      </c>
      <c s="34" t="s">
        <v>4191</v>
      </c>
      <c s="35" t="s">
        <v>5</v>
      </c>
      <c s="6" t="s">
        <v>4192</v>
      </c>
      <c s="36" t="s">
        <v>232</v>
      </c>
      <c s="37">
        <v>3</v>
      </c>
      <c s="36">
        <v>0</v>
      </c>
      <c s="36">
        <f>ROUND(G895*H895,6)</f>
      </c>
      <c r="L895" s="38">
        <v>0</v>
      </c>
      <c s="32">
        <f>ROUND(ROUND(L895,2)*ROUND(G895,3),2)</f>
      </c>
      <c s="36" t="s">
        <v>55</v>
      </c>
      <c>
        <f>(M895*21)/100</f>
      </c>
      <c t="s">
        <v>28</v>
      </c>
    </row>
    <row r="896" spans="1:5" ht="12.75">
      <c r="A896" s="35" t="s">
        <v>56</v>
      </c>
      <c r="E896" s="39" t="s">
        <v>4192</v>
      </c>
    </row>
    <row r="897" spans="1:5" ht="12.75">
      <c r="A897" s="35" t="s">
        <v>57</v>
      </c>
      <c r="E897" s="40" t="s">
        <v>5</v>
      </c>
    </row>
    <row r="898" spans="1:5" ht="76.5">
      <c r="A898" t="s">
        <v>58</v>
      </c>
      <c r="E898" s="39" t="s">
        <v>4193</v>
      </c>
    </row>
    <row r="899" spans="1:16" ht="12.75">
      <c r="A899" t="s">
        <v>50</v>
      </c>
      <c s="34" t="s">
        <v>1264</v>
      </c>
      <c s="34" t="s">
        <v>4194</v>
      </c>
      <c s="35" t="s">
        <v>5</v>
      </c>
      <c s="6" t="s">
        <v>4195</v>
      </c>
      <c s="36" t="s">
        <v>232</v>
      </c>
      <c s="37">
        <v>7</v>
      </c>
      <c s="36">
        <v>0</v>
      </c>
      <c s="36">
        <f>ROUND(G899*H899,6)</f>
      </c>
      <c r="L899" s="38">
        <v>0</v>
      </c>
      <c s="32">
        <f>ROUND(ROUND(L899,2)*ROUND(G899,3),2)</f>
      </c>
      <c s="36" t="s">
        <v>55</v>
      </c>
      <c>
        <f>(M899*21)/100</f>
      </c>
      <c t="s">
        <v>28</v>
      </c>
    </row>
    <row r="900" spans="1:5" ht="12.75">
      <c r="A900" s="35" t="s">
        <v>56</v>
      </c>
      <c r="E900" s="39" t="s">
        <v>4195</v>
      </c>
    </row>
    <row r="901" spans="1:5" ht="12.75">
      <c r="A901" s="35" t="s">
        <v>57</v>
      </c>
      <c r="E901" s="40" t="s">
        <v>5</v>
      </c>
    </row>
    <row r="902" spans="1:5" ht="25.5">
      <c r="A902" t="s">
        <v>58</v>
      </c>
      <c r="E902" s="39" t="s">
        <v>4196</v>
      </c>
    </row>
    <row r="903" spans="1:16" ht="12.75">
      <c r="A903" t="s">
        <v>50</v>
      </c>
      <c s="34" t="s">
        <v>1268</v>
      </c>
      <c s="34" t="s">
        <v>4197</v>
      </c>
      <c s="35" t="s">
        <v>5</v>
      </c>
      <c s="6" t="s">
        <v>4198</v>
      </c>
      <c s="36" t="s">
        <v>641</v>
      </c>
      <c s="37">
        <v>180</v>
      </c>
      <c s="36">
        <v>0</v>
      </c>
      <c s="36">
        <f>ROUND(G903*H903,6)</f>
      </c>
      <c r="L903" s="38">
        <v>0</v>
      </c>
      <c s="32">
        <f>ROUND(ROUND(L903,2)*ROUND(G903,3),2)</f>
      </c>
      <c s="36" t="s">
        <v>55</v>
      </c>
      <c>
        <f>(M903*21)/100</f>
      </c>
      <c t="s">
        <v>28</v>
      </c>
    </row>
    <row r="904" spans="1:5" ht="12.75">
      <c r="A904" s="35" t="s">
        <v>56</v>
      </c>
      <c r="E904" s="39" t="s">
        <v>4198</v>
      </c>
    </row>
    <row r="905" spans="1:5" ht="12.75">
      <c r="A905" s="35" t="s">
        <v>57</v>
      </c>
      <c r="E905" s="40" t="s">
        <v>5</v>
      </c>
    </row>
    <row r="906" spans="1:5" ht="25.5">
      <c r="A906" t="s">
        <v>58</v>
      </c>
      <c r="E906" s="39" t="s">
        <v>4199</v>
      </c>
    </row>
    <row r="907" spans="1:13" ht="12.75">
      <c r="A907" t="s">
        <v>47</v>
      </c>
      <c r="C907" s="31" t="s">
        <v>4200</v>
      </c>
      <c r="E907" s="33" t="s">
        <v>4201</v>
      </c>
      <c r="J907" s="32">
        <f>0</f>
      </c>
      <c s="32">
        <f>0</f>
      </c>
      <c s="32">
        <f>0+L908+L912+L916+L920+L924+L928</f>
      </c>
      <c s="32">
        <f>0+M908+M912+M916+M920+M924+M928</f>
      </c>
    </row>
    <row r="908" spans="1:16" ht="12.75">
      <c r="A908" t="s">
        <v>50</v>
      </c>
      <c s="34" t="s">
        <v>1272</v>
      </c>
      <c s="34" t="s">
        <v>4202</v>
      </c>
      <c s="35" t="s">
        <v>5</v>
      </c>
      <c s="6" t="s">
        <v>4203</v>
      </c>
      <c s="36" t="s">
        <v>238</v>
      </c>
      <c s="37">
        <v>50</v>
      </c>
      <c s="36">
        <v>0</v>
      </c>
      <c s="36">
        <f>ROUND(G908*H908,6)</f>
      </c>
      <c r="L908" s="38">
        <v>0</v>
      </c>
      <c s="32">
        <f>ROUND(ROUND(L908,2)*ROUND(G908,3),2)</f>
      </c>
      <c s="36" t="s">
        <v>55</v>
      </c>
      <c>
        <f>(M908*21)/100</f>
      </c>
      <c t="s">
        <v>28</v>
      </c>
    </row>
    <row r="909" spans="1:5" ht="12.75">
      <c r="A909" s="35" t="s">
        <v>56</v>
      </c>
      <c r="E909" s="39" t="s">
        <v>4203</v>
      </c>
    </row>
    <row r="910" spans="1:5" ht="12.75">
      <c r="A910" s="35" t="s">
        <v>57</v>
      </c>
      <c r="E910" s="40" t="s">
        <v>5</v>
      </c>
    </row>
    <row r="911" spans="1:5" ht="25.5">
      <c r="A911" t="s">
        <v>58</v>
      </c>
      <c r="E911" s="39" t="s">
        <v>4204</v>
      </c>
    </row>
    <row r="912" spans="1:16" ht="12.75">
      <c r="A912" t="s">
        <v>50</v>
      </c>
      <c s="34" t="s">
        <v>1276</v>
      </c>
      <c s="34" t="s">
        <v>4205</v>
      </c>
      <c s="35" t="s">
        <v>5</v>
      </c>
      <c s="6" t="s">
        <v>4206</v>
      </c>
      <c s="36" t="s">
        <v>238</v>
      </c>
      <c s="37">
        <v>50</v>
      </c>
      <c s="36">
        <v>0</v>
      </c>
      <c s="36">
        <f>ROUND(G912*H912,6)</f>
      </c>
      <c r="L912" s="38">
        <v>0</v>
      </c>
      <c s="32">
        <f>ROUND(ROUND(L912,2)*ROUND(G912,3),2)</f>
      </c>
      <c s="36" t="s">
        <v>55</v>
      </c>
      <c>
        <f>(M912*21)/100</f>
      </c>
      <c t="s">
        <v>28</v>
      </c>
    </row>
    <row r="913" spans="1:5" ht="12.75">
      <c r="A913" s="35" t="s">
        <v>56</v>
      </c>
      <c r="E913" s="39" t="s">
        <v>4206</v>
      </c>
    </row>
    <row r="914" spans="1:5" ht="12.75">
      <c r="A914" s="35" t="s">
        <v>57</v>
      </c>
      <c r="E914" s="40" t="s">
        <v>5</v>
      </c>
    </row>
    <row r="915" spans="1:5" ht="25.5">
      <c r="A915" t="s">
        <v>58</v>
      </c>
      <c r="E915" s="39" t="s">
        <v>4207</v>
      </c>
    </row>
    <row r="916" spans="1:16" ht="12.75">
      <c r="A916" t="s">
        <v>50</v>
      </c>
      <c s="34" t="s">
        <v>1280</v>
      </c>
      <c s="34" t="s">
        <v>4208</v>
      </c>
      <c s="35" t="s">
        <v>5</v>
      </c>
      <c s="6" t="s">
        <v>4209</v>
      </c>
      <c s="36" t="s">
        <v>232</v>
      </c>
      <c s="37">
        <v>20</v>
      </c>
      <c s="36">
        <v>0</v>
      </c>
      <c s="36">
        <f>ROUND(G916*H916,6)</f>
      </c>
      <c r="L916" s="38">
        <v>0</v>
      </c>
      <c s="32">
        <f>ROUND(ROUND(L916,2)*ROUND(G916,3),2)</f>
      </c>
      <c s="36" t="s">
        <v>55</v>
      </c>
      <c>
        <f>(M916*21)/100</f>
      </c>
      <c t="s">
        <v>28</v>
      </c>
    </row>
    <row r="917" spans="1:5" ht="12.75">
      <c r="A917" s="35" t="s">
        <v>56</v>
      </c>
      <c r="E917" s="39" t="s">
        <v>4209</v>
      </c>
    </row>
    <row r="918" spans="1:5" ht="12.75">
      <c r="A918" s="35" t="s">
        <v>57</v>
      </c>
      <c r="E918" s="40" t="s">
        <v>5</v>
      </c>
    </row>
    <row r="919" spans="1:5" ht="25.5">
      <c r="A919" t="s">
        <v>58</v>
      </c>
      <c r="E919" s="39" t="s">
        <v>4210</v>
      </c>
    </row>
    <row r="920" spans="1:16" ht="12.75">
      <c r="A920" t="s">
        <v>50</v>
      </c>
      <c s="34" t="s">
        <v>1282</v>
      </c>
      <c s="34" t="s">
        <v>4211</v>
      </c>
      <c s="35" t="s">
        <v>5</v>
      </c>
      <c s="6" t="s">
        <v>4212</v>
      </c>
      <c s="36" t="s">
        <v>238</v>
      </c>
      <c s="37">
        <v>25</v>
      </c>
      <c s="36">
        <v>0</v>
      </c>
      <c s="36">
        <f>ROUND(G920*H920,6)</f>
      </c>
      <c r="L920" s="38">
        <v>0</v>
      </c>
      <c s="32">
        <f>ROUND(ROUND(L920,2)*ROUND(G920,3),2)</f>
      </c>
      <c s="36" t="s">
        <v>55</v>
      </c>
      <c>
        <f>(M920*21)/100</f>
      </c>
      <c t="s">
        <v>28</v>
      </c>
    </row>
    <row r="921" spans="1:5" ht="12.75">
      <c r="A921" s="35" t="s">
        <v>56</v>
      </c>
      <c r="E921" s="39" t="s">
        <v>4212</v>
      </c>
    </row>
    <row r="922" spans="1:5" ht="12.75">
      <c r="A922" s="35" t="s">
        <v>57</v>
      </c>
      <c r="E922" s="40" t="s">
        <v>5</v>
      </c>
    </row>
    <row r="923" spans="1:5" ht="38.25">
      <c r="A923" t="s">
        <v>58</v>
      </c>
      <c r="E923" s="39" t="s">
        <v>4213</v>
      </c>
    </row>
    <row r="924" spans="1:16" ht="12.75">
      <c r="A924" t="s">
        <v>50</v>
      </c>
      <c s="34" t="s">
        <v>1286</v>
      </c>
      <c s="34" t="s">
        <v>4214</v>
      </c>
      <c s="35" t="s">
        <v>5</v>
      </c>
      <c s="6" t="s">
        <v>4215</v>
      </c>
      <c s="36" t="s">
        <v>232</v>
      </c>
      <c s="37">
        <v>15</v>
      </c>
      <c s="36">
        <v>0</v>
      </c>
      <c s="36">
        <f>ROUND(G924*H924,6)</f>
      </c>
      <c r="L924" s="38">
        <v>0</v>
      </c>
      <c s="32">
        <f>ROUND(ROUND(L924,2)*ROUND(G924,3),2)</f>
      </c>
      <c s="36" t="s">
        <v>55</v>
      </c>
      <c>
        <f>(M924*21)/100</f>
      </c>
      <c t="s">
        <v>28</v>
      </c>
    </row>
    <row r="925" spans="1:5" ht="12.75">
      <c r="A925" s="35" t="s">
        <v>56</v>
      </c>
      <c r="E925" s="39" t="s">
        <v>4215</v>
      </c>
    </row>
    <row r="926" spans="1:5" ht="12.75">
      <c r="A926" s="35" t="s">
        <v>57</v>
      </c>
      <c r="E926" s="40" t="s">
        <v>5</v>
      </c>
    </row>
    <row r="927" spans="1:5" ht="25.5">
      <c r="A927" t="s">
        <v>58</v>
      </c>
      <c r="E927" s="39" t="s">
        <v>4216</v>
      </c>
    </row>
    <row r="928" spans="1:16" ht="12.75">
      <c r="A928" t="s">
        <v>50</v>
      </c>
      <c s="34" t="s">
        <v>1290</v>
      </c>
      <c s="34" t="s">
        <v>4217</v>
      </c>
      <c s="35" t="s">
        <v>5</v>
      </c>
      <c s="6" t="s">
        <v>4218</v>
      </c>
      <c s="36" t="s">
        <v>232</v>
      </c>
      <c s="37">
        <v>15</v>
      </c>
      <c s="36">
        <v>0</v>
      </c>
      <c s="36">
        <f>ROUND(G928*H928,6)</f>
      </c>
      <c r="L928" s="38">
        <v>0</v>
      </c>
      <c s="32">
        <f>ROUND(ROUND(L928,2)*ROUND(G928,3),2)</f>
      </c>
      <c s="36" t="s">
        <v>55</v>
      </c>
      <c>
        <f>(M928*21)/100</f>
      </c>
      <c t="s">
        <v>28</v>
      </c>
    </row>
    <row r="929" spans="1:5" ht="12.75">
      <c r="A929" s="35" t="s">
        <v>56</v>
      </c>
      <c r="E929" s="39" t="s">
        <v>4218</v>
      </c>
    </row>
    <row r="930" spans="1:5" ht="12.75">
      <c r="A930" s="35" t="s">
        <v>57</v>
      </c>
      <c r="E930" s="40" t="s">
        <v>5</v>
      </c>
    </row>
    <row r="931" spans="1:5" ht="12.75">
      <c r="A931" t="s">
        <v>58</v>
      </c>
      <c r="E931" s="39" t="s">
        <v>4219</v>
      </c>
    </row>
    <row r="932" spans="1:13" ht="12.75">
      <c r="A932" t="s">
        <v>47</v>
      </c>
      <c r="C932" s="31" t="s">
        <v>4220</v>
      </c>
      <c r="E932" s="33" t="s">
        <v>4221</v>
      </c>
      <c r="J932" s="32">
        <f>0</f>
      </c>
      <c s="32">
        <f>0</f>
      </c>
      <c s="32">
        <f>0+L933+L937+L941+L945+L949+L953</f>
      </c>
      <c s="32">
        <f>0+M933+M937+M941+M945+M949+M953</f>
      </c>
    </row>
    <row r="933" spans="1:16" ht="12.75">
      <c r="A933" t="s">
        <v>50</v>
      </c>
      <c s="34" t="s">
        <v>1294</v>
      </c>
      <c s="34" t="s">
        <v>4222</v>
      </c>
      <c s="35" t="s">
        <v>5</v>
      </c>
      <c s="6" t="s">
        <v>4223</v>
      </c>
      <c s="36" t="s">
        <v>232</v>
      </c>
      <c s="37">
        <v>1</v>
      </c>
      <c s="36">
        <v>0</v>
      </c>
      <c s="36">
        <f>ROUND(G933*H933,6)</f>
      </c>
      <c r="L933" s="38">
        <v>0</v>
      </c>
      <c s="32">
        <f>ROUND(ROUND(L933,2)*ROUND(G933,3),2)</f>
      </c>
      <c s="36" t="s">
        <v>55</v>
      </c>
      <c>
        <f>(M933*21)/100</f>
      </c>
      <c t="s">
        <v>28</v>
      </c>
    </row>
    <row r="934" spans="1:5" ht="12.75">
      <c r="A934" s="35" t="s">
        <v>56</v>
      </c>
      <c r="E934" s="39" t="s">
        <v>4223</v>
      </c>
    </row>
    <row r="935" spans="1:5" ht="12.75">
      <c r="A935" s="35" t="s">
        <v>57</v>
      </c>
      <c r="E935" s="40" t="s">
        <v>5</v>
      </c>
    </row>
    <row r="936" spans="1:5" ht="89.25">
      <c r="A936" t="s">
        <v>58</v>
      </c>
      <c r="E936" s="39" t="s">
        <v>4224</v>
      </c>
    </row>
    <row r="937" spans="1:16" ht="12.75">
      <c r="A937" t="s">
        <v>50</v>
      </c>
      <c s="34" t="s">
        <v>1297</v>
      </c>
      <c s="34" t="s">
        <v>4225</v>
      </c>
      <c s="35" t="s">
        <v>5</v>
      </c>
      <c s="6" t="s">
        <v>4226</v>
      </c>
      <c s="36" t="s">
        <v>232</v>
      </c>
      <c s="37">
        <v>1</v>
      </c>
      <c s="36">
        <v>0</v>
      </c>
      <c s="36">
        <f>ROUND(G937*H937,6)</f>
      </c>
      <c r="L937" s="38">
        <v>0</v>
      </c>
      <c s="32">
        <f>ROUND(ROUND(L937,2)*ROUND(G937,3),2)</f>
      </c>
      <c s="36" t="s">
        <v>55</v>
      </c>
      <c>
        <f>(M937*21)/100</f>
      </c>
      <c t="s">
        <v>28</v>
      </c>
    </row>
    <row r="938" spans="1:5" ht="12.75">
      <c r="A938" s="35" t="s">
        <v>56</v>
      </c>
      <c r="E938" s="39" t="s">
        <v>4226</v>
      </c>
    </row>
    <row r="939" spans="1:5" ht="12.75">
      <c r="A939" s="35" t="s">
        <v>57</v>
      </c>
      <c r="E939" s="40" t="s">
        <v>5</v>
      </c>
    </row>
    <row r="940" spans="1:5" ht="89.25">
      <c r="A940" t="s">
        <v>58</v>
      </c>
      <c r="E940" s="39" t="s">
        <v>4227</v>
      </c>
    </row>
    <row r="941" spans="1:16" ht="12.75">
      <c r="A941" t="s">
        <v>50</v>
      </c>
      <c s="34" t="s">
        <v>1301</v>
      </c>
      <c s="34" t="s">
        <v>4228</v>
      </c>
      <c s="35" t="s">
        <v>5</v>
      </c>
      <c s="6" t="s">
        <v>4229</v>
      </c>
      <c s="36" t="s">
        <v>232</v>
      </c>
      <c s="37">
        <v>1</v>
      </c>
      <c s="36">
        <v>0</v>
      </c>
      <c s="36">
        <f>ROUND(G941*H941,6)</f>
      </c>
      <c r="L941" s="38">
        <v>0</v>
      </c>
      <c s="32">
        <f>ROUND(ROUND(L941,2)*ROUND(G941,3),2)</f>
      </c>
      <c s="36" t="s">
        <v>55</v>
      </c>
      <c>
        <f>(M941*21)/100</f>
      </c>
      <c t="s">
        <v>28</v>
      </c>
    </row>
    <row r="942" spans="1:5" ht="12.75">
      <c r="A942" s="35" t="s">
        <v>56</v>
      </c>
      <c r="E942" s="39" t="s">
        <v>4229</v>
      </c>
    </row>
    <row r="943" spans="1:5" ht="12.75">
      <c r="A943" s="35" t="s">
        <v>57</v>
      </c>
      <c r="E943" s="40" t="s">
        <v>5</v>
      </c>
    </row>
    <row r="944" spans="1:5" ht="89.25">
      <c r="A944" t="s">
        <v>58</v>
      </c>
      <c r="E944" s="39" t="s">
        <v>4227</v>
      </c>
    </row>
    <row r="945" spans="1:16" ht="12.75">
      <c r="A945" t="s">
        <v>50</v>
      </c>
      <c s="34" t="s">
        <v>1304</v>
      </c>
      <c s="34" t="s">
        <v>4230</v>
      </c>
      <c s="35" t="s">
        <v>5</v>
      </c>
      <c s="6" t="s">
        <v>4231</v>
      </c>
      <c s="36" t="s">
        <v>232</v>
      </c>
      <c s="37">
        <v>1</v>
      </c>
      <c s="36">
        <v>0</v>
      </c>
      <c s="36">
        <f>ROUND(G945*H945,6)</f>
      </c>
      <c r="L945" s="38">
        <v>0</v>
      </c>
      <c s="32">
        <f>ROUND(ROUND(L945,2)*ROUND(G945,3),2)</f>
      </c>
      <c s="36" t="s">
        <v>55</v>
      </c>
      <c>
        <f>(M945*21)/100</f>
      </c>
      <c t="s">
        <v>28</v>
      </c>
    </row>
    <row r="946" spans="1:5" ht="12.75">
      <c r="A946" s="35" t="s">
        <v>56</v>
      </c>
      <c r="E946" s="39" t="s">
        <v>4231</v>
      </c>
    </row>
    <row r="947" spans="1:5" ht="12.75">
      <c r="A947" s="35" t="s">
        <v>57</v>
      </c>
      <c r="E947" s="40" t="s">
        <v>5</v>
      </c>
    </row>
    <row r="948" spans="1:5" ht="63.75">
      <c r="A948" t="s">
        <v>58</v>
      </c>
      <c r="E948" s="39" t="s">
        <v>4232</v>
      </c>
    </row>
    <row r="949" spans="1:16" ht="12.75">
      <c r="A949" t="s">
        <v>50</v>
      </c>
      <c s="34" t="s">
        <v>1307</v>
      </c>
      <c s="34" t="s">
        <v>4233</v>
      </c>
      <c s="35" t="s">
        <v>5</v>
      </c>
      <c s="6" t="s">
        <v>4221</v>
      </c>
      <c s="36" t="s">
        <v>232</v>
      </c>
      <c s="37">
        <v>5</v>
      </c>
      <c s="36">
        <v>0</v>
      </c>
      <c s="36">
        <f>ROUND(G949*H949,6)</f>
      </c>
      <c r="L949" s="38">
        <v>0</v>
      </c>
      <c s="32">
        <f>ROUND(ROUND(L949,2)*ROUND(G949,3),2)</f>
      </c>
      <c s="36" t="s">
        <v>55</v>
      </c>
      <c>
        <f>(M949*21)/100</f>
      </c>
      <c t="s">
        <v>28</v>
      </c>
    </row>
    <row r="950" spans="1:5" ht="12.75">
      <c r="A950" s="35" t="s">
        <v>56</v>
      </c>
      <c r="E950" s="39" t="s">
        <v>4221</v>
      </c>
    </row>
    <row r="951" spans="1:5" ht="12.75">
      <c r="A951" s="35" t="s">
        <v>57</v>
      </c>
      <c r="E951" s="40" t="s">
        <v>5</v>
      </c>
    </row>
    <row r="952" spans="1:5" ht="12.75">
      <c r="A952" t="s">
        <v>58</v>
      </c>
      <c r="E952" s="39" t="s">
        <v>4234</v>
      </c>
    </row>
    <row r="953" spans="1:16" ht="12.75">
      <c r="A953" t="s">
        <v>50</v>
      </c>
      <c s="34" t="s">
        <v>1311</v>
      </c>
      <c s="34" t="s">
        <v>4235</v>
      </c>
      <c s="35" t="s">
        <v>5</v>
      </c>
      <c s="6" t="s">
        <v>4236</v>
      </c>
      <c s="36" t="s">
        <v>641</v>
      </c>
      <c s="37">
        <v>80</v>
      </c>
      <c s="36">
        <v>0</v>
      </c>
      <c s="36">
        <f>ROUND(G953*H953,6)</f>
      </c>
      <c r="L953" s="38">
        <v>0</v>
      </c>
      <c s="32">
        <f>ROUND(ROUND(L953,2)*ROUND(G953,3),2)</f>
      </c>
      <c s="36" t="s">
        <v>55</v>
      </c>
      <c>
        <f>(M953*21)/100</f>
      </c>
      <c t="s">
        <v>28</v>
      </c>
    </row>
    <row r="954" spans="1:5" ht="12.75">
      <c r="A954" s="35" t="s">
        <v>56</v>
      </c>
      <c r="E954" s="39" t="s">
        <v>4236</v>
      </c>
    </row>
    <row r="955" spans="1:5" ht="12.75">
      <c r="A955" s="35" t="s">
        <v>57</v>
      </c>
      <c r="E955" s="40" t="s">
        <v>5</v>
      </c>
    </row>
    <row r="956" spans="1:5" ht="12.75">
      <c r="A956" t="s">
        <v>58</v>
      </c>
      <c r="E956" s="39" t="s">
        <v>4237</v>
      </c>
    </row>
    <row r="957" spans="1:13" ht="12.75">
      <c r="A957" t="s">
        <v>47</v>
      </c>
      <c r="C957" s="31" t="s">
        <v>4238</v>
      </c>
      <c r="E957" s="33" t="s">
        <v>4239</v>
      </c>
      <c r="J957" s="32">
        <f>0</f>
      </c>
      <c s="32">
        <f>0</f>
      </c>
      <c s="32">
        <f>0+L958+L962+L966+L970+L974+L978+L982+L986+L990</f>
      </c>
      <c s="32">
        <f>0+M958+M962+M966+M970+M974+M978+M982+M986+M990</f>
      </c>
    </row>
    <row r="958" spans="1:16" ht="12.75">
      <c r="A958" t="s">
        <v>50</v>
      </c>
      <c s="34" t="s">
        <v>1313</v>
      </c>
      <c s="34" t="s">
        <v>4240</v>
      </c>
      <c s="35" t="s">
        <v>5</v>
      </c>
      <c s="6" t="s">
        <v>4241</v>
      </c>
      <c s="36" t="s">
        <v>232</v>
      </c>
      <c s="37">
        <v>4</v>
      </c>
      <c s="36">
        <v>0</v>
      </c>
      <c s="36">
        <f>ROUND(G958*H958,6)</f>
      </c>
      <c r="L958" s="38">
        <v>0</v>
      </c>
      <c s="32">
        <f>ROUND(ROUND(L958,2)*ROUND(G958,3),2)</f>
      </c>
      <c s="36" t="s">
        <v>55</v>
      </c>
      <c>
        <f>(M958*21)/100</f>
      </c>
      <c t="s">
        <v>28</v>
      </c>
    </row>
    <row r="959" spans="1:5" ht="12.75">
      <c r="A959" s="35" t="s">
        <v>56</v>
      </c>
      <c r="E959" s="39" t="s">
        <v>4241</v>
      </c>
    </row>
    <row r="960" spans="1:5" ht="12.75">
      <c r="A960" s="35" t="s">
        <v>57</v>
      </c>
      <c r="E960" s="40" t="s">
        <v>5</v>
      </c>
    </row>
    <row r="961" spans="1:5" ht="38.25">
      <c r="A961" t="s">
        <v>58</v>
      </c>
      <c r="E961" s="39" t="s">
        <v>4242</v>
      </c>
    </row>
    <row r="962" spans="1:16" ht="12.75">
      <c r="A962" t="s">
        <v>50</v>
      </c>
      <c s="34" t="s">
        <v>1316</v>
      </c>
      <c s="34" t="s">
        <v>4243</v>
      </c>
      <c s="35" t="s">
        <v>5</v>
      </c>
      <c s="6" t="s">
        <v>4244</v>
      </c>
      <c s="36" t="s">
        <v>232</v>
      </c>
      <c s="37">
        <v>20</v>
      </c>
      <c s="36">
        <v>0</v>
      </c>
      <c s="36">
        <f>ROUND(G962*H962,6)</f>
      </c>
      <c r="L962" s="38">
        <v>0</v>
      </c>
      <c s="32">
        <f>ROUND(ROUND(L962,2)*ROUND(G962,3),2)</f>
      </c>
      <c s="36" t="s">
        <v>55</v>
      </c>
      <c>
        <f>(M962*21)/100</f>
      </c>
      <c t="s">
        <v>28</v>
      </c>
    </row>
    <row r="963" spans="1:5" ht="12.75">
      <c r="A963" s="35" t="s">
        <v>56</v>
      </c>
      <c r="E963" s="39" t="s">
        <v>4244</v>
      </c>
    </row>
    <row r="964" spans="1:5" ht="12.75">
      <c r="A964" s="35" t="s">
        <v>57</v>
      </c>
      <c r="E964" s="40" t="s">
        <v>5</v>
      </c>
    </row>
    <row r="965" spans="1:5" ht="51">
      <c r="A965" t="s">
        <v>58</v>
      </c>
      <c r="E965" s="39" t="s">
        <v>4245</v>
      </c>
    </row>
    <row r="966" spans="1:16" ht="12.75">
      <c r="A966" t="s">
        <v>50</v>
      </c>
      <c s="34" t="s">
        <v>1319</v>
      </c>
      <c s="34" t="s">
        <v>4246</v>
      </c>
      <c s="35" t="s">
        <v>5</v>
      </c>
      <c s="6" t="s">
        <v>4247</v>
      </c>
      <c s="36" t="s">
        <v>232</v>
      </c>
      <c s="37">
        <v>9</v>
      </c>
      <c s="36">
        <v>0</v>
      </c>
      <c s="36">
        <f>ROUND(G966*H966,6)</f>
      </c>
      <c r="L966" s="38">
        <v>0</v>
      </c>
      <c s="32">
        <f>ROUND(ROUND(L966,2)*ROUND(G966,3),2)</f>
      </c>
      <c s="36" t="s">
        <v>55</v>
      </c>
      <c>
        <f>(M966*21)/100</f>
      </c>
      <c t="s">
        <v>28</v>
      </c>
    </row>
    <row r="967" spans="1:5" ht="12.75">
      <c r="A967" s="35" t="s">
        <v>56</v>
      </c>
      <c r="E967" s="39" t="s">
        <v>4247</v>
      </c>
    </row>
    <row r="968" spans="1:5" ht="12.75">
      <c r="A968" s="35" t="s">
        <v>57</v>
      </c>
      <c r="E968" s="40" t="s">
        <v>5</v>
      </c>
    </row>
    <row r="969" spans="1:5" ht="51">
      <c r="A969" t="s">
        <v>58</v>
      </c>
      <c r="E969" s="39" t="s">
        <v>4248</v>
      </c>
    </row>
    <row r="970" spans="1:16" ht="12.75">
      <c r="A970" t="s">
        <v>50</v>
      </c>
      <c s="34" t="s">
        <v>1322</v>
      </c>
      <c s="34" t="s">
        <v>4249</v>
      </c>
      <c s="35" t="s">
        <v>5</v>
      </c>
      <c s="6" t="s">
        <v>4250</v>
      </c>
      <c s="36" t="s">
        <v>232</v>
      </c>
      <c s="37">
        <v>6</v>
      </c>
      <c s="36">
        <v>0</v>
      </c>
      <c s="36">
        <f>ROUND(G970*H970,6)</f>
      </c>
      <c r="L970" s="38">
        <v>0</v>
      </c>
      <c s="32">
        <f>ROUND(ROUND(L970,2)*ROUND(G970,3),2)</f>
      </c>
      <c s="36" t="s">
        <v>55</v>
      </c>
      <c>
        <f>(M970*21)/100</f>
      </c>
      <c t="s">
        <v>28</v>
      </c>
    </row>
    <row r="971" spans="1:5" ht="12.75">
      <c r="A971" s="35" t="s">
        <v>56</v>
      </c>
      <c r="E971" s="39" t="s">
        <v>4250</v>
      </c>
    </row>
    <row r="972" spans="1:5" ht="12.75">
      <c r="A972" s="35" t="s">
        <v>57</v>
      </c>
      <c r="E972" s="40" t="s">
        <v>5</v>
      </c>
    </row>
    <row r="973" spans="1:5" ht="63.75">
      <c r="A973" t="s">
        <v>58</v>
      </c>
      <c r="E973" s="39" t="s">
        <v>4251</v>
      </c>
    </row>
    <row r="974" spans="1:16" ht="12.75">
      <c r="A974" t="s">
        <v>50</v>
      </c>
      <c s="34" t="s">
        <v>1325</v>
      </c>
      <c s="34" t="s">
        <v>4252</v>
      </c>
      <c s="35" t="s">
        <v>5</v>
      </c>
      <c s="6" t="s">
        <v>4253</v>
      </c>
      <c s="36" t="s">
        <v>232</v>
      </c>
      <c s="37">
        <v>1</v>
      </c>
      <c s="36">
        <v>0</v>
      </c>
      <c s="36">
        <f>ROUND(G974*H974,6)</f>
      </c>
      <c r="L974" s="38">
        <v>0</v>
      </c>
      <c s="32">
        <f>ROUND(ROUND(L974,2)*ROUND(G974,3),2)</f>
      </c>
      <c s="36" t="s">
        <v>55</v>
      </c>
      <c>
        <f>(M974*21)/100</f>
      </c>
      <c t="s">
        <v>28</v>
      </c>
    </row>
    <row r="975" spans="1:5" ht="12.75">
      <c r="A975" s="35" t="s">
        <v>56</v>
      </c>
      <c r="E975" s="39" t="s">
        <v>4253</v>
      </c>
    </row>
    <row r="976" spans="1:5" ht="12.75">
      <c r="A976" s="35" t="s">
        <v>57</v>
      </c>
      <c r="E976" s="40" t="s">
        <v>5</v>
      </c>
    </row>
    <row r="977" spans="1:5" ht="38.25">
      <c r="A977" t="s">
        <v>58</v>
      </c>
      <c r="E977" s="39" t="s">
        <v>4254</v>
      </c>
    </row>
    <row r="978" spans="1:16" ht="12.75">
      <c r="A978" t="s">
        <v>50</v>
      </c>
      <c s="34" t="s">
        <v>1330</v>
      </c>
      <c s="34" t="s">
        <v>4255</v>
      </c>
      <c s="35" t="s">
        <v>5</v>
      </c>
      <c s="6" t="s">
        <v>4256</v>
      </c>
      <c s="36" t="s">
        <v>232</v>
      </c>
      <c s="37">
        <v>4</v>
      </c>
      <c s="36">
        <v>0</v>
      </c>
      <c s="36">
        <f>ROUND(G978*H978,6)</f>
      </c>
      <c r="L978" s="38">
        <v>0</v>
      </c>
      <c s="32">
        <f>ROUND(ROUND(L978,2)*ROUND(G978,3),2)</f>
      </c>
      <c s="36" t="s">
        <v>55</v>
      </c>
      <c>
        <f>(M978*21)/100</f>
      </c>
      <c t="s">
        <v>28</v>
      </c>
    </row>
    <row r="979" spans="1:5" ht="12.75">
      <c r="A979" s="35" t="s">
        <v>56</v>
      </c>
      <c r="E979" s="39" t="s">
        <v>4256</v>
      </c>
    </row>
    <row r="980" spans="1:5" ht="12.75">
      <c r="A980" s="35" t="s">
        <v>57</v>
      </c>
      <c r="E980" s="40" t="s">
        <v>5</v>
      </c>
    </row>
    <row r="981" spans="1:5" ht="25.5">
      <c r="A981" t="s">
        <v>58</v>
      </c>
      <c r="E981" s="39" t="s">
        <v>4257</v>
      </c>
    </row>
    <row r="982" spans="1:16" ht="12.75">
      <c r="A982" t="s">
        <v>50</v>
      </c>
      <c s="34" t="s">
        <v>1334</v>
      </c>
      <c s="34" t="s">
        <v>4258</v>
      </c>
      <c s="35" t="s">
        <v>5</v>
      </c>
      <c s="6" t="s">
        <v>4259</v>
      </c>
      <c s="36" t="s">
        <v>232</v>
      </c>
      <c s="37">
        <v>4</v>
      </c>
      <c s="36">
        <v>0</v>
      </c>
      <c s="36">
        <f>ROUND(G982*H982,6)</f>
      </c>
      <c r="L982" s="38">
        <v>0</v>
      </c>
      <c s="32">
        <f>ROUND(ROUND(L982,2)*ROUND(G982,3),2)</f>
      </c>
      <c s="36" t="s">
        <v>55</v>
      </c>
      <c>
        <f>(M982*21)/100</f>
      </c>
      <c t="s">
        <v>28</v>
      </c>
    </row>
    <row r="983" spans="1:5" ht="12.75">
      <c r="A983" s="35" t="s">
        <v>56</v>
      </c>
      <c r="E983" s="39" t="s">
        <v>4259</v>
      </c>
    </row>
    <row r="984" spans="1:5" ht="12.75">
      <c r="A984" s="35" t="s">
        <v>57</v>
      </c>
      <c r="E984" s="40" t="s">
        <v>5</v>
      </c>
    </row>
    <row r="985" spans="1:5" ht="12.75">
      <c r="A985" t="s">
        <v>58</v>
      </c>
      <c r="E985" s="39" t="s">
        <v>4260</v>
      </c>
    </row>
    <row r="986" spans="1:16" ht="12.75">
      <c r="A986" t="s">
        <v>50</v>
      </c>
      <c s="34" t="s">
        <v>1339</v>
      </c>
      <c s="34" t="s">
        <v>4261</v>
      </c>
      <c s="35" t="s">
        <v>5</v>
      </c>
      <c s="6" t="s">
        <v>4262</v>
      </c>
      <c s="36" t="s">
        <v>232</v>
      </c>
      <c s="37">
        <v>4</v>
      </c>
      <c s="36">
        <v>0</v>
      </c>
      <c s="36">
        <f>ROUND(G986*H986,6)</f>
      </c>
      <c r="L986" s="38">
        <v>0</v>
      </c>
      <c s="32">
        <f>ROUND(ROUND(L986,2)*ROUND(G986,3),2)</f>
      </c>
      <c s="36" t="s">
        <v>55</v>
      </c>
      <c>
        <f>(M986*21)/100</f>
      </c>
      <c t="s">
        <v>28</v>
      </c>
    </row>
    <row r="987" spans="1:5" ht="12.75">
      <c r="A987" s="35" t="s">
        <v>56</v>
      </c>
      <c r="E987" s="39" t="s">
        <v>4262</v>
      </c>
    </row>
    <row r="988" spans="1:5" ht="12.75">
      <c r="A988" s="35" t="s">
        <v>57</v>
      </c>
      <c r="E988" s="40" t="s">
        <v>5</v>
      </c>
    </row>
    <row r="989" spans="1:5" ht="12.75">
      <c r="A989" t="s">
        <v>58</v>
      </c>
      <c r="E989" s="39" t="s">
        <v>4263</v>
      </c>
    </row>
    <row r="990" spans="1:16" ht="12.75">
      <c r="A990" t="s">
        <v>50</v>
      </c>
      <c s="34" t="s">
        <v>1344</v>
      </c>
      <c s="34" t="s">
        <v>4264</v>
      </c>
      <c s="35" t="s">
        <v>5</v>
      </c>
      <c s="6" t="s">
        <v>4265</v>
      </c>
      <c s="36" t="s">
        <v>54</v>
      </c>
      <c s="37">
        <v>1</v>
      </c>
      <c s="36">
        <v>0</v>
      </c>
      <c s="36">
        <f>ROUND(G990*H990,6)</f>
      </c>
      <c r="L990" s="38">
        <v>0</v>
      </c>
      <c s="32">
        <f>ROUND(ROUND(L990,2)*ROUND(G990,3),2)</f>
      </c>
      <c s="36" t="s">
        <v>55</v>
      </c>
      <c>
        <f>(M990*21)/100</f>
      </c>
      <c t="s">
        <v>28</v>
      </c>
    </row>
    <row r="991" spans="1:5" ht="12.75">
      <c r="A991" s="35" t="s">
        <v>56</v>
      </c>
      <c r="E991" s="39" t="s">
        <v>4265</v>
      </c>
    </row>
    <row r="992" spans="1:5" ht="12.75">
      <c r="A992" s="35" t="s">
        <v>57</v>
      </c>
      <c r="E992" s="40" t="s">
        <v>5</v>
      </c>
    </row>
    <row r="993" spans="1:5" ht="12.75">
      <c r="A993" t="s">
        <v>58</v>
      </c>
      <c r="E993" s="39" t="s">
        <v>4237</v>
      </c>
    </row>
    <row r="994" spans="1:13" ht="12.75">
      <c r="A994" t="s">
        <v>47</v>
      </c>
      <c r="C994" s="31" t="s">
        <v>4266</v>
      </c>
      <c r="E994" s="33" t="s">
        <v>67</v>
      </c>
      <c r="J994" s="32">
        <f>0</f>
      </c>
      <c s="32">
        <f>0</f>
      </c>
      <c s="32">
        <f>0+L995+L999+L1003+L1007</f>
      </c>
      <c s="32">
        <f>0+M995+M999+M1003+M1007</f>
      </c>
    </row>
    <row r="995" spans="1:16" ht="12.75">
      <c r="A995" t="s">
        <v>50</v>
      </c>
      <c s="34" t="s">
        <v>1348</v>
      </c>
      <c s="34" t="s">
        <v>4267</v>
      </c>
      <c s="35" t="s">
        <v>5</v>
      </c>
      <c s="6" t="s">
        <v>4268</v>
      </c>
      <c s="36" t="s">
        <v>54</v>
      </c>
      <c s="37">
        <v>1</v>
      </c>
      <c s="36">
        <v>0</v>
      </c>
      <c s="36">
        <f>ROUND(G995*H995,6)</f>
      </c>
      <c r="L995" s="38">
        <v>0</v>
      </c>
      <c s="32">
        <f>ROUND(ROUND(L995,2)*ROUND(G995,3),2)</f>
      </c>
      <c s="36" t="s">
        <v>55</v>
      </c>
      <c>
        <f>(M995*21)/100</f>
      </c>
      <c t="s">
        <v>28</v>
      </c>
    </row>
    <row r="996" spans="1:5" ht="12.75">
      <c r="A996" s="35" t="s">
        <v>56</v>
      </c>
      <c r="E996" s="39" t="s">
        <v>4268</v>
      </c>
    </row>
    <row r="997" spans="1:5" ht="12.75">
      <c r="A997" s="35" t="s">
        <v>57</v>
      </c>
      <c r="E997" s="40" t="s">
        <v>5</v>
      </c>
    </row>
    <row r="998" spans="1:5" ht="38.25">
      <c r="A998" t="s">
        <v>58</v>
      </c>
      <c r="E998" s="39" t="s">
        <v>4269</v>
      </c>
    </row>
    <row r="999" spans="1:16" ht="12.75">
      <c r="A999" t="s">
        <v>50</v>
      </c>
      <c s="34" t="s">
        <v>1352</v>
      </c>
      <c s="34" t="s">
        <v>4270</v>
      </c>
      <c s="35" t="s">
        <v>5</v>
      </c>
      <c s="6" t="s">
        <v>4271</v>
      </c>
      <c s="36" t="s">
        <v>54</v>
      </c>
      <c s="37">
        <v>1</v>
      </c>
      <c s="36">
        <v>0</v>
      </c>
      <c s="36">
        <f>ROUND(G999*H999,6)</f>
      </c>
      <c r="L999" s="38">
        <v>0</v>
      </c>
      <c s="32">
        <f>ROUND(ROUND(L999,2)*ROUND(G999,3),2)</f>
      </c>
      <c s="36" t="s">
        <v>55</v>
      </c>
      <c>
        <f>(M999*21)/100</f>
      </c>
      <c t="s">
        <v>28</v>
      </c>
    </row>
    <row r="1000" spans="1:5" ht="12.75">
      <c r="A1000" s="35" t="s">
        <v>56</v>
      </c>
      <c r="E1000" s="39" t="s">
        <v>4271</v>
      </c>
    </row>
    <row r="1001" spans="1:5" ht="12.75">
      <c r="A1001" s="35" t="s">
        <v>57</v>
      </c>
      <c r="E1001" s="40" t="s">
        <v>5</v>
      </c>
    </row>
    <row r="1002" spans="1:5" ht="25.5">
      <c r="A1002" t="s">
        <v>58</v>
      </c>
      <c r="E1002" s="39" t="s">
        <v>4272</v>
      </c>
    </row>
    <row r="1003" spans="1:16" ht="12.75">
      <c r="A1003" t="s">
        <v>50</v>
      </c>
      <c s="34" t="s">
        <v>1355</v>
      </c>
      <c s="34" t="s">
        <v>4273</v>
      </c>
      <c s="35" t="s">
        <v>5</v>
      </c>
      <c s="6" t="s">
        <v>4274</v>
      </c>
      <c s="36" t="s">
        <v>54</v>
      </c>
      <c s="37">
        <v>1</v>
      </c>
      <c s="36">
        <v>0</v>
      </c>
      <c s="36">
        <f>ROUND(G1003*H1003,6)</f>
      </c>
      <c r="L1003" s="38">
        <v>0</v>
      </c>
      <c s="32">
        <f>ROUND(ROUND(L1003,2)*ROUND(G1003,3),2)</f>
      </c>
      <c s="36" t="s">
        <v>55</v>
      </c>
      <c>
        <f>(M1003*21)/100</f>
      </c>
      <c t="s">
        <v>28</v>
      </c>
    </row>
    <row r="1004" spans="1:5" ht="12.75">
      <c r="A1004" s="35" t="s">
        <v>56</v>
      </c>
      <c r="E1004" s="39" t="s">
        <v>4274</v>
      </c>
    </row>
    <row r="1005" spans="1:5" ht="12.75">
      <c r="A1005" s="35" t="s">
        <v>57</v>
      </c>
      <c r="E1005" s="40" t="s">
        <v>5</v>
      </c>
    </row>
    <row r="1006" spans="1:5" ht="51">
      <c r="A1006" t="s">
        <v>58</v>
      </c>
      <c r="E1006" s="39" t="s">
        <v>4275</v>
      </c>
    </row>
    <row r="1007" spans="1:16" ht="12.75">
      <c r="A1007" t="s">
        <v>50</v>
      </c>
      <c s="34" t="s">
        <v>1359</v>
      </c>
      <c s="34" t="s">
        <v>4276</v>
      </c>
      <c s="35" t="s">
        <v>5</v>
      </c>
      <c s="6" t="s">
        <v>4277</v>
      </c>
      <c s="36" t="s">
        <v>4278</v>
      </c>
      <c s="37">
        <v>60</v>
      </c>
      <c s="36">
        <v>0</v>
      </c>
      <c s="36">
        <f>ROUND(G1007*H1007,6)</f>
      </c>
      <c r="L1007" s="38">
        <v>0</v>
      </c>
      <c s="32">
        <f>ROUND(ROUND(L1007,2)*ROUND(G1007,3),2)</f>
      </c>
      <c s="36" t="s">
        <v>55</v>
      </c>
      <c>
        <f>(M1007*21)/100</f>
      </c>
      <c t="s">
        <v>28</v>
      </c>
    </row>
    <row r="1008" spans="1:5" ht="12.75">
      <c r="A1008" s="35" t="s">
        <v>56</v>
      </c>
      <c r="E1008" s="39" t="s">
        <v>4277</v>
      </c>
    </row>
    <row r="1009" spans="1:5" ht="12.75">
      <c r="A1009" s="35" t="s">
        <v>57</v>
      </c>
      <c r="E1009" s="40" t="s">
        <v>5</v>
      </c>
    </row>
    <row r="1010" spans="1:5" ht="25.5">
      <c r="A1010" t="s">
        <v>58</v>
      </c>
      <c r="E1010" s="39" t="s">
        <v>4279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COUNTIFS(L8:L720,"=0",A8:A720,"P")+COUNTIFS(L8:L720,"",A8:A720,"P")+SUM(Q8:Q720)</f>
      </c>
    </row>
    <row r="8" spans="1:13" ht="12.75">
      <c r="A8" t="s">
        <v>45</v>
      </c>
      <c r="C8" s="28" t="s">
        <v>4282</v>
      </c>
      <c r="E8" s="30" t="s">
        <v>4281</v>
      </c>
      <c r="J8" s="29">
        <f>0+J9+J54+J75+J80+J109+J126+J179+J216+J257+J270+J307+J340+J349+J354+J367+J384+J397+J402+J415+J432+J461+J470+J487+J504+J613+J646+J695</f>
      </c>
      <c s="29">
        <f>0+K9+K54+K75+K80+K109+K126+K179+K216+K257+K270+K307+K340+K349+K354+K367+K384+K397+K402+K415+K432+K461+K470+K487+K504+K613+K646+K695</f>
      </c>
      <c s="29">
        <f>0+L9+L54+L75+L80+L109+L126+L179+L216+L257+L270+L307+L340+L349+L354+L367+L384+L397+L402+L415+L432+L461+L470+L487+L504+L613+L646+L695</f>
      </c>
      <c s="29">
        <f>0+M9+M54+M75+M80+M109+M126+M179+M216+M257+M270+M307+M340+M349+M354+M367+M384+M397+M402+M415+M432+M461+M470+M487+M504+M613+M646+M695</f>
      </c>
    </row>
    <row r="9" spans="1:13" ht="12.75">
      <c r="A9" t="s">
        <v>47</v>
      </c>
      <c r="C9" s="31" t="s">
        <v>4283</v>
      </c>
      <c r="E9" s="33" t="s">
        <v>4284</v>
      </c>
      <c r="J9" s="32">
        <f>0</f>
      </c>
      <c s="32">
        <f>0</f>
      </c>
      <c s="32">
        <f>0+L10+L14+L18+L22+L26+L30+L34+L38+L42+L46+L50</f>
      </c>
      <c s="32">
        <f>0+M10+M14+M18+M22+M26+M30+M34+M38+M42+M46+M50</f>
      </c>
    </row>
    <row r="10" spans="1:16" ht="25.5">
      <c r="A10" t="s">
        <v>50</v>
      </c>
      <c s="34" t="s">
        <v>1716</v>
      </c>
      <c s="34" t="s">
        <v>4285</v>
      </c>
      <c s="35" t="s">
        <v>5</v>
      </c>
      <c s="6" t="s">
        <v>4286</v>
      </c>
      <c s="36" t="s">
        <v>232</v>
      </c>
      <c s="37">
        <v>1</v>
      </c>
      <c s="36">
        <v>0</v>
      </c>
      <c s="36">
        <f>ROUND(G10*H10,6)</f>
      </c>
      <c r="L10" s="38">
        <v>0</v>
      </c>
      <c s="32">
        <f>ROUND(ROUND(L10,2)*ROUND(G10,3),2)</f>
      </c>
      <c s="36" t="s">
        <v>55</v>
      </c>
      <c>
        <f>(M10*21)/100</f>
      </c>
      <c t="s">
        <v>28</v>
      </c>
    </row>
    <row r="11" spans="1:5" ht="38.25">
      <c r="A11" s="35" t="s">
        <v>56</v>
      </c>
      <c r="E11" s="39" t="s">
        <v>4287</v>
      </c>
    </row>
    <row r="12" spans="1:5" ht="12.75">
      <c r="A12" s="35" t="s">
        <v>57</v>
      </c>
      <c r="E12" s="40" t="s">
        <v>5</v>
      </c>
    </row>
    <row r="13" spans="1:5" ht="12.75">
      <c r="A13" t="s">
        <v>58</v>
      </c>
      <c r="E13" s="39" t="s">
        <v>5</v>
      </c>
    </row>
    <row r="14" spans="1:16" ht="12.75">
      <c r="A14" t="s">
        <v>50</v>
      </c>
      <c s="34" t="s">
        <v>1721</v>
      </c>
      <c s="34" t="s">
        <v>4288</v>
      </c>
      <c s="35" t="s">
        <v>5</v>
      </c>
      <c s="6" t="s">
        <v>4289</v>
      </c>
      <c s="36" t="s">
        <v>232</v>
      </c>
      <c s="37">
        <v>32</v>
      </c>
      <c s="36">
        <v>0</v>
      </c>
      <c s="36">
        <f>ROUND(G14*H14,6)</f>
      </c>
      <c r="L14" s="38">
        <v>0</v>
      </c>
      <c s="32">
        <f>ROUND(ROUND(L14,2)*ROUND(G14,3),2)</f>
      </c>
      <c s="36" t="s">
        <v>55</v>
      </c>
      <c>
        <f>(M14*21)/100</f>
      </c>
      <c t="s">
        <v>28</v>
      </c>
    </row>
    <row r="15" spans="1:5" ht="12.75">
      <c r="A15" s="35" t="s">
        <v>56</v>
      </c>
      <c r="E15" s="39" t="s">
        <v>4289</v>
      </c>
    </row>
    <row r="16" spans="1:5" ht="12.75">
      <c r="A16" s="35" t="s">
        <v>57</v>
      </c>
      <c r="E16" s="40" t="s">
        <v>5</v>
      </c>
    </row>
    <row r="17" spans="1:5" ht="12.75">
      <c r="A17" t="s">
        <v>58</v>
      </c>
      <c r="E17" s="39" t="s">
        <v>5</v>
      </c>
    </row>
    <row r="18" spans="1:16" ht="12.75">
      <c r="A18" t="s">
        <v>50</v>
      </c>
      <c s="34" t="s">
        <v>1724</v>
      </c>
      <c s="34" t="s">
        <v>4290</v>
      </c>
      <c s="35" t="s">
        <v>5</v>
      </c>
      <c s="6" t="s">
        <v>4291</v>
      </c>
      <c s="36" t="s">
        <v>232</v>
      </c>
      <c s="37">
        <v>4</v>
      </c>
      <c s="36">
        <v>0</v>
      </c>
      <c s="36">
        <f>ROUND(G18*H18,6)</f>
      </c>
      <c r="L18" s="38">
        <v>0</v>
      </c>
      <c s="32">
        <f>ROUND(ROUND(L18,2)*ROUND(G18,3),2)</f>
      </c>
      <c s="36" t="s">
        <v>55</v>
      </c>
      <c>
        <f>(M18*21)/100</f>
      </c>
      <c t="s">
        <v>28</v>
      </c>
    </row>
    <row r="19" spans="1:5" ht="12.75">
      <c r="A19" s="35" t="s">
        <v>56</v>
      </c>
      <c r="E19" s="39" t="s">
        <v>4291</v>
      </c>
    </row>
    <row r="20" spans="1:5" ht="12.75">
      <c r="A20" s="35" t="s">
        <v>57</v>
      </c>
      <c r="E20" s="40" t="s">
        <v>5</v>
      </c>
    </row>
    <row r="21" spans="1:5" ht="12.75">
      <c r="A21" t="s">
        <v>58</v>
      </c>
      <c r="E21" s="39" t="s">
        <v>5</v>
      </c>
    </row>
    <row r="22" spans="1:16" ht="25.5">
      <c r="A22" t="s">
        <v>50</v>
      </c>
      <c s="34" t="s">
        <v>1729</v>
      </c>
      <c s="34" t="s">
        <v>4292</v>
      </c>
      <c s="35" t="s">
        <v>5</v>
      </c>
      <c s="6" t="s">
        <v>4293</v>
      </c>
      <c s="36" t="s">
        <v>232</v>
      </c>
      <c s="37">
        <v>1</v>
      </c>
      <c s="36">
        <v>0</v>
      </c>
      <c s="36">
        <f>ROUND(G22*H22,6)</f>
      </c>
      <c r="L22" s="38">
        <v>0</v>
      </c>
      <c s="32">
        <f>ROUND(ROUND(L22,2)*ROUND(G22,3),2)</f>
      </c>
      <c s="36" t="s">
        <v>55</v>
      </c>
      <c>
        <f>(M22*21)/100</f>
      </c>
      <c t="s">
        <v>28</v>
      </c>
    </row>
    <row r="23" spans="1:5" ht="89.25">
      <c r="A23" s="35" t="s">
        <v>56</v>
      </c>
      <c r="E23" s="39" t="s">
        <v>4294</v>
      </c>
    </row>
    <row r="24" spans="1:5" ht="12.75">
      <c r="A24" s="35" t="s">
        <v>57</v>
      </c>
      <c r="E24" s="40" t="s">
        <v>5</v>
      </c>
    </row>
    <row r="25" spans="1:5" ht="12.75">
      <c r="A25" t="s">
        <v>58</v>
      </c>
      <c r="E25" s="39" t="s">
        <v>5</v>
      </c>
    </row>
    <row r="26" spans="1:16" ht="25.5">
      <c r="A26" t="s">
        <v>50</v>
      </c>
      <c s="34" t="s">
        <v>1734</v>
      </c>
      <c s="34" t="s">
        <v>4295</v>
      </c>
      <c s="35" t="s">
        <v>5</v>
      </c>
      <c s="6" t="s">
        <v>4296</v>
      </c>
      <c s="36" t="s">
        <v>232</v>
      </c>
      <c s="37">
        <v>1</v>
      </c>
      <c s="36">
        <v>0</v>
      </c>
      <c s="36">
        <f>ROUND(G26*H26,6)</f>
      </c>
      <c r="L26" s="38">
        <v>0</v>
      </c>
      <c s="32">
        <f>ROUND(ROUND(L26,2)*ROUND(G26,3),2)</f>
      </c>
      <c s="36" t="s">
        <v>55</v>
      </c>
      <c>
        <f>(M26*21)/100</f>
      </c>
      <c t="s">
        <v>28</v>
      </c>
    </row>
    <row r="27" spans="1:5" ht="38.25">
      <c r="A27" s="35" t="s">
        <v>56</v>
      </c>
      <c r="E27" s="39" t="s">
        <v>4297</v>
      </c>
    </row>
    <row r="28" spans="1:5" ht="12.75">
      <c r="A28" s="35" t="s">
        <v>57</v>
      </c>
      <c r="E28" s="40" t="s">
        <v>5</v>
      </c>
    </row>
    <row r="29" spans="1:5" ht="12.75">
      <c r="A29" t="s">
        <v>58</v>
      </c>
      <c r="E29" s="39" t="s">
        <v>5</v>
      </c>
    </row>
    <row r="30" spans="1:16" ht="12.75">
      <c r="A30" t="s">
        <v>50</v>
      </c>
      <c s="34" t="s">
        <v>1739</v>
      </c>
      <c s="34" t="s">
        <v>4298</v>
      </c>
      <c s="35" t="s">
        <v>5</v>
      </c>
      <c s="6" t="s">
        <v>4299</v>
      </c>
      <c s="36" t="s">
        <v>232</v>
      </c>
      <c s="37">
        <v>6</v>
      </c>
      <c s="36">
        <v>0</v>
      </c>
      <c s="36">
        <f>ROUND(G30*H30,6)</f>
      </c>
      <c r="L30" s="38">
        <v>0</v>
      </c>
      <c s="32">
        <f>ROUND(ROUND(L30,2)*ROUND(G30,3),2)</f>
      </c>
      <c s="36" t="s">
        <v>55</v>
      </c>
      <c>
        <f>(M30*21)/100</f>
      </c>
      <c t="s">
        <v>28</v>
      </c>
    </row>
    <row r="31" spans="1:5" ht="12.75">
      <c r="A31" s="35" t="s">
        <v>56</v>
      </c>
      <c r="E31" s="39" t="s">
        <v>4299</v>
      </c>
    </row>
    <row r="32" spans="1:5" ht="12.75">
      <c r="A32" s="35" t="s">
        <v>57</v>
      </c>
      <c r="E32" s="40" t="s">
        <v>5</v>
      </c>
    </row>
    <row r="33" spans="1:5" ht="12.75">
      <c r="A33" t="s">
        <v>58</v>
      </c>
      <c r="E33" s="39" t="s">
        <v>5</v>
      </c>
    </row>
    <row r="34" spans="1:16" ht="25.5">
      <c r="A34" t="s">
        <v>50</v>
      </c>
      <c s="34" t="s">
        <v>1743</v>
      </c>
      <c s="34" t="s">
        <v>4300</v>
      </c>
      <c s="35" t="s">
        <v>5</v>
      </c>
      <c s="6" t="s">
        <v>4301</v>
      </c>
      <c s="36" t="s">
        <v>232</v>
      </c>
      <c s="37">
        <v>29</v>
      </c>
      <c s="36">
        <v>0</v>
      </c>
      <c s="36">
        <f>ROUND(G34*H34,6)</f>
      </c>
      <c r="L34" s="38">
        <v>0</v>
      </c>
      <c s="32">
        <f>ROUND(ROUND(L34,2)*ROUND(G34,3),2)</f>
      </c>
      <c s="36" t="s">
        <v>55</v>
      </c>
      <c>
        <f>(M34*21)/100</f>
      </c>
      <c t="s">
        <v>28</v>
      </c>
    </row>
    <row r="35" spans="1:5" ht="114.75">
      <c r="A35" s="35" t="s">
        <v>56</v>
      </c>
      <c r="E35" s="39" t="s">
        <v>4302</v>
      </c>
    </row>
    <row r="36" spans="1:5" ht="12.75">
      <c r="A36" s="35" t="s">
        <v>57</v>
      </c>
      <c r="E36" s="40" t="s">
        <v>5</v>
      </c>
    </row>
    <row r="37" spans="1:5" ht="12.75">
      <c r="A37" t="s">
        <v>58</v>
      </c>
      <c r="E37" s="39" t="s">
        <v>5</v>
      </c>
    </row>
    <row r="38" spans="1:16" ht="12.75">
      <c r="A38" t="s">
        <v>50</v>
      </c>
      <c s="34" t="s">
        <v>1748</v>
      </c>
      <c s="34" t="s">
        <v>4303</v>
      </c>
      <c s="35" t="s">
        <v>5</v>
      </c>
      <c s="6" t="s">
        <v>4304</v>
      </c>
      <c s="36" t="s">
        <v>232</v>
      </c>
      <c s="37">
        <v>21</v>
      </c>
      <c s="36">
        <v>0</v>
      </c>
      <c s="36">
        <f>ROUND(G38*H38,6)</f>
      </c>
      <c r="L38" s="38">
        <v>0</v>
      </c>
      <c s="32">
        <f>ROUND(ROUND(L38,2)*ROUND(G38,3),2)</f>
      </c>
      <c s="36" t="s">
        <v>55</v>
      </c>
      <c>
        <f>(M38*21)/100</f>
      </c>
      <c t="s">
        <v>28</v>
      </c>
    </row>
    <row r="39" spans="1:5" ht="12.75">
      <c r="A39" s="35" t="s">
        <v>56</v>
      </c>
      <c r="E39" s="39" t="s">
        <v>4304</v>
      </c>
    </row>
    <row r="40" spans="1:5" ht="12.75">
      <c r="A40" s="35" t="s">
        <v>57</v>
      </c>
      <c r="E40" s="40" t="s">
        <v>5</v>
      </c>
    </row>
    <row r="41" spans="1:5" ht="12.75">
      <c r="A41" t="s">
        <v>58</v>
      </c>
      <c r="E41" s="39" t="s">
        <v>5</v>
      </c>
    </row>
    <row r="42" spans="1:16" ht="12.75">
      <c r="A42" t="s">
        <v>50</v>
      </c>
      <c s="34" t="s">
        <v>1753</v>
      </c>
      <c s="34" t="s">
        <v>4305</v>
      </c>
      <c s="35" t="s">
        <v>5</v>
      </c>
      <c s="6" t="s">
        <v>4306</v>
      </c>
      <c s="36" t="s">
        <v>232</v>
      </c>
      <c s="37">
        <v>8</v>
      </c>
      <c s="36">
        <v>0</v>
      </c>
      <c s="36">
        <f>ROUND(G42*H42,6)</f>
      </c>
      <c r="L42" s="38">
        <v>0</v>
      </c>
      <c s="32">
        <f>ROUND(ROUND(L42,2)*ROUND(G42,3),2)</f>
      </c>
      <c s="36" t="s">
        <v>55</v>
      </c>
      <c>
        <f>(M42*21)/100</f>
      </c>
      <c t="s">
        <v>28</v>
      </c>
    </row>
    <row r="43" spans="1:5" ht="12.75">
      <c r="A43" s="35" t="s">
        <v>56</v>
      </c>
      <c r="E43" s="39" t="s">
        <v>4306</v>
      </c>
    </row>
    <row r="44" spans="1:5" ht="12.75">
      <c r="A44" s="35" t="s">
        <v>57</v>
      </c>
      <c r="E44" s="40" t="s">
        <v>5</v>
      </c>
    </row>
    <row r="45" spans="1:5" ht="12.75">
      <c r="A45" t="s">
        <v>58</v>
      </c>
      <c r="E45" s="39" t="s">
        <v>5</v>
      </c>
    </row>
    <row r="46" spans="1:16" ht="25.5">
      <c r="A46" t="s">
        <v>50</v>
      </c>
      <c s="34" t="s">
        <v>953</v>
      </c>
      <c s="34" t="s">
        <v>4307</v>
      </c>
      <c s="35" t="s">
        <v>5</v>
      </c>
      <c s="6" t="s">
        <v>4308</v>
      </c>
      <c s="36" t="s">
        <v>232</v>
      </c>
      <c s="37">
        <v>11</v>
      </c>
      <c s="36">
        <v>0</v>
      </c>
      <c s="36">
        <f>ROUND(G46*H46,6)</f>
      </c>
      <c r="L46" s="38">
        <v>0</v>
      </c>
      <c s="32">
        <f>ROUND(ROUND(L46,2)*ROUND(G46,3),2)</f>
      </c>
      <c s="36" t="s">
        <v>55</v>
      </c>
      <c>
        <f>(M46*21)/100</f>
      </c>
      <c t="s">
        <v>28</v>
      </c>
    </row>
    <row r="47" spans="1:5" ht="114.75">
      <c r="A47" s="35" t="s">
        <v>56</v>
      </c>
      <c r="E47" s="39" t="s">
        <v>4309</v>
      </c>
    </row>
    <row r="48" spans="1:5" ht="12.75">
      <c r="A48" s="35" t="s">
        <v>57</v>
      </c>
      <c r="E48" s="40" t="s">
        <v>5</v>
      </c>
    </row>
    <row r="49" spans="1:5" ht="12.75">
      <c r="A49" t="s">
        <v>58</v>
      </c>
      <c r="E49" s="39" t="s">
        <v>5</v>
      </c>
    </row>
    <row r="50" spans="1:16" ht="12.75">
      <c r="A50" t="s">
        <v>50</v>
      </c>
      <c s="34" t="s">
        <v>957</v>
      </c>
      <c s="34" t="s">
        <v>4310</v>
      </c>
      <c s="35" t="s">
        <v>5</v>
      </c>
      <c s="6" t="s">
        <v>4311</v>
      </c>
      <c s="36" t="s">
        <v>232</v>
      </c>
      <c s="37">
        <v>11</v>
      </c>
      <c s="36">
        <v>0</v>
      </c>
      <c s="36">
        <f>ROUND(G50*H50,6)</f>
      </c>
      <c r="L50" s="38">
        <v>0</v>
      </c>
      <c s="32">
        <f>ROUND(ROUND(L50,2)*ROUND(G50,3),2)</f>
      </c>
      <c s="36" t="s">
        <v>55</v>
      </c>
      <c>
        <f>(M50*21)/100</f>
      </c>
      <c t="s">
        <v>28</v>
      </c>
    </row>
    <row r="51" spans="1:5" ht="12.75">
      <c r="A51" s="35" t="s">
        <v>56</v>
      </c>
      <c r="E51" s="39" t="s">
        <v>4311</v>
      </c>
    </row>
    <row r="52" spans="1:5" ht="12.75">
      <c r="A52" s="35" t="s">
        <v>57</v>
      </c>
      <c r="E52" s="40" t="s">
        <v>5</v>
      </c>
    </row>
    <row r="53" spans="1:5" ht="12.75">
      <c r="A53" t="s">
        <v>58</v>
      </c>
      <c r="E53" s="39" t="s">
        <v>5</v>
      </c>
    </row>
    <row r="54" spans="1:13" ht="12.75">
      <c r="A54" t="s">
        <v>47</v>
      </c>
      <c r="C54" s="31" t="s">
        <v>4312</v>
      </c>
      <c r="E54" s="33" t="s">
        <v>67</v>
      </c>
      <c r="J54" s="32">
        <f>0</f>
      </c>
      <c s="32">
        <f>0</f>
      </c>
      <c s="32">
        <f>0+L55+L59+L63+L67+L71</f>
      </c>
      <c s="32">
        <f>0+M55+M59+M63+M67+M71</f>
      </c>
    </row>
    <row r="55" spans="1:16" ht="12.75">
      <c r="A55" t="s">
        <v>50</v>
      </c>
      <c s="34" t="s">
        <v>960</v>
      </c>
      <c s="34" t="s">
        <v>4313</v>
      </c>
      <c s="35" t="s">
        <v>5</v>
      </c>
      <c s="6" t="s">
        <v>4314</v>
      </c>
      <c s="36" t="s">
        <v>54</v>
      </c>
      <c s="37">
        <v>1</v>
      </c>
      <c s="36">
        <v>0</v>
      </c>
      <c s="36">
        <f>ROUND(G55*H55,6)</f>
      </c>
      <c r="L55" s="38">
        <v>0</v>
      </c>
      <c s="32">
        <f>ROUND(ROUND(L55,2)*ROUND(G55,3),2)</f>
      </c>
      <c s="36" t="s">
        <v>55</v>
      </c>
      <c>
        <f>(M55*21)/100</f>
      </c>
      <c t="s">
        <v>28</v>
      </c>
    </row>
    <row r="56" spans="1:5" ht="12.75">
      <c r="A56" s="35" t="s">
        <v>56</v>
      </c>
      <c r="E56" s="39" t="s">
        <v>4314</v>
      </c>
    </row>
    <row r="57" spans="1:5" ht="12.75">
      <c r="A57" s="35" t="s">
        <v>57</v>
      </c>
      <c r="E57" s="40" t="s">
        <v>5</v>
      </c>
    </row>
    <row r="58" spans="1:5" ht="12.75">
      <c r="A58" t="s">
        <v>58</v>
      </c>
      <c r="E58" s="39" t="s">
        <v>5</v>
      </c>
    </row>
    <row r="59" spans="1:16" ht="12.75">
      <c r="A59" t="s">
        <v>50</v>
      </c>
      <c s="34" t="s">
        <v>963</v>
      </c>
      <c s="34" t="s">
        <v>4315</v>
      </c>
      <c s="35" t="s">
        <v>5</v>
      </c>
      <c s="6" t="s">
        <v>4316</v>
      </c>
      <c s="36" t="s">
        <v>54</v>
      </c>
      <c s="37">
        <v>1</v>
      </c>
      <c s="36">
        <v>0</v>
      </c>
      <c s="36">
        <f>ROUND(G59*H59,6)</f>
      </c>
      <c r="L59" s="38">
        <v>0</v>
      </c>
      <c s="32">
        <f>ROUND(ROUND(L59,2)*ROUND(G59,3),2)</f>
      </c>
      <c s="36" t="s">
        <v>55</v>
      </c>
      <c>
        <f>(M59*21)/100</f>
      </c>
      <c t="s">
        <v>28</v>
      </c>
    </row>
    <row r="60" spans="1:5" ht="12.75">
      <c r="A60" s="35" t="s">
        <v>56</v>
      </c>
      <c r="E60" s="39" t="s">
        <v>4316</v>
      </c>
    </row>
    <row r="61" spans="1:5" ht="12.75">
      <c r="A61" s="35" t="s">
        <v>57</v>
      </c>
      <c r="E61" s="40" t="s">
        <v>5</v>
      </c>
    </row>
    <row r="62" spans="1:5" ht="12.75">
      <c r="A62" t="s">
        <v>58</v>
      </c>
      <c r="E62" s="39" t="s">
        <v>5</v>
      </c>
    </row>
    <row r="63" spans="1:16" ht="12.75">
      <c r="A63" t="s">
        <v>50</v>
      </c>
      <c s="34" t="s">
        <v>968</v>
      </c>
      <c s="34" t="s">
        <v>4317</v>
      </c>
      <c s="35" t="s">
        <v>5</v>
      </c>
      <c s="6" t="s">
        <v>4318</v>
      </c>
      <c s="36" t="s">
        <v>54</v>
      </c>
      <c s="37">
        <v>1</v>
      </c>
      <c s="36">
        <v>0</v>
      </c>
      <c s="36">
        <f>ROUND(G63*H63,6)</f>
      </c>
      <c r="L63" s="38">
        <v>0</v>
      </c>
      <c s="32">
        <f>ROUND(ROUND(L63,2)*ROUND(G63,3),2)</f>
      </c>
      <c s="36" t="s">
        <v>55</v>
      </c>
      <c>
        <f>(M63*21)/100</f>
      </c>
      <c t="s">
        <v>28</v>
      </c>
    </row>
    <row r="64" spans="1:5" ht="12.75">
      <c r="A64" s="35" t="s">
        <v>56</v>
      </c>
      <c r="E64" s="39" t="s">
        <v>4318</v>
      </c>
    </row>
    <row r="65" spans="1:5" ht="12.75">
      <c r="A65" s="35" t="s">
        <v>57</v>
      </c>
      <c r="E65" s="40" t="s">
        <v>5</v>
      </c>
    </row>
    <row r="66" spans="1:5" ht="12.75">
      <c r="A66" t="s">
        <v>58</v>
      </c>
      <c r="E66" s="39" t="s">
        <v>5</v>
      </c>
    </row>
    <row r="67" spans="1:16" ht="12.75">
      <c r="A67" t="s">
        <v>50</v>
      </c>
      <c s="34" t="s">
        <v>972</v>
      </c>
      <c s="34" t="s">
        <v>4319</v>
      </c>
      <c s="35" t="s">
        <v>5</v>
      </c>
      <c s="6" t="s">
        <v>4320</v>
      </c>
      <c s="36" t="s">
        <v>54</v>
      </c>
      <c s="37">
        <v>1</v>
      </c>
      <c s="36">
        <v>0</v>
      </c>
      <c s="36">
        <f>ROUND(G67*H67,6)</f>
      </c>
      <c r="L67" s="38">
        <v>0</v>
      </c>
      <c s="32">
        <f>ROUND(ROUND(L67,2)*ROUND(G67,3),2)</f>
      </c>
      <c s="36" t="s">
        <v>55</v>
      </c>
      <c>
        <f>(M67*21)/100</f>
      </c>
      <c t="s">
        <v>28</v>
      </c>
    </row>
    <row r="68" spans="1:5" ht="12.75">
      <c r="A68" s="35" t="s">
        <v>56</v>
      </c>
      <c r="E68" s="39" t="s">
        <v>4320</v>
      </c>
    </row>
    <row r="69" spans="1:5" ht="12.75">
      <c r="A69" s="35" t="s">
        <v>57</v>
      </c>
      <c r="E69" s="40" t="s">
        <v>5</v>
      </c>
    </row>
    <row r="70" spans="1:5" ht="12.75">
      <c r="A70" t="s">
        <v>58</v>
      </c>
      <c r="E70" s="39" t="s">
        <v>5</v>
      </c>
    </row>
    <row r="71" spans="1:16" ht="12.75">
      <c r="A71" t="s">
        <v>50</v>
      </c>
      <c s="34" t="s">
        <v>975</v>
      </c>
      <c s="34" t="s">
        <v>4321</v>
      </c>
      <c s="35" t="s">
        <v>5</v>
      </c>
      <c s="6" t="s">
        <v>4322</v>
      </c>
      <c s="36" t="s">
        <v>54</v>
      </c>
      <c s="37">
        <v>1</v>
      </c>
      <c s="36">
        <v>0</v>
      </c>
      <c s="36">
        <f>ROUND(G71*H71,6)</f>
      </c>
      <c r="L71" s="38">
        <v>0</v>
      </c>
      <c s="32">
        <f>ROUND(ROUND(L71,2)*ROUND(G71,3),2)</f>
      </c>
      <c s="36" t="s">
        <v>55</v>
      </c>
      <c>
        <f>(M71*21)/100</f>
      </c>
      <c t="s">
        <v>28</v>
      </c>
    </row>
    <row r="72" spans="1:5" ht="12.75">
      <c r="A72" s="35" t="s">
        <v>56</v>
      </c>
      <c r="E72" s="39" t="s">
        <v>4322</v>
      </c>
    </row>
    <row r="73" spans="1:5" ht="12.75">
      <c r="A73" s="35" t="s">
        <v>57</v>
      </c>
      <c r="E73" s="40" t="s">
        <v>5</v>
      </c>
    </row>
    <row r="74" spans="1:5" ht="12.75">
      <c r="A74" t="s">
        <v>58</v>
      </c>
      <c r="E74" s="39" t="s">
        <v>5</v>
      </c>
    </row>
    <row r="75" spans="1:13" ht="12.75">
      <c r="A75" t="s">
        <v>47</v>
      </c>
      <c r="C75" s="31" t="s">
        <v>4323</v>
      </c>
      <c r="E75" s="33" t="s">
        <v>4284</v>
      </c>
      <c r="J75" s="32">
        <f>0</f>
      </c>
      <c s="32">
        <f>0</f>
      </c>
      <c s="32">
        <f>0+L76</f>
      </c>
      <c s="32">
        <f>0+M76</f>
      </c>
    </row>
    <row r="76" spans="1:16" ht="25.5">
      <c r="A76" t="s">
        <v>50</v>
      </c>
      <c s="34" t="s">
        <v>51</v>
      </c>
      <c s="34" t="s">
        <v>4324</v>
      </c>
      <c s="35" t="s">
        <v>5</v>
      </c>
      <c s="6" t="s">
        <v>4325</v>
      </c>
      <c s="36" t="s">
        <v>232</v>
      </c>
      <c s="37">
        <v>2</v>
      </c>
      <c s="36">
        <v>0</v>
      </c>
      <c s="36">
        <f>ROUND(G76*H76,6)</f>
      </c>
      <c r="L76" s="38">
        <v>0</v>
      </c>
      <c s="32">
        <f>ROUND(ROUND(L76,2)*ROUND(G76,3),2)</f>
      </c>
      <c s="36" t="s">
        <v>55</v>
      </c>
      <c>
        <f>(M76*21)/100</f>
      </c>
      <c t="s">
        <v>28</v>
      </c>
    </row>
    <row r="77" spans="1:5" ht="51">
      <c r="A77" s="35" t="s">
        <v>56</v>
      </c>
      <c r="E77" s="39" t="s">
        <v>4326</v>
      </c>
    </row>
    <row r="78" spans="1:5" ht="12.75">
      <c r="A78" s="35" t="s">
        <v>57</v>
      </c>
      <c r="E78" s="40" t="s">
        <v>5</v>
      </c>
    </row>
    <row r="79" spans="1:5" ht="12.75">
      <c r="A79" t="s">
        <v>58</v>
      </c>
      <c r="E79" s="39" t="s">
        <v>5</v>
      </c>
    </row>
    <row r="80" spans="1:13" ht="12.75">
      <c r="A80" t="s">
        <v>47</v>
      </c>
      <c r="C80" s="31" t="s">
        <v>4327</v>
      </c>
      <c r="E80" s="33" t="s">
        <v>4328</v>
      </c>
      <c r="J80" s="32">
        <f>0</f>
      </c>
      <c s="32">
        <f>0</f>
      </c>
      <c s="32">
        <f>0+L81+L85+L89+L93+L97+L101+L105</f>
      </c>
      <c s="32">
        <f>0+M81+M85+M89+M93+M97+M101+M105</f>
      </c>
    </row>
    <row r="81" spans="1:16" ht="25.5">
      <c r="A81" t="s">
        <v>50</v>
      </c>
      <c s="34" t="s">
        <v>28</v>
      </c>
      <c s="34" t="s">
        <v>4329</v>
      </c>
      <c s="35" t="s">
        <v>5</v>
      </c>
      <c s="6" t="s">
        <v>4330</v>
      </c>
      <c s="36" t="s">
        <v>232</v>
      </c>
      <c s="37">
        <v>22</v>
      </c>
      <c s="36">
        <v>0</v>
      </c>
      <c s="36">
        <f>ROUND(G81*H81,6)</f>
      </c>
      <c r="L81" s="38">
        <v>0</v>
      </c>
      <c s="32">
        <f>ROUND(ROUND(L81,2)*ROUND(G81,3),2)</f>
      </c>
      <c s="36" t="s">
        <v>55</v>
      </c>
      <c>
        <f>(M81*21)/100</f>
      </c>
      <c t="s">
        <v>28</v>
      </c>
    </row>
    <row r="82" spans="1:5" ht="38.25">
      <c r="A82" s="35" t="s">
        <v>56</v>
      </c>
      <c r="E82" s="39" t="s">
        <v>4331</v>
      </c>
    </row>
    <row r="83" spans="1:5" ht="12.75">
      <c r="A83" s="35" t="s">
        <v>57</v>
      </c>
      <c r="E83" s="40" t="s">
        <v>5</v>
      </c>
    </row>
    <row r="84" spans="1:5" ht="12.75">
      <c r="A84" t="s">
        <v>58</v>
      </c>
      <c r="E84" s="39" t="s">
        <v>5</v>
      </c>
    </row>
    <row r="85" spans="1:16" ht="38.25">
      <c r="A85" t="s">
        <v>50</v>
      </c>
      <c s="34" t="s">
        <v>26</v>
      </c>
      <c s="34" t="s">
        <v>4332</v>
      </c>
      <c s="35" t="s">
        <v>5</v>
      </c>
      <c s="6" t="s">
        <v>4333</v>
      </c>
      <c s="36" t="s">
        <v>232</v>
      </c>
      <c s="37">
        <v>105</v>
      </c>
      <c s="36">
        <v>0</v>
      </c>
      <c s="36">
        <f>ROUND(G85*H85,6)</f>
      </c>
      <c r="L85" s="38">
        <v>0</v>
      </c>
      <c s="32">
        <f>ROUND(ROUND(L85,2)*ROUND(G85,3),2)</f>
      </c>
      <c s="36" t="s">
        <v>55</v>
      </c>
      <c>
        <f>(M85*21)/100</f>
      </c>
      <c t="s">
        <v>28</v>
      </c>
    </row>
    <row r="86" spans="1:5" ht="76.5">
      <c r="A86" s="35" t="s">
        <v>56</v>
      </c>
      <c r="E86" s="39" t="s">
        <v>4334</v>
      </c>
    </row>
    <row r="87" spans="1:5" ht="12.75">
      <c r="A87" s="35" t="s">
        <v>57</v>
      </c>
      <c r="E87" s="40" t="s">
        <v>5</v>
      </c>
    </row>
    <row r="88" spans="1:5" ht="12.75">
      <c r="A88" t="s">
        <v>58</v>
      </c>
      <c r="E88" s="39" t="s">
        <v>5</v>
      </c>
    </row>
    <row r="89" spans="1:16" ht="25.5">
      <c r="A89" t="s">
        <v>50</v>
      </c>
      <c s="34" t="s">
        <v>63</v>
      </c>
      <c s="34" t="s">
        <v>4335</v>
      </c>
      <c s="35" t="s">
        <v>5</v>
      </c>
      <c s="6" t="s">
        <v>4336</v>
      </c>
      <c s="36" t="s">
        <v>232</v>
      </c>
      <c s="37">
        <v>19</v>
      </c>
      <c s="36">
        <v>0</v>
      </c>
      <c s="36">
        <f>ROUND(G89*H89,6)</f>
      </c>
      <c r="L89" s="38">
        <v>0</v>
      </c>
      <c s="32">
        <f>ROUND(ROUND(L89,2)*ROUND(G89,3),2)</f>
      </c>
      <c s="36" t="s">
        <v>55</v>
      </c>
      <c>
        <f>(M89*21)/100</f>
      </c>
      <c t="s">
        <v>28</v>
      </c>
    </row>
    <row r="90" spans="1:5" ht="89.25">
      <c r="A90" s="35" t="s">
        <v>56</v>
      </c>
      <c r="E90" s="39" t="s">
        <v>4337</v>
      </c>
    </row>
    <row r="91" spans="1:5" ht="12.75">
      <c r="A91" s="35" t="s">
        <v>57</v>
      </c>
      <c r="E91" s="40" t="s">
        <v>5</v>
      </c>
    </row>
    <row r="92" spans="1:5" ht="12.75">
      <c r="A92" t="s">
        <v>58</v>
      </c>
      <c r="E92" s="39" t="s">
        <v>5</v>
      </c>
    </row>
    <row r="93" spans="1:16" ht="25.5">
      <c r="A93" t="s">
        <v>50</v>
      </c>
      <c s="34" t="s">
        <v>68</v>
      </c>
      <c s="34" t="s">
        <v>4338</v>
      </c>
      <c s="35" t="s">
        <v>5</v>
      </c>
      <c s="6" t="s">
        <v>4339</v>
      </c>
      <c s="36" t="s">
        <v>4340</v>
      </c>
      <c s="37">
        <v>1</v>
      </c>
      <c s="36">
        <v>0</v>
      </c>
      <c s="36">
        <f>ROUND(G93*H93,6)</f>
      </c>
      <c r="L93" s="38">
        <v>0</v>
      </c>
      <c s="32">
        <f>ROUND(ROUND(L93,2)*ROUND(G93,3),2)</f>
      </c>
      <c s="36" t="s">
        <v>55</v>
      </c>
      <c>
        <f>(M93*21)/100</f>
      </c>
      <c t="s">
        <v>28</v>
      </c>
    </row>
    <row r="94" spans="1:5" ht="51">
      <c r="A94" s="35" t="s">
        <v>56</v>
      </c>
      <c r="E94" s="39" t="s">
        <v>4341</v>
      </c>
    </row>
    <row r="95" spans="1:5" ht="12.75">
      <c r="A95" s="35" t="s">
        <v>57</v>
      </c>
      <c r="E95" s="40" t="s">
        <v>5</v>
      </c>
    </row>
    <row r="96" spans="1:5" ht="12.75">
      <c r="A96" t="s">
        <v>58</v>
      </c>
      <c r="E96" s="39" t="s">
        <v>5</v>
      </c>
    </row>
    <row r="97" spans="1:16" ht="25.5">
      <c r="A97" t="s">
        <v>50</v>
      </c>
      <c s="34" t="s">
        <v>27</v>
      </c>
      <c s="34" t="s">
        <v>4342</v>
      </c>
      <c s="35" t="s">
        <v>5</v>
      </c>
      <c s="6" t="s">
        <v>4343</v>
      </c>
      <c s="36" t="s">
        <v>232</v>
      </c>
      <c s="37">
        <v>3</v>
      </c>
      <c s="36">
        <v>0</v>
      </c>
      <c s="36">
        <f>ROUND(G97*H97,6)</f>
      </c>
      <c r="L97" s="38">
        <v>0</v>
      </c>
      <c s="32">
        <f>ROUND(ROUND(L97,2)*ROUND(G97,3),2)</f>
      </c>
      <c s="36" t="s">
        <v>55</v>
      </c>
      <c>
        <f>(M97*21)/100</f>
      </c>
      <c t="s">
        <v>28</v>
      </c>
    </row>
    <row r="98" spans="1:5" ht="51">
      <c r="A98" s="35" t="s">
        <v>56</v>
      </c>
      <c r="E98" s="39" t="s">
        <v>4344</v>
      </c>
    </row>
    <row r="99" spans="1:5" ht="12.75">
      <c r="A99" s="35" t="s">
        <v>57</v>
      </c>
      <c r="E99" s="40" t="s">
        <v>5</v>
      </c>
    </row>
    <row r="100" spans="1:5" ht="12.75">
      <c r="A100" t="s">
        <v>58</v>
      </c>
      <c r="E100" s="39" t="s">
        <v>5</v>
      </c>
    </row>
    <row r="101" spans="1:16" ht="25.5">
      <c r="A101" t="s">
        <v>50</v>
      </c>
      <c s="34" t="s">
        <v>74</v>
      </c>
      <c s="34" t="s">
        <v>4345</v>
      </c>
      <c s="35" t="s">
        <v>5</v>
      </c>
      <c s="6" t="s">
        <v>4346</v>
      </c>
      <c s="36" t="s">
        <v>232</v>
      </c>
      <c s="37">
        <v>1</v>
      </c>
      <c s="36">
        <v>0</v>
      </c>
      <c s="36">
        <f>ROUND(G101*H101,6)</f>
      </c>
      <c r="L101" s="38">
        <v>0</v>
      </c>
      <c s="32">
        <f>ROUND(ROUND(L101,2)*ROUND(G101,3),2)</f>
      </c>
      <c s="36" t="s">
        <v>55</v>
      </c>
      <c>
        <f>(M101*21)/100</f>
      </c>
      <c t="s">
        <v>28</v>
      </c>
    </row>
    <row r="102" spans="1:5" ht="76.5">
      <c r="A102" s="35" t="s">
        <v>56</v>
      </c>
      <c r="E102" s="39" t="s">
        <v>4347</v>
      </c>
    </row>
    <row r="103" spans="1:5" ht="12.75">
      <c r="A103" s="35" t="s">
        <v>57</v>
      </c>
      <c r="E103" s="40" t="s">
        <v>5</v>
      </c>
    </row>
    <row r="104" spans="1:5" ht="12.75">
      <c r="A104" t="s">
        <v>58</v>
      </c>
      <c r="E104" s="39" t="s">
        <v>5</v>
      </c>
    </row>
    <row r="105" spans="1:16" ht="12.75">
      <c r="A105" t="s">
        <v>50</v>
      </c>
      <c s="34" t="s">
        <v>77</v>
      </c>
      <c s="34" t="s">
        <v>4348</v>
      </c>
      <c s="35" t="s">
        <v>5</v>
      </c>
      <c s="6" t="s">
        <v>4349</v>
      </c>
      <c s="36" t="s">
        <v>232</v>
      </c>
      <c s="37">
        <v>2</v>
      </c>
      <c s="36">
        <v>0</v>
      </c>
      <c s="36">
        <f>ROUND(G105*H105,6)</f>
      </c>
      <c r="L105" s="38">
        <v>0</v>
      </c>
      <c s="32">
        <f>ROUND(ROUND(L105,2)*ROUND(G105,3),2)</f>
      </c>
      <c s="36" t="s">
        <v>55</v>
      </c>
      <c>
        <f>(M105*21)/100</f>
      </c>
      <c t="s">
        <v>28</v>
      </c>
    </row>
    <row r="106" spans="1:5" ht="12.75">
      <c r="A106" s="35" t="s">
        <v>56</v>
      </c>
      <c r="E106" s="39" t="s">
        <v>4349</v>
      </c>
    </row>
    <row r="107" spans="1:5" ht="12.75">
      <c r="A107" s="35" t="s">
        <v>57</v>
      </c>
      <c r="E107" s="40" t="s">
        <v>5</v>
      </c>
    </row>
    <row r="108" spans="1:5" ht="12.75">
      <c r="A108" t="s">
        <v>58</v>
      </c>
      <c r="E108" s="39" t="s">
        <v>5</v>
      </c>
    </row>
    <row r="109" spans="1:13" ht="12.75">
      <c r="A109" t="s">
        <v>47</v>
      </c>
      <c r="C109" s="31" t="s">
        <v>4350</v>
      </c>
      <c r="E109" s="33" t="s">
        <v>4351</v>
      </c>
      <c r="J109" s="32">
        <f>0</f>
      </c>
      <c s="32">
        <f>0</f>
      </c>
      <c s="32">
        <f>0+L110+L114+L118+L122</f>
      </c>
      <c s="32">
        <f>0+M110+M114+M118+M122</f>
      </c>
    </row>
    <row r="110" spans="1:16" ht="12.75">
      <c r="A110" t="s">
        <v>50</v>
      </c>
      <c s="34" t="s">
        <v>80</v>
      </c>
      <c s="34" t="s">
        <v>4352</v>
      </c>
      <c s="35" t="s">
        <v>5</v>
      </c>
      <c s="6" t="s">
        <v>4353</v>
      </c>
      <c s="36" t="s">
        <v>238</v>
      </c>
      <c s="37">
        <v>2930</v>
      </c>
      <c s="36">
        <v>0</v>
      </c>
      <c s="36">
        <f>ROUND(G110*H110,6)</f>
      </c>
      <c r="L110" s="38">
        <v>0</v>
      </c>
      <c s="32">
        <f>ROUND(ROUND(L110,2)*ROUND(G110,3),2)</f>
      </c>
      <c s="36" t="s">
        <v>55</v>
      </c>
      <c>
        <f>(M110*21)/100</f>
      </c>
      <c t="s">
        <v>28</v>
      </c>
    </row>
    <row r="111" spans="1:5" ht="12.75">
      <c r="A111" s="35" t="s">
        <v>56</v>
      </c>
      <c r="E111" s="39" t="s">
        <v>4353</v>
      </c>
    </row>
    <row r="112" spans="1:5" ht="12.75">
      <c r="A112" s="35" t="s">
        <v>57</v>
      </c>
      <c r="E112" s="40" t="s">
        <v>5</v>
      </c>
    </row>
    <row r="113" spans="1:5" ht="12.75">
      <c r="A113" t="s">
        <v>58</v>
      </c>
      <c r="E113" s="39" t="s">
        <v>5</v>
      </c>
    </row>
    <row r="114" spans="1:16" ht="12.75">
      <c r="A114" t="s">
        <v>50</v>
      </c>
      <c s="34" t="s">
        <v>83</v>
      </c>
      <c s="34" t="s">
        <v>4354</v>
      </c>
      <c s="35" t="s">
        <v>5</v>
      </c>
      <c s="6" t="s">
        <v>4355</v>
      </c>
      <c s="36" t="s">
        <v>238</v>
      </c>
      <c s="37">
        <v>380</v>
      </c>
      <c s="36">
        <v>0</v>
      </c>
      <c s="36">
        <f>ROUND(G114*H114,6)</f>
      </c>
      <c r="L114" s="38">
        <v>0</v>
      </c>
      <c s="32">
        <f>ROUND(ROUND(L114,2)*ROUND(G114,3),2)</f>
      </c>
      <c s="36" t="s">
        <v>55</v>
      </c>
      <c>
        <f>(M114*21)/100</f>
      </c>
      <c t="s">
        <v>28</v>
      </c>
    </row>
    <row r="115" spans="1:5" ht="12.75">
      <c r="A115" s="35" t="s">
        <v>56</v>
      </c>
      <c r="E115" s="39" t="s">
        <v>4355</v>
      </c>
    </row>
    <row r="116" spans="1:5" ht="12.75">
      <c r="A116" s="35" t="s">
        <v>57</v>
      </c>
      <c r="E116" s="40" t="s">
        <v>5</v>
      </c>
    </row>
    <row r="117" spans="1:5" ht="12.75">
      <c r="A117" t="s">
        <v>58</v>
      </c>
      <c r="E117" s="39" t="s">
        <v>5</v>
      </c>
    </row>
    <row r="118" spans="1:16" ht="12.75">
      <c r="A118" t="s">
        <v>50</v>
      </c>
      <c s="34" t="s">
        <v>87</v>
      </c>
      <c s="34" t="s">
        <v>4356</v>
      </c>
      <c s="35" t="s">
        <v>5</v>
      </c>
      <c s="6" t="s">
        <v>4357</v>
      </c>
      <c s="36" t="s">
        <v>238</v>
      </c>
      <c s="37">
        <v>210</v>
      </c>
      <c s="36">
        <v>0</v>
      </c>
      <c s="36">
        <f>ROUND(G118*H118,6)</f>
      </c>
      <c r="L118" s="38">
        <v>0</v>
      </c>
      <c s="32">
        <f>ROUND(ROUND(L118,2)*ROUND(G118,3),2)</f>
      </c>
      <c s="36" t="s">
        <v>55</v>
      </c>
      <c>
        <f>(M118*21)/100</f>
      </c>
      <c t="s">
        <v>28</v>
      </c>
    </row>
    <row r="119" spans="1:5" ht="12.75">
      <c r="A119" s="35" t="s">
        <v>56</v>
      </c>
      <c r="E119" s="39" t="s">
        <v>4357</v>
      </c>
    </row>
    <row r="120" spans="1:5" ht="12.75">
      <c r="A120" s="35" t="s">
        <v>57</v>
      </c>
      <c r="E120" s="40" t="s">
        <v>5</v>
      </c>
    </row>
    <row r="121" spans="1:5" ht="12.75">
      <c r="A121" t="s">
        <v>58</v>
      </c>
      <c r="E121" s="39" t="s">
        <v>5</v>
      </c>
    </row>
    <row r="122" spans="1:16" ht="12.75">
      <c r="A122" t="s">
        <v>50</v>
      </c>
      <c s="34" t="s">
        <v>91</v>
      </c>
      <c s="34" t="s">
        <v>4358</v>
      </c>
      <c s="35" t="s">
        <v>5</v>
      </c>
      <c s="6" t="s">
        <v>4359</v>
      </c>
      <c s="36" t="s">
        <v>238</v>
      </c>
      <c s="37">
        <v>50</v>
      </c>
      <c s="36">
        <v>0</v>
      </c>
      <c s="36">
        <f>ROUND(G122*H122,6)</f>
      </c>
      <c r="L122" s="38">
        <v>0</v>
      </c>
      <c s="32">
        <f>ROUND(ROUND(L122,2)*ROUND(G122,3),2)</f>
      </c>
      <c s="36" t="s">
        <v>55</v>
      </c>
      <c>
        <f>(M122*21)/100</f>
      </c>
      <c t="s">
        <v>28</v>
      </c>
    </row>
    <row r="123" spans="1:5" ht="12.75">
      <c r="A123" s="35" t="s">
        <v>56</v>
      </c>
      <c r="E123" s="39" t="s">
        <v>4359</v>
      </c>
    </row>
    <row r="124" spans="1:5" ht="12.75">
      <c r="A124" s="35" t="s">
        <v>57</v>
      </c>
      <c r="E124" s="40" t="s">
        <v>5</v>
      </c>
    </row>
    <row r="125" spans="1:5" ht="12.75">
      <c r="A125" t="s">
        <v>58</v>
      </c>
      <c r="E125" s="39" t="s">
        <v>5</v>
      </c>
    </row>
    <row r="126" spans="1:13" ht="12.75">
      <c r="A126" t="s">
        <v>47</v>
      </c>
      <c r="C126" s="31" t="s">
        <v>4360</v>
      </c>
      <c r="E126" s="33" t="s">
        <v>4361</v>
      </c>
      <c r="J126" s="32">
        <f>0</f>
      </c>
      <c s="32">
        <f>0</f>
      </c>
      <c s="32">
        <f>0+L127+L131+L135+L139+L143+L147+L151+L155+L159+L163+L167+L171+L175</f>
      </c>
      <c s="32">
        <f>0+M127+M131+M135+M139+M143+M147+M151+M155+M159+M163+M167+M171+M175</f>
      </c>
    </row>
    <row r="127" spans="1:16" ht="25.5">
      <c r="A127" t="s">
        <v>50</v>
      </c>
      <c s="34" t="s">
        <v>319</v>
      </c>
      <c s="34" t="s">
        <v>4362</v>
      </c>
      <c s="35" t="s">
        <v>5</v>
      </c>
      <c s="6" t="s">
        <v>4363</v>
      </c>
      <c s="36" t="s">
        <v>238</v>
      </c>
      <c s="37">
        <v>370</v>
      </c>
      <c s="36">
        <v>0</v>
      </c>
      <c s="36">
        <f>ROUND(G127*H127,6)</f>
      </c>
      <c r="L127" s="38">
        <v>0</v>
      </c>
      <c s="32">
        <f>ROUND(ROUND(L127,2)*ROUND(G127,3),2)</f>
      </c>
      <c s="36" t="s">
        <v>55</v>
      </c>
      <c>
        <f>(M127*21)/100</f>
      </c>
      <c t="s">
        <v>28</v>
      </c>
    </row>
    <row r="128" spans="1:5" ht="25.5">
      <c r="A128" s="35" t="s">
        <v>56</v>
      </c>
      <c r="E128" s="39" t="s">
        <v>4363</v>
      </c>
    </row>
    <row r="129" spans="1:5" ht="12.75">
      <c r="A129" s="35" t="s">
        <v>57</v>
      </c>
      <c r="E129" s="40" t="s">
        <v>5</v>
      </c>
    </row>
    <row r="130" spans="1:5" ht="12.75">
      <c r="A130" t="s">
        <v>58</v>
      </c>
      <c r="E130" s="39" t="s">
        <v>5</v>
      </c>
    </row>
    <row r="131" spans="1:16" ht="12.75">
      <c r="A131" t="s">
        <v>50</v>
      </c>
      <c s="34" t="s">
        <v>323</v>
      </c>
      <c s="34" t="s">
        <v>4364</v>
      </c>
      <c s="35" t="s">
        <v>5</v>
      </c>
      <c s="6" t="s">
        <v>4365</v>
      </c>
      <c s="36" t="s">
        <v>238</v>
      </c>
      <c s="37">
        <v>1300</v>
      </c>
      <c s="36">
        <v>0</v>
      </c>
      <c s="36">
        <f>ROUND(G131*H131,6)</f>
      </c>
      <c r="L131" s="38">
        <v>0</v>
      </c>
      <c s="32">
        <f>ROUND(ROUND(L131,2)*ROUND(G131,3),2)</f>
      </c>
      <c s="36" t="s">
        <v>55</v>
      </c>
      <c>
        <f>(M131*21)/100</f>
      </c>
      <c t="s">
        <v>28</v>
      </c>
    </row>
    <row r="132" spans="1:5" ht="12.75">
      <c r="A132" s="35" t="s">
        <v>56</v>
      </c>
      <c r="E132" s="39" t="s">
        <v>4365</v>
      </c>
    </row>
    <row r="133" spans="1:5" ht="12.75">
      <c r="A133" s="35" t="s">
        <v>57</v>
      </c>
      <c r="E133" s="40" t="s">
        <v>5</v>
      </c>
    </row>
    <row r="134" spans="1:5" ht="12.75">
      <c r="A134" t="s">
        <v>58</v>
      </c>
      <c r="E134" s="39" t="s">
        <v>5</v>
      </c>
    </row>
    <row r="135" spans="1:16" ht="12.75">
      <c r="A135" t="s">
        <v>50</v>
      </c>
      <c s="34" t="s">
        <v>327</v>
      </c>
      <c s="34" t="s">
        <v>4366</v>
      </c>
      <c s="35" t="s">
        <v>5</v>
      </c>
      <c s="6" t="s">
        <v>4367</v>
      </c>
      <c s="36" t="s">
        <v>232</v>
      </c>
      <c s="37">
        <v>14</v>
      </c>
      <c s="36">
        <v>0</v>
      </c>
      <c s="36">
        <f>ROUND(G135*H135,6)</f>
      </c>
      <c r="L135" s="38">
        <v>0</v>
      </c>
      <c s="32">
        <f>ROUND(ROUND(L135,2)*ROUND(G135,3),2)</f>
      </c>
      <c s="36" t="s">
        <v>55</v>
      </c>
      <c>
        <f>(M135*21)/100</f>
      </c>
      <c t="s">
        <v>28</v>
      </c>
    </row>
    <row r="136" spans="1:5" ht="12.75">
      <c r="A136" s="35" t="s">
        <v>56</v>
      </c>
      <c r="E136" s="39" t="s">
        <v>4367</v>
      </c>
    </row>
    <row r="137" spans="1:5" ht="12.75">
      <c r="A137" s="35" t="s">
        <v>57</v>
      </c>
      <c r="E137" s="40" t="s">
        <v>5</v>
      </c>
    </row>
    <row r="138" spans="1:5" ht="12.75">
      <c r="A138" t="s">
        <v>58</v>
      </c>
      <c r="E138" s="39" t="s">
        <v>5</v>
      </c>
    </row>
    <row r="139" spans="1:16" ht="12.75">
      <c r="A139" t="s">
        <v>50</v>
      </c>
      <c s="34" t="s">
        <v>332</v>
      </c>
      <c s="34" t="s">
        <v>4368</v>
      </c>
      <c s="35" t="s">
        <v>5</v>
      </c>
      <c s="6" t="s">
        <v>4369</v>
      </c>
      <c s="36" t="s">
        <v>232</v>
      </c>
      <c s="37">
        <v>85</v>
      </c>
      <c s="36">
        <v>0</v>
      </c>
      <c s="36">
        <f>ROUND(G139*H139,6)</f>
      </c>
      <c r="L139" s="38">
        <v>0</v>
      </c>
      <c s="32">
        <f>ROUND(ROUND(L139,2)*ROUND(G139,3),2)</f>
      </c>
      <c s="36" t="s">
        <v>55</v>
      </c>
      <c>
        <f>(M139*21)/100</f>
      </c>
      <c t="s">
        <v>28</v>
      </c>
    </row>
    <row r="140" spans="1:5" ht="12.75">
      <c r="A140" s="35" t="s">
        <v>56</v>
      </c>
      <c r="E140" s="39" t="s">
        <v>4369</v>
      </c>
    </row>
    <row r="141" spans="1:5" ht="12.75">
      <c r="A141" s="35" t="s">
        <v>57</v>
      </c>
      <c r="E141" s="40" t="s">
        <v>5</v>
      </c>
    </row>
    <row r="142" spans="1:5" ht="12.75">
      <c r="A142" t="s">
        <v>58</v>
      </c>
      <c r="E142" s="39" t="s">
        <v>5</v>
      </c>
    </row>
    <row r="143" spans="1:16" ht="12.75">
      <c r="A143" t="s">
        <v>50</v>
      </c>
      <c s="34" t="s">
        <v>336</v>
      </c>
      <c s="34" t="s">
        <v>4370</v>
      </c>
      <c s="35" t="s">
        <v>5</v>
      </c>
      <c s="6" t="s">
        <v>4371</v>
      </c>
      <c s="36" t="s">
        <v>238</v>
      </c>
      <c s="37">
        <v>980</v>
      </c>
      <c s="36">
        <v>0</v>
      </c>
      <c s="36">
        <f>ROUND(G143*H143,6)</f>
      </c>
      <c r="L143" s="38">
        <v>0</v>
      </c>
      <c s="32">
        <f>ROUND(ROUND(L143,2)*ROUND(G143,3),2)</f>
      </c>
      <c s="36" t="s">
        <v>55</v>
      </c>
      <c>
        <f>(M143*21)/100</f>
      </c>
      <c t="s">
        <v>28</v>
      </c>
    </row>
    <row r="144" spans="1:5" ht="12.75">
      <c r="A144" s="35" t="s">
        <v>56</v>
      </c>
      <c r="E144" s="39" t="s">
        <v>4371</v>
      </c>
    </row>
    <row r="145" spans="1:5" ht="12.75">
      <c r="A145" s="35" t="s">
        <v>57</v>
      </c>
      <c r="E145" s="40" t="s">
        <v>5</v>
      </c>
    </row>
    <row r="146" spans="1:5" ht="12.75">
      <c r="A146" t="s">
        <v>58</v>
      </c>
      <c r="E146" s="39" t="s">
        <v>5</v>
      </c>
    </row>
    <row r="147" spans="1:16" ht="12.75">
      <c r="A147" t="s">
        <v>50</v>
      </c>
      <c s="34" t="s">
        <v>340</v>
      </c>
      <c s="34" t="s">
        <v>4372</v>
      </c>
      <c s="35" t="s">
        <v>5</v>
      </c>
      <c s="6" t="s">
        <v>4373</v>
      </c>
      <c s="36" t="s">
        <v>232</v>
      </c>
      <c s="37">
        <v>65</v>
      </c>
      <c s="36">
        <v>0</v>
      </c>
      <c s="36">
        <f>ROUND(G147*H147,6)</f>
      </c>
      <c r="L147" s="38">
        <v>0</v>
      </c>
      <c s="32">
        <f>ROUND(ROUND(L147,2)*ROUND(G147,3),2)</f>
      </c>
      <c s="36" t="s">
        <v>55</v>
      </c>
      <c>
        <f>(M147*21)/100</f>
      </c>
      <c t="s">
        <v>28</v>
      </c>
    </row>
    <row r="148" spans="1:5" ht="12.75">
      <c r="A148" s="35" t="s">
        <v>56</v>
      </c>
      <c r="E148" s="39" t="s">
        <v>4373</v>
      </c>
    </row>
    <row r="149" spans="1:5" ht="12.75">
      <c r="A149" s="35" t="s">
        <v>57</v>
      </c>
      <c r="E149" s="40" t="s">
        <v>5</v>
      </c>
    </row>
    <row r="150" spans="1:5" ht="12.75">
      <c r="A150" t="s">
        <v>58</v>
      </c>
      <c r="E150" s="39" t="s">
        <v>5</v>
      </c>
    </row>
    <row r="151" spans="1:16" ht="12.75">
      <c r="A151" t="s">
        <v>50</v>
      </c>
      <c s="34" t="s">
        <v>344</v>
      </c>
      <c s="34" t="s">
        <v>4374</v>
      </c>
      <c s="35" t="s">
        <v>5</v>
      </c>
      <c s="6" t="s">
        <v>4375</v>
      </c>
      <c s="36" t="s">
        <v>232</v>
      </c>
      <c s="37">
        <v>2940</v>
      </c>
      <c s="36">
        <v>0</v>
      </c>
      <c s="36">
        <f>ROUND(G151*H151,6)</f>
      </c>
      <c r="L151" s="38">
        <v>0</v>
      </c>
      <c s="32">
        <f>ROUND(ROUND(L151,2)*ROUND(G151,3),2)</f>
      </c>
      <c s="36" t="s">
        <v>55</v>
      </c>
      <c>
        <f>(M151*21)/100</f>
      </c>
      <c t="s">
        <v>28</v>
      </c>
    </row>
    <row r="152" spans="1:5" ht="12.75">
      <c r="A152" s="35" t="s">
        <v>56</v>
      </c>
      <c r="E152" s="39" t="s">
        <v>4375</v>
      </c>
    </row>
    <row r="153" spans="1:5" ht="12.75">
      <c r="A153" s="35" t="s">
        <v>57</v>
      </c>
      <c r="E153" s="40" t="s">
        <v>5</v>
      </c>
    </row>
    <row r="154" spans="1:5" ht="12.75">
      <c r="A154" t="s">
        <v>58</v>
      </c>
      <c r="E154" s="39" t="s">
        <v>5</v>
      </c>
    </row>
    <row r="155" spans="1:16" ht="25.5">
      <c r="A155" t="s">
        <v>50</v>
      </c>
      <c s="34" t="s">
        <v>349</v>
      </c>
      <c s="34" t="s">
        <v>4376</v>
      </c>
      <c s="35" t="s">
        <v>5</v>
      </c>
      <c s="6" t="s">
        <v>4377</v>
      </c>
      <c s="36" t="s">
        <v>232</v>
      </c>
      <c s="37">
        <v>1140</v>
      </c>
      <c s="36">
        <v>0</v>
      </c>
      <c s="36">
        <f>ROUND(G155*H155,6)</f>
      </c>
      <c r="L155" s="38">
        <v>0</v>
      </c>
      <c s="32">
        <f>ROUND(ROUND(L155,2)*ROUND(G155,3),2)</f>
      </c>
      <c s="36" t="s">
        <v>55</v>
      </c>
      <c>
        <f>(M155*21)/100</f>
      </c>
      <c t="s">
        <v>28</v>
      </c>
    </row>
    <row r="156" spans="1:5" ht="25.5">
      <c r="A156" s="35" t="s">
        <v>56</v>
      </c>
      <c r="E156" s="39" t="s">
        <v>4377</v>
      </c>
    </row>
    <row r="157" spans="1:5" ht="12.75">
      <c r="A157" s="35" t="s">
        <v>57</v>
      </c>
      <c r="E157" s="40" t="s">
        <v>5</v>
      </c>
    </row>
    <row r="158" spans="1:5" ht="12.75">
      <c r="A158" t="s">
        <v>58</v>
      </c>
      <c r="E158" s="39" t="s">
        <v>5</v>
      </c>
    </row>
    <row r="159" spans="1:16" ht="12.75">
      <c r="A159" t="s">
        <v>50</v>
      </c>
      <c s="34" t="s">
        <v>353</v>
      </c>
      <c s="34" t="s">
        <v>4378</v>
      </c>
      <c s="35" t="s">
        <v>5</v>
      </c>
      <c s="6" t="s">
        <v>4379</v>
      </c>
      <c s="36" t="s">
        <v>232</v>
      </c>
      <c s="37">
        <v>630</v>
      </c>
      <c s="36">
        <v>0</v>
      </c>
      <c s="36">
        <f>ROUND(G159*H159,6)</f>
      </c>
      <c r="L159" s="38">
        <v>0</v>
      </c>
      <c s="32">
        <f>ROUND(ROUND(L159,2)*ROUND(G159,3),2)</f>
      </c>
      <c s="36" t="s">
        <v>55</v>
      </c>
      <c>
        <f>(M159*21)/100</f>
      </c>
      <c t="s">
        <v>28</v>
      </c>
    </row>
    <row r="160" spans="1:5" ht="12.75">
      <c r="A160" s="35" t="s">
        <v>56</v>
      </c>
      <c r="E160" s="39" t="s">
        <v>4379</v>
      </c>
    </row>
    <row r="161" spans="1:5" ht="12.75">
      <c r="A161" s="35" t="s">
        <v>57</v>
      </c>
      <c r="E161" s="40" t="s">
        <v>5</v>
      </c>
    </row>
    <row r="162" spans="1:5" ht="12.75">
      <c r="A162" t="s">
        <v>58</v>
      </c>
      <c r="E162" s="39" t="s">
        <v>5</v>
      </c>
    </row>
    <row r="163" spans="1:16" ht="12.75">
      <c r="A163" t="s">
        <v>50</v>
      </c>
      <c s="34" t="s">
        <v>358</v>
      </c>
      <c s="34" t="s">
        <v>4380</v>
      </c>
      <c s="35" t="s">
        <v>5</v>
      </c>
      <c s="6" t="s">
        <v>4381</v>
      </c>
      <c s="36" t="s">
        <v>238</v>
      </c>
      <c s="37">
        <v>1300</v>
      </c>
      <c s="36">
        <v>0</v>
      </c>
      <c s="36">
        <f>ROUND(G163*H163,6)</f>
      </c>
      <c r="L163" s="38">
        <v>0</v>
      </c>
      <c s="32">
        <f>ROUND(ROUND(L163,2)*ROUND(G163,3),2)</f>
      </c>
      <c s="36" t="s">
        <v>55</v>
      </c>
      <c>
        <f>(M163*21)/100</f>
      </c>
      <c t="s">
        <v>28</v>
      </c>
    </row>
    <row r="164" spans="1:5" ht="12.75">
      <c r="A164" s="35" t="s">
        <v>56</v>
      </c>
      <c r="E164" s="39" t="s">
        <v>4381</v>
      </c>
    </row>
    <row r="165" spans="1:5" ht="12.75">
      <c r="A165" s="35" t="s">
        <v>57</v>
      </c>
      <c r="E165" s="40" t="s">
        <v>5</v>
      </c>
    </row>
    <row r="166" spans="1:5" ht="12.75">
      <c r="A166" t="s">
        <v>58</v>
      </c>
      <c r="E166" s="39" t="s">
        <v>5</v>
      </c>
    </row>
    <row r="167" spans="1:16" ht="12.75">
      <c r="A167" t="s">
        <v>50</v>
      </c>
      <c s="34" t="s">
        <v>362</v>
      </c>
      <c s="34" t="s">
        <v>4382</v>
      </c>
      <c s="35" t="s">
        <v>5</v>
      </c>
      <c s="6" t="s">
        <v>4383</v>
      </c>
      <c s="36" t="s">
        <v>4384</v>
      </c>
      <c s="37">
        <v>5</v>
      </c>
      <c s="36">
        <v>0</v>
      </c>
      <c s="36">
        <f>ROUND(G167*H167,6)</f>
      </c>
      <c r="L167" s="38">
        <v>0</v>
      </c>
      <c s="32">
        <f>ROUND(ROUND(L167,2)*ROUND(G167,3),2)</f>
      </c>
      <c s="36" t="s">
        <v>55</v>
      </c>
      <c>
        <f>(M167*21)/100</f>
      </c>
      <c t="s">
        <v>28</v>
      </c>
    </row>
    <row r="168" spans="1:5" ht="12.75">
      <c r="A168" s="35" t="s">
        <v>56</v>
      </c>
      <c r="E168" s="39" t="s">
        <v>4383</v>
      </c>
    </row>
    <row r="169" spans="1:5" ht="12.75">
      <c r="A169" s="35" t="s">
        <v>57</v>
      </c>
      <c r="E169" s="40" t="s">
        <v>5</v>
      </c>
    </row>
    <row r="170" spans="1:5" ht="12.75">
      <c r="A170" t="s">
        <v>58</v>
      </c>
      <c r="E170" s="39" t="s">
        <v>5</v>
      </c>
    </row>
    <row r="171" spans="1:16" ht="12.75">
      <c r="A171" t="s">
        <v>50</v>
      </c>
      <c s="34" t="s">
        <v>367</v>
      </c>
      <c s="34" t="s">
        <v>4385</v>
      </c>
      <c s="35" t="s">
        <v>5</v>
      </c>
      <c s="6" t="s">
        <v>4386</v>
      </c>
      <c s="36" t="s">
        <v>232</v>
      </c>
      <c s="37">
        <v>38</v>
      </c>
      <c s="36">
        <v>0</v>
      </c>
      <c s="36">
        <f>ROUND(G171*H171,6)</f>
      </c>
      <c r="L171" s="38">
        <v>0</v>
      </c>
      <c s="32">
        <f>ROUND(ROUND(L171,2)*ROUND(G171,3),2)</f>
      </c>
      <c s="36" t="s">
        <v>55</v>
      </c>
      <c>
        <f>(M171*21)/100</f>
      </c>
      <c t="s">
        <v>28</v>
      </c>
    </row>
    <row r="172" spans="1:5" ht="12.75">
      <c r="A172" s="35" t="s">
        <v>56</v>
      </c>
      <c r="E172" s="39" t="s">
        <v>4386</v>
      </c>
    </row>
    <row r="173" spans="1:5" ht="12.75">
      <c r="A173" s="35" t="s">
        <v>57</v>
      </c>
      <c r="E173" s="40" t="s">
        <v>5</v>
      </c>
    </row>
    <row r="174" spans="1:5" ht="12.75">
      <c r="A174" t="s">
        <v>58</v>
      </c>
      <c r="E174" s="39" t="s">
        <v>5</v>
      </c>
    </row>
    <row r="175" spans="1:16" ht="12.75">
      <c r="A175" t="s">
        <v>50</v>
      </c>
      <c s="34" t="s">
        <v>372</v>
      </c>
      <c s="34" t="s">
        <v>4387</v>
      </c>
      <c s="35" t="s">
        <v>5</v>
      </c>
      <c s="6" t="s">
        <v>4388</v>
      </c>
      <c s="36" t="s">
        <v>54</v>
      </c>
      <c s="37">
        <v>1</v>
      </c>
      <c s="36">
        <v>0</v>
      </c>
      <c s="36">
        <f>ROUND(G175*H175,6)</f>
      </c>
      <c r="L175" s="38">
        <v>0</v>
      </c>
      <c s="32">
        <f>ROUND(ROUND(L175,2)*ROUND(G175,3),2)</f>
      </c>
      <c s="36" t="s">
        <v>55</v>
      </c>
      <c>
        <f>(M175*21)/100</f>
      </c>
      <c t="s">
        <v>28</v>
      </c>
    </row>
    <row r="176" spans="1:5" ht="12.75">
      <c r="A176" s="35" t="s">
        <v>56</v>
      </c>
      <c r="E176" s="39" t="s">
        <v>4388</v>
      </c>
    </row>
    <row r="177" spans="1:5" ht="12.75">
      <c r="A177" s="35" t="s">
        <v>57</v>
      </c>
      <c r="E177" s="40" t="s">
        <v>5</v>
      </c>
    </row>
    <row r="178" spans="1:5" ht="12.75">
      <c r="A178" t="s">
        <v>58</v>
      </c>
      <c r="E178" s="39" t="s">
        <v>5</v>
      </c>
    </row>
    <row r="179" spans="1:13" ht="12.75">
      <c r="A179" t="s">
        <v>47</v>
      </c>
      <c r="C179" s="31" t="s">
        <v>4389</v>
      </c>
      <c r="E179" s="33" t="s">
        <v>67</v>
      </c>
      <c r="J179" s="32">
        <f>0</f>
      </c>
      <c s="32">
        <f>0</f>
      </c>
      <c s="32">
        <f>0+L180+L184+L188+L192+L196+L200+L204+L208+L212</f>
      </c>
      <c s="32">
        <f>0+M180+M184+M188+M192+M196+M200+M204+M208+M212</f>
      </c>
    </row>
    <row r="180" spans="1:16" ht="12.75">
      <c r="A180" t="s">
        <v>50</v>
      </c>
      <c s="34" t="s">
        <v>376</v>
      </c>
      <c s="34" t="s">
        <v>4390</v>
      </c>
      <c s="35" t="s">
        <v>5</v>
      </c>
      <c s="6" t="s">
        <v>4391</v>
      </c>
      <c s="36" t="s">
        <v>4392</v>
      </c>
      <c s="37">
        <v>1</v>
      </c>
      <c s="36">
        <v>0</v>
      </c>
      <c s="36">
        <f>ROUND(G180*H180,6)</f>
      </c>
      <c r="L180" s="38">
        <v>0</v>
      </c>
      <c s="32">
        <f>ROUND(ROUND(L180,2)*ROUND(G180,3),2)</f>
      </c>
      <c s="36" t="s">
        <v>55</v>
      </c>
      <c>
        <f>(M180*21)/100</f>
      </c>
      <c t="s">
        <v>28</v>
      </c>
    </row>
    <row r="181" spans="1:5" ht="12.75">
      <c r="A181" s="35" t="s">
        <v>56</v>
      </c>
      <c r="E181" s="39" t="s">
        <v>4391</v>
      </c>
    </row>
    <row r="182" spans="1:5" ht="12.75">
      <c r="A182" s="35" t="s">
        <v>57</v>
      </c>
      <c r="E182" s="40" t="s">
        <v>5</v>
      </c>
    </row>
    <row r="183" spans="1:5" ht="12.75">
      <c r="A183" t="s">
        <v>58</v>
      </c>
      <c r="E183" s="39" t="s">
        <v>5</v>
      </c>
    </row>
    <row r="184" spans="1:16" ht="12.75">
      <c r="A184" t="s">
        <v>50</v>
      </c>
      <c s="34" t="s">
        <v>380</v>
      </c>
      <c s="34" t="s">
        <v>4393</v>
      </c>
      <c s="35" t="s">
        <v>5</v>
      </c>
      <c s="6" t="s">
        <v>4394</v>
      </c>
      <c s="36" t="s">
        <v>232</v>
      </c>
      <c s="37">
        <v>33</v>
      </c>
      <c s="36">
        <v>0</v>
      </c>
      <c s="36">
        <f>ROUND(G184*H184,6)</f>
      </c>
      <c r="L184" s="38">
        <v>0</v>
      </c>
      <c s="32">
        <f>ROUND(ROUND(L184,2)*ROUND(G184,3),2)</f>
      </c>
      <c s="36" t="s">
        <v>55</v>
      </c>
      <c>
        <f>(M184*21)/100</f>
      </c>
      <c t="s">
        <v>28</v>
      </c>
    </row>
    <row r="185" spans="1:5" ht="12.75">
      <c r="A185" s="35" t="s">
        <v>56</v>
      </c>
      <c r="E185" s="39" t="s">
        <v>4394</v>
      </c>
    </row>
    <row r="186" spans="1:5" ht="12.75">
      <c r="A186" s="35" t="s">
        <v>57</v>
      </c>
      <c r="E186" s="40" t="s">
        <v>5</v>
      </c>
    </row>
    <row r="187" spans="1:5" ht="12.75">
      <c r="A187" t="s">
        <v>58</v>
      </c>
      <c r="E187" s="39" t="s">
        <v>5</v>
      </c>
    </row>
    <row r="188" spans="1:16" ht="12.75">
      <c r="A188" t="s">
        <v>50</v>
      </c>
      <c s="34" t="s">
        <v>384</v>
      </c>
      <c s="34" t="s">
        <v>4395</v>
      </c>
      <c s="35" t="s">
        <v>5</v>
      </c>
      <c s="6" t="s">
        <v>4396</v>
      </c>
      <c s="36" t="s">
        <v>54</v>
      </c>
      <c s="37">
        <v>1</v>
      </c>
      <c s="36">
        <v>0</v>
      </c>
      <c s="36">
        <f>ROUND(G188*H188,6)</f>
      </c>
      <c r="L188" s="38">
        <v>0</v>
      </c>
      <c s="32">
        <f>ROUND(ROUND(L188,2)*ROUND(G188,3),2)</f>
      </c>
      <c s="36" t="s">
        <v>55</v>
      </c>
      <c>
        <f>(M188*21)/100</f>
      </c>
      <c t="s">
        <v>28</v>
      </c>
    </row>
    <row r="189" spans="1:5" ht="12.75">
      <c r="A189" s="35" t="s">
        <v>56</v>
      </c>
      <c r="E189" s="39" t="s">
        <v>4396</v>
      </c>
    </row>
    <row r="190" spans="1:5" ht="12.75">
      <c r="A190" s="35" t="s">
        <v>57</v>
      </c>
      <c r="E190" s="40" t="s">
        <v>5</v>
      </c>
    </row>
    <row r="191" spans="1:5" ht="12.75">
      <c r="A191" t="s">
        <v>58</v>
      </c>
      <c r="E191" s="39" t="s">
        <v>5</v>
      </c>
    </row>
    <row r="192" spans="1:16" ht="25.5">
      <c r="A192" t="s">
        <v>50</v>
      </c>
      <c s="34" t="s">
        <v>388</v>
      </c>
      <c s="34" t="s">
        <v>4397</v>
      </c>
      <c s="35" t="s">
        <v>5</v>
      </c>
      <c s="6" t="s">
        <v>4398</v>
      </c>
      <c s="36" t="s">
        <v>54</v>
      </c>
      <c s="37">
        <v>1</v>
      </c>
      <c s="36">
        <v>0</v>
      </c>
      <c s="36">
        <f>ROUND(G192*H192,6)</f>
      </c>
      <c r="L192" s="38">
        <v>0</v>
      </c>
      <c s="32">
        <f>ROUND(ROUND(L192,2)*ROUND(G192,3),2)</f>
      </c>
      <c s="36" t="s">
        <v>55</v>
      </c>
      <c>
        <f>(M192*21)/100</f>
      </c>
      <c t="s">
        <v>28</v>
      </c>
    </row>
    <row r="193" spans="1:5" ht="25.5">
      <c r="A193" s="35" t="s">
        <v>56</v>
      </c>
      <c r="E193" s="39" t="s">
        <v>4398</v>
      </c>
    </row>
    <row r="194" spans="1:5" ht="12.75">
      <c r="A194" s="35" t="s">
        <v>57</v>
      </c>
      <c r="E194" s="40" t="s">
        <v>5</v>
      </c>
    </row>
    <row r="195" spans="1:5" ht="12.75">
      <c r="A195" t="s">
        <v>58</v>
      </c>
      <c r="E195" s="39" t="s">
        <v>5</v>
      </c>
    </row>
    <row r="196" spans="1:16" ht="12.75">
      <c r="A196" t="s">
        <v>50</v>
      </c>
      <c s="34" t="s">
        <v>393</v>
      </c>
      <c s="34" t="s">
        <v>4399</v>
      </c>
      <c s="35" t="s">
        <v>5</v>
      </c>
      <c s="6" t="s">
        <v>4400</v>
      </c>
      <c s="36" t="s">
        <v>54</v>
      </c>
      <c s="37">
        <v>1</v>
      </c>
      <c s="36">
        <v>0</v>
      </c>
      <c s="36">
        <f>ROUND(G196*H196,6)</f>
      </c>
      <c r="L196" s="38">
        <v>0</v>
      </c>
      <c s="32">
        <f>ROUND(ROUND(L196,2)*ROUND(G196,3),2)</f>
      </c>
      <c s="36" t="s">
        <v>55</v>
      </c>
      <c>
        <f>(M196*21)/100</f>
      </c>
      <c t="s">
        <v>28</v>
      </c>
    </row>
    <row r="197" spans="1:5" ht="12.75">
      <c r="A197" s="35" t="s">
        <v>56</v>
      </c>
      <c r="E197" s="39" t="s">
        <v>4400</v>
      </c>
    </row>
    <row r="198" spans="1:5" ht="12.75">
      <c r="A198" s="35" t="s">
        <v>57</v>
      </c>
      <c r="E198" s="40" t="s">
        <v>5</v>
      </c>
    </row>
    <row r="199" spans="1:5" ht="12.75">
      <c r="A199" t="s">
        <v>58</v>
      </c>
      <c r="E199" s="39" t="s">
        <v>5</v>
      </c>
    </row>
    <row r="200" spans="1:16" ht="12.75">
      <c r="A200" t="s">
        <v>50</v>
      </c>
      <c s="34" t="s">
        <v>397</v>
      </c>
      <c s="34" t="s">
        <v>4401</v>
      </c>
      <c s="35" t="s">
        <v>5</v>
      </c>
      <c s="6" t="s">
        <v>4402</v>
      </c>
      <c s="36" t="s">
        <v>232</v>
      </c>
      <c s="37">
        <v>1</v>
      </c>
      <c s="36">
        <v>0</v>
      </c>
      <c s="36">
        <f>ROUND(G200*H200,6)</f>
      </c>
      <c r="L200" s="38">
        <v>0</v>
      </c>
      <c s="32">
        <f>ROUND(ROUND(L200,2)*ROUND(G200,3),2)</f>
      </c>
      <c s="36" t="s">
        <v>55</v>
      </c>
      <c>
        <f>(M200*21)/100</f>
      </c>
      <c t="s">
        <v>28</v>
      </c>
    </row>
    <row r="201" spans="1:5" ht="12.75">
      <c r="A201" s="35" t="s">
        <v>56</v>
      </c>
      <c r="E201" s="39" t="s">
        <v>4402</v>
      </c>
    </row>
    <row r="202" spans="1:5" ht="12.75">
      <c r="A202" s="35" t="s">
        <v>57</v>
      </c>
      <c r="E202" s="40" t="s">
        <v>5</v>
      </c>
    </row>
    <row r="203" spans="1:5" ht="12.75">
      <c r="A203" t="s">
        <v>58</v>
      </c>
      <c r="E203" s="39" t="s">
        <v>5</v>
      </c>
    </row>
    <row r="204" spans="1:16" ht="12.75">
      <c r="A204" t="s">
        <v>50</v>
      </c>
      <c s="34" t="s">
        <v>401</v>
      </c>
      <c s="34" t="s">
        <v>4403</v>
      </c>
      <c s="35" t="s">
        <v>5</v>
      </c>
      <c s="6" t="s">
        <v>4318</v>
      </c>
      <c s="36" t="s">
        <v>54</v>
      </c>
      <c s="37">
        <v>1</v>
      </c>
      <c s="36">
        <v>0</v>
      </c>
      <c s="36">
        <f>ROUND(G204*H204,6)</f>
      </c>
      <c r="L204" s="38">
        <v>0</v>
      </c>
      <c s="32">
        <f>ROUND(ROUND(L204,2)*ROUND(G204,3),2)</f>
      </c>
      <c s="36" t="s">
        <v>55</v>
      </c>
      <c>
        <f>(M204*21)/100</f>
      </c>
      <c t="s">
        <v>28</v>
      </c>
    </row>
    <row r="205" spans="1:5" ht="12.75">
      <c r="A205" s="35" t="s">
        <v>56</v>
      </c>
      <c r="E205" s="39" t="s">
        <v>4318</v>
      </c>
    </row>
    <row r="206" spans="1:5" ht="12.75">
      <c r="A206" s="35" t="s">
        <v>57</v>
      </c>
      <c r="E206" s="40" t="s">
        <v>5</v>
      </c>
    </row>
    <row r="207" spans="1:5" ht="12.75">
      <c r="A207" t="s">
        <v>58</v>
      </c>
      <c r="E207" s="39" t="s">
        <v>5</v>
      </c>
    </row>
    <row r="208" spans="1:16" ht="12.75">
      <c r="A208" t="s">
        <v>50</v>
      </c>
      <c s="34" t="s">
        <v>405</v>
      </c>
      <c s="34" t="s">
        <v>4404</v>
      </c>
      <c s="35" t="s">
        <v>5</v>
      </c>
      <c s="6" t="s">
        <v>4320</v>
      </c>
      <c s="36" t="s">
        <v>54</v>
      </c>
      <c s="37">
        <v>1</v>
      </c>
      <c s="36">
        <v>0</v>
      </c>
      <c s="36">
        <f>ROUND(G208*H208,6)</f>
      </c>
      <c r="L208" s="38">
        <v>0</v>
      </c>
      <c s="32">
        <f>ROUND(ROUND(L208,2)*ROUND(G208,3),2)</f>
      </c>
      <c s="36" t="s">
        <v>55</v>
      </c>
      <c>
        <f>(M208*21)/100</f>
      </c>
      <c t="s">
        <v>28</v>
      </c>
    </row>
    <row r="209" spans="1:5" ht="12.75">
      <c r="A209" s="35" t="s">
        <v>56</v>
      </c>
      <c r="E209" s="39" t="s">
        <v>4320</v>
      </c>
    </row>
    <row r="210" spans="1:5" ht="12.75">
      <c r="A210" s="35" t="s">
        <v>57</v>
      </c>
      <c r="E210" s="40" t="s">
        <v>5</v>
      </c>
    </row>
    <row r="211" spans="1:5" ht="12.75">
      <c r="A211" t="s">
        <v>58</v>
      </c>
      <c r="E211" s="39" t="s">
        <v>5</v>
      </c>
    </row>
    <row r="212" spans="1:16" ht="12.75">
      <c r="A212" t="s">
        <v>50</v>
      </c>
      <c s="34" t="s">
        <v>408</v>
      </c>
      <c s="34" t="s">
        <v>4405</v>
      </c>
      <c s="35" t="s">
        <v>5</v>
      </c>
      <c s="6" t="s">
        <v>4322</v>
      </c>
      <c s="36" t="s">
        <v>54</v>
      </c>
      <c s="37">
        <v>1</v>
      </c>
      <c s="36">
        <v>0</v>
      </c>
      <c s="36">
        <f>ROUND(G212*H212,6)</f>
      </c>
      <c r="L212" s="38">
        <v>0</v>
      </c>
      <c s="32">
        <f>ROUND(ROUND(L212,2)*ROUND(G212,3),2)</f>
      </c>
      <c s="36" t="s">
        <v>55</v>
      </c>
      <c>
        <f>(M212*21)/100</f>
      </c>
      <c t="s">
        <v>28</v>
      </c>
    </row>
    <row r="213" spans="1:5" ht="12.75">
      <c r="A213" s="35" t="s">
        <v>56</v>
      </c>
      <c r="E213" s="39" t="s">
        <v>4322</v>
      </c>
    </row>
    <row r="214" spans="1:5" ht="12.75">
      <c r="A214" s="35" t="s">
        <v>57</v>
      </c>
      <c r="E214" s="40" t="s">
        <v>5</v>
      </c>
    </row>
    <row r="215" spans="1:5" ht="12.75">
      <c r="A215" t="s">
        <v>58</v>
      </c>
      <c r="E215" s="39" t="s">
        <v>5</v>
      </c>
    </row>
    <row r="216" spans="1:13" ht="12.75">
      <c r="A216" t="s">
        <v>47</v>
      </c>
      <c r="C216" s="31" t="s">
        <v>4406</v>
      </c>
      <c r="E216" s="33" t="s">
        <v>4284</v>
      </c>
      <c r="J216" s="32">
        <f>0</f>
      </c>
      <c s="32">
        <f>0</f>
      </c>
      <c s="32">
        <f>0+L217+L221+L225+L229+L233+L237+L241+L245+L249+L253</f>
      </c>
      <c s="32">
        <f>0+M217+M221+M225+M229+M233+M237+M241+M245+M249+M253</f>
      </c>
    </row>
    <row r="217" spans="1:16" ht="25.5">
      <c r="A217" t="s">
        <v>50</v>
      </c>
      <c s="34" t="s">
        <v>412</v>
      </c>
      <c s="34" t="s">
        <v>4407</v>
      </c>
      <c s="35" t="s">
        <v>5</v>
      </c>
      <c s="6" t="s">
        <v>4408</v>
      </c>
      <c s="36" t="s">
        <v>232</v>
      </c>
      <c s="37">
        <v>2</v>
      </c>
      <c s="36">
        <v>0</v>
      </c>
      <c s="36">
        <f>ROUND(G217*H217,6)</f>
      </c>
      <c r="L217" s="38">
        <v>0</v>
      </c>
      <c s="32">
        <f>ROUND(ROUND(L217,2)*ROUND(G217,3),2)</f>
      </c>
      <c s="36" t="s">
        <v>55</v>
      </c>
      <c>
        <f>(M217*21)/100</f>
      </c>
      <c t="s">
        <v>28</v>
      </c>
    </row>
    <row r="218" spans="1:5" ht="25.5">
      <c r="A218" s="35" t="s">
        <v>56</v>
      </c>
      <c r="E218" s="39" t="s">
        <v>4408</v>
      </c>
    </row>
    <row r="219" spans="1:5" ht="12.75">
      <c r="A219" s="35" t="s">
        <v>57</v>
      </c>
      <c r="E219" s="40" t="s">
        <v>5</v>
      </c>
    </row>
    <row r="220" spans="1:5" ht="12.75">
      <c r="A220" t="s">
        <v>58</v>
      </c>
      <c r="E220" s="39" t="s">
        <v>5</v>
      </c>
    </row>
    <row r="221" spans="1:16" ht="25.5">
      <c r="A221" t="s">
        <v>50</v>
      </c>
      <c s="34" t="s">
        <v>416</v>
      </c>
      <c s="34" t="s">
        <v>4409</v>
      </c>
      <c s="35" t="s">
        <v>5</v>
      </c>
      <c s="6" t="s">
        <v>4410</v>
      </c>
      <c s="36" t="s">
        <v>232</v>
      </c>
      <c s="37">
        <v>5</v>
      </c>
      <c s="36">
        <v>0</v>
      </c>
      <c s="36">
        <f>ROUND(G221*H221,6)</f>
      </c>
      <c r="L221" s="38">
        <v>0</v>
      </c>
      <c s="32">
        <f>ROUND(ROUND(L221,2)*ROUND(G221,3),2)</f>
      </c>
      <c s="36" t="s">
        <v>55</v>
      </c>
      <c>
        <f>(M221*21)/100</f>
      </c>
      <c t="s">
        <v>28</v>
      </c>
    </row>
    <row r="222" spans="1:5" ht="51">
      <c r="A222" s="35" t="s">
        <v>56</v>
      </c>
      <c r="E222" s="39" t="s">
        <v>4411</v>
      </c>
    </row>
    <row r="223" spans="1:5" ht="12.75">
      <c r="A223" s="35" t="s">
        <v>57</v>
      </c>
      <c r="E223" s="40" t="s">
        <v>5</v>
      </c>
    </row>
    <row r="224" spans="1:5" ht="12.75">
      <c r="A224" t="s">
        <v>58</v>
      </c>
      <c r="E224" s="39" t="s">
        <v>5</v>
      </c>
    </row>
    <row r="225" spans="1:16" ht="25.5">
      <c r="A225" t="s">
        <v>50</v>
      </c>
      <c s="34" t="s">
        <v>421</v>
      </c>
      <c s="34" t="s">
        <v>4412</v>
      </c>
      <c s="35" t="s">
        <v>5</v>
      </c>
      <c s="6" t="s">
        <v>4413</v>
      </c>
      <c s="36" t="s">
        <v>232</v>
      </c>
      <c s="37">
        <v>2</v>
      </c>
      <c s="36">
        <v>0</v>
      </c>
      <c s="36">
        <f>ROUND(G225*H225,6)</f>
      </c>
      <c r="L225" s="38">
        <v>0</v>
      </c>
      <c s="32">
        <f>ROUND(ROUND(L225,2)*ROUND(G225,3),2)</f>
      </c>
      <c s="36" t="s">
        <v>55</v>
      </c>
      <c>
        <f>(M225*21)/100</f>
      </c>
      <c t="s">
        <v>28</v>
      </c>
    </row>
    <row r="226" spans="1:5" ht="38.25">
      <c r="A226" s="35" t="s">
        <v>56</v>
      </c>
      <c r="E226" s="39" t="s">
        <v>4414</v>
      </c>
    </row>
    <row r="227" spans="1:5" ht="12.75">
      <c r="A227" s="35" t="s">
        <v>57</v>
      </c>
      <c r="E227" s="40" t="s">
        <v>5</v>
      </c>
    </row>
    <row r="228" spans="1:5" ht="12.75">
      <c r="A228" t="s">
        <v>58</v>
      </c>
      <c r="E228" s="39" t="s">
        <v>5</v>
      </c>
    </row>
    <row r="229" spans="1:16" ht="12.75">
      <c r="A229" t="s">
        <v>50</v>
      </c>
      <c s="34" t="s">
        <v>426</v>
      </c>
      <c s="34" t="s">
        <v>4415</v>
      </c>
      <c s="35" t="s">
        <v>5</v>
      </c>
      <c s="6" t="s">
        <v>4416</v>
      </c>
      <c s="36" t="s">
        <v>232</v>
      </c>
      <c s="37">
        <v>4</v>
      </c>
      <c s="36">
        <v>0</v>
      </c>
      <c s="36">
        <f>ROUND(G229*H229,6)</f>
      </c>
      <c r="L229" s="38">
        <v>0</v>
      </c>
      <c s="32">
        <f>ROUND(ROUND(L229,2)*ROUND(G229,3),2)</f>
      </c>
      <c s="36" t="s">
        <v>55</v>
      </c>
      <c>
        <f>(M229*21)/100</f>
      </c>
      <c t="s">
        <v>28</v>
      </c>
    </row>
    <row r="230" spans="1:5" ht="12.75">
      <c r="A230" s="35" t="s">
        <v>56</v>
      </c>
      <c r="E230" s="39" t="s">
        <v>4416</v>
      </c>
    </row>
    <row r="231" spans="1:5" ht="12.75">
      <c r="A231" s="35" t="s">
        <v>57</v>
      </c>
      <c r="E231" s="40" t="s">
        <v>5</v>
      </c>
    </row>
    <row r="232" spans="1:5" ht="12.75">
      <c r="A232" t="s">
        <v>58</v>
      </c>
      <c r="E232" s="39" t="s">
        <v>5</v>
      </c>
    </row>
    <row r="233" spans="1:16" ht="12.75">
      <c r="A233" t="s">
        <v>50</v>
      </c>
      <c s="34" t="s">
        <v>431</v>
      </c>
      <c s="34" t="s">
        <v>4417</v>
      </c>
      <c s="35" t="s">
        <v>5</v>
      </c>
      <c s="6" t="s">
        <v>4418</v>
      </c>
      <c s="36" t="s">
        <v>4340</v>
      </c>
      <c s="37">
        <v>1</v>
      </c>
      <c s="36">
        <v>0</v>
      </c>
      <c s="36">
        <f>ROUND(G233*H233,6)</f>
      </c>
      <c r="L233" s="38">
        <v>0</v>
      </c>
      <c s="32">
        <f>ROUND(ROUND(L233,2)*ROUND(G233,3),2)</f>
      </c>
      <c s="36" t="s">
        <v>55</v>
      </c>
      <c>
        <f>(M233*21)/100</f>
      </c>
      <c t="s">
        <v>28</v>
      </c>
    </row>
    <row r="234" spans="1:5" ht="12.75">
      <c r="A234" s="35" t="s">
        <v>56</v>
      </c>
      <c r="E234" s="39" t="s">
        <v>4418</v>
      </c>
    </row>
    <row r="235" spans="1:5" ht="12.75">
      <c r="A235" s="35" t="s">
        <v>57</v>
      </c>
      <c r="E235" s="40" t="s">
        <v>5</v>
      </c>
    </row>
    <row r="236" spans="1:5" ht="12.75">
      <c r="A236" t="s">
        <v>58</v>
      </c>
      <c r="E236" s="39" t="s">
        <v>5</v>
      </c>
    </row>
    <row r="237" spans="1:16" ht="25.5">
      <c r="A237" t="s">
        <v>50</v>
      </c>
      <c s="34" t="s">
        <v>435</v>
      </c>
      <c s="34" t="s">
        <v>4419</v>
      </c>
      <c s="35" t="s">
        <v>5</v>
      </c>
      <c s="6" t="s">
        <v>4420</v>
      </c>
      <c s="36" t="s">
        <v>232</v>
      </c>
      <c s="37">
        <v>2</v>
      </c>
      <c s="36">
        <v>0</v>
      </c>
      <c s="36">
        <f>ROUND(G237*H237,6)</f>
      </c>
      <c r="L237" s="38">
        <v>0</v>
      </c>
      <c s="32">
        <f>ROUND(ROUND(L237,2)*ROUND(G237,3),2)</f>
      </c>
      <c s="36" t="s">
        <v>55</v>
      </c>
      <c>
        <f>(M237*21)/100</f>
      </c>
      <c t="s">
        <v>28</v>
      </c>
    </row>
    <row r="238" spans="1:5" ht="38.25">
      <c r="A238" s="35" t="s">
        <v>56</v>
      </c>
      <c r="E238" s="39" t="s">
        <v>4421</v>
      </c>
    </row>
    <row r="239" spans="1:5" ht="12.75">
      <c r="A239" s="35" t="s">
        <v>57</v>
      </c>
      <c r="E239" s="40" t="s">
        <v>5</v>
      </c>
    </row>
    <row r="240" spans="1:5" ht="12.75">
      <c r="A240" t="s">
        <v>58</v>
      </c>
      <c r="E240" s="39" t="s">
        <v>5</v>
      </c>
    </row>
    <row r="241" spans="1:16" ht="25.5">
      <c r="A241" t="s">
        <v>50</v>
      </c>
      <c s="34" t="s">
        <v>440</v>
      </c>
      <c s="34" t="s">
        <v>4422</v>
      </c>
      <c s="35" t="s">
        <v>5</v>
      </c>
      <c s="6" t="s">
        <v>4423</v>
      </c>
      <c s="36" t="s">
        <v>232</v>
      </c>
      <c s="37">
        <v>10</v>
      </c>
      <c s="36">
        <v>0</v>
      </c>
      <c s="36">
        <f>ROUND(G241*H241,6)</f>
      </c>
      <c r="L241" s="38">
        <v>0</v>
      </c>
      <c s="32">
        <f>ROUND(ROUND(L241,2)*ROUND(G241,3),2)</f>
      </c>
      <c s="36" t="s">
        <v>55</v>
      </c>
      <c>
        <f>(M241*21)/100</f>
      </c>
      <c t="s">
        <v>28</v>
      </c>
    </row>
    <row r="242" spans="1:5" ht="51">
      <c r="A242" s="35" t="s">
        <v>56</v>
      </c>
      <c r="E242" s="39" t="s">
        <v>4424</v>
      </c>
    </row>
    <row r="243" spans="1:5" ht="12.75">
      <c r="A243" s="35" t="s">
        <v>57</v>
      </c>
      <c r="E243" s="40" t="s">
        <v>5</v>
      </c>
    </row>
    <row r="244" spans="1:5" ht="12.75">
      <c r="A244" t="s">
        <v>58</v>
      </c>
      <c r="E244" s="39" t="s">
        <v>5</v>
      </c>
    </row>
    <row r="245" spans="1:16" ht="38.25">
      <c r="A245" t="s">
        <v>50</v>
      </c>
      <c s="34" t="s">
        <v>445</v>
      </c>
      <c s="34" t="s">
        <v>4425</v>
      </c>
      <c s="35" t="s">
        <v>5</v>
      </c>
      <c s="6" t="s">
        <v>4426</v>
      </c>
      <c s="36" t="s">
        <v>232</v>
      </c>
      <c s="37">
        <v>22</v>
      </c>
      <c s="36">
        <v>0</v>
      </c>
      <c s="36">
        <f>ROUND(G245*H245,6)</f>
      </c>
      <c r="L245" s="38">
        <v>0</v>
      </c>
      <c s="32">
        <f>ROUND(ROUND(L245,2)*ROUND(G245,3),2)</f>
      </c>
      <c s="36" t="s">
        <v>55</v>
      </c>
      <c>
        <f>(M245*21)/100</f>
      </c>
      <c t="s">
        <v>28</v>
      </c>
    </row>
    <row r="246" spans="1:5" ht="38.25">
      <c r="A246" s="35" t="s">
        <v>56</v>
      </c>
      <c r="E246" s="39" t="s">
        <v>4427</v>
      </c>
    </row>
    <row r="247" spans="1:5" ht="12.75">
      <c r="A247" s="35" t="s">
        <v>57</v>
      </c>
      <c r="E247" s="40" t="s">
        <v>5</v>
      </c>
    </row>
    <row r="248" spans="1:5" ht="12.75">
      <c r="A248" t="s">
        <v>58</v>
      </c>
      <c r="E248" s="39" t="s">
        <v>5</v>
      </c>
    </row>
    <row r="249" spans="1:16" ht="38.25">
      <c r="A249" t="s">
        <v>50</v>
      </c>
      <c s="34" t="s">
        <v>449</v>
      </c>
      <c s="34" t="s">
        <v>4428</v>
      </c>
      <c s="35" t="s">
        <v>5</v>
      </c>
      <c s="6" t="s">
        <v>4429</v>
      </c>
      <c s="36" t="s">
        <v>232</v>
      </c>
      <c s="37">
        <v>49</v>
      </c>
      <c s="36">
        <v>0</v>
      </c>
      <c s="36">
        <f>ROUND(G249*H249,6)</f>
      </c>
      <c r="L249" s="38">
        <v>0</v>
      </c>
      <c s="32">
        <f>ROUND(ROUND(L249,2)*ROUND(G249,3),2)</f>
      </c>
      <c s="36" t="s">
        <v>55</v>
      </c>
      <c>
        <f>(M249*21)/100</f>
      </c>
      <c t="s">
        <v>28</v>
      </c>
    </row>
    <row r="250" spans="1:5" ht="38.25">
      <c r="A250" s="35" t="s">
        <v>56</v>
      </c>
      <c r="E250" s="39" t="s">
        <v>4430</v>
      </c>
    </row>
    <row r="251" spans="1:5" ht="12.75">
      <c r="A251" s="35" t="s">
        <v>57</v>
      </c>
      <c r="E251" s="40" t="s">
        <v>5</v>
      </c>
    </row>
    <row r="252" spans="1:5" ht="12.75">
      <c r="A252" t="s">
        <v>58</v>
      </c>
      <c r="E252" s="39" t="s">
        <v>5</v>
      </c>
    </row>
    <row r="253" spans="1:16" ht="25.5">
      <c r="A253" t="s">
        <v>50</v>
      </c>
      <c s="34" t="s">
        <v>454</v>
      </c>
      <c s="34" t="s">
        <v>4431</v>
      </c>
      <c s="35" t="s">
        <v>5</v>
      </c>
      <c s="6" t="s">
        <v>4432</v>
      </c>
      <c s="36" t="s">
        <v>232</v>
      </c>
      <c s="37">
        <v>42</v>
      </c>
      <c s="36">
        <v>0</v>
      </c>
      <c s="36">
        <f>ROUND(G253*H253,6)</f>
      </c>
      <c r="L253" s="38">
        <v>0</v>
      </c>
      <c s="32">
        <f>ROUND(ROUND(L253,2)*ROUND(G253,3),2)</f>
      </c>
      <c s="36" t="s">
        <v>55</v>
      </c>
      <c>
        <f>(M253*21)/100</f>
      </c>
      <c t="s">
        <v>28</v>
      </c>
    </row>
    <row r="254" spans="1:5" ht="38.25">
      <c r="A254" s="35" t="s">
        <v>56</v>
      </c>
      <c r="E254" s="39" t="s">
        <v>4433</v>
      </c>
    </row>
    <row r="255" spans="1:5" ht="12.75">
      <c r="A255" s="35" t="s">
        <v>57</v>
      </c>
      <c r="E255" s="40" t="s">
        <v>5</v>
      </c>
    </row>
    <row r="256" spans="1:5" ht="12.75">
      <c r="A256" t="s">
        <v>58</v>
      </c>
      <c r="E256" s="39" t="s">
        <v>5</v>
      </c>
    </row>
    <row r="257" spans="1:13" ht="12.75">
      <c r="A257" t="s">
        <v>47</v>
      </c>
      <c r="C257" s="31" t="s">
        <v>4434</v>
      </c>
      <c r="E257" s="33" t="s">
        <v>4351</v>
      </c>
      <c r="J257" s="32">
        <f>0</f>
      </c>
      <c s="32">
        <f>0</f>
      </c>
      <c s="32">
        <f>0+L258+L262+L266</f>
      </c>
      <c s="32">
        <f>0+M258+M262+M266</f>
      </c>
    </row>
    <row r="258" spans="1:16" ht="25.5">
      <c r="A258" t="s">
        <v>50</v>
      </c>
      <c s="34" t="s">
        <v>458</v>
      </c>
      <c s="34" t="s">
        <v>4435</v>
      </c>
      <c s="35" t="s">
        <v>5</v>
      </c>
      <c s="6" t="s">
        <v>4436</v>
      </c>
      <c s="36" t="s">
        <v>238</v>
      </c>
      <c s="37">
        <v>2170</v>
      </c>
      <c s="36">
        <v>0</v>
      </c>
      <c s="36">
        <f>ROUND(G258*H258,6)</f>
      </c>
      <c r="L258" s="38">
        <v>0</v>
      </c>
      <c s="32">
        <f>ROUND(ROUND(L258,2)*ROUND(G258,3),2)</f>
      </c>
      <c s="36" t="s">
        <v>55</v>
      </c>
      <c>
        <f>(M258*21)/100</f>
      </c>
      <c t="s">
        <v>28</v>
      </c>
    </row>
    <row r="259" spans="1:5" ht="89.25">
      <c r="A259" s="35" t="s">
        <v>56</v>
      </c>
      <c r="E259" s="39" t="s">
        <v>4437</v>
      </c>
    </row>
    <row r="260" spans="1:5" ht="12.75">
      <c r="A260" s="35" t="s">
        <v>57</v>
      </c>
      <c r="E260" s="40" t="s">
        <v>5</v>
      </c>
    </row>
    <row r="261" spans="1:5" ht="12.75">
      <c r="A261" t="s">
        <v>58</v>
      </c>
      <c r="E261" s="39" t="s">
        <v>5</v>
      </c>
    </row>
    <row r="262" spans="1:16" ht="12.75">
      <c r="A262" t="s">
        <v>50</v>
      </c>
      <c s="34" t="s">
        <v>462</v>
      </c>
      <c s="34" t="s">
        <v>4438</v>
      </c>
      <c s="35" t="s">
        <v>5</v>
      </c>
      <c s="6" t="s">
        <v>4439</v>
      </c>
      <c s="36" t="s">
        <v>238</v>
      </c>
      <c s="37">
        <v>350</v>
      </c>
      <c s="36">
        <v>0</v>
      </c>
      <c s="36">
        <f>ROUND(G262*H262,6)</f>
      </c>
      <c r="L262" s="38">
        <v>0</v>
      </c>
      <c s="32">
        <f>ROUND(ROUND(L262,2)*ROUND(G262,3),2)</f>
      </c>
      <c s="36" t="s">
        <v>55</v>
      </c>
      <c>
        <f>(M262*21)/100</f>
      </c>
      <c t="s">
        <v>28</v>
      </c>
    </row>
    <row r="263" spans="1:5" ht="12.75">
      <c r="A263" s="35" t="s">
        <v>56</v>
      </c>
      <c r="E263" s="39" t="s">
        <v>4439</v>
      </c>
    </row>
    <row r="264" spans="1:5" ht="12.75">
      <c r="A264" s="35" t="s">
        <v>57</v>
      </c>
      <c r="E264" s="40" t="s">
        <v>5</v>
      </c>
    </row>
    <row r="265" spans="1:5" ht="12.75">
      <c r="A265" t="s">
        <v>58</v>
      </c>
      <c r="E265" s="39" t="s">
        <v>5</v>
      </c>
    </row>
    <row r="266" spans="1:16" ht="12.75">
      <c r="A266" t="s">
        <v>50</v>
      </c>
      <c s="34" t="s">
        <v>466</v>
      </c>
      <c s="34" t="s">
        <v>4440</v>
      </c>
      <c s="35" t="s">
        <v>5</v>
      </c>
      <c s="6" t="s">
        <v>4359</v>
      </c>
      <c s="36" t="s">
        <v>238</v>
      </c>
      <c s="37">
        <v>25</v>
      </c>
      <c s="36">
        <v>0</v>
      </c>
      <c s="36">
        <f>ROUND(G266*H266,6)</f>
      </c>
      <c r="L266" s="38">
        <v>0</v>
      </c>
      <c s="32">
        <f>ROUND(ROUND(L266,2)*ROUND(G266,3),2)</f>
      </c>
      <c s="36" t="s">
        <v>55</v>
      </c>
      <c>
        <f>(M266*21)/100</f>
      </c>
      <c t="s">
        <v>28</v>
      </c>
    </row>
    <row r="267" spans="1:5" ht="12.75">
      <c r="A267" s="35" t="s">
        <v>56</v>
      </c>
      <c r="E267" s="39" t="s">
        <v>4359</v>
      </c>
    </row>
    <row r="268" spans="1:5" ht="12.75">
      <c r="A268" s="35" t="s">
        <v>57</v>
      </c>
      <c r="E268" s="40" t="s">
        <v>5</v>
      </c>
    </row>
    <row r="269" spans="1:5" ht="12.75">
      <c r="A269" t="s">
        <v>58</v>
      </c>
      <c r="E269" s="39" t="s">
        <v>5</v>
      </c>
    </row>
    <row r="270" spans="1:13" ht="12.75">
      <c r="A270" t="s">
        <v>47</v>
      </c>
      <c r="C270" s="31" t="s">
        <v>4441</v>
      </c>
      <c r="E270" s="33" t="s">
        <v>4361</v>
      </c>
      <c r="J270" s="32">
        <f>0</f>
      </c>
      <c s="32">
        <f>0</f>
      </c>
      <c s="32">
        <f>0+L271+L275+L279+L283+L287+L291+L295+L299+L303</f>
      </c>
      <c s="32">
        <f>0+M271+M275+M279+M283+M287+M291+M295+M299+M303</f>
      </c>
    </row>
    <row r="271" spans="1:16" ht="25.5">
      <c r="A271" t="s">
        <v>50</v>
      </c>
      <c s="34" t="s">
        <v>470</v>
      </c>
      <c s="34" t="s">
        <v>4442</v>
      </c>
      <c s="35" t="s">
        <v>5</v>
      </c>
      <c s="6" t="s">
        <v>4363</v>
      </c>
      <c s="36" t="s">
        <v>238</v>
      </c>
      <c s="37">
        <v>45</v>
      </c>
      <c s="36">
        <v>0</v>
      </c>
      <c s="36">
        <f>ROUND(G271*H271,6)</f>
      </c>
      <c r="L271" s="38">
        <v>0</v>
      </c>
      <c s="32">
        <f>ROUND(ROUND(L271,2)*ROUND(G271,3),2)</f>
      </c>
      <c s="36" t="s">
        <v>55</v>
      </c>
      <c>
        <f>(M271*21)/100</f>
      </c>
      <c t="s">
        <v>28</v>
      </c>
    </row>
    <row r="272" spans="1:5" ht="25.5">
      <c r="A272" s="35" t="s">
        <v>56</v>
      </c>
      <c r="E272" s="39" t="s">
        <v>4363</v>
      </c>
    </row>
    <row r="273" spans="1:5" ht="12.75">
      <c r="A273" s="35" t="s">
        <v>57</v>
      </c>
      <c r="E273" s="40" t="s">
        <v>5</v>
      </c>
    </row>
    <row r="274" spans="1:5" ht="12.75">
      <c r="A274" t="s">
        <v>58</v>
      </c>
      <c r="E274" s="39" t="s">
        <v>5</v>
      </c>
    </row>
    <row r="275" spans="1:16" ht="12.75">
      <c r="A275" t="s">
        <v>50</v>
      </c>
      <c s="34" t="s">
        <v>474</v>
      </c>
      <c s="34" t="s">
        <v>4443</v>
      </c>
      <c s="35" t="s">
        <v>5</v>
      </c>
      <c s="6" t="s">
        <v>4365</v>
      </c>
      <c s="36" t="s">
        <v>238</v>
      </c>
      <c s="37">
        <v>682</v>
      </c>
      <c s="36">
        <v>0</v>
      </c>
      <c s="36">
        <f>ROUND(G275*H275,6)</f>
      </c>
      <c r="L275" s="38">
        <v>0</v>
      </c>
      <c s="32">
        <f>ROUND(ROUND(L275,2)*ROUND(G275,3),2)</f>
      </c>
      <c s="36" t="s">
        <v>55</v>
      </c>
      <c>
        <f>(M275*21)/100</f>
      </c>
      <c t="s">
        <v>28</v>
      </c>
    </row>
    <row r="276" spans="1:5" ht="12.75">
      <c r="A276" s="35" t="s">
        <v>56</v>
      </c>
      <c r="E276" s="39" t="s">
        <v>4365</v>
      </c>
    </row>
    <row r="277" spans="1:5" ht="12.75">
      <c r="A277" s="35" t="s">
        <v>57</v>
      </c>
      <c r="E277" s="40" t="s">
        <v>5</v>
      </c>
    </row>
    <row r="278" spans="1:5" ht="12.75">
      <c r="A278" t="s">
        <v>58</v>
      </c>
      <c r="E278" s="39" t="s">
        <v>5</v>
      </c>
    </row>
    <row r="279" spans="1:16" ht="25.5">
      <c r="A279" t="s">
        <v>50</v>
      </c>
      <c s="34" t="s">
        <v>477</v>
      </c>
      <c s="34" t="s">
        <v>4444</v>
      </c>
      <c s="35" t="s">
        <v>5</v>
      </c>
      <c s="6" t="s">
        <v>4445</v>
      </c>
      <c s="36" t="s">
        <v>1889</v>
      </c>
      <c s="37">
        <v>160</v>
      </c>
      <c s="36">
        <v>0</v>
      </c>
      <c s="36">
        <f>ROUND(G279*H279,6)</f>
      </c>
      <c r="L279" s="38">
        <v>0</v>
      </c>
      <c s="32">
        <f>ROUND(ROUND(L279,2)*ROUND(G279,3),2)</f>
      </c>
      <c s="36" t="s">
        <v>55</v>
      </c>
      <c>
        <f>(M279*21)/100</f>
      </c>
      <c t="s">
        <v>28</v>
      </c>
    </row>
    <row r="280" spans="1:5" ht="25.5">
      <c r="A280" s="35" t="s">
        <v>56</v>
      </c>
      <c r="E280" s="39" t="s">
        <v>4445</v>
      </c>
    </row>
    <row r="281" spans="1:5" ht="12.75">
      <c r="A281" s="35" t="s">
        <v>57</v>
      </c>
      <c r="E281" s="40" t="s">
        <v>5</v>
      </c>
    </row>
    <row r="282" spans="1:5" ht="12.75">
      <c r="A282" t="s">
        <v>58</v>
      </c>
      <c r="E282" s="39" t="s">
        <v>5</v>
      </c>
    </row>
    <row r="283" spans="1:16" ht="25.5">
      <c r="A283" t="s">
        <v>50</v>
      </c>
      <c s="34" t="s">
        <v>482</v>
      </c>
      <c s="34" t="s">
        <v>4446</v>
      </c>
      <c s="35" t="s">
        <v>5</v>
      </c>
      <c s="6" t="s">
        <v>4447</v>
      </c>
      <c s="36" t="s">
        <v>232</v>
      </c>
      <c s="37">
        <v>27</v>
      </c>
      <c s="36">
        <v>0</v>
      </c>
      <c s="36">
        <f>ROUND(G283*H283,6)</f>
      </c>
      <c r="L283" s="38">
        <v>0</v>
      </c>
      <c s="32">
        <f>ROUND(ROUND(L283,2)*ROUND(G283,3),2)</f>
      </c>
      <c s="36" t="s">
        <v>55</v>
      </c>
      <c>
        <f>(M283*21)/100</f>
      </c>
      <c t="s">
        <v>28</v>
      </c>
    </row>
    <row r="284" spans="1:5" ht="38.25">
      <c r="A284" s="35" t="s">
        <v>56</v>
      </c>
      <c r="E284" s="39" t="s">
        <v>4448</v>
      </c>
    </row>
    <row r="285" spans="1:5" ht="12.75">
      <c r="A285" s="35" t="s">
        <v>57</v>
      </c>
      <c r="E285" s="40" t="s">
        <v>5</v>
      </c>
    </row>
    <row r="286" spans="1:5" ht="12.75">
      <c r="A286" t="s">
        <v>58</v>
      </c>
      <c r="E286" s="39" t="s">
        <v>5</v>
      </c>
    </row>
    <row r="287" spans="1:16" ht="25.5">
      <c r="A287" t="s">
        <v>50</v>
      </c>
      <c s="34" t="s">
        <v>485</v>
      </c>
      <c s="34" t="s">
        <v>4449</v>
      </c>
      <c s="35" t="s">
        <v>5</v>
      </c>
      <c s="6" t="s">
        <v>4450</v>
      </c>
      <c s="36" t="s">
        <v>232</v>
      </c>
      <c s="37">
        <v>5775</v>
      </c>
      <c s="36">
        <v>0</v>
      </c>
      <c s="36">
        <f>ROUND(G287*H287,6)</f>
      </c>
      <c r="L287" s="38">
        <v>0</v>
      </c>
      <c s="32">
        <f>ROUND(ROUND(L287,2)*ROUND(G287,3),2)</f>
      </c>
      <c s="36" t="s">
        <v>55</v>
      </c>
      <c>
        <f>(M287*21)/100</f>
      </c>
      <c t="s">
        <v>28</v>
      </c>
    </row>
    <row r="288" spans="1:5" ht="25.5">
      <c r="A288" s="35" t="s">
        <v>56</v>
      </c>
      <c r="E288" s="39" t="s">
        <v>4450</v>
      </c>
    </row>
    <row r="289" spans="1:5" ht="12.75">
      <c r="A289" s="35" t="s">
        <v>57</v>
      </c>
      <c r="E289" s="40" t="s">
        <v>5</v>
      </c>
    </row>
    <row r="290" spans="1:5" ht="12.75">
      <c r="A290" t="s">
        <v>58</v>
      </c>
      <c r="E290" s="39" t="s">
        <v>5</v>
      </c>
    </row>
    <row r="291" spans="1:16" ht="12.75">
      <c r="A291" t="s">
        <v>50</v>
      </c>
      <c s="34" t="s">
        <v>489</v>
      </c>
      <c s="34" t="s">
        <v>4451</v>
      </c>
      <c s="35" t="s">
        <v>5</v>
      </c>
      <c s="6" t="s">
        <v>4381</v>
      </c>
      <c s="36" t="s">
        <v>238</v>
      </c>
      <c s="37">
        <v>670</v>
      </c>
      <c s="36">
        <v>0</v>
      </c>
      <c s="36">
        <f>ROUND(G291*H291,6)</f>
      </c>
      <c r="L291" s="38">
        <v>0</v>
      </c>
      <c s="32">
        <f>ROUND(ROUND(L291,2)*ROUND(G291,3),2)</f>
      </c>
      <c s="36" t="s">
        <v>55</v>
      </c>
      <c>
        <f>(M291*21)/100</f>
      </c>
      <c t="s">
        <v>28</v>
      </c>
    </row>
    <row r="292" spans="1:5" ht="12.75">
      <c r="A292" s="35" t="s">
        <v>56</v>
      </c>
      <c r="E292" s="39" t="s">
        <v>4381</v>
      </c>
    </row>
    <row r="293" spans="1:5" ht="12.75">
      <c r="A293" s="35" t="s">
        <v>57</v>
      </c>
      <c r="E293" s="40" t="s">
        <v>5</v>
      </c>
    </row>
    <row r="294" spans="1:5" ht="12.75">
      <c r="A294" t="s">
        <v>58</v>
      </c>
      <c r="E294" s="39" t="s">
        <v>5</v>
      </c>
    </row>
    <row r="295" spans="1:16" ht="12.75">
      <c r="A295" t="s">
        <v>50</v>
      </c>
      <c s="34" t="s">
        <v>494</v>
      </c>
      <c s="34" t="s">
        <v>4452</v>
      </c>
      <c s="35" t="s">
        <v>5</v>
      </c>
      <c s="6" t="s">
        <v>4383</v>
      </c>
      <c s="36" t="s">
        <v>4384</v>
      </c>
      <c s="37">
        <v>3</v>
      </c>
      <c s="36">
        <v>0</v>
      </c>
      <c s="36">
        <f>ROUND(G295*H295,6)</f>
      </c>
      <c r="L295" s="38">
        <v>0</v>
      </c>
      <c s="32">
        <f>ROUND(ROUND(L295,2)*ROUND(G295,3),2)</f>
      </c>
      <c s="36" t="s">
        <v>55</v>
      </c>
      <c>
        <f>(M295*21)/100</f>
      </c>
      <c t="s">
        <v>28</v>
      </c>
    </row>
    <row r="296" spans="1:5" ht="12.75">
      <c r="A296" s="35" t="s">
        <v>56</v>
      </c>
      <c r="E296" s="39" t="s">
        <v>4383</v>
      </c>
    </row>
    <row r="297" spans="1:5" ht="12.75">
      <c r="A297" s="35" t="s">
        <v>57</v>
      </c>
      <c r="E297" s="40" t="s">
        <v>5</v>
      </c>
    </row>
    <row r="298" spans="1:5" ht="12.75">
      <c r="A298" t="s">
        <v>58</v>
      </c>
      <c r="E298" s="39" t="s">
        <v>5</v>
      </c>
    </row>
    <row r="299" spans="1:16" ht="12.75">
      <c r="A299" t="s">
        <v>50</v>
      </c>
      <c s="34" t="s">
        <v>499</v>
      </c>
      <c s="34" t="s">
        <v>4453</v>
      </c>
      <c s="35" t="s">
        <v>5</v>
      </c>
      <c s="6" t="s">
        <v>4386</v>
      </c>
      <c s="36" t="s">
        <v>232</v>
      </c>
      <c s="37">
        <v>85</v>
      </c>
      <c s="36">
        <v>0</v>
      </c>
      <c s="36">
        <f>ROUND(G299*H299,6)</f>
      </c>
      <c r="L299" s="38">
        <v>0</v>
      </c>
      <c s="32">
        <f>ROUND(ROUND(L299,2)*ROUND(G299,3),2)</f>
      </c>
      <c s="36" t="s">
        <v>55</v>
      </c>
      <c>
        <f>(M299*21)/100</f>
      </c>
      <c t="s">
        <v>28</v>
      </c>
    </row>
    <row r="300" spans="1:5" ht="12.75">
      <c r="A300" s="35" t="s">
        <v>56</v>
      </c>
      <c r="E300" s="39" t="s">
        <v>4386</v>
      </c>
    </row>
    <row r="301" spans="1:5" ht="12.75">
      <c r="A301" s="35" t="s">
        <v>57</v>
      </c>
      <c r="E301" s="40" t="s">
        <v>5</v>
      </c>
    </row>
    <row r="302" spans="1:5" ht="12.75">
      <c r="A302" t="s">
        <v>58</v>
      </c>
      <c r="E302" s="39" t="s">
        <v>5</v>
      </c>
    </row>
    <row r="303" spans="1:16" ht="12.75">
      <c r="A303" t="s">
        <v>50</v>
      </c>
      <c s="34" t="s">
        <v>505</v>
      </c>
      <c s="34" t="s">
        <v>4454</v>
      </c>
      <c s="35" t="s">
        <v>5</v>
      </c>
      <c s="6" t="s">
        <v>4388</v>
      </c>
      <c s="36" t="s">
        <v>4340</v>
      </c>
      <c s="37">
        <v>1</v>
      </c>
      <c s="36">
        <v>0</v>
      </c>
      <c s="36">
        <f>ROUND(G303*H303,6)</f>
      </c>
      <c r="L303" s="38">
        <v>0</v>
      </c>
      <c s="32">
        <f>ROUND(ROUND(L303,2)*ROUND(G303,3),2)</f>
      </c>
      <c s="36" t="s">
        <v>55</v>
      </c>
      <c>
        <f>(M303*21)/100</f>
      </c>
      <c t="s">
        <v>28</v>
      </c>
    </row>
    <row r="304" spans="1:5" ht="12.75">
      <c r="A304" s="35" t="s">
        <v>56</v>
      </c>
      <c r="E304" s="39" t="s">
        <v>4388</v>
      </c>
    </row>
    <row r="305" spans="1:5" ht="12.75">
      <c r="A305" s="35" t="s">
        <v>57</v>
      </c>
      <c r="E305" s="40" t="s">
        <v>5</v>
      </c>
    </row>
    <row r="306" spans="1:5" ht="12.75">
      <c r="A306" t="s">
        <v>58</v>
      </c>
      <c r="E306" s="39" t="s">
        <v>5</v>
      </c>
    </row>
    <row r="307" spans="1:13" ht="12.75">
      <c r="A307" t="s">
        <v>47</v>
      </c>
      <c r="C307" s="31" t="s">
        <v>4455</v>
      </c>
      <c r="E307" s="33" t="s">
        <v>67</v>
      </c>
      <c r="J307" s="32">
        <f>0</f>
      </c>
      <c s="32">
        <f>0</f>
      </c>
      <c s="32">
        <f>0+L308+L312+L316+L320+L324+L328+L332+L336</f>
      </c>
      <c s="32">
        <f>0+M308+M312+M316+M320+M324+M328+M332+M336</f>
      </c>
    </row>
    <row r="308" spans="1:16" ht="12.75">
      <c r="A308" t="s">
        <v>50</v>
      </c>
      <c s="34" t="s">
        <v>509</v>
      </c>
      <c s="34" t="s">
        <v>4456</v>
      </c>
      <c s="35" t="s">
        <v>5</v>
      </c>
      <c s="6" t="s">
        <v>4457</v>
      </c>
      <c s="36" t="s">
        <v>232</v>
      </c>
      <c s="37">
        <v>27</v>
      </c>
      <c s="36">
        <v>0</v>
      </c>
      <c s="36">
        <f>ROUND(G308*H308,6)</f>
      </c>
      <c r="L308" s="38">
        <v>0</v>
      </c>
      <c s="32">
        <f>ROUND(ROUND(L308,2)*ROUND(G308,3),2)</f>
      </c>
      <c s="36" t="s">
        <v>55</v>
      </c>
      <c>
        <f>(M308*21)/100</f>
      </c>
      <c t="s">
        <v>28</v>
      </c>
    </row>
    <row r="309" spans="1:5" ht="12.75">
      <c r="A309" s="35" t="s">
        <v>56</v>
      </c>
      <c r="E309" s="39" t="s">
        <v>4457</v>
      </c>
    </row>
    <row r="310" spans="1:5" ht="12.75">
      <c r="A310" s="35" t="s">
        <v>57</v>
      </c>
      <c r="E310" s="40" t="s">
        <v>5</v>
      </c>
    </row>
    <row r="311" spans="1:5" ht="12.75">
      <c r="A311" t="s">
        <v>58</v>
      </c>
      <c r="E311" s="39" t="s">
        <v>5</v>
      </c>
    </row>
    <row r="312" spans="1:16" ht="12.75">
      <c r="A312" t="s">
        <v>50</v>
      </c>
      <c s="34" t="s">
        <v>513</v>
      </c>
      <c s="34" t="s">
        <v>4458</v>
      </c>
      <c s="35" t="s">
        <v>5</v>
      </c>
      <c s="6" t="s">
        <v>4396</v>
      </c>
      <c s="36" t="s">
        <v>54</v>
      </c>
      <c s="37">
        <v>1</v>
      </c>
      <c s="36">
        <v>0</v>
      </c>
      <c s="36">
        <f>ROUND(G312*H312,6)</f>
      </c>
      <c r="L312" s="38">
        <v>0</v>
      </c>
      <c s="32">
        <f>ROUND(ROUND(L312,2)*ROUND(G312,3),2)</f>
      </c>
      <c s="36" t="s">
        <v>55</v>
      </c>
      <c>
        <f>(M312*21)/100</f>
      </c>
      <c t="s">
        <v>28</v>
      </c>
    </row>
    <row r="313" spans="1:5" ht="12.75">
      <c r="A313" s="35" t="s">
        <v>56</v>
      </c>
      <c r="E313" s="39" t="s">
        <v>4396</v>
      </c>
    </row>
    <row r="314" spans="1:5" ht="12.75">
      <c r="A314" s="35" t="s">
        <v>57</v>
      </c>
      <c r="E314" s="40" t="s">
        <v>5</v>
      </c>
    </row>
    <row r="315" spans="1:5" ht="12.75">
      <c r="A315" t="s">
        <v>58</v>
      </c>
      <c r="E315" s="39" t="s">
        <v>5</v>
      </c>
    </row>
    <row r="316" spans="1:16" ht="25.5">
      <c r="A316" t="s">
        <v>50</v>
      </c>
      <c s="34" t="s">
        <v>517</v>
      </c>
      <c s="34" t="s">
        <v>4459</v>
      </c>
      <c s="35" t="s">
        <v>5</v>
      </c>
      <c s="6" t="s">
        <v>4398</v>
      </c>
      <c s="36" t="s">
        <v>54</v>
      </c>
      <c s="37">
        <v>1</v>
      </c>
      <c s="36">
        <v>0</v>
      </c>
      <c s="36">
        <f>ROUND(G316*H316,6)</f>
      </c>
      <c r="L316" s="38">
        <v>0</v>
      </c>
      <c s="32">
        <f>ROUND(ROUND(L316,2)*ROUND(G316,3),2)</f>
      </c>
      <c s="36" t="s">
        <v>55</v>
      </c>
      <c>
        <f>(M316*21)/100</f>
      </c>
      <c t="s">
        <v>28</v>
      </c>
    </row>
    <row r="317" spans="1:5" ht="25.5">
      <c r="A317" s="35" t="s">
        <v>56</v>
      </c>
      <c r="E317" s="39" t="s">
        <v>4398</v>
      </c>
    </row>
    <row r="318" spans="1:5" ht="12.75">
      <c r="A318" s="35" t="s">
        <v>57</v>
      </c>
      <c r="E318" s="40" t="s">
        <v>5</v>
      </c>
    </row>
    <row r="319" spans="1:5" ht="12.75">
      <c r="A319" t="s">
        <v>58</v>
      </c>
      <c r="E319" s="39" t="s">
        <v>5</v>
      </c>
    </row>
    <row r="320" spans="1:16" ht="12.75">
      <c r="A320" t="s">
        <v>50</v>
      </c>
      <c s="34" t="s">
        <v>141</v>
      </c>
      <c s="34" t="s">
        <v>4460</v>
      </c>
      <c s="35" t="s">
        <v>5</v>
      </c>
      <c s="6" t="s">
        <v>4461</v>
      </c>
      <c s="36" t="s">
        <v>54</v>
      </c>
      <c s="37">
        <v>1</v>
      </c>
      <c s="36">
        <v>0</v>
      </c>
      <c s="36">
        <f>ROUND(G320*H320,6)</f>
      </c>
      <c r="L320" s="38">
        <v>0</v>
      </c>
      <c s="32">
        <f>ROUND(ROUND(L320,2)*ROUND(G320,3),2)</f>
      </c>
      <c s="36" t="s">
        <v>55</v>
      </c>
      <c>
        <f>(M320*21)/100</f>
      </c>
      <c t="s">
        <v>28</v>
      </c>
    </row>
    <row r="321" spans="1:5" ht="12.75">
      <c r="A321" s="35" t="s">
        <v>56</v>
      </c>
      <c r="E321" s="39" t="s">
        <v>4461</v>
      </c>
    </row>
    <row r="322" spans="1:5" ht="12.75">
      <c r="A322" s="35" t="s">
        <v>57</v>
      </c>
      <c r="E322" s="40" t="s">
        <v>5</v>
      </c>
    </row>
    <row r="323" spans="1:5" ht="12.75">
      <c r="A323" t="s">
        <v>58</v>
      </c>
      <c r="E323" s="39" t="s">
        <v>5</v>
      </c>
    </row>
    <row r="324" spans="1:16" ht="12.75">
      <c r="A324" t="s">
        <v>50</v>
      </c>
      <c s="34" t="s">
        <v>148</v>
      </c>
      <c s="34" t="s">
        <v>4462</v>
      </c>
      <c s="35" t="s">
        <v>5</v>
      </c>
      <c s="6" t="s">
        <v>4402</v>
      </c>
      <c s="36" t="s">
        <v>232</v>
      </c>
      <c s="37">
        <v>1</v>
      </c>
      <c s="36">
        <v>0</v>
      </c>
      <c s="36">
        <f>ROUND(G324*H324,6)</f>
      </c>
      <c r="L324" s="38">
        <v>0</v>
      </c>
      <c s="32">
        <f>ROUND(ROUND(L324,2)*ROUND(G324,3),2)</f>
      </c>
      <c s="36" t="s">
        <v>55</v>
      </c>
      <c>
        <f>(M324*21)/100</f>
      </c>
      <c t="s">
        <v>28</v>
      </c>
    </row>
    <row r="325" spans="1:5" ht="12.75">
      <c r="A325" s="35" t="s">
        <v>56</v>
      </c>
      <c r="E325" s="39" t="s">
        <v>4402</v>
      </c>
    </row>
    <row r="326" spans="1:5" ht="12.75">
      <c r="A326" s="35" t="s">
        <v>57</v>
      </c>
      <c r="E326" s="40" t="s">
        <v>5</v>
      </c>
    </row>
    <row r="327" spans="1:5" ht="12.75">
      <c r="A327" t="s">
        <v>58</v>
      </c>
      <c r="E327" s="39" t="s">
        <v>5</v>
      </c>
    </row>
    <row r="328" spans="1:16" ht="12.75">
      <c r="A328" t="s">
        <v>50</v>
      </c>
      <c s="34" t="s">
        <v>156</v>
      </c>
      <c s="34" t="s">
        <v>4463</v>
      </c>
      <c s="35" t="s">
        <v>5</v>
      </c>
      <c s="6" t="s">
        <v>4318</v>
      </c>
      <c s="36" t="s">
        <v>54</v>
      </c>
      <c s="37">
        <v>1</v>
      </c>
      <c s="36">
        <v>0</v>
      </c>
      <c s="36">
        <f>ROUND(G328*H328,6)</f>
      </c>
      <c r="L328" s="38">
        <v>0</v>
      </c>
      <c s="32">
        <f>ROUND(ROUND(L328,2)*ROUND(G328,3),2)</f>
      </c>
      <c s="36" t="s">
        <v>55</v>
      </c>
      <c>
        <f>(M328*21)/100</f>
      </c>
      <c t="s">
        <v>28</v>
      </c>
    </row>
    <row r="329" spans="1:5" ht="12.75">
      <c r="A329" s="35" t="s">
        <v>56</v>
      </c>
      <c r="E329" s="39" t="s">
        <v>4318</v>
      </c>
    </row>
    <row r="330" spans="1:5" ht="12.75">
      <c r="A330" s="35" t="s">
        <v>57</v>
      </c>
      <c r="E330" s="40" t="s">
        <v>5</v>
      </c>
    </row>
    <row r="331" spans="1:5" ht="12.75">
      <c r="A331" t="s">
        <v>58</v>
      </c>
      <c r="E331" s="39" t="s">
        <v>5</v>
      </c>
    </row>
    <row r="332" spans="1:16" ht="12.75">
      <c r="A332" t="s">
        <v>50</v>
      </c>
      <c s="34" t="s">
        <v>161</v>
      </c>
      <c s="34" t="s">
        <v>4464</v>
      </c>
      <c s="35" t="s">
        <v>5</v>
      </c>
      <c s="6" t="s">
        <v>4320</v>
      </c>
      <c s="36" t="s">
        <v>54</v>
      </c>
      <c s="37">
        <v>1</v>
      </c>
      <c s="36">
        <v>0</v>
      </c>
      <c s="36">
        <f>ROUND(G332*H332,6)</f>
      </c>
      <c r="L332" s="38">
        <v>0</v>
      </c>
      <c s="32">
        <f>ROUND(ROUND(L332,2)*ROUND(G332,3),2)</f>
      </c>
      <c s="36" t="s">
        <v>55</v>
      </c>
      <c>
        <f>(M332*21)/100</f>
      </c>
      <c t="s">
        <v>28</v>
      </c>
    </row>
    <row r="333" spans="1:5" ht="12.75">
      <c r="A333" s="35" t="s">
        <v>56</v>
      </c>
      <c r="E333" s="39" t="s">
        <v>4320</v>
      </c>
    </row>
    <row r="334" spans="1:5" ht="12.75">
      <c r="A334" s="35" t="s">
        <v>57</v>
      </c>
      <c r="E334" s="40" t="s">
        <v>5</v>
      </c>
    </row>
    <row r="335" spans="1:5" ht="12.75">
      <c r="A335" t="s">
        <v>58</v>
      </c>
      <c r="E335" s="39" t="s">
        <v>5</v>
      </c>
    </row>
    <row r="336" spans="1:16" ht="12.75">
      <c r="A336" t="s">
        <v>50</v>
      </c>
      <c s="34" t="s">
        <v>165</v>
      </c>
      <c s="34" t="s">
        <v>4465</v>
      </c>
      <c s="35" t="s">
        <v>5</v>
      </c>
      <c s="6" t="s">
        <v>4322</v>
      </c>
      <c s="36" t="s">
        <v>54</v>
      </c>
      <c s="37">
        <v>1</v>
      </c>
      <c s="36">
        <v>0</v>
      </c>
      <c s="36">
        <f>ROUND(G336*H336,6)</f>
      </c>
      <c r="L336" s="38">
        <v>0</v>
      </c>
      <c s="32">
        <f>ROUND(ROUND(L336,2)*ROUND(G336,3),2)</f>
      </c>
      <c s="36" t="s">
        <v>55</v>
      </c>
      <c>
        <f>(M336*21)/100</f>
      </c>
      <c t="s">
        <v>28</v>
      </c>
    </row>
    <row r="337" spans="1:5" ht="12.75">
      <c r="A337" s="35" t="s">
        <v>56</v>
      </c>
      <c r="E337" s="39" t="s">
        <v>4322</v>
      </c>
    </row>
    <row r="338" spans="1:5" ht="12.75">
      <c r="A338" s="35" t="s">
        <v>57</v>
      </c>
      <c r="E338" s="40" t="s">
        <v>5</v>
      </c>
    </row>
    <row r="339" spans="1:5" ht="12.75">
      <c r="A339" t="s">
        <v>58</v>
      </c>
      <c r="E339" s="39" t="s">
        <v>5</v>
      </c>
    </row>
    <row r="340" spans="1:13" ht="12.75">
      <c r="A340" t="s">
        <v>47</v>
      </c>
      <c r="C340" s="31" t="s">
        <v>4466</v>
      </c>
      <c r="E340" s="33" t="s">
        <v>4284</v>
      </c>
      <c r="J340" s="32">
        <f>0</f>
      </c>
      <c s="32">
        <f>0</f>
      </c>
      <c s="32">
        <f>0+L341+L345</f>
      </c>
      <c s="32">
        <f>0+M341+M345</f>
      </c>
    </row>
    <row r="341" spans="1:16" ht="25.5">
      <c r="A341" t="s">
        <v>50</v>
      </c>
      <c s="34" t="s">
        <v>916</v>
      </c>
      <c s="34" t="s">
        <v>4467</v>
      </c>
      <c s="35" t="s">
        <v>5</v>
      </c>
      <c s="6" t="s">
        <v>4468</v>
      </c>
      <c s="36" t="s">
        <v>232</v>
      </c>
      <c s="37">
        <v>4</v>
      </c>
      <c s="36">
        <v>0</v>
      </c>
      <c s="36">
        <f>ROUND(G341*H341,6)</f>
      </c>
      <c r="L341" s="38">
        <v>0</v>
      </c>
      <c s="32">
        <f>ROUND(ROUND(L341,2)*ROUND(G341,3),2)</f>
      </c>
      <c s="36" t="s">
        <v>55</v>
      </c>
      <c>
        <f>(M341*21)/100</f>
      </c>
      <c t="s">
        <v>28</v>
      </c>
    </row>
    <row r="342" spans="1:5" ht="25.5">
      <c r="A342" s="35" t="s">
        <v>56</v>
      </c>
      <c r="E342" s="39" t="s">
        <v>4468</v>
      </c>
    </row>
    <row r="343" spans="1:5" ht="12.75">
      <c r="A343" s="35" t="s">
        <v>57</v>
      </c>
      <c r="E343" s="40" t="s">
        <v>5</v>
      </c>
    </row>
    <row r="344" spans="1:5" ht="12.75">
      <c r="A344" t="s">
        <v>58</v>
      </c>
      <c r="E344" s="39" t="s">
        <v>5</v>
      </c>
    </row>
    <row r="345" spans="1:16" ht="12.75">
      <c r="A345" t="s">
        <v>50</v>
      </c>
      <c s="34" t="s">
        <v>919</v>
      </c>
      <c s="34" t="s">
        <v>4469</v>
      </c>
      <c s="35" t="s">
        <v>5</v>
      </c>
      <c s="6" t="s">
        <v>4470</v>
      </c>
      <c s="36" t="s">
        <v>232</v>
      </c>
      <c s="37">
        <v>3</v>
      </c>
      <c s="36">
        <v>0</v>
      </c>
      <c s="36">
        <f>ROUND(G345*H345,6)</f>
      </c>
      <c r="L345" s="38">
        <v>0</v>
      </c>
      <c s="32">
        <f>ROUND(ROUND(L345,2)*ROUND(G345,3),2)</f>
      </c>
      <c s="36" t="s">
        <v>55</v>
      </c>
      <c>
        <f>(M345*21)/100</f>
      </c>
      <c t="s">
        <v>28</v>
      </c>
    </row>
    <row r="346" spans="1:5" ht="12.75">
      <c r="A346" s="35" t="s">
        <v>56</v>
      </c>
      <c r="E346" s="39" t="s">
        <v>4470</v>
      </c>
    </row>
    <row r="347" spans="1:5" ht="12.75">
      <c r="A347" s="35" t="s">
        <v>57</v>
      </c>
      <c r="E347" s="40" t="s">
        <v>5</v>
      </c>
    </row>
    <row r="348" spans="1:5" ht="12.75">
      <c r="A348" t="s">
        <v>58</v>
      </c>
      <c r="E348" s="39" t="s">
        <v>5</v>
      </c>
    </row>
    <row r="349" spans="1:13" ht="12.75">
      <c r="A349" t="s">
        <v>47</v>
      </c>
      <c r="C349" s="31" t="s">
        <v>4471</v>
      </c>
      <c r="E349" s="33" t="s">
        <v>4351</v>
      </c>
      <c r="J349" s="32">
        <f>0</f>
      </c>
      <c s="32">
        <f>0</f>
      </c>
      <c s="32">
        <f>0+L350</f>
      </c>
      <c s="32">
        <f>0+M350</f>
      </c>
    </row>
    <row r="350" spans="1:16" ht="12.75">
      <c r="A350" t="s">
        <v>50</v>
      </c>
      <c s="34" t="s">
        <v>923</v>
      </c>
      <c s="34" t="s">
        <v>4472</v>
      </c>
      <c s="35" t="s">
        <v>5</v>
      </c>
      <c s="6" t="s">
        <v>4473</v>
      </c>
      <c s="36" t="s">
        <v>238</v>
      </c>
      <c s="37">
        <v>265</v>
      </c>
      <c s="36">
        <v>0</v>
      </c>
      <c s="36">
        <f>ROUND(G350*H350,6)</f>
      </c>
      <c r="L350" s="38">
        <v>0</v>
      </c>
      <c s="32">
        <f>ROUND(ROUND(L350,2)*ROUND(G350,3),2)</f>
      </c>
      <c s="36" t="s">
        <v>55</v>
      </c>
      <c>
        <f>(M350*21)/100</f>
      </c>
      <c t="s">
        <v>28</v>
      </c>
    </row>
    <row r="351" spans="1:5" ht="12.75">
      <c r="A351" s="35" t="s">
        <v>56</v>
      </c>
      <c r="E351" s="39" t="s">
        <v>4473</v>
      </c>
    </row>
    <row r="352" spans="1:5" ht="12.75">
      <c r="A352" s="35" t="s">
        <v>57</v>
      </c>
      <c r="E352" s="40" t="s">
        <v>5</v>
      </c>
    </row>
    <row r="353" spans="1:5" ht="12.75">
      <c r="A353" t="s">
        <v>58</v>
      </c>
      <c r="E353" s="39" t="s">
        <v>5</v>
      </c>
    </row>
    <row r="354" spans="1:13" ht="12.75">
      <c r="A354" t="s">
        <v>47</v>
      </c>
      <c r="C354" s="31" t="s">
        <v>4474</v>
      </c>
      <c r="E354" s="33" t="s">
        <v>4361</v>
      </c>
      <c r="J354" s="32">
        <f>0</f>
      </c>
      <c s="32">
        <f>0</f>
      </c>
      <c s="32">
        <f>0+L355+L359+L363</f>
      </c>
      <c s="32">
        <f>0+M355+M359+M363</f>
      </c>
    </row>
    <row r="355" spans="1:16" ht="12.75">
      <c r="A355" t="s">
        <v>50</v>
      </c>
      <c s="34" t="s">
        <v>927</v>
      </c>
      <c s="34" t="s">
        <v>4475</v>
      </c>
      <c s="35" t="s">
        <v>5</v>
      </c>
      <c s="6" t="s">
        <v>4365</v>
      </c>
      <c s="36" t="s">
        <v>238</v>
      </c>
      <c s="37">
        <v>100</v>
      </c>
      <c s="36">
        <v>0</v>
      </c>
      <c s="36">
        <f>ROUND(G355*H355,6)</f>
      </c>
      <c r="L355" s="38">
        <v>0</v>
      </c>
      <c s="32">
        <f>ROUND(ROUND(L355,2)*ROUND(G355,3),2)</f>
      </c>
      <c s="36" t="s">
        <v>55</v>
      </c>
      <c>
        <f>(M355*21)/100</f>
      </c>
      <c t="s">
        <v>28</v>
      </c>
    </row>
    <row r="356" spans="1:5" ht="12.75">
      <c r="A356" s="35" t="s">
        <v>56</v>
      </c>
      <c r="E356" s="39" t="s">
        <v>4365</v>
      </c>
    </row>
    <row r="357" spans="1:5" ht="12.75">
      <c r="A357" s="35" t="s">
        <v>57</v>
      </c>
      <c r="E357" s="40" t="s">
        <v>5</v>
      </c>
    </row>
    <row r="358" spans="1:5" ht="12.75">
      <c r="A358" t="s">
        <v>58</v>
      </c>
      <c r="E358" s="39" t="s">
        <v>5</v>
      </c>
    </row>
    <row r="359" spans="1:16" ht="12.75">
      <c r="A359" t="s">
        <v>50</v>
      </c>
      <c s="34" t="s">
        <v>932</v>
      </c>
      <c s="34" t="s">
        <v>4476</v>
      </c>
      <c s="35" t="s">
        <v>5</v>
      </c>
      <c s="6" t="s">
        <v>4381</v>
      </c>
      <c s="36" t="s">
        <v>238</v>
      </c>
      <c s="37">
        <v>100</v>
      </c>
      <c s="36">
        <v>0</v>
      </c>
      <c s="36">
        <f>ROUND(G359*H359,6)</f>
      </c>
      <c r="L359" s="38">
        <v>0</v>
      </c>
      <c s="32">
        <f>ROUND(ROUND(L359,2)*ROUND(G359,3),2)</f>
      </c>
      <c s="36" t="s">
        <v>55</v>
      </c>
      <c>
        <f>(M359*21)/100</f>
      </c>
      <c t="s">
        <v>28</v>
      </c>
    </row>
    <row r="360" spans="1:5" ht="12.75">
      <c r="A360" s="35" t="s">
        <v>56</v>
      </c>
      <c r="E360" s="39" t="s">
        <v>4381</v>
      </c>
    </row>
    <row r="361" spans="1:5" ht="12.75">
      <c r="A361" s="35" t="s">
        <v>57</v>
      </c>
      <c r="E361" s="40" t="s">
        <v>5</v>
      </c>
    </row>
    <row r="362" spans="1:5" ht="12.75">
      <c r="A362" t="s">
        <v>58</v>
      </c>
      <c r="E362" s="39" t="s">
        <v>5</v>
      </c>
    </row>
    <row r="363" spans="1:16" ht="12.75">
      <c r="A363" t="s">
        <v>50</v>
      </c>
      <c s="34" t="s">
        <v>935</v>
      </c>
      <c s="34" t="s">
        <v>4477</v>
      </c>
      <c s="35" t="s">
        <v>5</v>
      </c>
      <c s="6" t="s">
        <v>4388</v>
      </c>
      <c s="36" t="s">
        <v>4340</v>
      </c>
      <c s="37">
        <v>1</v>
      </c>
      <c s="36">
        <v>0</v>
      </c>
      <c s="36">
        <f>ROUND(G363*H363,6)</f>
      </c>
      <c r="L363" s="38">
        <v>0</v>
      </c>
      <c s="32">
        <f>ROUND(ROUND(L363,2)*ROUND(G363,3),2)</f>
      </c>
      <c s="36" t="s">
        <v>55</v>
      </c>
      <c>
        <f>(M363*21)/100</f>
      </c>
      <c t="s">
        <v>28</v>
      </c>
    </row>
    <row r="364" spans="1:5" ht="12.75">
      <c r="A364" s="35" t="s">
        <v>56</v>
      </c>
      <c r="E364" s="39" t="s">
        <v>4388</v>
      </c>
    </row>
    <row r="365" spans="1:5" ht="12.75">
      <c r="A365" s="35" t="s">
        <v>57</v>
      </c>
      <c r="E365" s="40" t="s">
        <v>5</v>
      </c>
    </row>
    <row r="366" spans="1:5" ht="12.75">
      <c r="A366" t="s">
        <v>58</v>
      </c>
      <c r="E366" s="39" t="s">
        <v>5</v>
      </c>
    </row>
    <row r="367" spans="1:13" ht="12.75">
      <c r="A367" t="s">
        <v>47</v>
      </c>
      <c r="C367" s="31" t="s">
        <v>4478</v>
      </c>
      <c r="E367" s="33" t="s">
        <v>67</v>
      </c>
      <c r="J367" s="32">
        <f>0</f>
      </c>
      <c s="32">
        <f>0</f>
      </c>
      <c s="32">
        <f>0+L368+L372+L376+L380</f>
      </c>
      <c s="32">
        <f>0+M368+M372+M376+M380</f>
      </c>
    </row>
    <row r="368" spans="1:16" ht="12.75">
      <c r="A368" t="s">
        <v>50</v>
      </c>
      <c s="34" t="s">
        <v>939</v>
      </c>
      <c s="34" t="s">
        <v>4479</v>
      </c>
      <c s="35" t="s">
        <v>5</v>
      </c>
      <c s="6" t="s">
        <v>4480</v>
      </c>
      <c s="36" t="s">
        <v>54</v>
      </c>
      <c s="37">
        <v>1</v>
      </c>
      <c s="36">
        <v>0</v>
      </c>
      <c s="36">
        <f>ROUND(G368*H368,6)</f>
      </c>
      <c r="L368" s="38">
        <v>0</v>
      </c>
      <c s="32">
        <f>ROUND(ROUND(L368,2)*ROUND(G368,3),2)</f>
      </c>
      <c s="36" t="s">
        <v>55</v>
      </c>
      <c>
        <f>(M368*21)/100</f>
      </c>
      <c t="s">
        <v>28</v>
      </c>
    </row>
    <row r="369" spans="1:5" ht="12.75">
      <c r="A369" s="35" t="s">
        <v>56</v>
      </c>
      <c r="E369" s="39" t="s">
        <v>4480</v>
      </c>
    </row>
    <row r="370" spans="1:5" ht="12.75">
      <c r="A370" s="35" t="s">
        <v>57</v>
      </c>
      <c r="E370" s="40" t="s">
        <v>5</v>
      </c>
    </row>
    <row r="371" spans="1:5" ht="12.75">
      <c r="A371" t="s">
        <v>58</v>
      </c>
      <c r="E371" s="39" t="s">
        <v>5</v>
      </c>
    </row>
    <row r="372" spans="1:16" ht="12.75">
      <c r="A372" t="s">
        <v>50</v>
      </c>
      <c s="34" t="s">
        <v>942</v>
      </c>
      <c s="34" t="s">
        <v>4481</v>
      </c>
      <c s="35" t="s">
        <v>5</v>
      </c>
      <c s="6" t="s">
        <v>4318</v>
      </c>
      <c s="36" t="s">
        <v>54</v>
      </c>
      <c s="37">
        <v>1</v>
      </c>
      <c s="36">
        <v>0</v>
      </c>
      <c s="36">
        <f>ROUND(G372*H372,6)</f>
      </c>
      <c r="L372" s="38">
        <v>0</v>
      </c>
      <c s="32">
        <f>ROUND(ROUND(L372,2)*ROUND(G372,3),2)</f>
      </c>
      <c s="36" t="s">
        <v>55</v>
      </c>
      <c>
        <f>(M372*21)/100</f>
      </c>
      <c t="s">
        <v>28</v>
      </c>
    </row>
    <row r="373" spans="1:5" ht="12.75">
      <c r="A373" s="35" t="s">
        <v>56</v>
      </c>
      <c r="E373" s="39" t="s">
        <v>4318</v>
      </c>
    </row>
    <row r="374" spans="1:5" ht="12.75">
      <c r="A374" s="35" t="s">
        <v>57</v>
      </c>
      <c r="E374" s="40" t="s">
        <v>5</v>
      </c>
    </row>
    <row r="375" spans="1:5" ht="12.75">
      <c r="A375" t="s">
        <v>58</v>
      </c>
      <c r="E375" s="39" t="s">
        <v>5</v>
      </c>
    </row>
    <row r="376" spans="1:16" ht="12.75">
      <c r="A376" t="s">
        <v>50</v>
      </c>
      <c s="34" t="s">
        <v>946</v>
      </c>
      <c s="34" t="s">
        <v>4482</v>
      </c>
      <c s="35" t="s">
        <v>5</v>
      </c>
      <c s="6" t="s">
        <v>4320</v>
      </c>
      <c s="36" t="s">
        <v>54</v>
      </c>
      <c s="37">
        <v>1</v>
      </c>
      <c s="36">
        <v>0</v>
      </c>
      <c s="36">
        <f>ROUND(G376*H376,6)</f>
      </c>
      <c r="L376" s="38">
        <v>0</v>
      </c>
      <c s="32">
        <f>ROUND(ROUND(L376,2)*ROUND(G376,3),2)</f>
      </c>
      <c s="36" t="s">
        <v>55</v>
      </c>
      <c>
        <f>(M376*21)/100</f>
      </c>
      <c t="s">
        <v>28</v>
      </c>
    </row>
    <row r="377" spans="1:5" ht="12.75">
      <c r="A377" s="35" t="s">
        <v>56</v>
      </c>
      <c r="E377" s="39" t="s">
        <v>4320</v>
      </c>
    </row>
    <row r="378" spans="1:5" ht="12.75">
      <c r="A378" s="35" t="s">
        <v>57</v>
      </c>
      <c r="E378" s="40" t="s">
        <v>5</v>
      </c>
    </row>
    <row r="379" spans="1:5" ht="12.75">
      <c r="A379" t="s">
        <v>58</v>
      </c>
      <c r="E379" s="39" t="s">
        <v>5</v>
      </c>
    </row>
    <row r="380" spans="1:16" ht="12.75">
      <c r="A380" t="s">
        <v>50</v>
      </c>
      <c s="34" t="s">
        <v>950</v>
      </c>
      <c s="34" t="s">
        <v>4483</v>
      </c>
      <c s="35" t="s">
        <v>5</v>
      </c>
      <c s="6" t="s">
        <v>4322</v>
      </c>
      <c s="36" t="s">
        <v>54</v>
      </c>
      <c s="37">
        <v>1</v>
      </c>
      <c s="36">
        <v>0</v>
      </c>
      <c s="36">
        <f>ROUND(G380*H380,6)</f>
      </c>
      <c r="L380" s="38">
        <v>0</v>
      </c>
      <c s="32">
        <f>ROUND(ROUND(L380,2)*ROUND(G380,3),2)</f>
      </c>
      <c s="36" t="s">
        <v>55</v>
      </c>
      <c>
        <f>(M380*21)/100</f>
      </c>
      <c t="s">
        <v>28</v>
      </c>
    </row>
    <row r="381" spans="1:5" ht="12.75">
      <c r="A381" s="35" t="s">
        <v>56</v>
      </c>
      <c r="E381" s="39" t="s">
        <v>4322</v>
      </c>
    </row>
    <row r="382" spans="1:5" ht="12.75">
      <c r="A382" s="35" t="s">
        <v>57</v>
      </c>
      <c r="E382" s="40" t="s">
        <v>5</v>
      </c>
    </row>
    <row r="383" spans="1:5" ht="12.75">
      <c r="A383" t="s">
        <v>58</v>
      </c>
      <c r="E383" s="39" t="s">
        <v>5</v>
      </c>
    </row>
    <row r="384" spans="1:13" ht="12.75">
      <c r="A384" t="s">
        <v>47</v>
      </c>
      <c r="C384" s="31" t="s">
        <v>4484</v>
      </c>
      <c r="E384" s="33" t="s">
        <v>4284</v>
      </c>
      <c r="J384" s="32">
        <f>0</f>
      </c>
      <c s="32">
        <f>0</f>
      </c>
      <c s="32">
        <f>0+L385+L389+L393</f>
      </c>
      <c s="32">
        <f>0+M385+M389+M393</f>
      </c>
    </row>
    <row r="385" spans="1:16" ht="25.5">
      <c r="A385" t="s">
        <v>50</v>
      </c>
      <c s="34" t="s">
        <v>978</v>
      </c>
      <c s="34" t="s">
        <v>4485</v>
      </c>
      <c s="35" t="s">
        <v>5</v>
      </c>
      <c s="6" t="s">
        <v>4486</v>
      </c>
      <c s="36" t="s">
        <v>232</v>
      </c>
      <c s="37">
        <v>4</v>
      </c>
      <c s="36">
        <v>0</v>
      </c>
      <c s="36">
        <f>ROUND(G385*H385,6)</f>
      </c>
      <c r="L385" s="38">
        <v>0</v>
      </c>
      <c s="32">
        <f>ROUND(ROUND(L385,2)*ROUND(G385,3),2)</f>
      </c>
      <c s="36" t="s">
        <v>55</v>
      </c>
      <c>
        <f>(M385*21)/100</f>
      </c>
      <c t="s">
        <v>28</v>
      </c>
    </row>
    <row r="386" spans="1:5" ht="25.5">
      <c r="A386" s="35" t="s">
        <v>56</v>
      </c>
      <c r="E386" s="39" t="s">
        <v>4486</v>
      </c>
    </row>
    <row r="387" spans="1:5" ht="12.75">
      <c r="A387" s="35" t="s">
        <v>57</v>
      </c>
      <c r="E387" s="40" t="s">
        <v>5</v>
      </c>
    </row>
    <row r="388" spans="1:5" ht="12.75">
      <c r="A388" t="s">
        <v>58</v>
      </c>
      <c r="E388" s="39" t="s">
        <v>5</v>
      </c>
    </row>
    <row r="389" spans="1:16" ht="25.5">
      <c r="A389" t="s">
        <v>50</v>
      </c>
      <c s="34" t="s">
        <v>983</v>
      </c>
      <c s="34" t="s">
        <v>4487</v>
      </c>
      <c s="35" t="s">
        <v>5</v>
      </c>
      <c s="6" t="s">
        <v>4488</v>
      </c>
      <c s="36" t="s">
        <v>232</v>
      </c>
      <c s="37">
        <v>1</v>
      </c>
      <c s="36">
        <v>0</v>
      </c>
      <c s="36">
        <f>ROUND(G389*H389,6)</f>
      </c>
      <c r="L389" s="38">
        <v>0</v>
      </c>
      <c s="32">
        <f>ROUND(ROUND(L389,2)*ROUND(G389,3),2)</f>
      </c>
      <c s="36" t="s">
        <v>55</v>
      </c>
      <c>
        <f>(M389*21)/100</f>
      </c>
      <c t="s">
        <v>28</v>
      </c>
    </row>
    <row r="390" spans="1:5" ht="25.5">
      <c r="A390" s="35" t="s">
        <v>56</v>
      </c>
      <c r="E390" s="39" t="s">
        <v>4488</v>
      </c>
    </row>
    <row r="391" spans="1:5" ht="12.75">
      <c r="A391" s="35" t="s">
        <v>57</v>
      </c>
      <c r="E391" s="40" t="s">
        <v>5</v>
      </c>
    </row>
    <row r="392" spans="1:5" ht="12.75">
      <c r="A392" t="s">
        <v>58</v>
      </c>
      <c r="E392" s="39" t="s">
        <v>5</v>
      </c>
    </row>
    <row r="393" spans="1:16" ht="12.75">
      <c r="A393" t="s">
        <v>50</v>
      </c>
      <c s="34" t="s">
        <v>987</v>
      </c>
      <c s="34" t="s">
        <v>4489</v>
      </c>
      <c s="35" t="s">
        <v>5</v>
      </c>
      <c s="6" t="s">
        <v>4490</v>
      </c>
      <c s="36" t="s">
        <v>232</v>
      </c>
      <c s="37">
        <v>1</v>
      </c>
      <c s="36">
        <v>0</v>
      </c>
      <c s="36">
        <f>ROUND(G393*H393,6)</f>
      </c>
      <c r="L393" s="38">
        <v>0</v>
      </c>
      <c s="32">
        <f>ROUND(ROUND(L393,2)*ROUND(G393,3),2)</f>
      </c>
      <c s="36" t="s">
        <v>55</v>
      </c>
      <c>
        <f>(M393*21)/100</f>
      </c>
      <c t="s">
        <v>28</v>
      </c>
    </row>
    <row r="394" spans="1:5" ht="12.75">
      <c r="A394" s="35" t="s">
        <v>56</v>
      </c>
      <c r="E394" s="39" t="s">
        <v>4490</v>
      </c>
    </row>
    <row r="395" spans="1:5" ht="12.75">
      <c r="A395" s="35" t="s">
        <v>57</v>
      </c>
      <c r="E395" s="40" t="s">
        <v>5</v>
      </c>
    </row>
    <row r="396" spans="1:5" ht="12.75">
      <c r="A396" t="s">
        <v>58</v>
      </c>
      <c r="E396" s="39" t="s">
        <v>5</v>
      </c>
    </row>
    <row r="397" spans="1:13" ht="12.75">
      <c r="A397" t="s">
        <v>47</v>
      </c>
      <c r="C397" s="31" t="s">
        <v>4491</v>
      </c>
      <c r="E397" s="33" t="s">
        <v>4351</v>
      </c>
      <c r="J397" s="32">
        <f>0</f>
      </c>
      <c s="32">
        <f>0</f>
      </c>
      <c s="32">
        <f>0+L398</f>
      </c>
      <c s="32">
        <f>0+M398</f>
      </c>
    </row>
    <row r="398" spans="1:16" ht="25.5">
      <c r="A398" t="s">
        <v>50</v>
      </c>
      <c s="34" t="s">
        <v>990</v>
      </c>
      <c s="34" t="s">
        <v>4492</v>
      </c>
      <c s="35" t="s">
        <v>5</v>
      </c>
      <c s="6" t="s">
        <v>4493</v>
      </c>
      <c s="36" t="s">
        <v>238</v>
      </c>
      <c s="37">
        <v>275</v>
      </c>
      <c s="36">
        <v>0</v>
      </c>
      <c s="36">
        <f>ROUND(G398*H398,6)</f>
      </c>
      <c r="L398" s="38">
        <v>0</v>
      </c>
      <c s="32">
        <f>ROUND(ROUND(L398,2)*ROUND(G398,3),2)</f>
      </c>
      <c s="36" t="s">
        <v>55</v>
      </c>
      <c>
        <f>(M398*21)/100</f>
      </c>
      <c t="s">
        <v>28</v>
      </c>
    </row>
    <row r="399" spans="1:5" ht="25.5">
      <c r="A399" s="35" t="s">
        <v>56</v>
      </c>
      <c r="E399" s="39" t="s">
        <v>4493</v>
      </c>
    </row>
    <row r="400" spans="1:5" ht="12.75">
      <c r="A400" s="35" t="s">
        <v>57</v>
      </c>
      <c r="E400" s="40" t="s">
        <v>5</v>
      </c>
    </row>
    <row r="401" spans="1:5" ht="12.75">
      <c r="A401" t="s">
        <v>58</v>
      </c>
      <c r="E401" s="39" t="s">
        <v>5</v>
      </c>
    </row>
    <row r="402" spans="1:13" ht="12.75">
      <c r="A402" t="s">
        <v>47</v>
      </c>
      <c r="C402" s="31" t="s">
        <v>4494</v>
      </c>
      <c r="E402" s="33" t="s">
        <v>4361</v>
      </c>
      <c r="J402" s="32">
        <f>0</f>
      </c>
      <c s="32">
        <f>0</f>
      </c>
      <c s="32">
        <f>0+L403+L407+L411</f>
      </c>
      <c s="32">
        <f>0+M403+M407+M411</f>
      </c>
    </row>
    <row r="403" spans="1:16" ht="12.75">
      <c r="A403" t="s">
        <v>50</v>
      </c>
      <c s="34" t="s">
        <v>994</v>
      </c>
      <c s="34" t="s">
        <v>4495</v>
      </c>
      <c s="35" t="s">
        <v>5</v>
      </c>
      <c s="6" t="s">
        <v>4365</v>
      </c>
      <c s="36" t="s">
        <v>238</v>
      </c>
      <c s="37">
        <v>75</v>
      </c>
      <c s="36">
        <v>0</v>
      </c>
      <c s="36">
        <f>ROUND(G403*H403,6)</f>
      </c>
      <c r="L403" s="38">
        <v>0</v>
      </c>
      <c s="32">
        <f>ROUND(ROUND(L403,2)*ROUND(G403,3),2)</f>
      </c>
      <c s="36" t="s">
        <v>55</v>
      </c>
      <c>
        <f>(M403*21)/100</f>
      </c>
      <c t="s">
        <v>28</v>
      </c>
    </row>
    <row r="404" spans="1:5" ht="12.75">
      <c r="A404" s="35" t="s">
        <v>56</v>
      </c>
      <c r="E404" s="39" t="s">
        <v>4365</v>
      </c>
    </row>
    <row r="405" spans="1:5" ht="12.75">
      <c r="A405" s="35" t="s">
        <v>57</v>
      </c>
      <c r="E405" s="40" t="s">
        <v>5</v>
      </c>
    </row>
    <row r="406" spans="1:5" ht="12.75">
      <c r="A406" t="s">
        <v>58</v>
      </c>
      <c r="E406" s="39" t="s">
        <v>5</v>
      </c>
    </row>
    <row r="407" spans="1:16" ht="12.75">
      <c r="A407" t="s">
        <v>50</v>
      </c>
      <c s="34" t="s">
        <v>997</v>
      </c>
      <c s="34" t="s">
        <v>4496</v>
      </c>
      <c s="35" t="s">
        <v>5</v>
      </c>
      <c s="6" t="s">
        <v>4381</v>
      </c>
      <c s="36" t="s">
        <v>238</v>
      </c>
      <c s="37">
        <v>75</v>
      </c>
      <c s="36">
        <v>0</v>
      </c>
      <c s="36">
        <f>ROUND(G407*H407,6)</f>
      </c>
      <c r="L407" s="38">
        <v>0</v>
      </c>
      <c s="32">
        <f>ROUND(ROUND(L407,2)*ROUND(G407,3),2)</f>
      </c>
      <c s="36" t="s">
        <v>55</v>
      </c>
      <c>
        <f>(M407*21)/100</f>
      </c>
      <c t="s">
        <v>28</v>
      </c>
    </row>
    <row r="408" spans="1:5" ht="12.75">
      <c r="A408" s="35" t="s">
        <v>56</v>
      </c>
      <c r="E408" s="39" t="s">
        <v>4381</v>
      </c>
    </row>
    <row r="409" spans="1:5" ht="12.75">
      <c r="A409" s="35" t="s">
        <v>57</v>
      </c>
      <c r="E409" s="40" t="s">
        <v>5</v>
      </c>
    </row>
    <row r="410" spans="1:5" ht="12.75">
      <c r="A410" t="s">
        <v>58</v>
      </c>
      <c r="E410" s="39" t="s">
        <v>5</v>
      </c>
    </row>
    <row r="411" spans="1:16" ht="12.75">
      <c r="A411" t="s">
        <v>50</v>
      </c>
      <c s="34" t="s">
        <v>1000</v>
      </c>
      <c s="34" t="s">
        <v>4497</v>
      </c>
      <c s="35" t="s">
        <v>5</v>
      </c>
      <c s="6" t="s">
        <v>4388</v>
      </c>
      <c s="36" t="s">
        <v>4340</v>
      </c>
      <c s="37">
        <v>1</v>
      </c>
      <c s="36">
        <v>0</v>
      </c>
      <c s="36">
        <f>ROUND(G411*H411,6)</f>
      </c>
      <c r="L411" s="38">
        <v>0</v>
      </c>
      <c s="32">
        <f>ROUND(ROUND(L411,2)*ROUND(G411,3),2)</f>
      </c>
      <c s="36" t="s">
        <v>55</v>
      </c>
      <c>
        <f>(M411*21)/100</f>
      </c>
      <c t="s">
        <v>28</v>
      </c>
    </row>
    <row r="412" spans="1:5" ht="12.75">
      <c r="A412" s="35" t="s">
        <v>56</v>
      </c>
      <c r="E412" s="39" t="s">
        <v>4388</v>
      </c>
    </row>
    <row r="413" spans="1:5" ht="12.75">
      <c r="A413" s="35" t="s">
        <v>57</v>
      </c>
      <c r="E413" s="40" t="s">
        <v>5</v>
      </c>
    </row>
    <row r="414" spans="1:5" ht="12.75">
      <c r="A414" t="s">
        <v>58</v>
      </c>
      <c r="E414" s="39" t="s">
        <v>5</v>
      </c>
    </row>
    <row r="415" spans="1:13" ht="12.75">
      <c r="A415" t="s">
        <v>47</v>
      </c>
      <c r="C415" s="31" t="s">
        <v>4498</v>
      </c>
      <c r="E415" s="33" t="s">
        <v>67</v>
      </c>
      <c r="J415" s="32">
        <f>0</f>
      </c>
      <c s="32">
        <f>0</f>
      </c>
      <c s="32">
        <f>0+L416+L420+L424+L428</f>
      </c>
      <c s="32">
        <f>0+M416+M420+M424+M428</f>
      </c>
    </row>
    <row r="416" spans="1:16" ht="12.75">
      <c r="A416" t="s">
        <v>50</v>
      </c>
      <c s="34" t="s">
        <v>1005</v>
      </c>
      <c s="34" t="s">
        <v>4499</v>
      </c>
      <c s="35" t="s">
        <v>5</v>
      </c>
      <c s="6" t="s">
        <v>4500</v>
      </c>
      <c s="36" t="s">
        <v>54</v>
      </c>
      <c s="37">
        <v>1</v>
      </c>
      <c s="36">
        <v>0</v>
      </c>
      <c s="36">
        <f>ROUND(G416*H416,6)</f>
      </c>
      <c r="L416" s="38">
        <v>0</v>
      </c>
      <c s="32">
        <f>ROUND(ROUND(L416,2)*ROUND(G416,3),2)</f>
      </c>
      <c s="36" t="s">
        <v>55</v>
      </c>
      <c>
        <f>(M416*21)/100</f>
      </c>
      <c t="s">
        <v>28</v>
      </c>
    </row>
    <row r="417" spans="1:5" ht="12.75">
      <c r="A417" s="35" t="s">
        <v>56</v>
      </c>
      <c r="E417" s="39" t="s">
        <v>4500</v>
      </c>
    </row>
    <row r="418" spans="1:5" ht="12.75">
      <c r="A418" s="35" t="s">
        <v>57</v>
      </c>
      <c r="E418" s="40" t="s">
        <v>5</v>
      </c>
    </row>
    <row r="419" spans="1:5" ht="12.75">
      <c r="A419" t="s">
        <v>58</v>
      </c>
      <c r="E419" s="39" t="s">
        <v>5</v>
      </c>
    </row>
    <row r="420" spans="1:16" ht="12.75">
      <c r="A420" t="s">
        <v>50</v>
      </c>
      <c s="34" t="s">
        <v>1009</v>
      </c>
      <c s="34" t="s">
        <v>4501</v>
      </c>
      <c s="35" t="s">
        <v>5</v>
      </c>
      <c s="6" t="s">
        <v>4318</v>
      </c>
      <c s="36" t="s">
        <v>54</v>
      </c>
      <c s="37">
        <v>1</v>
      </c>
      <c s="36">
        <v>0</v>
      </c>
      <c s="36">
        <f>ROUND(G420*H420,6)</f>
      </c>
      <c r="L420" s="38">
        <v>0</v>
      </c>
      <c s="32">
        <f>ROUND(ROUND(L420,2)*ROUND(G420,3),2)</f>
      </c>
      <c s="36" t="s">
        <v>55</v>
      </c>
      <c>
        <f>(M420*21)/100</f>
      </c>
      <c t="s">
        <v>28</v>
      </c>
    </row>
    <row r="421" spans="1:5" ht="12.75">
      <c r="A421" s="35" t="s">
        <v>56</v>
      </c>
      <c r="E421" s="39" t="s">
        <v>4318</v>
      </c>
    </row>
    <row r="422" spans="1:5" ht="12.75">
      <c r="A422" s="35" t="s">
        <v>57</v>
      </c>
      <c r="E422" s="40" t="s">
        <v>5</v>
      </c>
    </row>
    <row r="423" spans="1:5" ht="12.75">
      <c r="A423" t="s">
        <v>58</v>
      </c>
      <c r="E423" s="39" t="s">
        <v>5</v>
      </c>
    </row>
    <row r="424" spans="1:16" ht="12.75">
      <c r="A424" t="s">
        <v>50</v>
      </c>
      <c s="34" t="s">
        <v>1013</v>
      </c>
      <c s="34" t="s">
        <v>4502</v>
      </c>
      <c s="35" t="s">
        <v>5</v>
      </c>
      <c s="6" t="s">
        <v>4320</v>
      </c>
      <c s="36" t="s">
        <v>54</v>
      </c>
      <c s="37">
        <v>1</v>
      </c>
      <c s="36">
        <v>0</v>
      </c>
      <c s="36">
        <f>ROUND(G424*H424,6)</f>
      </c>
      <c r="L424" s="38">
        <v>0</v>
      </c>
      <c s="32">
        <f>ROUND(ROUND(L424,2)*ROUND(G424,3),2)</f>
      </c>
      <c s="36" t="s">
        <v>55</v>
      </c>
      <c>
        <f>(M424*21)/100</f>
      </c>
      <c t="s">
        <v>28</v>
      </c>
    </row>
    <row r="425" spans="1:5" ht="12.75">
      <c r="A425" s="35" t="s">
        <v>56</v>
      </c>
      <c r="E425" s="39" t="s">
        <v>4320</v>
      </c>
    </row>
    <row r="426" spans="1:5" ht="12.75">
      <c r="A426" s="35" t="s">
        <v>57</v>
      </c>
      <c r="E426" s="40" t="s">
        <v>5</v>
      </c>
    </row>
    <row r="427" spans="1:5" ht="12.75">
      <c r="A427" t="s">
        <v>58</v>
      </c>
      <c r="E427" s="39" t="s">
        <v>5</v>
      </c>
    </row>
    <row r="428" spans="1:16" ht="12.75">
      <c r="A428" t="s">
        <v>50</v>
      </c>
      <c s="34" t="s">
        <v>1017</v>
      </c>
      <c s="34" t="s">
        <v>4503</v>
      </c>
      <c s="35" t="s">
        <v>5</v>
      </c>
      <c s="6" t="s">
        <v>4322</v>
      </c>
      <c s="36" t="s">
        <v>54</v>
      </c>
      <c s="37">
        <v>1</v>
      </c>
      <c s="36">
        <v>0</v>
      </c>
      <c s="36">
        <f>ROUND(G428*H428,6)</f>
      </c>
      <c r="L428" s="38">
        <v>0</v>
      </c>
      <c s="32">
        <f>ROUND(ROUND(L428,2)*ROUND(G428,3),2)</f>
      </c>
      <c s="36" t="s">
        <v>55</v>
      </c>
      <c>
        <f>(M428*21)/100</f>
      </c>
      <c t="s">
        <v>28</v>
      </c>
    </row>
    <row r="429" spans="1:5" ht="12.75">
      <c r="A429" s="35" t="s">
        <v>56</v>
      </c>
      <c r="E429" s="39" t="s">
        <v>4322</v>
      </c>
    </row>
    <row r="430" spans="1:5" ht="12.75">
      <c r="A430" s="35" t="s">
        <v>57</v>
      </c>
      <c r="E430" s="40" t="s">
        <v>5</v>
      </c>
    </row>
    <row r="431" spans="1:5" ht="12.75">
      <c r="A431" t="s">
        <v>58</v>
      </c>
      <c r="E431" s="39" t="s">
        <v>5</v>
      </c>
    </row>
    <row r="432" spans="1:13" ht="12.75">
      <c r="A432" t="s">
        <v>47</v>
      </c>
      <c r="C432" s="31" t="s">
        <v>4504</v>
      </c>
      <c r="E432" s="33" t="s">
        <v>4284</v>
      </c>
      <c r="J432" s="32">
        <f>0</f>
      </c>
      <c s="32">
        <f>0</f>
      </c>
      <c s="32">
        <f>0+L433+L437+L441+L445+L449+L453+L457</f>
      </c>
      <c s="32">
        <f>0+M433+M437+M441+M445+M449+M453+M457</f>
      </c>
    </row>
    <row r="433" spans="1:16" ht="12.75">
      <c r="A433" t="s">
        <v>50</v>
      </c>
      <c s="34" t="s">
        <v>1021</v>
      </c>
      <c s="34" t="s">
        <v>4505</v>
      </c>
      <c s="35" t="s">
        <v>5</v>
      </c>
      <c s="6" t="s">
        <v>4506</v>
      </c>
      <c s="36" t="s">
        <v>232</v>
      </c>
      <c s="37">
        <v>3</v>
      </c>
      <c s="36">
        <v>0</v>
      </c>
      <c s="36">
        <f>ROUND(G433*H433,6)</f>
      </c>
      <c r="L433" s="38">
        <v>0</v>
      </c>
      <c s="32">
        <f>ROUND(ROUND(L433,2)*ROUND(G433,3),2)</f>
      </c>
      <c s="36" t="s">
        <v>55</v>
      </c>
      <c>
        <f>(M433*21)/100</f>
      </c>
      <c t="s">
        <v>28</v>
      </c>
    </row>
    <row r="434" spans="1:5" ht="12.75">
      <c r="A434" s="35" t="s">
        <v>56</v>
      </c>
      <c r="E434" s="39" t="s">
        <v>4506</v>
      </c>
    </row>
    <row r="435" spans="1:5" ht="12.75">
      <c r="A435" s="35" t="s">
        <v>57</v>
      </c>
      <c r="E435" s="40" t="s">
        <v>5</v>
      </c>
    </row>
    <row r="436" spans="1:5" ht="12.75">
      <c r="A436" t="s">
        <v>58</v>
      </c>
      <c r="E436" s="39" t="s">
        <v>5</v>
      </c>
    </row>
    <row r="437" spans="1:16" ht="25.5">
      <c r="A437" t="s">
        <v>50</v>
      </c>
      <c s="34" t="s">
        <v>1025</v>
      </c>
      <c s="34" t="s">
        <v>4507</v>
      </c>
      <c s="35" t="s">
        <v>5</v>
      </c>
      <c s="6" t="s">
        <v>4508</v>
      </c>
      <c s="36" t="s">
        <v>232</v>
      </c>
      <c s="37">
        <v>6</v>
      </c>
      <c s="36">
        <v>0</v>
      </c>
      <c s="36">
        <f>ROUND(G437*H437,6)</f>
      </c>
      <c r="L437" s="38">
        <v>0</v>
      </c>
      <c s="32">
        <f>ROUND(ROUND(L437,2)*ROUND(G437,3),2)</f>
      </c>
      <c s="36" t="s">
        <v>55</v>
      </c>
      <c>
        <f>(M437*21)/100</f>
      </c>
      <c t="s">
        <v>28</v>
      </c>
    </row>
    <row r="438" spans="1:5" ht="51">
      <c r="A438" s="35" t="s">
        <v>56</v>
      </c>
      <c r="E438" s="39" t="s">
        <v>4509</v>
      </c>
    </row>
    <row r="439" spans="1:5" ht="12.75">
      <c r="A439" s="35" t="s">
        <v>57</v>
      </c>
      <c r="E439" s="40" t="s">
        <v>5</v>
      </c>
    </row>
    <row r="440" spans="1:5" ht="12.75">
      <c r="A440" t="s">
        <v>58</v>
      </c>
      <c r="E440" s="39" t="s">
        <v>5</v>
      </c>
    </row>
    <row r="441" spans="1:16" ht="25.5">
      <c r="A441" t="s">
        <v>50</v>
      </c>
      <c s="34" t="s">
        <v>1030</v>
      </c>
      <c s="34" t="s">
        <v>4510</v>
      </c>
      <c s="35" t="s">
        <v>5</v>
      </c>
      <c s="6" t="s">
        <v>4511</v>
      </c>
      <c s="36" t="s">
        <v>232</v>
      </c>
      <c s="37">
        <v>3</v>
      </c>
      <c s="36">
        <v>0</v>
      </c>
      <c s="36">
        <f>ROUND(G441*H441,6)</f>
      </c>
      <c r="L441" s="38">
        <v>0</v>
      </c>
      <c s="32">
        <f>ROUND(ROUND(L441,2)*ROUND(G441,3),2)</f>
      </c>
      <c s="36" t="s">
        <v>55</v>
      </c>
      <c>
        <f>(M441*21)/100</f>
      </c>
      <c t="s">
        <v>28</v>
      </c>
    </row>
    <row r="442" spans="1:5" ht="51">
      <c r="A442" s="35" t="s">
        <v>56</v>
      </c>
      <c r="E442" s="39" t="s">
        <v>4512</v>
      </c>
    </row>
    <row r="443" spans="1:5" ht="12.75">
      <c r="A443" s="35" t="s">
        <v>57</v>
      </c>
      <c r="E443" s="40" t="s">
        <v>5</v>
      </c>
    </row>
    <row r="444" spans="1:5" ht="12.75">
      <c r="A444" t="s">
        <v>58</v>
      </c>
      <c r="E444" s="39" t="s">
        <v>5</v>
      </c>
    </row>
    <row r="445" spans="1:16" ht="25.5">
      <c r="A445" t="s">
        <v>50</v>
      </c>
      <c s="34" t="s">
        <v>1033</v>
      </c>
      <c s="34" t="s">
        <v>4513</v>
      </c>
      <c s="35" t="s">
        <v>5</v>
      </c>
      <c s="6" t="s">
        <v>4514</v>
      </c>
      <c s="36" t="s">
        <v>232</v>
      </c>
      <c s="37">
        <v>3</v>
      </c>
      <c s="36">
        <v>0</v>
      </c>
      <c s="36">
        <f>ROUND(G445*H445,6)</f>
      </c>
      <c r="L445" s="38">
        <v>0</v>
      </c>
      <c s="32">
        <f>ROUND(ROUND(L445,2)*ROUND(G445,3),2)</f>
      </c>
      <c s="36" t="s">
        <v>55</v>
      </c>
      <c>
        <f>(M445*21)/100</f>
      </c>
      <c t="s">
        <v>28</v>
      </c>
    </row>
    <row r="446" spans="1:5" ht="51">
      <c r="A446" s="35" t="s">
        <v>56</v>
      </c>
      <c r="E446" s="39" t="s">
        <v>4515</v>
      </c>
    </row>
    <row r="447" spans="1:5" ht="12.75">
      <c r="A447" s="35" t="s">
        <v>57</v>
      </c>
      <c r="E447" s="40" t="s">
        <v>5</v>
      </c>
    </row>
    <row r="448" spans="1:5" ht="12.75">
      <c r="A448" t="s">
        <v>58</v>
      </c>
      <c r="E448" s="39" t="s">
        <v>5</v>
      </c>
    </row>
    <row r="449" spans="1:16" ht="12.75">
      <c r="A449" t="s">
        <v>50</v>
      </c>
      <c s="34" t="s">
        <v>1038</v>
      </c>
      <c s="34" t="s">
        <v>4516</v>
      </c>
      <c s="35" t="s">
        <v>5</v>
      </c>
      <c s="6" t="s">
        <v>4517</v>
      </c>
      <c s="36" t="s">
        <v>232</v>
      </c>
      <c s="37">
        <v>12</v>
      </c>
      <c s="36">
        <v>0</v>
      </c>
      <c s="36">
        <f>ROUND(G449*H449,6)</f>
      </c>
      <c r="L449" s="38">
        <v>0</v>
      </c>
      <c s="32">
        <f>ROUND(ROUND(L449,2)*ROUND(G449,3),2)</f>
      </c>
      <c s="36" t="s">
        <v>55</v>
      </c>
      <c>
        <f>(M449*21)/100</f>
      </c>
      <c t="s">
        <v>28</v>
      </c>
    </row>
    <row r="450" spans="1:5" ht="12.75">
      <c r="A450" s="35" t="s">
        <v>56</v>
      </c>
      <c r="E450" s="39" t="s">
        <v>4517</v>
      </c>
    </row>
    <row r="451" spans="1:5" ht="12.75">
      <c r="A451" s="35" t="s">
        <v>57</v>
      </c>
      <c r="E451" s="40" t="s">
        <v>5</v>
      </c>
    </row>
    <row r="452" spans="1:5" ht="12.75">
      <c r="A452" t="s">
        <v>58</v>
      </c>
      <c r="E452" s="39" t="s">
        <v>5</v>
      </c>
    </row>
    <row r="453" spans="1:16" ht="25.5">
      <c r="A453" t="s">
        <v>50</v>
      </c>
      <c s="34" t="s">
        <v>1042</v>
      </c>
      <c s="34" t="s">
        <v>4518</v>
      </c>
      <c s="35" t="s">
        <v>5</v>
      </c>
      <c s="6" t="s">
        <v>4488</v>
      </c>
      <c s="36" t="s">
        <v>232</v>
      </c>
      <c s="37">
        <v>1</v>
      </c>
      <c s="36">
        <v>0</v>
      </c>
      <c s="36">
        <f>ROUND(G453*H453,6)</f>
      </c>
      <c r="L453" s="38">
        <v>0</v>
      </c>
      <c s="32">
        <f>ROUND(ROUND(L453,2)*ROUND(G453,3),2)</f>
      </c>
      <c s="36" t="s">
        <v>55</v>
      </c>
      <c>
        <f>(M453*21)/100</f>
      </c>
      <c t="s">
        <v>28</v>
      </c>
    </row>
    <row r="454" spans="1:5" ht="25.5">
      <c r="A454" s="35" t="s">
        <v>56</v>
      </c>
      <c r="E454" s="39" t="s">
        <v>4488</v>
      </c>
    </row>
    <row r="455" spans="1:5" ht="12.75">
      <c r="A455" s="35" t="s">
        <v>57</v>
      </c>
      <c r="E455" s="40" t="s">
        <v>5</v>
      </c>
    </row>
    <row r="456" spans="1:5" ht="12.75">
      <c r="A456" t="s">
        <v>58</v>
      </c>
      <c r="E456" s="39" t="s">
        <v>5</v>
      </c>
    </row>
    <row r="457" spans="1:16" ht="12.75">
      <c r="A457" t="s">
        <v>50</v>
      </c>
      <c s="34" t="s">
        <v>1045</v>
      </c>
      <c s="34" t="s">
        <v>4519</v>
      </c>
      <c s="35" t="s">
        <v>5</v>
      </c>
      <c s="6" t="s">
        <v>4490</v>
      </c>
      <c s="36" t="s">
        <v>232</v>
      </c>
      <c s="37">
        <v>1</v>
      </c>
      <c s="36">
        <v>0</v>
      </c>
      <c s="36">
        <f>ROUND(G457*H457,6)</f>
      </c>
      <c r="L457" s="38">
        <v>0</v>
      </c>
      <c s="32">
        <f>ROUND(ROUND(L457,2)*ROUND(G457,3),2)</f>
      </c>
      <c s="36" t="s">
        <v>55</v>
      </c>
      <c>
        <f>(M457*21)/100</f>
      </c>
      <c t="s">
        <v>28</v>
      </c>
    </row>
    <row r="458" spans="1:5" ht="12.75">
      <c r="A458" s="35" t="s">
        <v>56</v>
      </c>
      <c r="E458" s="39" t="s">
        <v>4490</v>
      </c>
    </row>
    <row r="459" spans="1:5" ht="12.75">
      <c r="A459" s="35" t="s">
        <v>57</v>
      </c>
      <c r="E459" s="40" t="s">
        <v>5</v>
      </c>
    </row>
    <row r="460" spans="1:5" ht="12.75">
      <c r="A460" t="s">
        <v>58</v>
      </c>
      <c r="E460" s="39" t="s">
        <v>5</v>
      </c>
    </row>
    <row r="461" spans="1:13" ht="12.75">
      <c r="A461" t="s">
        <v>47</v>
      </c>
      <c r="C461" s="31" t="s">
        <v>4520</v>
      </c>
      <c r="E461" s="33" t="s">
        <v>4351</v>
      </c>
      <c r="J461" s="32">
        <f>0</f>
      </c>
      <c s="32">
        <f>0</f>
      </c>
      <c s="32">
        <f>0+L462+L466</f>
      </c>
      <c s="32">
        <f>0+M462+M466</f>
      </c>
    </row>
    <row r="462" spans="1:16" ht="25.5">
      <c r="A462" t="s">
        <v>50</v>
      </c>
      <c s="34" t="s">
        <v>1049</v>
      </c>
      <c s="34" t="s">
        <v>4521</v>
      </c>
      <c s="35" t="s">
        <v>5</v>
      </c>
      <c s="6" t="s">
        <v>4493</v>
      </c>
      <c s="36" t="s">
        <v>238</v>
      </c>
      <c s="37">
        <v>446</v>
      </c>
      <c s="36">
        <v>0</v>
      </c>
      <c s="36">
        <f>ROUND(G462*H462,6)</f>
      </c>
      <c r="L462" s="38">
        <v>0</v>
      </c>
      <c s="32">
        <f>ROUND(ROUND(L462,2)*ROUND(G462,3),2)</f>
      </c>
      <c s="36" t="s">
        <v>55</v>
      </c>
      <c>
        <f>(M462*21)/100</f>
      </c>
      <c t="s">
        <v>28</v>
      </c>
    </row>
    <row r="463" spans="1:5" ht="25.5">
      <c r="A463" s="35" t="s">
        <v>56</v>
      </c>
      <c r="E463" s="39" t="s">
        <v>4493</v>
      </c>
    </row>
    <row r="464" spans="1:5" ht="12.75">
      <c r="A464" s="35" t="s">
        <v>57</v>
      </c>
      <c r="E464" s="40" t="s">
        <v>5</v>
      </c>
    </row>
    <row r="465" spans="1:5" ht="12.75">
      <c r="A465" t="s">
        <v>58</v>
      </c>
      <c r="E465" s="39" t="s">
        <v>5</v>
      </c>
    </row>
    <row r="466" spans="1:16" ht="25.5">
      <c r="A466" t="s">
        <v>50</v>
      </c>
      <c s="34" t="s">
        <v>1053</v>
      </c>
      <c s="34" t="s">
        <v>4522</v>
      </c>
      <c s="35" t="s">
        <v>5</v>
      </c>
      <c s="6" t="s">
        <v>4523</v>
      </c>
      <c s="36" t="s">
        <v>238</v>
      </c>
      <c s="37">
        <v>132</v>
      </c>
      <c s="36">
        <v>0</v>
      </c>
      <c s="36">
        <f>ROUND(G466*H466,6)</f>
      </c>
      <c r="L466" s="38">
        <v>0</v>
      </c>
      <c s="32">
        <f>ROUND(ROUND(L466,2)*ROUND(G466,3),2)</f>
      </c>
      <c s="36" t="s">
        <v>55</v>
      </c>
      <c>
        <f>(M466*21)/100</f>
      </c>
      <c t="s">
        <v>28</v>
      </c>
    </row>
    <row r="467" spans="1:5" ht="25.5">
      <c r="A467" s="35" t="s">
        <v>56</v>
      </c>
      <c r="E467" s="39" t="s">
        <v>4523</v>
      </c>
    </row>
    <row r="468" spans="1:5" ht="12.75">
      <c r="A468" s="35" t="s">
        <v>57</v>
      </c>
      <c r="E468" s="40" t="s">
        <v>5</v>
      </c>
    </row>
    <row r="469" spans="1:5" ht="12.75">
      <c r="A469" t="s">
        <v>58</v>
      </c>
      <c r="E469" s="39" t="s">
        <v>5</v>
      </c>
    </row>
    <row r="470" spans="1:13" ht="12.75">
      <c r="A470" t="s">
        <v>47</v>
      </c>
      <c r="C470" s="31" t="s">
        <v>4524</v>
      </c>
      <c r="E470" s="33" t="s">
        <v>4361</v>
      </c>
      <c r="J470" s="32">
        <f>0</f>
      </c>
      <c s="32">
        <f>0</f>
      </c>
      <c s="32">
        <f>0+L471+L475+L479+L483</f>
      </c>
      <c s="32">
        <f>0+M471+M475+M479+M483</f>
      </c>
    </row>
    <row r="471" spans="1:16" ht="25.5">
      <c r="A471" t="s">
        <v>50</v>
      </c>
      <c s="34" t="s">
        <v>1059</v>
      </c>
      <c s="34" t="s">
        <v>4525</v>
      </c>
      <c s="35" t="s">
        <v>5</v>
      </c>
      <c s="6" t="s">
        <v>4363</v>
      </c>
      <c s="36" t="s">
        <v>238</v>
      </c>
      <c s="37">
        <v>55</v>
      </c>
      <c s="36">
        <v>0</v>
      </c>
      <c s="36">
        <f>ROUND(G471*H471,6)</f>
      </c>
      <c r="L471" s="38">
        <v>0</v>
      </c>
      <c s="32">
        <f>ROUND(ROUND(L471,2)*ROUND(G471,3),2)</f>
      </c>
      <c s="36" t="s">
        <v>55</v>
      </c>
      <c>
        <f>(M471*21)/100</f>
      </c>
      <c t="s">
        <v>28</v>
      </c>
    </row>
    <row r="472" spans="1:5" ht="25.5">
      <c r="A472" s="35" t="s">
        <v>56</v>
      </c>
      <c r="E472" s="39" t="s">
        <v>4363</v>
      </c>
    </row>
    <row r="473" spans="1:5" ht="12.75">
      <c r="A473" s="35" t="s">
        <v>57</v>
      </c>
      <c r="E473" s="40" t="s">
        <v>5</v>
      </c>
    </row>
    <row r="474" spans="1:5" ht="12.75">
      <c r="A474" t="s">
        <v>58</v>
      </c>
      <c r="E474" s="39" t="s">
        <v>5</v>
      </c>
    </row>
    <row r="475" spans="1:16" ht="12.75">
      <c r="A475" t="s">
        <v>50</v>
      </c>
      <c s="34" t="s">
        <v>1062</v>
      </c>
      <c s="34" t="s">
        <v>4526</v>
      </c>
      <c s="35" t="s">
        <v>5</v>
      </c>
      <c s="6" t="s">
        <v>4365</v>
      </c>
      <c s="36" t="s">
        <v>238</v>
      </c>
      <c s="37">
        <v>28.5</v>
      </c>
      <c s="36">
        <v>0</v>
      </c>
      <c s="36">
        <f>ROUND(G475*H475,6)</f>
      </c>
      <c r="L475" s="38">
        <v>0</v>
      </c>
      <c s="32">
        <f>ROUND(ROUND(L475,2)*ROUND(G475,3),2)</f>
      </c>
      <c s="36" t="s">
        <v>55</v>
      </c>
      <c>
        <f>(M475*21)/100</f>
      </c>
      <c t="s">
        <v>28</v>
      </c>
    </row>
    <row r="476" spans="1:5" ht="12.75">
      <c r="A476" s="35" t="s">
        <v>56</v>
      </c>
      <c r="E476" s="39" t="s">
        <v>4365</v>
      </c>
    </row>
    <row r="477" spans="1:5" ht="12.75">
      <c r="A477" s="35" t="s">
        <v>57</v>
      </c>
      <c r="E477" s="40" t="s">
        <v>5</v>
      </c>
    </row>
    <row r="478" spans="1:5" ht="12.75">
      <c r="A478" t="s">
        <v>58</v>
      </c>
      <c r="E478" s="39" t="s">
        <v>5</v>
      </c>
    </row>
    <row r="479" spans="1:16" ht="12.75">
      <c r="A479" t="s">
        <v>50</v>
      </c>
      <c s="34" t="s">
        <v>1065</v>
      </c>
      <c s="34" t="s">
        <v>4527</v>
      </c>
      <c s="35" t="s">
        <v>5</v>
      </c>
      <c s="6" t="s">
        <v>4381</v>
      </c>
      <c s="36" t="s">
        <v>238</v>
      </c>
      <c s="37">
        <v>28.5</v>
      </c>
      <c s="36">
        <v>0</v>
      </c>
      <c s="36">
        <f>ROUND(G479*H479,6)</f>
      </c>
      <c r="L479" s="38">
        <v>0</v>
      </c>
      <c s="32">
        <f>ROUND(ROUND(L479,2)*ROUND(G479,3),2)</f>
      </c>
      <c s="36" t="s">
        <v>55</v>
      </c>
      <c>
        <f>(M479*21)/100</f>
      </c>
      <c t="s">
        <v>28</v>
      </c>
    </row>
    <row r="480" spans="1:5" ht="12.75">
      <c r="A480" s="35" t="s">
        <v>56</v>
      </c>
      <c r="E480" s="39" t="s">
        <v>4381</v>
      </c>
    </row>
    <row r="481" spans="1:5" ht="12.75">
      <c r="A481" s="35" t="s">
        <v>57</v>
      </c>
      <c r="E481" s="40" t="s">
        <v>5</v>
      </c>
    </row>
    <row r="482" spans="1:5" ht="12.75">
      <c r="A482" t="s">
        <v>58</v>
      </c>
      <c r="E482" s="39" t="s">
        <v>5</v>
      </c>
    </row>
    <row r="483" spans="1:16" ht="12.75">
      <c r="A483" t="s">
        <v>50</v>
      </c>
      <c s="34" t="s">
        <v>1068</v>
      </c>
      <c s="34" t="s">
        <v>4528</v>
      </c>
      <c s="35" t="s">
        <v>5</v>
      </c>
      <c s="6" t="s">
        <v>4388</v>
      </c>
      <c s="36" t="s">
        <v>4340</v>
      </c>
      <c s="37">
        <v>1</v>
      </c>
      <c s="36">
        <v>0</v>
      </c>
      <c s="36">
        <f>ROUND(G483*H483,6)</f>
      </c>
      <c r="L483" s="38">
        <v>0</v>
      </c>
      <c s="32">
        <f>ROUND(ROUND(L483,2)*ROUND(G483,3),2)</f>
      </c>
      <c s="36" t="s">
        <v>55</v>
      </c>
      <c>
        <f>(M483*21)/100</f>
      </c>
      <c t="s">
        <v>28</v>
      </c>
    </row>
    <row r="484" spans="1:5" ht="12.75">
      <c r="A484" s="35" t="s">
        <v>56</v>
      </c>
      <c r="E484" s="39" t="s">
        <v>4388</v>
      </c>
    </row>
    <row r="485" spans="1:5" ht="12.75">
      <c r="A485" s="35" t="s">
        <v>57</v>
      </c>
      <c r="E485" s="40" t="s">
        <v>5</v>
      </c>
    </row>
    <row r="486" spans="1:5" ht="12.75">
      <c r="A486" t="s">
        <v>58</v>
      </c>
      <c r="E486" s="39" t="s">
        <v>5</v>
      </c>
    </row>
    <row r="487" spans="1:13" ht="12.75">
      <c r="A487" t="s">
        <v>47</v>
      </c>
      <c r="C487" s="31" t="s">
        <v>4529</v>
      </c>
      <c r="E487" s="33" t="s">
        <v>67</v>
      </c>
      <c r="J487" s="32">
        <f>0</f>
      </c>
      <c s="32">
        <f>0</f>
      </c>
      <c s="32">
        <f>0+L488+L492+L496+L500</f>
      </c>
      <c s="32">
        <f>0+M488+M492+M496+M500</f>
      </c>
    </row>
    <row r="488" spans="1:16" ht="12.75">
      <c r="A488" t="s">
        <v>50</v>
      </c>
      <c s="34" t="s">
        <v>1073</v>
      </c>
      <c s="34" t="s">
        <v>4530</v>
      </c>
      <c s="35" t="s">
        <v>5</v>
      </c>
      <c s="6" t="s">
        <v>4400</v>
      </c>
      <c s="36" t="s">
        <v>54</v>
      </c>
      <c s="37">
        <v>1</v>
      </c>
      <c s="36">
        <v>0</v>
      </c>
      <c s="36">
        <f>ROUND(G488*H488,6)</f>
      </c>
      <c r="L488" s="38">
        <v>0</v>
      </c>
      <c s="32">
        <f>ROUND(ROUND(L488,2)*ROUND(G488,3),2)</f>
      </c>
      <c s="36" t="s">
        <v>55</v>
      </c>
      <c>
        <f>(M488*21)/100</f>
      </c>
      <c t="s">
        <v>28</v>
      </c>
    </row>
    <row r="489" spans="1:5" ht="12.75">
      <c r="A489" s="35" t="s">
        <v>56</v>
      </c>
      <c r="E489" s="39" t="s">
        <v>4400</v>
      </c>
    </row>
    <row r="490" spans="1:5" ht="12.75">
      <c r="A490" s="35" t="s">
        <v>57</v>
      </c>
      <c r="E490" s="40" t="s">
        <v>5</v>
      </c>
    </row>
    <row r="491" spans="1:5" ht="12.75">
      <c r="A491" t="s">
        <v>58</v>
      </c>
      <c r="E491" s="39" t="s">
        <v>5</v>
      </c>
    </row>
    <row r="492" spans="1:16" ht="12.75">
      <c r="A492" t="s">
        <v>50</v>
      </c>
      <c s="34" t="s">
        <v>1076</v>
      </c>
      <c s="34" t="s">
        <v>4531</v>
      </c>
      <c s="35" t="s">
        <v>5</v>
      </c>
      <c s="6" t="s">
        <v>4318</v>
      </c>
      <c s="36" t="s">
        <v>54</v>
      </c>
      <c s="37">
        <v>1</v>
      </c>
      <c s="36">
        <v>0</v>
      </c>
      <c s="36">
        <f>ROUND(G492*H492,6)</f>
      </c>
      <c r="L492" s="38">
        <v>0</v>
      </c>
      <c s="32">
        <f>ROUND(ROUND(L492,2)*ROUND(G492,3),2)</f>
      </c>
      <c s="36" t="s">
        <v>55</v>
      </c>
      <c>
        <f>(M492*21)/100</f>
      </c>
      <c t="s">
        <v>28</v>
      </c>
    </row>
    <row r="493" spans="1:5" ht="12.75">
      <c r="A493" s="35" t="s">
        <v>56</v>
      </c>
      <c r="E493" s="39" t="s">
        <v>4318</v>
      </c>
    </row>
    <row r="494" spans="1:5" ht="12.75">
      <c r="A494" s="35" t="s">
        <v>57</v>
      </c>
      <c r="E494" s="40" t="s">
        <v>5</v>
      </c>
    </row>
    <row r="495" spans="1:5" ht="12.75">
      <c r="A495" t="s">
        <v>58</v>
      </c>
      <c r="E495" s="39" t="s">
        <v>5</v>
      </c>
    </row>
    <row r="496" spans="1:16" ht="12.75">
      <c r="A496" t="s">
        <v>50</v>
      </c>
      <c s="34" t="s">
        <v>1082</v>
      </c>
      <c s="34" t="s">
        <v>4532</v>
      </c>
      <c s="35" t="s">
        <v>5</v>
      </c>
      <c s="6" t="s">
        <v>4320</v>
      </c>
      <c s="36" t="s">
        <v>54</v>
      </c>
      <c s="37">
        <v>1</v>
      </c>
      <c s="36">
        <v>0</v>
      </c>
      <c s="36">
        <f>ROUND(G496*H496,6)</f>
      </c>
      <c r="L496" s="38">
        <v>0</v>
      </c>
      <c s="32">
        <f>ROUND(ROUND(L496,2)*ROUND(G496,3),2)</f>
      </c>
      <c s="36" t="s">
        <v>55</v>
      </c>
      <c>
        <f>(M496*21)/100</f>
      </c>
      <c t="s">
        <v>28</v>
      </c>
    </row>
    <row r="497" spans="1:5" ht="12.75">
      <c r="A497" s="35" t="s">
        <v>56</v>
      </c>
      <c r="E497" s="39" t="s">
        <v>4320</v>
      </c>
    </row>
    <row r="498" spans="1:5" ht="12.75">
      <c r="A498" s="35" t="s">
        <v>57</v>
      </c>
      <c r="E498" s="40" t="s">
        <v>5</v>
      </c>
    </row>
    <row r="499" spans="1:5" ht="12.75">
      <c r="A499" t="s">
        <v>58</v>
      </c>
      <c r="E499" s="39" t="s">
        <v>5</v>
      </c>
    </row>
    <row r="500" spans="1:16" ht="12.75">
      <c r="A500" t="s">
        <v>50</v>
      </c>
      <c s="34" t="s">
        <v>1088</v>
      </c>
      <c s="34" t="s">
        <v>4533</v>
      </c>
      <c s="35" t="s">
        <v>5</v>
      </c>
      <c s="6" t="s">
        <v>4322</v>
      </c>
      <c s="36" t="s">
        <v>54</v>
      </c>
      <c s="37">
        <v>1</v>
      </c>
      <c s="36">
        <v>0</v>
      </c>
      <c s="36">
        <f>ROUND(G500*H500,6)</f>
      </c>
      <c r="L500" s="38">
        <v>0</v>
      </c>
      <c s="32">
        <f>ROUND(ROUND(L500,2)*ROUND(G500,3),2)</f>
      </c>
      <c s="36" t="s">
        <v>55</v>
      </c>
      <c>
        <f>(M500*21)/100</f>
      </c>
      <c t="s">
        <v>28</v>
      </c>
    </row>
    <row r="501" spans="1:5" ht="12.75">
      <c r="A501" s="35" t="s">
        <v>56</v>
      </c>
      <c r="E501" s="39" t="s">
        <v>4322</v>
      </c>
    </row>
    <row r="502" spans="1:5" ht="12.75">
      <c r="A502" s="35" t="s">
        <v>57</v>
      </c>
      <c r="E502" s="40" t="s">
        <v>5</v>
      </c>
    </row>
    <row r="503" spans="1:5" ht="12.75">
      <c r="A503" t="s">
        <v>58</v>
      </c>
      <c r="E503" s="39" t="s">
        <v>5</v>
      </c>
    </row>
    <row r="504" spans="1:13" ht="12.75">
      <c r="A504" t="s">
        <v>47</v>
      </c>
      <c r="C504" s="31" t="s">
        <v>4534</v>
      </c>
      <c r="E504" s="33" t="s">
        <v>4284</v>
      </c>
      <c r="J504" s="32">
        <f>0</f>
      </c>
      <c s="32">
        <f>0</f>
      </c>
      <c s="32">
        <f>0+L505+L509+L513+L517+L521+L525+L529+L533+L537+L541+L545+L549+L553+L557+L561+L565+L569+L573+L577+L581+L585+L589+L593+L597+L601+L605+L609</f>
      </c>
      <c s="32">
        <f>0+M505+M509+M513+M517+M521+M525+M529+M533+M537+M541+M545+M549+M553+M557+M561+M565+M569+M573+M577+M581+M585+M589+M593+M597+M601+M605+M609</f>
      </c>
    </row>
    <row r="505" spans="1:16" ht="25.5">
      <c r="A505" t="s">
        <v>50</v>
      </c>
      <c s="34" t="s">
        <v>169</v>
      </c>
      <c s="34" t="s">
        <v>4535</v>
      </c>
      <c s="35" t="s">
        <v>5</v>
      </c>
      <c s="6" t="s">
        <v>4536</v>
      </c>
      <c s="36" t="s">
        <v>54</v>
      </c>
      <c s="37">
        <v>1</v>
      </c>
      <c s="36">
        <v>0</v>
      </c>
      <c s="36">
        <f>ROUND(G505*H505,6)</f>
      </c>
      <c r="L505" s="38">
        <v>0</v>
      </c>
      <c s="32">
        <f>ROUND(ROUND(L505,2)*ROUND(G505,3),2)</f>
      </c>
      <c s="36" t="s">
        <v>55</v>
      </c>
      <c>
        <f>(M505*21)/100</f>
      </c>
      <c t="s">
        <v>28</v>
      </c>
    </row>
    <row r="506" spans="1:5" ht="25.5">
      <c r="A506" s="35" t="s">
        <v>56</v>
      </c>
      <c r="E506" s="39" t="s">
        <v>4536</v>
      </c>
    </row>
    <row r="507" spans="1:5" ht="12.75">
      <c r="A507" s="35" t="s">
        <v>57</v>
      </c>
      <c r="E507" s="40" t="s">
        <v>5</v>
      </c>
    </row>
    <row r="508" spans="1:5" ht="12.75">
      <c r="A508" t="s">
        <v>58</v>
      </c>
      <c r="E508" s="39" t="s">
        <v>5</v>
      </c>
    </row>
    <row r="509" spans="1:16" ht="25.5">
      <c r="A509" t="s">
        <v>50</v>
      </c>
      <c s="34" t="s">
        <v>175</v>
      </c>
      <c s="34" t="s">
        <v>4537</v>
      </c>
      <c s="35" t="s">
        <v>5</v>
      </c>
      <c s="6" t="s">
        <v>4538</v>
      </c>
      <c s="36" t="s">
        <v>232</v>
      </c>
      <c s="37">
        <v>9</v>
      </c>
      <c s="36">
        <v>0</v>
      </c>
      <c s="36">
        <f>ROUND(G509*H509,6)</f>
      </c>
      <c r="L509" s="38">
        <v>0</v>
      </c>
      <c s="32">
        <f>ROUND(ROUND(L509,2)*ROUND(G509,3),2)</f>
      </c>
      <c s="36" t="s">
        <v>55</v>
      </c>
      <c>
        <f>(M509*21)/100</f>
      </c>
      <c t="s">
        <v>28</v>
      </c>
    </row>
    <row r="510" spans="1:5" ht="25.5">
      <c r="A510" s="35" t="s">
        <v>56</v>
      </c>
      <c r="E510" s="39" t="s">
        <v>4538</v>
      </c>
    </row>
    <row r="511" spans="1:5" ht="12.75">
      <c r="A511" s="35" t="s">
        <v>57</v>
      </c>
      <c r="E511" s="40" t="s">
        <v>5</v>
      </c>
    </row>
    <row r="512" spans="1:5" ht="12.75">
      <c r="A512" t="s">
        <v>58</v>
      </c>
      <c r="E512" s="39" t="s">
        <v>5</v>
      </c>
    </row>
    <row r="513" spans="1:16" ht="12.75">
      <c r="A513" t="s">
        <v>50</v>
      </c>
      <c s="34" t="s">
        <v>180</v>
      </c>
      <c s="34" t="s">
        <v>4539</v>
      </c>
      <c s="35" t="s">
        <v>5</v>
      </c>
      <c s="6" t="s">
        <v>4540</v>
      </c>
      <c s="36" t="s">
        <v>232</v>
      </c>
      <c s="37">
        <v>9</v>
      </c>
      <c s="36">
        <v>0</v>
      </c>
      <c s="36">
        <f>ROUND(G513*H513,6)</f>
      </c>
      <c r="L513" s="38">
        <v>0</v>
      </c>
      <c s="32">
        <f>ROUND(ROUND(L513,2)*ROUND(G513,3),2)</f>
      </c>
      <c s="36" t="s">
        <v>55</v>
      </c>
      <c>
        <f>(M513*21)/100</f>
      </c>
      <c t="s">
        <v>28</v>
      </c>
    </row>
    <row r="514" spans="1:5" ht="12.75">
      <c r="A514" s="35" t="s">
        <v>56</v>
      </c>
      <c r="E514" s="39" t="s">
        <v>4540</v>
      </c>
    </row>
    <row r="515" spans="1:5" ht="12.75">
      <c r="A515" s="35" t="s">
        <v>57</v>
      </c>
      <c r="E515" s="40" t="s">
        <v>5</v>
      </c>
    </row>
    <row r="516" spans="1:5" ht="12.75">
      <c r="A516" t="s">
        <v>58</v>
      </c>
      <c r="E516" s="39" t="s">
        <v>5</v>
      </c>
    </row>
    <row r="517" spans="1:16" ht="12.75">
      <c r="A517" t="s">
        <v>50</v>
      </c>
      <c s="34" t="s">
        <v>185</v>
      </c>
      <c s="34" t="s">
        <v>4541</v>
      </c>
      <c s="35" t="s">
        <v>5</v>
      </c>
      <c s="6" t="s">
        <v>4542</v>
      </c>
      <c s="36" t="s">
        <v>232</v>
      </c>
      <c s="37">
        <v>13</v>
      </c>
      <c s="36">
        <v>0</v>
      </c>
      <c s="36">
        <f>ROUND(G517*H517,6)</f>
      </c>
      <c r="L517" s="38">
        <v>0</v>
      </c>
      <c s="32">
        <f>ROUND(ROUND(L517,2)*ROUND(G517,3),2)</f>
      </c>
      <c s="36" t="s">
        <v>55</v>
      </c>
      <c>
        <f>(M517*21)/100</f>
      </c>
      <c t="s">
        <v>28</v>
      </c>
    </row>
    <row r="518" spans="1:5" ht="12.75">
      <c r="A518" s="35" t="s">
        <v>56</v>
      </c>
      <c r="E518" s="39" t="s">
        <v>4542</v>
      </c>
    </row>
    <row r="519" spans="1:5" ht="12.75">
      <c r="A519" s="35" t="s">
        <v>57</v>
      </c>
      <c r="E519" s="40" t="s">
        <v>5</v>
      </c>
    </row>
    <row r="520" spans="1:5" ht="12.75">
      <c r="A520" t="s">
        <v>58</v>
      </c>
      <c r="E520" s="39" t="s">
        <v>5</v>
      </c>
    </row>
    <row r="521" spans="1:16" ht="12.75">
      <c r="A521" t="s">
        <v>50</v>
      </c>
      <c s="34" t="s">
        <v>190</v>
      </c>
      <c s="34" t="s">
        <v>4543</v>
      </c>
      <c s="35" t="s">
        <v>5</v>
      </c>
      <c s="6" t="s">
        <v>4544</v>
      </c>
      <c s="36" t="s">
        <v>232</v>
      </c>
      <c s="37">
        <v>14</v>
      </c>
      <c s="36">
        <v>0</v>
      </c>
      <c s="36">
        <f>ROUND(G521*H521,6)</f>
      </c>
      <c r="L521" s="38">
        <v>0</v>
      </c>
      <c s="32">
        <f>ROUND(ROUND(L521,2)*ROUND(G521,3),2)</f>
      </c>
      <c s="36" t="s">
        <v>55</v>
      </c>
      <c>
        <f>(M521*21)/100</f>
      </c>
      <c t="s">
        <v>28</v>
      </c>
    </row>
    <row r="522" spans="1:5" ht="12.75">
      <c r="A522" s="35" t="s">
        <v>56</v>
      </c>
      <c r="E522" s="39" t="s">
        <v>4544</v>
      </c>
    </row>
    <row r="523" spans="1:5" ht="12.75">
      <c r="A523" s="35" t="s">
        <v>57</v>
      </c>
      <c r="E523" s="40" t="s">
        <v>5</v>
      </c>
    </row>
    <row r="524" spans="1:5" ht="12.75">
      <c r="A524" t="s">
        <v>58</v>
      </c>
      <c r="E524" s="39" t="s">
        <v>5</v>
      </c>
    </row>
    <row r="525" spans="1:16" ht="12.75">
      <c r="A525" t="s">
        <v>50</v>
      </c>
      <c s="34" t="s">
        <v>195</v>
      </c>
      <c s="34" t="s">
        <v>4545</v>
      </c>
      <c s="35" t="s">
        <v>5</v>
      </c>
      <c s="6" t="s">
        <v>4546</v>
      </c>
      <c s="36" t="s">
        <v>232</v>
      </c>
      <c s="37">
        <v>9</v>
      </c>
      <c s="36">
        <v>0</v>
      </c>
      <c s="36">
        <f>ROUND(G525*H525,6)</f>
      </c>
      <c r="L525" s="38">
        <v>0</v>
      </c>
      <c s="32">
        <f>ROUND(ROUND(L525,2)*ROUND(G525,3),2)</f>
      </c>
      <c s="36" t="s">
        <v>55</v>
      </c>
      <c>
        <f>(M525*21)/100</f>
      </c>
      <c t="s">
        <v>28</v>
      </c>
    </row>
    <row r="526" spans="1:5" ht="12.75">
      <c r="A526" s="35" t="s">
        <v>56</v>
      </c>
      <c r="E526" s="39" t="s">
        <v>4546</v>
      </c>
    </row>
    <row r="527" spans="1:5" ht="12.75">
      <c r="A527" s="35" t="s">
        <v>57</v>
      </c>
      <c r="E527" s="40" t="s">
        <v>5</v>
      </c>
    </row>
    <row r="528" spans="1:5" ht="12.75">
      <c r="A528" t="s">
        <v>58</v>
      </c>
      <c r="E528" s="39" t="s">
        <v>5</v>
      </c>
    </row>
    <row r="529" spans="1:16" ht="12.75">
      <c r="A529" t="s">
        <v>50</v>
      </c>
      <c s="34" t="s">
        <v>199</v>
      </c>
      <c s="34" t="s">
        <v>4547</v>
      </c>
      <c s="35" t="s">
        <v>5</v>
      </c>
      <c s="6" t="s">
        <v>4548</v>
      </c>
      <c s="36" t="s">
        <v>4384</v>
      </c>
      <c s="37">
        <v>1</v>
      </c>
      <c s="36">
        <v>0</v>
      </c>
      <c s="36">
        <f>ROUND(G529*H529,6)</f>
      </c>
      <c r="L529" s="38">
        <v>0</v>
      </c>
      <c s="32">
        <f>ROUND(ROUND(L529,2)*ROUND(G529,3),2)</f>
      </c>
      <c s="36" t="s">
        <v>55</v>
      </c>
      <c>
        <f>(M529*21)/100</f>
      </c>
      <c t="s">
        <v>28</v>
      </c>
    </row>
    <row r="530" spans="1:5" ht="12.75">
      <c r="A530" s="35" t="s">
        <v>56</v>
      </c>
      <c r="E530" s="39" t="s">
        <v>4548</v>
      </c>
    </row>
    <row r="531" spans="1:5" ht="12.75">
      <c r="A531" s="35" t="s">
        <v>57</v>
      </c>
      <c r="E531" s="40" t="s">
        <v>5</v>
      </c>
    </row>
    <row r="532" spans="1:5" ht="12.75">
      <c r="A532" t="s">
        <v>58</v>
      </c>
      <c r="E532" s="39" t="s">
        <v>5</v>
      </c>
    </row>
    <row r="533" spans="1:16" ht="38.25">
      <c r="A533" t="s">
        <v>50</v>
      </c>
      <c s="34" t="s">
        <v>204</v>
      </c>
      <c s="34" t="s">
        <v>4549</v>
      </c>
      <c s="35" t="s">
        <v>5</v>
      </c>
      <c s="6" t="s">
        <v>4550</v>
      </c>
      <c s="36" t="s">
        <v>232</v>
      </c>
      <c s="37">
        <v>1</v>
      </c>
      <c s="36">
        <v>0</v>
      </c>
      <c s="36">
        <f>ROUND(G533*H533,6)</f>
      </c>
      <c r="L533" s="38">
        <v>0</v>
      </c>
      <c s="32">
        <f>ROUND(ROUND(L533,2)*ROUND(G533,3),2)</f>
      </c>
      <c s="36" t="s">
        <v>55</v>
      </c>
      <c>
        <f>(M533*21)/100</f>
      </c>
      <c t="s">
        <v>28</v>
      </c>
    </row>
    <row r="534" spans="1:5" ht="38.25">
      <c r="A534" s="35" t="s">
        <v>56</v>
      </c>
      <c r="E534" s="39" t="s">
        <v>4551</v>
      </c>
    </row>
    <row r="535" spans="1:5" ht="12.75">
      <c r="A535" s="35" t="s">
        <v>57</v>
      </c>
      <c r="E535" s="40" t="s">
        <v>5</v>
      </c>
    </row>
    <row r="536" spans="1:5" ht="12.75">
      <c r="A536" t="s">
        <v>58</v>
      </c>
      <c r="E536" s="39" t="s">
        <v>5</v>
      </c>
    </row>
    <row r="537" spans="1:16" ht="25.5">
      <c r="A537" t="s">
        <v>50</v>
      </c>
      <c s="34" t="s">
        <v>211</v>
      </c>
      <c s="34" t="s">
        <v>4552</v>
      </c>
      <c s="35" t="s">
        <v>5</v>
      </c>
      <c s="6" t="s">
        <v>4553</v>
      </c>
      <c s="36" t="s">
        <v>232</v>
      </c>
      <c s="37">
        <v>4</v>
      </c>
      <c s="36">
        <v>0</v>
      </c>
      <c s="36">
        <f>ROUND(G537*H537,6)</f>
      </c>
      <c r="L537" s="38">
        <v>0</v>
      </c>
      <c s="32">
        <f>ROUND(ROUND(L537,2)*ROUND(G537,3),2)</f>
      </c>
      <c s="36" t="s">
        <v>55</v>
      </c>
      <c>
        <f>(M537*21)/100</f>
      </c>
      <c t="s">
        <v>28</v>
      </c>
    </row>
    <row r="538" spans="1:5" ht="25.5">
      <c r="A538" s="35" t="s">
        <v>56</v>
      </c>
      <c r="E538" s="39" t="s">
        <v>4553</v>
      </c>
    </row>
    <row r="539" spans="1:5" ht="12.75">
      <c r="A539" s="35" t="s">
        <v>57</v>
      </c>
      <c r="E539" s="40" t="s">
        <v>5</v>
      </c>
    </row>
    <row r="540" spans="1:5" ht="12.75">
      <c r="A540" t="s">
        <v>58</v>
      </c>
      <c r="E540" s="39" t="s">
        <v>5</v>
      </c>
    </row>
    <row r="541" spans="1:16" ht="25.5">
      <c r="A541" t="s">
        <v>50</v>
      </c>
      <c s="34" t="s">
        <v>216</v>
      </c>
      <c s="34" t="s">
        <v>4554</v>
      </c>
      <c s="35" t="s">
        <v>5</v>
      </c>
      <c s="6" t="s">
        <v>4555</v>
      </c>
      <c s="36" t="s">
        <v>232</v>
      </c>
      <c s="37">
        <v>1</v>
      </c>
      <c s="36">
        <v>0</v>
      </c>
      <c s="36">
        <f>ROUND(G541*H541,6)</f>
      </c>
      <c r="L541" s="38">
        <v>0</v>
      </c>
      <c s="32">
        <f>ROUND(ROUND(L541,2)*ROUND(G541,3),2)</f>
      </c>
      <c s="36" t="s">
        <v>55</v>
      </c>
      <c>
        <f>(M541*21)/100</f>
      </c>
      <c t="s">
        <v>28</v>
      </c>
    </row>
    <row r="542" spans="1:5" ht="38.25">
      <c r="A542" s="35" t="s">
        <v>56</v>
      </c>
      <c r="E542" s="39" t="s">
        <v>4556</v>
      </c>
    </row>
    <row r="543" spans="1:5" ht="12.75">
      <c r="A543" s="35" t="s">
        <v>57</v>
      </c>
      <c r="E543" s="40" t="s">
        <v>5</v>
      </c>
    </row>
    <row r="544" spans="1:5" ht="12.75">
      <c r="A544" t="s">
        <v>58</v>
      </c>
      <c r="E544" s="39" t="s">
        <v>5</v>
      </c>
    </row>
    <row r="545" spans="1:16" ht="12.75">
      <c r="A545" t="s">
        <v>50</v>
      </c>
      <c s="34" t="s">
        <v>219</v>
      </c>
      <c s="34" t="s">
        <v>4557</v>
      </c>
      <c s="35" t="s">
        <v>5</v>
      </c>
      <c s="6" t="s">
        <v>4558</v>
      </c>
      <c s="36" t="s">
        <v>232</v>
      </c>
      <c s="37">
        <v>1</v>
      </c>
      <c s="36">
        <v>0</v>
      </c>
      <c s="36">
        <f>ROUND(G545*H545,6)</f>
      </c>
      <c r="L545" s="38">
        <v>0</v>
      </c>
      <c s="32">
        <f>ROUND(ROUND(L545,2)*ROUND(G545,3),2)</f>
      </c>
      <c s="36" t="s">
        <v>55</v>
      </c>
      <c>
        <f>(M545*21)/100</f>
      </c>
      <c t="s">
        <v>28</v>
      </c>
    </row>
    <row r="546" spans="1:5" ht="12.75">
      <c r="A546" s="35" t="s">
        <v>56</v>
      </c>
      <c r="E546" s="39" t="s">
        <v>4558</v>
      </c>
    </row>
    <row r="547" spans="1:5" ht="12.75">
      <c r="A547" s="35" t="s">
        <v>57</v>
      </c>
      <c r="E547" s="40" t="s">
        <v>5</v>
      </c>
    </row>
    <row r="548" spans="1:5" ht="12.75">
      <c r="A548" t="s">
        <v>58</v>
      </c>
      <c r="E548" s="39" t="s">
        <v>5</v>
      </c>
    </row>
    <row r="549" spans="1:16" ht="12.75">
      <c r="A549" t="s">
        <v>50</v>
      </c>
      <c s="34" t="s">
        <v>224</v>
      </c>
      <c s="34" t="s">
        <v>4559</v>
      </c>
      <c s="35" t="s">
        <v>5</v>
      </c>
      <c s="6" t="s">
        <v>4560</v>
      </c>
      <c s="36" t="s">
        <v>232</v>
      </c>
      <c s="37">
        <v>1</v>
      </c>
      <c s="36">
        <v>0</v>
      </c>
      <c s="36">
        <f>ROUND(G549*H549,6)</f>
      </c>
      <c r="L549" s="38">
        <v>0</v>
      </c>
      <c s="32">
        <f>ROUND(ROUND(L549,2)*ROUND(G549,3),2)</f>
      </c>
      <c s="36" t="s">
        <v>55</v>
      </c>
      <c>
        <f>(M549*21)/100</f>
      </c>
      <c t="s">
        <v>28</v>
      </c>
    </row>
    <row r="550" spans="1:5" ht="12.75">
      <c r="A550" s="35" t="s">
        <v>56</v>
      </c>
      <c r="E550" s="39" t="s">
        <v>4560</v>
      </c>
    </row>
    <row r="551" spans="1:5" ht="12.75">
      <c r="A551" s="35" t="s">
        <v>57</v>
      </c>
      <c r="E551" s="40" t="s">
        <v>5</v>
      </c>
    </row>
    <row r="552" spans="1:5" ht="12.75">
      <c r="A552" t="s">
        <v>58</v>
      </c>
      <c r="E552" s="39" t="s">
        <v>5</v>
      </c>
    </row>
    <row r="553" spans="1:16" ht="12.75">
      <c r="A553" t="s">
        <v>50</v>
      </c>
      <c s="34" t="s">
        <v>229</v>
      </c>
      <c s="34" t="s">
        <v>4561</v>
      </c>
      <c s="35" t="s">
        <v>5</v>
      </c>
      <c s="6" t="s">
        <v>4562</v>
      </c>
      <c s="36" t="s">
        <v>232</v>
      </c>
      <c s="37">
        <v>2</v>
      </c>
      <c s="36">
        <v>0</v>
      </c>
      <c s="36">
        <f>ROUND(G553*H553,6)</f>
      </c>
      <c r="L553" s="38">
        <v>0</v>
      </c>
      <c s="32">
        <f>ROUND(ROUND(L553,2)*ROUND(G553,3),2)</f>
      </c>
      <c s="36" t="s">
        <v>55</v>
      </c>
      <c>
        <f>(M553*21)/100</f>
      </c>
      <c t="s">
        <v>28</v>
      </c>
    </row>
    <row r="554" spans="1:5" ht="12.75">
      <c r="A554" s="35" t="s">
        <v>56</v>
      </c>
      <c r="E554" s="39" t="s">
        <v>4562</v>
      </c>
    </row>
    <row r="555" spans="1:5" ht="12.75">
      <c r="A555" s="35" t="s">
        <v>57</v>
      </c>
      <c r="E555" s="40" t="s">
        <v>5</v>
      </c>
    </row>
    <row r="556" spans="1:5" ht="12.75">
      <c r="A556" t="s">
        <v>58</v>
      </c>
      <c r="E556" s="39" t="s">
        <v>5</v>
      </c>
    </row>
    <row r="557" spans="1:16" ht="12.75">
      <c r="A557" t="s">
        <v>50</v>
      </c>
      <c s="34" t="s">
        <v>235</v>
      </c>
      <c s="34" t="s">
        <v>4563</v>
      </c>
      <c s="35" t="s">
        <v>5</v>
      </c>
      <c s="6" t="s">
        <v>4564</v>
      </c>
      <c s="36" t="s">
        <v>232</v>
      </c>
      <c s="37">
        <v>2</v>
      </c>
      <c s="36">
        <v>0</v>
      </c>
      <c s="36">
        <f>ROUND(G557*H557,6)</f>
      </c>
      <c r="L557" s="38">
        <v>0</v>
      </c>
      <c s="32">
        <f>ROUND(ROUND(L557,2)*ROUND(G557,3),2)</f>
      </c>
      <c s="36" t="s">
        <v>55</v>
      </c>
      <c>
        <f>(M557*21)/100</f>
      </c>
      <c t="s">
        <v>28</v>
      </c>
    </row>
    <row r="558" spans="1:5" ht="12.75">
      <c r="A558" s="35" t="s">
        <v>56</v>
      </c>
      <c r="E558" s="39" t="s">
        <v>4564</v>
      </c>
    </row>
    <row r="559" spans="1:5" ht="12.75">
      <c r="A559" s="35" t="s">
        <v>57</v>
      </c>
      <c r="E559" s="40" t="s">
        <v>5</v>
      </c>
    </row>
    <row r="560" spans="1:5" ht="12.75">
      <c r="A560" t="s">
        <v>58</v>
      </c>
      <c r="E560" s="39" t="s">
        <v>5</v>
      </c>
    </row>
    <row r="561" spans="1:16" ht="12.75">
      <c r="A561" t="s">
        <v>50</v>
      </c>
      <c s="34" t="s">
        <v>240</v>
      </c>
      <c s="34" t="s">
        <v>4565</v>
      </c>
      <c s="35" t="s">
        <v>5</v>
      </c>
      <c s="6" t="s">
        <v>4566</v>
      </c>
      <c s="36" t="s">
        <v>232</v>
      </c>
      <c s="37">
        <v>1</v>
      </c>
      <c s="36">
        <v>0</v>
      </c>
      <c s="36">
        <f>ROUND(G561*H561,6)</f>
      </c>
      <c r="L561" s="38">
        <v>0</v>
      </c>
      <c s="32">
        <f>ROUND(ROUND(L561,2)*ROUND(G561,3),2)</f>
      </c>
      <c s="36" t="s">
        <v>55</v>
      </c>
      <c>
        <f>(M561*21)/100</f>
      </c>
      <c t="s">
        <v>28</v>
      </c>
    </row>
    <row r="562" spans="1:5" ht="12.75">
      <c r="A562" s="35" t="s">
        <v>56</v>
      </c>
      <c r="E562" s="39" t="s">
        <v>4566</v>
      </c>
    </row>
    <row r="563" spans="1:5" ht="12.75">
      <c r="A563" s="35" t="s">
        <v>57</v>
      </c>
      <c r="E563" s="40" t="s">
        <v>5</v>
      </c>
    </row>
    <row r="564" spans="1:5" ht="12.75">
      <c r="A564" t="s">
        <v>58</v>
      </c>
      <c r="E564" s="39" t="s">
        <v>5</v>
      </c>
    </row>
    <row r="565" spans="1:16" ht="12.75">
      <c r="A565" t="s">
        <v>50</v>
      </c>
      <c s="34" t="s">
        <v>244</v>
      </c>
      <c s="34" t="s">
        <v>4567</v>
      </c>
      <c s="35" t="s">
        <v>5</v>
      </c>
      <c s="6" t="s">
        <v>4568</v>
      </c>
      <c s="36" t="s">
        <v>232</v>
      </c>
      <c s="37">
        <v>1</v>
      </c>
      <c s="36">
        <v>0</v>
      </c>
      <c s="36">
        <f>ROUND(G565*H565,6)</f>
      </c>
      <c r="L565" s="38">
        <v>0</v>
      </c>
      <c s="32">
        <f>ROUND(ROUND(L565,2)*ROUND(G565,3),2)</f>
      </c>
      <c s="36" t="s">
        <v>55</v>
      </c>
      <c>
        <f>(M565*21)/100</f>
      </c>
      <c t="s">
        <v>28</v>
      </c>
    </row>
    <row r="566" spans="1:5" ht="12.75">
      <c r="A566" s="35" t="s">
        <v>56</v>
      </c>
      <c r="E566" s="39" t="s">
        <v>4568</v>
      </c>
    </row>
    <row r="567" spans="1:5" ht="12.75">
      <c r="A567" s="35" t="s">
        <v>57</v>
      </c>
      <c r="E567" s="40" t="s">
        <v>5</v>
      </c>
    </row>
    <row r="568" spans="1:5" ht="12.75">
      <c r="A568" t="s">
        <v>58</v>
      </c>
      <c r="E568" s="39" t="s">
        <v>5</v>
      </c>
    </row>
    <row r="569" spans="1:16" ht="25.5">
      <c r="A569" t="s">
        <v>50</v>
      </c>
      <c s="34" t="s">
        <v>247</v>
      </c>
      <c s="34" t="s">
        <v>4569</v>
      </c>
      <c s="35" t="s">
        <v>5</v>
      </c>
      <c s="6" t="s">
        <v>4570</v>
      </c>
      <c s="36" t="s">
        <v>232</v>
      </c>
      <c s="37">
        <v>2</v>
      </c>
      <c s="36">
        <v>0</v>
      </c>
      <c s="36">
        <f>ROUND(G569*H569,6)</f>
      </c>
      <c r="L569" s="38">
        <v>0</v>
      </c>
      <c s="32">
        <f>ROUND(ROUND(L569,2)*ROUND(G569,3),2)</f>
      </c>
      <c s="36" t="s">
        <v>55</v>
      </c>
      <c>
        <f>(M569*21)/100</f>
      </c>
      <c t="s">
        <v>28</v>
      </c>
    </row>
    <row r="570" spans="1:5" ht="25.5">
      <c r="A570" s="35" t="s">
        <v>56</v>
      </c>
      <c r="E570" s="39" t="s">
        <v>4570</v>
      </c>
    </row>
    <row r="571" spans="1:5" ht="12.75">
      <c r="A571" s="35" t="s">
        <v>57</v>
      </c>
      <c r="E571" s="40" t="s">
        <v>5</v>
      </c>
    </row>
    <row r="572" spans="1:5" ht="12.75">
      <c r="A572" t="s">
        <v>58</v>
      </c>
      <c r="E572" s="39" t="s">
        <v>5</v>
      </c>
    </row>
    <row r="573" spans="1:16" ht="12.75">
      <c r="A573" t="s">
        <v>50</v>
      </c>
      <c s="34" t="s">
        <v>252</v>
      </c>
      <c s="34" t="s">
        <v>4571</v>
      </c>
      <c s="35" t="s">
        <v>5</v>
      </c>
      <c s="6" t="s">
        <v>4572</v>
      </c>
      <c s="36" t="s">
        <v>4384</v>
      </c>
      <c s="37">
        <v>1</v>
      </c>
      <c s="36">
        <v>0</v>
      </c>
      <c s="36">
        <f>ROUND(G573*H573,6)</f>
      </c>
      <c r="L573" s="38">
        <v>0</v>
      </c>
      <c s="32">
        <f>ROUND(ROUND(L573,2)*ROUND(G573,3),2)</f>
      </c>
      <c s="36" t="s">
        <v>55</v>
      </c>
      <c>
        <f>(M573*21)/100</f>
      </c>
      <c t="s">
        <v>28</v>
      </c>
    </row>
    <row r="574" spans="1:5" ht="12.75">
      <c r="A574" s="35" t="s">
        <v>56</v>
      </c>
      <c r="E574" s="39" t="s">
        <v>4572</v>
      </c>
    </row>
    <row r="575" spans="1:5" ht="12.75">
      <c r="A575" s="35" t="s">
        <v>57</v>
      </c>
      <c r="E575" s="40" t="s">
        <v>5</v>
      </c>
    </row>
    <row r="576" spans="1:5" ht="12.75">
      <c r="A576" t="s">
        <v>58</v>
      </c>
      <c r="E576" s="39" t="s">
        <v>5</v>
      </c>
    </row>
    <row r="577" spans="1:16" ht="12.75">
      <c r="A577" t="s">
        <v>50</v>
      </c>
      <c s="34" t="s">
        <v>255</v>
      </c>
      <c s="34" t="s">
        <v>4573</v>
      </c>
      <c s="35" t="s">
        <v>5</v>
      </c>
      <c s="6" t="s">
        <v>4574</v>
      </c>
      <c s="36" t="s">
        <v>232</v>
      </c>
      <c s="37">
        <v>12</v>
      </c>
      <c s="36">
        <v>0</v>
      </c>
      <c s="36">
        <f>ROUND(G577*H577,6)</f>
      </c>
      <c r="L577" s="38">
        <v>0</v>
      </c>
      <c s="32">
        <f>ROUND(ROUND(L577,2)*ROUND(G577,3),2)</f>
      </c>
      <c s="36" t="s">
        <v>55</v>
      </c>
      <c>
        <f>(M577*21)/100</f>
      </c>
      <c t="s">
        <v>28</v>
      </c>
    </row>
    <row r="578" spans="1:5" ht="12.75">
      <c r="A578" s="35" t="s">
        <v>56</v>
      </c>
      <c r="E578" s="39" t="s">
        <v>4574</v>
      </c>
    </row>
    <row r="579" spans="1:5" ht="12.75">
      <c r="A579" s="35" t="s">
        <v>57</v>
      </c>
      <c r="E579" s="40" t="s">
        <v>5</v>
      </c>
    </row>
    <row r="580" spans="1:5" ht="12.75">
      <c r="A580" t="s">
        <v>58</v>
      </c>
      <c r="E580" s="39" t="s">
        <v>5</v>
      </c>
    </row>
    <row r="581" spans="1:16" ht="12.75">
      <c r="A581" t="s">
        <v>50</v>
      </c>
      <c s="34" t="s">
        <v>259</v>
      </c>
      <c s="34" t="s">
        <v>4575</v>
      </c>
      <c s="35" t="s">
        <v>5</v>
      </c>
      <c s="6" t="s">
        <v>4576</v>
      </c>
      <c s="36" t="s">
        <v>232</v>
      </c>
      <c s="37">
        <v>5</v>
      </c>
      <c s="36">
        <v>0</v>
      </c>
      <c s="36">
        <f>ROUND(G581*H581,6)</f>
      </c>
      <c r="L581" s="38">
        <v>0</v>
      </c>
      <c s="32">
        <f>ROUND(ROUND(L581,2)*ROUND(G581,3),2)</f>
      </c>
      <c s="36" t="s">
        <v>55</v>
      </c>
      <c>
        <f>(M581*21)/100</f>
      </c>
      <c t="s">
        <v>28</v>
      </c>
    </row>
    <row r="582" spans="1:5" ht="12.75">
      <c r="A582" s="35" t="s">
        <v>56</v>
      </c>
      <c r="E582" s="39" t="s">
        <v>4576</v>
      </c>
    </row>
    <row r="583" spans="1:5" ht="12.75">
      <c r="A583" s="35" t="s">
        <v>57</v>
      </c>
      <c r="E583" s="40" t="s">
        <v>5</v>
      </c>
    </row>
    <row r="584" spans="1:5" ht="12.75">
      <c r="A584" t="s">
        <v>58</v>
      </c>
      <c r="E584" s="39" t="s">
        <v>5</v>
      </c>
    </row>
    <row r="585" spans="1:16" ht="12.75">
      <c r="A585" t="s">
        <v>50</v>
      </c>
      <c s="34" t="s">
        <v>263</v>
      </c>
      <c s="34" t="s">
        <v>4577</v>
      </c>
      <c s="35" t="s">
        <v>5</v>
      </c>
      <c s="6" t="s">
        <v>4578</v>
      </c>
      <c s="36" t="s">
        <v>232</v>
      </c>
      <c s="37">
        <v>3</v>
      </c>
      <c s="36">
        <v>0</v>
      </c>
      <c s="36">
        <f>ROUND(G585*H585,6)</f>
      </c>
      <c r="L585" s="38">
        <v>0</v>
      </c>
      <c s="32">
        <f>ROUND(ROUND(L585,2)*ROUND(G585,3),2)</f>
      </c>
      <c s="36" t="s">
        <v>55</v>
      </c>
      <c>
        <f>(M585*21)/100</f>
      </c>
      <c t="s">
        <v>28</v>
      </c>
    </row>
    <row r="586" spans="1:5" ht="12.75">
      <c r="A586" s="35" t="s">
        <v>56</v>
      </c>
      <c r="E586" s="39" t="s">
        <v>4578</v>
      </c>
    </row>
    <row r="587" spans="1:5" ht="12.75">
      <c r="A587" s="35" t="s">
        <v>57</v>
      </c>
      <c r="E587" s="40" t="s">
        <v>5</v>
      </c>
    </row>
    <row r="588" spans="1:5" ht="12.75">
      <c r="A588" t="s">
        <v>58</v>
      </c>
      <c r="E588" s="39" t="s">
        <v>5</v>
      </c>
    </row>
    <row r="589" spans="1:16" ht="25.5">
      <c r="A589" t="s">
        <v>50</v>
      </c>
      <c s="34" t="s">
        <v>267</v>
      </c>
      <c s="34" t="s">
        <v>4579</v>
      </c>
      <c s="35" t="s">
        <v>5</v>
      </c>
      <c s="6" t="s">
        <v>4580</v>
      </c>
      <c s="36" t="s">
        <v>232</v>
      </c>
      <c s="37">
        <v>406</v>
      </c>
      <c s="36">
        <v>0</v>
      </c>
      <c s="36">
        <f>ROUND(G589*H589,6)</f>
      </c>
      <c r="L589" s="38">
        <v>0</v>
      </c>
      <c s="32">
        <f>ROUND(ROUND(L589,2)*ROUND(G589,3),2)</f>
      </c>
      <c s="36" t="s">
        <v>55</v>
      </c>
      <c>
        <f>(M589*21)/100</f>
      </c>
      <c t="s">
        <v>28</v>
      </c>
    </row>
    <row r="590" spans="1:5" ht="25.5">
      <c r="A590" s="35" t="s">
        <v>56</v>
      </c>
      <c r="E590" s="39" t="s">
        <v>4580</v>
      </c>
    </row>
    <row r="591" spans="1:5" ht="12.75">
      <c r="A591" s="35" t="s">
        <v>57</v>
      </c>
      <c r="E591" s="40" t="s">
        <v>5</v>
      </c>
    </row>
    <row r="592" spans="1:5" ht="12.75">
      <c r="A592" t="s">
        <v>58</v>
      </c>
      <c r="E592" s="39" t="s">
        <v>5</v>
      </c>
    </row>
    <row r="593" spans="1:16" ht="12.75">
      <c r="A593" t="s">
        <v>50</v>
      </c>
      <c s="34" t="s">
        <v>273</v>
      </c>
      <c s="34" t="s">
        <v>4581</v>
      </c>
      <c s="35" t="s">
        <v>5</v>
      </c>
      <c s="6" t="s">
        <v>4582</v>
      </c>
      <c s="36" t="s">
        <v>232</v>
      </c>
      <c s="37">
        <v>109</v>
      </c>
      <c s="36">
        <v>0</v>
      </c>
      <c s="36">
        <f>ROUND(G593*H593,6)</f>
      </c>
      <c r="L593" s="38">
        <v>0</v>
      </c>
      <c s="32">
        <f>ROUND(ROUND(L593,2)*ROUND(G593,3),2)</f>
      </c>
      <c s="36" t="s">
        <v>55</v>
      </c>
      <c>
        <f>(M593*21)/100</f>
      </c>
      <c t="s">
        <v>28</v>
      </c>
    </row>
    <row r="594" spans="1:5" ht="12.75">
      <c r="A594" s="35" t="s">
        <v>56</v>
      </c>
      <c r="E594" s="39" t="s">
        <v>4582</v>
      </c>
    </row>
    <row r="595" spans="1:5" ht="12.75">
      <c r="A595" s="35" t="s">
        <v>57</v>
      </c>
      <c r="E595" s="40" t="s">
        <v>5</v>
      </c>
    </row>
    <row r="596" spans="1:5" ht="12.75">
      <c r="A596" t="s">
        <v>58</v>
      </c>
      <c r="E596" s="39" t="s">
        <v>5</v>
      </c>
    </row>
    <row r="597" spans="1:16" ht="12.75">
      <c r="A597" t="s">
        <v>50</v>
      </c>
      <c s="34" t="s">
        <v>278</v>
      </c>
      <c s="34" t="s">
        <v>4583</v>
      </c>
      <c s="35" t="s">
        <v>5</v>
      </c>
      <c s="6" t="s">
        <v>4584</v>
      </c>
      <c s="36" t="s">
        <v>232</v>
      </c>
      <c s="37">
        <v>109</v>
      </c>
      <c s="36">
        <v>0</v>
      </c>
      <c s="36">
        <f>ROUND(G597*H597,6)</f>
      </c>
      <c r="L597" s="38">
        <v>0</v>
      </c>
      <c s="32">
        <f>ROUND(ROUND(L597,2)*ROUND(G597,3),2)</f>
      </c>
      <c s="36" t="s">
        <v>55</v>
      </c>
      <c>
        <f>(M597*21)/100</f>
      </c>
      <c t="s">
        <v>28</v>
      </c>
    </row>
    <row r="598" spans="1:5" ht="12.75">
      <c r="A598" s="35" t="s">
        <v>56</v>
      </c>
      <c r="E598" s="39" t="s">
        <v>4584</v>
      </c>
    </row>
    <row r="599" spans="1:5" ht="12.75">
      <c r="A599" s="35" t="s">
        <v>57</v>
      </c>
      <c r="E599" s="40" t="s">
        <v>5</v>
      </c>
    </row>
    <row r="600" spans="1:5" ht="12.75">
      <c r="A600" t="s">
        <v>58</v>
      </c>
      <c r="E600" s="39" t="s">
        <v>5</v>
      </c>
    </row>
    <row r="601" spans="1:16" ht="25.5">
      <c r="A601" t="s">
        <v>50</v>
      </c>
      <c s="34" t="s">
        <v>284</v>
      </c>
      <c s="34" t="s">
        <v>4585</v>
      </c>
      <c s="35" t="s">
        <v>5</v>
      </c>
      <c s="6" t="s">
        <v>4586</v>
      </c>
      <c s="36" t="s">
        <v>232</v>
      </c>
      <c s="37">
        <v>39</v>
      </c>
      <c s="36">
        <v>0</v>
      </c>
      <c s="36">
        <f>ROUND(G601*H601,6)</f>
      </c>
      <c r="L601" s="38">
        <v>0</v>
      </c>
      <c s="32">
        <f>ROUND(ROUND(L601,2)*ROUND(G601,3),2)</f>
      </c>
      <c s="36" t="s">
        <v>55</v>
      </c>
      <c>
        <f>(M601*21)/100</f>
      </c>
      <c t="s">
        <v>28</v>
      </c>
    </row>
    <row r="602" spans="1:5" ht="25.5">
      <c r="A602" s="35" t="s">
        <v>56</v>
      </c>
      <c r="E602" s="39" t="s">
        <v>4586</v>
      </c>
    </row>
    <row r="603" spans="1:5" ht="12.75">
      <c r="A603" s="35" t="s">
        <v>57</v>
      </c>
      <c r="E603" s="40" t="s">
        <v>5</v>
      </c>
    </row>
    <row r="604" spans="1:5" ht="12.75">
      <c r="A604" t="s">
        <v>58</v>
      </c>
      <c r="E604" s="39" t="s">
        <v>5</v>
      </c>
    </row>
    <row r="605" spans="1:16" ht="25.5">
      <c r="A605" t="s">
        <v>50</v>
      </c>
      <c s="34" t="s">
        <v>290</v>
      </c>
      <c s="34" t="s">
        <v>4587</v>
      </c>
      <c s="35" t="s">
        <v>5</v>
      </c>
      <c s="6" t="s">
        <v>4588</v>
      </c>
      <c s="36" t="s">
        <v>232</v>
      </c>
      <c s="37">
        <v>70</v>
      </c>
      <c s="36">
        <v>0</v>
      </c>
      <c s="36">
        <f>ROUND(G605*H605,6)</f>
      </c>
      <c r="L605" s="38">
        <v>0</v>
      </c>
      <c s="32">
        <f>ROUND(ROUND(L605,2)*ROUND(G605,3),2)</f>
      </c>
      <c s="36" t="s">
        <v>55</v>
      </c>
      <c>
        <f>(M605*21)/100</f>
      </c>
      <c t="s">
        <v>28</v>
      </c>
    </row>
    <row r="606" spans="1:5" ht="25.5">
      <c r="A606" s="35" t="s">
        <v>56</v>
      </c>
      <c r="E606" s="39" t="s">
        <v>4588</v>
      </c>
    </row>
    <row r="607" spans="1:5" ht="12.75">
      <c r="A607" s="35" t="s">
        <v>57</v>
      </c>
      <c r="E607" s="40" t="s">
        <v>5</v>
      </c>
    </row>
    <row r="608" spans="1:5" ht="12.75">
      <c r="A608" t="s">
        <v>58</v>
      </c>
      <c r="E608" s="39" t="s">
        <v>5</v>
      </c>
    </row>
    <row r="609" spans="1:16" ht="12.75">
      <c r="A609" t="s">
        <v>50</v>
      </c>
      <c s="34" t="s">
        <v>296</v>
      </c>
      <c s="34" t="s">
        <v>4589</v>
      </c>
      <c s="35" t="s">
        <v>5</v>
      </c>
      <c s="6" t="s">
        <v>4590</v>
      </c>
      <c s="36" t="s">
        <v>232</v>
      </c>
      <c s="37">
        <v>109</v>
      </c>
      <c s="36">
        <v>0</v>
      </c>
      <c s="36">
        <f>ROUND(G609*H609,6)</f>
      </c>
      <c r="L609" s="38">
        <v>0</v>
      </c>
      <c s="32">
        <f>ROUND(ROUND(L609,2)*ROUND(G609,3),2)</f>
      </c>
      <c s="36" t="s">
        <v>55</v>
      </c>
      <c>
        <f>(M609*21)/100</f>
      </c>
      <c t="s">
        <v>28</v>
      </c>
    </row>
    <row r="610" spans="1:5" ht="12.75">
      <c r="A610" s="35" t="s">
        <v>56</v>
      </c>
      <c r="E610" s="39" t="s">
        <v>4590</v>
      </c>
    </row>
    <row r="611" spans="1:5" ht="12.75">
      <c r="A611" s="35" t="s">
        <v>57</v>
      </c>
      <c r="E611" s="40" t="s">
        <v>5</v>
      </c>
    </row>
    <row r="612" spans="1:5" ht="12.75">
      <c r="A612" t="s">
        <v>58</v>
      </c>
      <c r="E612" s="39" t="s">
        <v>5</v>
      </c>
    </row>
    <row r="613" spans="1:13" ht="12.75">
      <c r="A613" t="s">
        <v>47</v>
      </c>
      <c r="C613" s="31" t="s">
        <v>4591</v>
      </c>
      <c r="E613" s="33" t="s">
        <v>4351</v>
      </c>
      <c r="J613" s="32">
        <f>0</f>
      </c>
      <c s="32">
        <f>0</f>
      </c>
      <c s="32">
        <f>0+L614+L618+L622+L626+L630+L634+L638+L642</f>
      </c>
      <c s="32">
        <f>0+M614+M618+M622+M626+M630+M634+M638+M642</f>
      </c>
    </row>
    <row r="614" spans="1:16" ht="12.75">
      <c r="A614" t="s">
        <v>50</v>
      </c>
      <c s="34" t="s">
        <v>302</v>
      </c>
      <c s="34" t="s">
        <v>4592</v>
      </c>
      <c s="35" t="s">
        <v>5</v>
      </c>
      <c s="6" t="s">
        <v>4593</v>
      </c>
      <c s="36" t="s">
        <v>238</v>
      </c>
      <c s="37">
        <v>7358</v>
      </c>
      <c s="36">
        <v>0</v>
      </c>
      <c s="36">
        <f>ROUND(G614*H614,6)</f>
      </c>
      <c r="L614" s="38">
        <v>0</v>
      </c>
      <c s="32">
        <f>ROUND(ROUND(L614,2)*ROUND(G614,3),2)</f>
      </c>
      <c s="36" t="s">
        <v>55</v>
      </c>
      <c>
        <f>(M614*21)/100</f>
      </c>
      <c t="s">
        <v>28</v>
      </c>
    </row>
    <row r="615" spans="1:5" ht="12.75">
      <c r="A615" s="35" t="s">
        <v>56</v>
      </c>
      <c r="E615" s="39" t="s">
        <v>4593</v>
      </c>
    </row>
    <row r="616" spans="1:5" ht="12.75">
      <c r="A616" s="35" t="s">
        <v>57</v>
      </c>
      <c r="E616" s="40" t="s">
        <v>5</v>
      </c>
    </row>
    <row r="617" spans="1:5" ht="12.75">
      <c r="A617" t="s">
        <v>58</v>
      </c>
      <c r="E617" s="39" t="s">
        <v>5</v>
      </c>
    </row>
    <row r="618" spans="1:16" ht="12.75">
      <c r="A618" t="s">
        <v>50</v>
      </c>
      <c s="34" t="s">
        <v>308</v>
      </c>
      <c s="34" t="s">
        <v>4594</v>
      </c>
      <c s="35" t="s">
        <v>5</v>
      </c>
      <c s="6" t="s">
        <v>4595</v>
      </c>
      <c s="36" t="s">
        <v>232</v>
      </c>
      <c s="37">
        <v>95</v>
      </c>
      <c s="36">
        <v>0</v>
      </c>
      <c s="36">
        <f>ROUND(G618*H618,6)</f>
      </c>
      <c r="L618" s="38">
        <v>0</v>
      </c>
      <c s="32">
        <f>ROUND(ROUND(L618,2)*ROUND(G618,3),2)</f>
      </c>
      <c s="36" t="s">
        <v>55</v>
      </c>
      <c>
        <f>(M618*21)/100</f>
      </c>
      <c t="s">
        <v>28</v>
      </c>
    </row>
    <row r="619" spans="1:5" ht="12.75">
      <c r="A619" s="35" t="s">
        <v>56</v>
      </c>
      <c r="E619" s="39" t="s">
        <v>4595</v>
      </c>
    </row>
    <row r="620" spans="1:5" ht="12.75">
      <c r="A620" s="35" t="s">
        <v>57</v>
      </c>
      <c r="E620" s="40" t="s">
        <v>5</v>
      </c>
    </row>
    <row r="621" spans="1:5" ht="12.75">
      <c r="A621" t="s">
        <v>58</v>
      </c>
      <c r="E621" s="39" t="s">
        <v>5</v>
      </c>
    </row>
    <row r="622" spans="1:16" ht="12.75">
      <c r="A622" t="s">
        <v>50</v>
      </c>
      <c s="34" t="s">
        <v>811</v>
      </c>
      <c s="34" t="s">
        <v>4596</v>
      </c>
      <c s="35" t="s">
        <v>5</v>
      </c>
      <c s="6" t="s">
        <v>4597</v>
      </c>
      <c s="36" t="s">
        <v>232</v>
      </c>
      <c s="37">
        <v>95</v>
      </c>
      <c s="36">
        <v>0</v>
      </c>
      <c s="36">
        <f>ROUND(G622*H622,6)</f>
      </c>
      <c r="L622" s="38">
        <v>0</v>
      </c>
      <c s="32">
        <f>ROUND(ROUND(L622,2)*ROUND(G622,3),2)</f>
      </c>
      <c s="36" t="s">
        <v>55</v>
      </c>
      <c>
        <f>(M622*21)/100</f>
      </c>
      <c t="s">
        <v>28</v>
      </c>
    </row>
    <row r="623" spans="1:5" ht="12.75">
      <c r="A623" s="35" t="s">
        <v>56</v>
      </c>
      <c r="E623" s="39" t="s">
        <v>4597</v>
      </c>
    </row>
    <row r="624" spans="1:5" ht="12.75">
      <c r="A624" s="35" t="s">
        <v>57</v>
      </c>
      <c r="E624" s="40" t="s">
        <v>5</v>
      </c>
    </row>
    <row r="625" spans="1:5" ht="12.75">
      <c r="A625" t="s">
        <v>58</v>
      </c>
      <c r="E625" s="39" t="s">
        <v>5</v>
      </c>
    </row>
    <row r="626" spans="1:16" ht="12.75">
      <c r="A626" t="s">
        <v>50</v>
      </c>
      <c s="34" t="s">
        <v>817</v>
      </c>
      <c s="34" t="s">
        <v>4598</v>
      </c>
      <c s="35" t="s">
        <v>5</v>
      </c>
      <c s="6" t="s">
        <v>4599</v>
      </c>
      <c s="36" t="s">
        <v>4384</v>
      </c>
      <c s="37">
        <v>1</v>
      </c>
      <c s="36">
        <v>0</v>
      </c>
      <c s="36">
        <f>ROUND(G626*H626,6)</f>
      </c>
      <c r="L626" s="38">
        <v>0</v>
      </c>
      <c s="32">
        <f>ROUND(ROUND(L626,2)*ROUND(G626,3),2)</f>
      </c>
      <c s="36" t="s">
        <v>55</v>
      </c>
      <c>
        <f>(M626*21)/100</f>
      </c>
      <c t="s">
        <v>28</v>
      </c>
    </row>
    <row r="627" spans="1:5" ht="12.75">
      <c r="A627" s="35" t="s">
        <v>56</v>
      </c>
      <c r="E627" s="39" t="s">
        <v>4599</v>
      </c>
    </row>
    <row r="628" spans="1:5" ht="12.75">
      <c r="A628" s="35" t="s">
        <v>57</v>
      </c>
      <c r="E628" s="40" t="s">
        <v>5</v>
      </c>
    </row>
    <row r="629" spans="1:5" ht="12.75">
      <c r="A629" t="s">
        <v>58</v>
      </c>
      <c r="E629" s="39" t="s">
        <v>5</v>
      </c>
    </row>
    <row r="630" spans="1:16" ht="12.75">
      <c r="A630" t="s">
        <v>50</v>
      </c>
      <c s="34" t="s">
        <v>821</v>
      </c>
      <c s="34" t="s">
        <v>4600</v>
      </c>
      <c s="35" t="s">
        <v>5</v>
      </c>
      <c s="6" t="s">
        <v>4601</v>
      </c>
      <c s="36" t="s">
        <v>238</v>
      </c>
      <c s="37">
        <v>35</v>
      </c>
      <c s="36">
        <v>0</v>
      </c>
      <c s="36">
        <f>ROUND(G630*H630,6)</f>
      </c>
      <c r="L630" s="38">
        <v>0</v>
      </c>
      <c s="32">
        <f>ROUND(ROUND(L630,2)*ROUND(G630,3),2)</f>
      </c>
      <c s="36" t="s">
        <v>55</v>
      </c>
      <c>
        <f>(M630*21)/100</f>
      </c>
      <c t="s">
        <v>28</v>
      </c>
    </row>
    <row r="631" spans="1:5" ht="12.75">
      <c r="A631" s="35" t="s">
        <v>56</v>
      </c>
      <c r="E631" s="39" t="s">
        <v>4601</v>
      </c>
    </row>
    <row r="632" spans="1:5" ht="12.75">
      <c r="A632" s="35" t="s">
        <v>57</v>
      </c>
      <c r="E632" s="40" t="s">
        <v>5</v>
      </c>
    </row>
    <row r="633" spans="1:5" ht="12.75">
      <c r="A633" t="s">
        <v>58</v>
      </c>
      <c r="E633" s="39" t="s">
        <v>5</v>
      </c>
    </row>
    <row r="634" spans="1:16" ht="12.75">
      <c r="A634" t="s">
        <v>50</v>
      </c>
      <c s="34" t="s">
        <v>827</v>
      </c>
      <c s="34" t="s">
        <v>4602</v>
      </c>
      <c s="35" t="s">
        <v>5</v>
      </c>
      <c s="6" t="s">
        <v>4603</v>
      </c>
      <c s="36" t="s">
        <v>232</v>
      </c>
      <c s="37">
        <v>4</v>
      </c>
      <c s="36">
        <v>0</v>
      </c>
      <c s="36">
        <f>ROUND(G634*H634,6)</f>
      </c>
      <c r="L634" s="38">
        <v>0</v>
      </c>
      <c s="32">
        <f>ROUND(ROUND(L634,2)*ROUND(G634,3),2)</f>
      </c>
      <c s="36" t="s">
        <v>55</v>
      </c>
      <c>
        <f>(M634*21)/100</f>
      </c>
      <c t="s">
        <v>28</v>
      </c>
    </row>
    <row r="635" spans="1:5" ht="12.75">
      <c r="A635" s="35" t="s">
        <v>56</v>
      </c>
      <c r="E635" s="39" t="s">
        <v>4603</v>
      </c>
    </row>
    <row r="636" spans="1:5" ht="12.75">
      <c r="A636" s="35" t="s">
        <v>57</v>
      </c>
      <c r="E636" s="40" t="s">
        <v>5</v>
      </c>
    </row>
    <row r="637" spans="1:5" ht="12.75">
      <c r="A637" t="s">
        <v>58</v>
      </c>
      <c r="E637" s="39" t="s">
        <v>5</v>
      </c>
    </row>
    <row r="638" spans="1:16" ht="25.5">
      <c r="A638" t="s">
        <v>50</v>
      </c>
      <c s="34" t="s">
        <v>831</v>
      </c>
      <c s="34" t="s">
        <v>4604</v>
      </c>
      <c s="35" t="s">
        <v>5</v>
      </c>
      <c s="6" t="s">
        <v>4605</v>
      </c>
      <c s="36" t="s">
        <v>4384</v>
      </c>
      <c s="37">
        <v>1</v>
      </c>
      <c s="36">
        <v>0</v>
      </c>
      <c s="36">
        <f>ROUND(G638*H638,6)</f>
      </c>
      <c r="L638" s="38">
        <v>0</v>
      </c>
      <c s="32">
        <f>ROUND(ROUND(L638,2)*ROUND(G638,3),2)</f>
      </c>
      <c s="36" t="s">
        <v>55</v>
      </c>
      <c>
        <f>(M638*21)/100</f>
      </c>
      <c t="s">
        <v>28</v>
      </c>
    </row>
    <row r="639" spans="1:5" ht="25.5">
      <c r="A639" s="35" t="s">
        <v>56</v>
      </c>
      <c r="E639" s="39" t="s">
        <v>4605</v>
      </c>
    </row>
    <row r="640" spans="1:5" ht="12.75">
      <c r="A640" s="35" t="s">
        <v>57</v>
      </c>
      <c r="E640" s="40" t="s">
        <v>5</v>
      </c>
    </row>
    <row r="641" spans="1:5" ht="12.75">
      <c r="A641" t="s">
        <v>58</v>
      </c>
      <c r="E641" s="39" t="s">
        <v>5</v>
      </c>
    </row>
    <row r="642" spans="1:16" ht="12.75">
      <c r="A642" t="s">
        <v>50</v>
      </c>
      <c s="34" t="s">
        <v>836</v>
      </c>
      <c s="34" t="s">
        <v>4606</v>
      </c>
      <c s="35" t="s">
        <v>5</v>
      </c>
      <c s="6" t="s">
        <v>4607</v>
      </c>
      <c s="36" t="s">
        <v>238</v>
      </c>
      <c s="37">
        <v>150</v>
      </c>
      <c s="36">
        <v>0</v>
      </c>
      <c s="36">
        <f>ROUND(G642*H642,6)</f>
      </c>
      <c r="L642" s="38">
        <v>0</v>
      </c>
      <c s="32">
        <f>ROUND(ROUND(L642,2)*ROUND(G642,3),2)</f>
      </c>
      <c s="36" t="s">
        <v>55</v>
      </c>
      <c>
        <f>(M642*21)/100</f>
      </c>
      <c t="s">
        <v>28</v>
      </c>
    </row>
    <row r="643" spans="1:5" ht="12.75">
      <c r="A643" s="35" t="s">
        <v>56</v>
      </c>
      <c r="E643" s="39" t="s">
        <v>4607</v>
      </c>
    </row>
    <row r="644" spans="1:5" ht="12.75">
      <c r="A644" s="35" t="s">
        <v>57</v>
      </c>
      <c r="E644" s="40" t="s">
        <v>5</v>
      </c>
    </row>
    <row r="645" spans="1:5" ht="12.75">
      <c r="A645" t="s">
        <v>58</v>
      </c>
      <c r="E645" s="39" t="s">
        <v>5</v>
      </c>
    </row>
    <row r="646" spans="1:13" ht="12.75">
      <c r="A646" t="s">
        <v>47</v>
      </c>
      <c r="C646" s="31" t="s">
        <v>4608</v>
      </c>
      <c r="E646" s="33" t="s">
        <v>4361</v>
      </c>
      <c r="J646" s="32">
        <f>0</f>
      </c>
      <c s="32">
        <f>0</f>
      </c>
      <c s="32">
        <f>0+L647+L651+L655+L659+L663+L667+L671+L675+L679+L683+L687+L691</f>
      </c>
      <c s="32">
        <f>0+M647+M651+M655+M659+M663+M667+M671+M675+M679+M683+M687+M691</f>
      </c>
    </row>
    <row r="647" spans="1:16" ht="12.75">
      <c r="A647" t="s">
        <v>50</v>
      </c>
      <c s="34" t="s">
        <v>840</v>
      </c>
      <c s="34" t="s">
        <v>4609</v>
      </c>
      <c s="35" t="s">
        <v>5</v>
      </c>
      <c s="6" t="s">
        <v>4610</v>
      </c>
      <c s="36" t="s">
        <v>1889</v>
      </c>
      <c s="37">
        <v>120</v>
      </c>
      <c s="36">
        <v>0</v>
      </c>
      <c s="36">
        <f>ROUND(G647*H647,6)</f>
      </c>
      <c r="L647" s="38">
        <v>0</v>
      </c>
      <c s="32">
        <f>ROUND(ROUND(L647,2)*ROUND(G647,3),2)</f>
      </c>
      <c s="36" t="s">
        <v>55</v>
      </c>
      <c>
        <f>(M647*21)/100</f>
      </c>
      <c t="s">
        <v>28</v>
      </c>
    </row>
    <row r="648" spans="1:5" ht="12.75">
      <c r="A648" s="35" t="s">
        <v>56</v>
      </c>
      <c r="E648" s="39" t="s">
        <v>4610</v>
      </c>
    </row>
    <row r="649" spans="1:5" ht="12.75">
      <c r="A649" s="35" t="s">
        <v>57</v>
      </c>
      <c r="E649" s="40" t="s">
        <v>5</v>
      </c>
    </row>
    <row r="650" spans="1:5" ht="12.75">
      <c r="A650" t="s">
        <v>58</v>
      </c>
      <c r="E650" s="39" t="s">
        <v>5</v>
      </c>
    </row>
    <row r="651" spans="1:16" ht="25.5">
      <c r="A651" t="s">
        <v>50</v>
      </c>
      <c s="34" t="s">
        <v>845</v>
      </c>
      <c s="34" t="s">
        <v>4611</v>
      </c>
      <c s="35" t="s">
        <v>5</v>
      </c>
      <c s="6" t="s">
        <v>4612</v>
      </c>
      <c s="36" t="s">
        <v>238</v>
      </c>
      <c s="37">
        <v>185</v>
      </c>
      <c s="36">
        <v>0</v>
      </c>
      <c s="36">
        <f>ROUND(G651*H651,6)</f>
      </c>
      <c r="L651" s="38">
        <v>0</v>
      </c>
      <c s="32">
        <f>ROUND(ROUND(L651,2)*ROUND(G651,3),2)</f>
      </c>
      <c s="36" t="s">
        <v>55</v>
      </c>
      <c>
        <f>(M651*21)/100</f>
      </c>
      <c t="s">
        <v>28</v>
      </c>
    </row>
    <row r="652" spans="1:5" ht="25.5">
      <c r="A652" s="35" t="s">
        <v>56</v>
      </c>
      <c r="E652" s="39" t="s">
        <v>4612</v>
      </c>
    </row>
    <row r="653" spans="1:5" ht="12.75">
      <c r="A653" s="35" t="s">
        <v>57</v>
      </c>
      <c r="E653" s="40" t="s">
        <v>5</v>
      </c>
    </row>
    <row r="654" spans="1:5" ht="12.75">
      <c r="A654" t="s">
        <v>58</v>
      </c>
      <c r="E654" s="39" t="s">
        <v>5</v>
      </c>
    </row>
    <row r="655" spans="1:16" ht="25.5">
      <c r="A655" t="s">
        <v>50</v>
      </c>
      <c s="34" t="s">
        <v>850</v>
      </c>
      <c s="34" t="s">
        <v>4613</v>
      </c>
      <c s="35" t="s">
        <v>5</v>
      </c>
      <c s="6" t="s">
        <v>4363</v>
      </c>
      <c s="36" t="s">
        <v>238</v>
      </c>
      <c s="37">
        <v>190</v>
      </c>
      <c s="36">
        <v>0</v>
      </c>
      <c s="36">
        <f>ROUND(G655*H655,6)</f>
      </c>
      <c r="L655" s="38">
        <v>0</v>
      </c>
      <c s="32">
        <f>ROUND(ROUND(L655,2)*ROUND(G655,3),2)</f>
      </c>
      <c s="36" t="s">
        <v>55</v>
      </c>
      <c>
        <f>(M655*21)/100</f>
      </c>
      <c t="s">
        <v>28</v>
      </c>
    </row>
    <row r="656" spans="1:5" ht="25.5">
      <c r="A656" s="35" t="s">
        <v>56</v>
      </c>
      <c r="E656" s="39" t="s">
        <v>4363</v>
      </c>
    </row>
    <row r="657" spans="1:5" ht="12.75">
      <c r="A657" s="35" t="s">
        <v>57</v>
      </c>
      <c r="E657" s="40" t="s">
        <v>5</v>
      </c>
    </row>
    <row r="658" spans="1:5" ht="12.75">
      <c r="A658" t="s">
        <v>58</v>
      </c>
      <c r="E658" s="39" t="s">
        <v>5</v>
      </c>
    </row>
    <row r="659" spans="1:16" ht="25.5">
      <c r="A659" t="s">
        <v>50</v>
      </c>
      <c s="34" t="s">
        <v>855</v>
      </c>
      <c s="34" t="s">
        <v>4614</v>
      </c>
      <c s="35" t="s">
        <v>5</v>
      </c>
      <c s="6" t="s">
        <v>4615</v>
      </c>
      <c s="36" t="s">
        <v>238</v>
      </c>
      <c s="37">
        <v>85</v>
      </c>
      <c s="36">
        <v>0</v>
      </c>
      <c s="36">
        <f>ROUND(G659*H659,6)</f>
      </c>
      <c r="L659" s="38">
        <v>0</v>
      </c>
      <c s="32">
        <f>ROUND(ROUND(L659,2)*ROUND(G659,3),2)</f>
      </c>
      <c s="36" t="s">
        <v>55</v>
      </c>
      <c>
        <f>(M659*21)/100</f>
      </c>
      <c t="s">
        <v>28</v>
      </c>
    </row>
    <row r="660" spans="1:5" ht="25.5">
      <c r="A660" s="35" t="s">
        <v>56</v>
      </c>
      <c r="E660" s="39" t="s">
        <v>4615</v>
      </c>
    </row>
    <row r="661" spans="1:5" ht="12.75">
      <c r="A661" s="35" t="s">
        <v>57</v>
      </c>
      <c r="E661" s="40" t="s">
        <v>5</v>
      </c>
    </row>
    <row r="662" spans="1:5" ht="12.75">
      <c r="A662" t="s">
        <v>58</v>
      </c>
      <c r="E662" s="39" t="s">
        <v>5</v>
      </c>
    </row>
    <row r="663" spans="1:16" ht="12.75">
      <c r="A663" t="s">
        <v>50</v>
      </c>
      <c s="34" t="s">
        <v>858</v>
      </c>
      <c s="34" t="s">
        <v>4616</v>
      </c>
      <c s="35" t="s">
        <v>5</v>
      </c>
      <c s="6" t="s">
        <v>4365</v>
      </c>
      <c s="36" t="s">
        <v>238</v>
      </c>
      <c s="37">
        <v>750</v>
      </c>
      <c s="36">
        <v>0</v>
      </c>
      <c s="36">
        <f>ROUND(G663*H663,6)</f>
      </c>
      <c r="L663" s="38">
        <v>0</v>
      </c>
      <c s="32">
        <f>ROUND(ROUND(L663,2)*ROUND(G663,3),2)</f>
      </c>
      <c s="36" t="s">
        <v>55</v>
      </c>
      <c>
        <f>(M663*21)/100</f>
      </c>
      <c t="s">
        <v>28</v>
      </c>
    </row>
    <row r="664" spans="1:5" ht="12.75">
      <c r="A664" s="35" t="s">
        <v>56</v>
      </c>
      <c r="E664" s="39" t="s">
        <v>4365</v>
      </c>
    </row>
    <row r="665" spans="1:5" ht="12.75">
      <c r="A665" s="35" t="s">
        <v>57</v>
      </c>
      <c r="E665" s="40" t="s">
        <v>5</v>
      </c>
    </row>
    <row r="666" spans="1:5" ht="12.75">
      <c r="A666" t="s">
        <v>58</v>
      </c>
      <c r="E666" s="39" t="s">
        <v>5</v>
      </c>
    </row>
    <row r="667" spans="1:16" ht="12.75">
      <c r="A667" t="s">
        <v>50</v>
      </c>
      <c s="34" t="s">
        <v>863</v>
      </c>
      <c s="34" t="s">
        <v>4617</v>
      </c>
      <c s="35" t="s">
        <v>5</v>
      </c>
      <c s="6" t="s">
        <v>4618</v>
      </c>
      <c s="36" t="s">
        <v>238</v>
      </c>
      <c s="37">
        <v>270</v>
      </c>
      <c s="36">
        <v>0</v>
      </c>
      <c s="36">
        <f>ROUND(G667*H667,6)</f>
      </c>
      <c r="L667" s="38">
        <v>0</v>
      </c>
      <c s="32">
        <f>ROUND(ROUND(L667,2)*ROUND(G667,3),2)</f>
      </c>
      <c s="36" t="s">
        <v>55</v>
      </c>
      <c>
        <f>(M667*21)/100</f>
      </c>
      <c t="s">
        <v>28</v>
      </c>
    </row>
    <row r="668" spans="1:5" ht="12.75">
      <c r="A668" s="35" t="s">
        <v>56</v>
      </c>
      <c r="E668" s="39" t="s">
        <v>4618</v>
      </c>
    </row>
    <row r="669" spans="1:5" ht="12.75">
      <c r="A669" s="35" t="s">
        <v>57</v>
      </c>
      <c r="E669" s="40" t="s">
        <v>5</v>
      </c>
    </row>
    <row r="670" spans="1:5" ht="12.75">
      <c r="A670" t="s">
        <v>58</v>
      </c>
      <c r="E670" s="39" t="s">
        <v>5</v>
      </c>
    </row>
    <row r="671" spans="1:16" ht="12.75">
      <c r="A671" t="s">
        <v>50</v>
      </c>
      <c s="34" t="s">
        <v>866</v>
      </c>
      <c s="34" t="s">
        <v>4619</v>
      </c>
      <c s="35" t="s">
        <v>5</v>
      </c>
      <c s="6" t="s">
        <v>4620</v>
      </c>
      <c s="36" t="s">
        <v>238</v>
      </c>
      <c s="37">
        <v>480</v>
      </c>
      <c s="36">
        <v>0</v>
      </c>
      <c s="36">
        <f>ROUND(G671*H671,6)</f>
      </c>
      <c r="L671" s="38">
        <v>0</v>
      </c>
      <c s="32">
        <f>ROUND(ROUND(L671,2)*ROUND(G671,3),2)</f>
      </c>
      <c s="36" t="s">
        <v>55</v>
      </c>
      <c>
        <f>(M671*21)/100</f>
      </c>
      <c t="s">
        <v>28</v>
      </c>
    </row>
    <row r="672" spans="1:5" ht="12.75">
      <c r="A672" s="35" t="s">
        <v>56</v>
      </c>
      <c r="E672" s="39" t="s">
        <v>4620</v>
      </c>
    </row>
    <row r="673" spans="1:5" ht="12.75">
      <c r="A673" s="35" t="s">
        <v>57</v>
      </c>
      <c r="E673" s="40" t="s">
        <v>5</v>
      </c>
    </row>
    <row r="674" spans="1:5" ht="12.75">
      <c r="A674" t="s">
        <v>58</v>
      </c>
      <c r="E674" s="39" t="s">
        <v>5</v>
      </c>
    </row>
    <row r="675" spans="1:16" ht="12.75">
      <c r="A675" t="s">
        <v>50</v>
      </c>
      <c s="34" t="s">
        <v>870</v>
      </c>
      <c s="34" t="s">
        <v>4621</v>
      </c>
      <c s="35" t="s">
        <v>5</v>
      </c>
      <c s="6" t="s">
        <v>4622</v>
      </c>
      <c s="36" t="s">
        <v>232</v>
      </c>
      <c s="37">
        <v>450</v>
      </c>
      <c s="36">
        <v>0</v>
      </c>
      <c s="36">
        <f>ROUND(G675*H675,6)</f>
      </c>
      <c r="L675" s="38">
        <v>0</v>
      </c>
      <c s="32">
        <f>ROUND(ROUND(L675,2)*ROUND(G675,3),2)</f>
      </c>
      <c s="36" t="s">
        <v>55</v>
      </c>
      <c>
        <f>(M675*21)/100</f>
      </c>
      <c t="s">
        <v>28</v>
      </c>
    </row>
    <row r="676" spans="1:5" ht="12.75">
      <c r="A676" s="35" t="s">
        <v>56</v>
      </c>
      <c r="E676" s="39" t="s">
        <v>4622</v>
      </c>
    </row>
    <row r="677" spans="1:5" ht="12.75">
      <c r="A677" s="35" t="s">
        <v>57</v>
      </c>
      <c r="E677" s="40" t="s">
        <v>5</v>
      </c>
    </row>
    <row r="678" spans="1:5" ht="12.75">
      <c r="A678" t="s">
        <v>58</v>
      </c>
      <c r="E678" s="39" t="s">
        <v>5</v>
      </c>
    </row>
    <row r="679" spans="1:16" ht="12.75">
      <c r="A679" t="s">
        <v>50</v>
      </c>
      <c s="34" t="s">
        <v>874</v>
      </c>
      <c s="34" t="s">
        <v>4623</v>
      </c>
      <c s="35" t="s">
        <v>5</v>
      </c>
      <c s="6" t="s">
        <v>4381</v>
      </c>
      <c s="36" t="s">
        <v>238</v>
      </c>
      <c s="37">
        <v>660</v>
      </c>
      <c s="36">
        <v>0</v>
      </c>
      <c s="36">
        <f>ROUND(G679*H679,6)</f>
      </c>
      <c r="L679" s="38">
        <v>0</v>
      </c>
      <c s="32">
        <f>ROUND(ROUND(L679,2)*ROUND(G679,3),2)</f>
      </c>
      <c s="36" t="s">
        <v>55</v>
      </c>
      <c>
        <f>(M679*21)/100</f>
      </c>
      <c t="s">
        <v>28</v>
      </c>
    </row>
    <row r="680" spans="1:5" ht="12.75">
      <c r="A680" s="35" t="s">
        <v>56</v>
      </c>
      <c r="E680" s="39" t="s">
        <v>4381</v>
      </c>
    </row>
    <row r="681" spans="1:5" ht="12.75">
      <c r="A681" s="35" t="s">
        <v>57</v>
      </c>
      <c r="E681" s="40" t="s">
        <v>5</v>
      </c>
    </row>
    <row r="682" spans="1:5" ht="12.75">
      <c r="A682" t="s">
        <v>58</v>
      </c>
      <c r="E682" s="39" t="s">
        <v>5</v>
      </c>
    </row>
    <row r="683" spans="1:16" ht="12.75">
      <c r="A683" t="s">
        <v>50</v>
      </c>
      <c s="34" t="s">
        <v>877</v>
      </c>
      <c s="34" t="s">
        <v>4624</v>
      </c>
      <c s="35" t="s">
        <v>5</v>
      </c>
      <c s="6" t="s">
        <v>4383</v>
      </c>
      <c s="36" t="s">
        <v>4384</v>
      </c>
      <c s="37">
        <v>2</v>
      </c>
      <c s="36">
        <v>0</v>
      </c>
      <c s="36">
        <f>ROUND(G683*H683,6)</f>
      </c>
      <c r="L683" s="38">
        <v>0</v>
      </c>
      <c s="32">
        <f>ROUND(ROUND(L683,2)*ROUND(G683,3),2)</f>
      </c>
      <c s="36" t="s">
        <v>55</v>
      </c>
      <c>
        <f>(M683*21)/100</f>
      </c>
      <c t="s">
        <v>28</v>
      </c>
    </row>
    <row r="684" spans="1:5" ht="12.75">
      <c r="A684" s="35" t="s">
        <v>56</v>
      </c>
      <c r="E684" s="39" t="s">
        <v>4383</v>
      </c>
    </row>
    <row r="685" spans="1:5" ht="12.75">
      <c r="A685" s="35" t="s">
        <v>57</v>
      </c>
      <c r="E685" s="40" t="s">
        <v>5</v>
      </c>
    </row>
    <row r="686" spans="1:5" ht="12.75">
      <c r="A686" t="s">
        <v>58</v>
      </c>
      <c r="E686" s="39" t="s">
        <v>5</v>
      </c>
    </row>
    <row r="687" spans="1:16" ht="12.75">
      <c r="A687" t="s">
        <v>50</v>
      </c>
      <c s="34" t="s">
        <v>881</v>
      </c>
      <c s="34" t="s">
        <v>4625</v>
      </c>
      <c s="35" t="s">
        <v>5</v>
      </c>
      <c s="6" t="s">
        <v>4626</v>
      </c>
      <c s="36" t="s">
        <v>232</v>
      </c>
      <c s="37">
        <v>94</v>
      </c>
      <c s="36">
        <v>0</v>
      </c>
      <c s="36">
        <f>ROUND(G687*H687,6)</f>
      </c>
      <c r="L687" s="38">
        <v>0</v>
      </c>
      <c s="32">
        <f>ROUND(ROUND(L687,2)*ROUND(G687,3),2)</f>
      </c>
      <c s="36" t="s">
        <v>55</v>
      </c>
      <c>
        <f>(M687*21)/100</f>
      </c>
      <c t="s">
        <v>28</v>
      </c>
    </row>
    <row r="688" spans="1:5" ht="12.75">
      <c r="A688" s="35" t="s">
        <v>56</v>
      </c>
      <c r="E688" s="39" t="s">
        <v>4626</v>
      </c>
    </row>
    <row r="689" spans="1:5" ht="12.75">
      <c r="A689" s="35" t="s">
        <v>57</v>
      </c>
      <c r="E689" s="40" t="s">
        <v>5</v>
      </c>
    </row>
    <row r="690" spans="1:5" ht="12.75">
      <c r="A690" t="s">
        <v>58</v>
      </c>
      <c r="E690" s="39" t="s">
        <v>5</v>
      </c>
    </row>
    <row r="691" spans="1:16" ht="12.75">
      <c r="A691" t="s">
        <v>50</v>
      </c>
      <c s="34" t="s">
        <v>885</v>
      </c>
      <c s="34" t="s">
        <v>4627</v>
      </c>
      <c s="35" t="s">
        <v>5</v>
      </c>
      <c s="6" t="s">
        <v>4388</v>
      </c>
      <c s="36" t="s">
        <v>4340</v>
      </c>
      <c s="37">
        <v>1</v>
      </c>
      <c s="36">
        <v>0</v>
      </c>
      <c s="36">
        <f>ROUND(G691*H691,6)</f>
      </c>
      <c r="L691" s="38">
        <v>0</v>
      </c>
      <c s="32">
        <f>ROUND(ROUND(L691,2)*ROUND(G691,3),2)</f>
      </c>
      <c s="36" t="s">
        <v>55</v>
      </c>
      <c>
        <f>(M691*21)/100</f>
      </c>
      <c t="s">
        <v>28</v>
      </c>
    </row>
    <row r="692" spans="1:5" ht="12.75">
      <c r="A692" s="35" t="s">
        <v>56</v>
      </c>
      <c r="E692" s="39" t="s">
        <v>4388</v>
      </c>
    </row>
    <row r="693" spans="1:5" ht="12.75">
      <c r="A693" s="35" t="s">
        <v>57</v>
      </c>
      <c r="E693" s="40" t="s">
        <v>5</v>
      </c>
    </row>
    <row r="694" spans="1:5" ht="12.75">
      <c r="A694" t="s">
        <v>58</v>
      </c>
      <c r="E694" s="39" t="s">
        <v>5</v>
      </c>
    </row>
    <row r="695" spans="1:13" ht="12.75">
      <c r="A695" t="s">
        <v>47</v>
      </c>
      <c r="C695" s="31" t="s">
        <v>4628</v>
      </c>
      <c r="E695" s="33" t="s">
        <v>67</v>
      </c>
      <c r="J695" s="32">
        <f>0</f>
      </c>
      <c s="32">
        <f>0</f>
      </c>
      <c s="32">
        <f>0+L696+L700+L704+L708+L712+L716+L720</f>
      </c>
      <c s="32">
        <f>0+M696+M700+M704+M708+M712+M716+M720</f>
      </c>
    </row>
    <row r="696" spans="1:16" ht="12.75">
      <c r="A696" t="s">
        <v>50</v>
      </c>
      <c s="34" t="s">
        <v>888</v>
      </c>
      <c s="34" t="s">
        <v>4629</v>
      </c>
      <c s="35" t="s">
        <v>5</v>
      </c>
      <c s="6" t="s">
        <v>4630</v>
      </c>
      <c s="36" t="s">
        <v>54</v>
      </c>
      <c s="37">
        <v>1</v>
      </c>
      <c s="36">
        <v>0</v>
      </c>
      <c s="36">
        <f>ROUND(G696*H696,6)</f>
      </c>
      <c r="L696" s="38">
        <v>0</v>
      </c>
      <c s="32">
        <f>ROUND(ROUND(L696,2)*ROUND(G696,3),2)</f>
      </c>
      <c s="36" t="s">
        <v>55</v>
      </c>
      <c>
        <f>(M696*21)/100</f>
      </c>
      <c t="s">
        <v>28</v>
      </c>
    </row>
    <row r="697" spans="1:5" ht="12.75">
      <c r="A697" s="35" t="s">
        <v>56</v>
      </c>
      <c r="E697" s="39" t="s">
        <v>4630</v>
      </c>
    </row>
    <row r="698" spans="1:5" ht="12.75">
      <c r="A698" s="35" t="s">
        <v>57</v>
      </c>
      <c r="E698" s="40" t="s">
        <v>5</v>
      </c>
    </row>
    <row r="699" spans="1:5" ht="12.75">
      <c r="A699" t="s">
        <v>58</v>
      </c>
      <c r="E699" s="39" t="s">
        <v>5</v>
      </c>
    </row>
    <row r="700" spans="1:16" ht="25.5">
      <c r="A700" t="s">
        <v>50</v>
      </c>
      <c s="34" t="s">
        <v>893</v>
      </c>
      <c s="34" t="s">
        <v>4631</v>
      </c>
      <c s="35" t="s">
        <v>5</v>
      </c>
      <c s="6" t="s">
        <v>4632</v>
      </c>
      <c s="36" t="s">
        <v>54</v>
      </c>
      <c s="37">
        <v>1</v>
      </c>
      <c s="36">
        <v>0</v>
      </c>
      <c s="36">
        <f>ROUND(G700*H700,6)</f>
      </c>
      <c r="L700" s="38">
        <v>0</v>
      </c>
      <c s="32">
        <f>ROUND(ROUND(L700,2)*ROUND(G700,3),2)</f>
      </c>
      <c s="36" t="s">
        <v>55</v>
      </c>
      <c>
        <f>(M700*21)/100</f>
      </c>
      <c t="s">
        <v>28</v>
      </c>
    </row>
    <row r="701" spans="1:5" ht="25.5">
      <c r="A701" s="35" t="s">
        <v>56</v>
      </c>
      <c r="E701" s="39" t="s">
        <v>4632</v>
      </c>
    </row>
    <row r="702" spans="1:5" ht="12.75">
      <c r="A702" s="35" t="s">
        <v>57</v>
      </c>
      <c r="E702" s="40" t="s">
        <v>5</v>
      </c>
    </row>
    <row r="703" spans="1:5" ht="12.75">
      <c r="A703" t="s">
        <v>58</v>
      </c>
      <c r="E703" s="39" t="s">
        <v>5</v>
      </c>
    </row>
    <row r="704" spans="1:16" ht="12.75">
      <c r="A704" t="s">
        <v>50</v>
      </c>
      <c s="34" t="s">
        <v>896</v>
      </c>
      <c s="34" t="s">
        <v>4633</v>
      </c>
      <c s="35" t="s">
        <v>5</v>
      </c>
      <c s="6" t="s">
        <v>4634</v>
      </c>
      <c s="36" t="s">
        <v>238</v>
      </c>
      <c s="37">
        <v>35</v>
      </c>
      <c s="36">
        <v>0</v>
      </c>
      <c s="36">
        <f>ROUND(G704*H704,6)</f>
      </c>
      <c r="L704" s="38">
        <v>0</v>
      </c>
      <c s="32">
        <f>ROUND(ROUND(L704,2)*ROUND(G704,3),2)</f>
      </c>
      <c s="36" t="s">
        <v>55</v>
      </c>
      <c>
        <f>(M704*21)/100</f>
      </c>
      <c t="s">
        <v>28</v>
      </c>
    </row>
    <row r="705" spans="1:5" ht="12.75">
      <c r="A705" s="35" t="s">
        <v>56</v>
      </c>
      <c r="E705" s="39" t="s">
        <v>4634</v>
      </c>
    </row>
    <row r="706" spans="1:5" ht="12.75">
      <c r="A706" s="35" t="s">
        <v>57</v>
      </c>
      <c r="E706" s="40" t="s">
        <v>5</v>
      </c>
    </row>
    <row r="707" spans="1:5" ht="12.75">
      <c r="A707" t="s">
        <v>58</v>
      </c>
      <c r="E707" s="39" t="s">
        <v>5</v>
      </c>
    </row>
    <row r="708" spans="1:16" ht="12.75">
      <c r="A708" t="s">
        <v>50</v>
      </c>
      <c s="34" t="s">
        <v>900</v>
      </c>
      <c s="34" t="s">
        <v>4635</v>
      </c>
      <c s="35" t="s">
        <v>5</v>
      </c>
      <c s="6" t="s">
        <v>4402</v>
      </c>
      <c s="36" t="s">
        <v>232</v>
      </c>
      <c s="37">
        <v>1</v>
      </c>
      <c s="36">
        <v>0</v>
      </c>
      <c s="36">
        <f>ROUND(G708*H708,6)</f>
      </c>
      <c r="L708" s="38">
        <v>0</v>
      </c>
      <c s="32">
        <f>ROUND(ROUND(L708,2)*ROUND(G708,3),2)</f>
      </c>
      <c s="36" t="s">
        <v>55</v>
      </c>
      <c>
        <f>(M708*21)/100</f>
      </c>
      <c t="s">
        <v>28</v>
      </c>
    </row>
    <row r="709" spans="1:5" ht="12.75">
      <c r="A709" s="35" t="s">
        <v>56</v>
      </c>
      <c r="E709" s="39" t="s">
        <v>4402</v>
      </c>
    </row>
    <row r="710" spans="1:5" ht="12.75">
      <c r="A710" s="35" t="s">
        <v>57</v>
      </c>
      <c r="E710" s="40" t="s">
        <v>5</v>
      </c>
    </row>
    <row r="711" spans="1:5" ht="12.75">
      <c r="A711" t="s">
        <v>58</v>
      </c>
      <c r="E711" s="39" t="s">
        <v>5</v>
      </c>
    </row>
    <row r="712" spans="1:16" ht="12.75">
      <c r="A712" t="s">
        <v>50</v>
      </c>
      <c s="34" t="s">
        <v>903</v>
      </c>
      <c s="34" t="s">
        <v>4636</v>
      </c>
      <c s="35" t="s">
        <v>5</v>
      </c>
      <c s="6" t="s">
        <v>4637</v>
      </c>
      <c s="36" t="s">
        <v>54</v>
      </c>
      <c s="37">
        <v>1</v>
      </c>
      <c s="36">
        <v>0</v>
      </c>
      <c s="36">
        <f>ROUND(G712*H712,6)</f>
      </c>
      <c r="L712" s="38">
        <v>0</v>
      </c>
      <c s="32">
        <f>ROUND(ROUND(L712,2)*ROUND(G712,3),2)</f>
      </c>
      <c s="36" t="s">
        <v>55</v>
      </c>
      <c>
        <f>(M712*21)/100</f>
      </c>
      <c t="s">
        <v>28</v>
      </c>
    </row>
    <row r="713" spans="1:5" ht="12.75">
      <c r="A713" s="35" t="s">
        <v>56</v>
      </c>
      <c r="E713" s="39" t="s">
        <v>4637</v>
      </c>
    </row>
    <row r="714" spans="1:5" ht="12.75">
      <c r="A714" s="35" t="s">
        <v>57</v>
      </c>
      <c r="E714" s="40" t="s">
        <v>5</v>
      </c>
    </row>
    <row r="715" spans="1:5" ht="12.75">
      <c r="A715" t="s">
        <v>58</v>
      </c>
      <c r="E715" s="39" t="s">
        <v>5</v>
      </c>
    </row>
    <row r="716" spans="1:16" ht="12.75">
      <c r="A716" t="s">
        <v>50</v>
      </c>
      <c s="34" t="s">
        <v>906</v>
      </c>
      <c s="34" t="s">
        <v>4638</v>
      </c>
      <c s="35" t="s">
        <v>5</v>
      </c>
      <c s="6" t="s">
        <v>4320</v>
      </c>
      <c s="36" t="s">
        <v>54</v>
      </c>
      <c s="37">
        <v>1</v>
      </c>
      <c s="36">
        <v>0</v>
      </c>
      <c s="36">
        <f>ROUND(G716*H716,6)</f>
      </c>
      <c r="L716" s="38">
        <v>0</v>
      </c>
      <c s="32">
        <f>ROUND(ROUND(L716,2)*ROUND(G716,3),2)</f>
      </c>
      <c s="36" t="s">
        <v>55</v>
      </c>
      <c>
        <f>(M716*21)/100</f>
      </c>
      <c t="s">
        <v>28</v>
      </c>
    </row>
    <row r="717" spans="1:5" ht="12.75">
      <c r="A717" s="35" t="s">
        <v>56</v>
      </c>
      <c r="E717" s="39" t="s">
        <v>4320</v>
      </c>
    </row>
    <row r="718" spans="1:5" ht="12.75">
      <c r="A718" s="35" t="s">
        <v>57</v>
      </c>
      <c r="E718" s="40" t="s">
        <v>5</v>
      </c>
    </row>
    <row r="719" spans="1:5" ht="12.75">
      <c r="A719" t="s">
        <v>58</v>
      </c>
      <c r="E719" s="39" t="s">
        <v>5</v>
      </c>
    </row>
    <row r="720" spans="1:16" ht="12.75">
      <c r="A720" t="s">
        <v>50</v>
      </c>
      <c s="34" t="s">
        <v>911</v>
      </c>
      <c s="34" t="s">
        <v>4639</v>
      </c>
      <c s="35" t="s">
        <v>5</v>
      </c>
      <c s="6" t="s">
        <v>4322</v>
      </c>
      <c s="36" t="s">
        <v>54</v>
      </c>
      <c s="37">
        <v>1</v>
      </c>
      <c s="36">
        <v>0</v>
      </c>
      <c s="36">
        <f>ROUND(G720*H720,6)</f>
      </c>
      <c r="L720" s="38">
        <v>0</v>
      </c>
      <c s="32">
        <f>ROUND(ROUND(L720,2)*ROUND(G720,3),2)</f>
      </c>
      <c s="36" t="s">
        <v>55</v>
      </c>
      <c>
        <f>(M720*21)/100</f>
      </c>
      <c t="s">
        <v>28</v>
      </c>
    </row>
    <row r="721" spans="1:5" ht="12.75">
      <c r="A721" s="35" t="s">
        <v>56</v>
      </c>
      <c r="E721" s="39" t="s">
        <v>4322</v>
      </c>
    </row>
    <row r="722" spans="1:5" ht="12.75">
      <c r="A722" s="35" t="s">
        <v>57</v>
      </c>
      <c r="E722" s="40" t="s">
        <v>5</v>
      </c>
    </row>
    <row r="723" spans="1:5" ht="12.75">
      <c r="A723" t="s">
        <v>58</v>
      </c>
      <c r="E7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COUNTIFS(L8:L334,"=0",A8:A334,"P")+COUNTIFS(L8:L334,"",A8:A334,"P")+SUM(Q8:Q334)</f>
      </c>
    </row>
    <row r="8" spans="1:13" ht="12.75">
      <c r="A8" t="s">
        <v>45</v>
      </c>
      <c r="C8" s="28" t="s">
        <v>4642</v>
      </c>
      <c r="E8" s="30" t="s">
        <v>4641</v>
      </c>
      <c r="J8" s="29">
        <f>0+J9+J30+J175+J200+J333</f>
      </c>
      <c s="29">
        <f>0+K9+K30+K175+K200+K333</f>
      </c>
      <c s="29">
        <f>0+L9+L30+L175+L200+L333</f>
      </c>
      <c s="29">
        <f>0+M9+M30+M175+M200+M333</f>
      </c>
    </row>
    <row r="9" spans="1:13" ht="12.75">
      <c r="A9" t="s">
        <v>47</v>
      </c>
      <c r="C9" s="31" t="s">
        <v>4643</v>
      </c>
      <c r="E9" s="33" t="s">
        <v>4644</v>
      </c>
      <c r="J9" s="32">
        <f>0</f>
      </c>
      <c s="32">
        <f>0</f>
      </c>
      <c s="32">
        <f>0+L10+L14+L18+L22+L26</f>
      </c>
      <c s="32">
        <f>0+M10+M14+M18+M22+M26</f>
      </c>
    </row>
    <row r="10" spans="1:16" ht="12.75">
      <c r="A10" t="s">
        <v>50</v>
      </c>
      <c s="34" t="s">
        <v>51</v>
      </c>
      <c s="34" t="s">
        <v>4645</v>
      </c>
      <c s="35" t="s">
        <v>5</v>
      </c>
      <c s="6" t="s">
        <v>4646</v>
      </c>
      <c s="36" t="s">
        <v>232</v>
      </c>
      <c s="37">
        <v>1</v>
      </c>
      <c s="36">
        <v>0</v>
      </c>
      <c s="36">
        <f>ROUND(G10*H10,6)</f>
      </c>
      <c r="L10" s="38">
        <v>0</v>
      </c>
      <c s="32">
        <f>ROUND(ROUND(L10,2)*ROUND(G10,3),2)</f>
      </c>
      <c s="36" t="s">
        <v>55</v>
      </c>
      <c>
        <f>(M10*21)/100</f>
      </c>
      <c t="s">
        <v>28</v>
      </c>
    </row>
    <row r="11" spans="1:5" ht="12.75">
      <c r="A11" s="35" t="s">
        <v>56</v>
      </c>
      <c r="E11" s="39" t="s">
        <v>4646</v>
      </c>
    </row>
    <row r="12" spans="1:5" ht="12.75">
      <c r="A12" s="35" t="s">
        <v>57</v>
      </c>
      <c r="E12" s="40" t="s">
        <v>5</v>
      </c>
    </row>
    <row r="13" spans="1:5" ht="102">
      <c r="A13" t="s">
        <v>58</v>
      </c>
      <c r="E13" s="39" t="s">
        <v>4647</v>
      </c>
    </row>
    <row r="14" spans="1:16" ht="12.75">
      <c r="A14" t="s">
        <v>50</v>
      </c>
      <c s="34" t="s">
        <v>28</v>
      </c>
      <c s="34" t="s">
        <v>4648</v>
      </c>
      <c s="35" t="s">
        <v>5</v>
      </c>
      <c s="6" t="s">
        <v>4649</v>
      </c>
      <c s="36" t="s">
        <v>232</v>
      </c>
      <c s="37">
        <v>1</v>
      </c>
      <c s="36">
        <v>0</v>
      </c>
      <c s="36">
        <f>ROUND(G14*H14,6)</f>
      </c>
      <c r="L14" s="38">
        <v>0</v>
      </c>
      <c s="32">
        <f>ROUND(ROUND(L14,2)*ROUND(G14,3),2)</f>
      </c>
      <c s="36" t="s">
        <v>55</v>
      </c>
      <c>
        <f>(M14*21)/100</f>
      </c>
      <c t="s">
        <v>28</v>
      </c>
    </row>
    <row r="15" spans="1:5" ht="12.75">
      <c r="A15" s="35" t="s">
        <v>56</v>
      </c>
      <c r="E15" s="39" t="s">
        <v>4649</v>
      </c>
    </row>
    <row r="16" spans="1:5" ht="12.75">
      <c r="A16" s="35" t="s">
        <v>57</v>
      </c>
      <c r="E16" s="40" t="s">
        <v>5</v>
      </c>
    </row>
    <row r="17" spans="1:5" ht="114.75">
      <c r="A17" t="s">
        <v>58</v>
      </c>
      <c r="E17" s="39" t="s">
        <v>4650</v>
      </c>
    </row>
    <row r="18" spans="1:16" ht="12.75">
      <c r="A18" t="s">
        <v>50</v>
      </c>
      <c s="34" t="s">
        <v>26</v>
      </c>
      <c s="34" t="s">
        <v>4651</v>
      </c>
      <c s="35" t="s">
        <v>5</v>
      </c>
      <c s="6" t="s">
        <v>4652</v>
      </c>
      <c s="36" t="s">
        <v>232</v>
      </c>
      <c s="37">
        <v>1</v>
      </c>
      <c s="36">
        <v>0</v>
      </c>
      <c s="36">
        <f>ROUND(G18*H18,6)</f>
      </c>
      <c r="L18" s="38">
        <v>0</v>
      </c>
      <c s="32">
        <f>ROUND(ROUND(L18,2)*ROUND(G18,3),2)</f>
      </c>
      <c s="36" t="s">
        <v>55</v>
      </c>
      <c>
        <f>(M18*21)/100</f>
      </c>
      <c t="s">
        <v>28</v>
      </c>
    </row>
    <row r="19" spans="1:5" ht="12.75">
      <c r="A19" s="35" t="s">
        <v>56</v>
      </c>
      <c r="E19" s="39" t="s">
        <v>4652</v>
      </c>
    </row>
    <row r="20" spans="1:5" ht="12.75">
      <c r="A20" s="35" t="s">
        <v>57</v>
      </c>
      <c r="E20" s="40" t="s">
        <v>5</v>
      </c>
    </row>
    <row r="21" spans="1:5" ht="102">
      <c r="A21" t="s">
        <v>58</v>
      </c>
      <c r="E21" s="39" t="s">
        <v>4653</v>
      </c>
    </row>
    <row r="22" spans="1:16" ht="12.75">
      <c r="A22" t="s">
        <v>50</v>
      </c>
      <c s="34" t="s">
        <v>63</v>
      </c>
      <c s="34" t="s">
        <v>4654</v>
      </c>
      <c s="35" t="s">
        <v>5</v>
      </c>
      <c s="6" t="s">
        <v>4655</v>
      </c>
      <c s="36" t="s">
        <v>232</v>
      </c>
      <c s="37">
        <v>1</v>
      </c>
      <c s="36">
        <v>0</v>
      </c>
      <c s="36">
        <f>ROUND(G22*H22,6)</f>
      </c>
      <c r="L22" s="38">
        <v>0</v>
      </c>
      <c s="32">
        <f>ROUND(ROUND(L22,2)*ROUND(G22,3),2)</f>
      </c>
      <c s="36" t="s">
        <v>55</v>
      </c>
      <c>
        <f>(M22*21)/100</f>
      </c>
      <c t="s">
        <v>28</v>
      </c>
    </row>
    <row r="23" spans="1:5" ht="12.75">
      <c r="A23" s="35" t="s">
        <v>56</v>
      </c>
      <c r="E23" s="39" t="s">
        <v>4655</v>
      </c>
    </row>
    <row r="24" spans="1:5" ht="12.75">
      <c r="A24" s="35" t="s">
        <v>57</v>
      </c>
      <c r="E24" s="40" t="s">
        <v>5</v>
      </c>
    </row>
    <row r="25" spans="1:5" ht="89.25">
      <c r="A25" t="s">
        <v>58</v>
      </c>
      <c r="E25" s="39" t="s">
        <v>4656</v>
      </c>
    </row>
    <row r="26" spans="1:16" ht="12.75">
      <c r="A26" t="s">
        <v>50</v>
      </c>
      <c s="34" t="s">
        <v>68</v>
      </c>
      <c s="34" t="s">
        <v>4657</v>
      </c>
      <c s="35" t="s">
        <v>5</v>
      </c>
      <c s="6" t="s">
        <v>4658</v>
      </c>
      <c s="36" t="s">
        <v>232</v>
      </c>
      <c s="37">
        <v>1</v>
      </c>
      <c s="36">
        <v>0</v>
      </c>
      <c s="36">
        <f>ROUND(G26*H26,6)</f>
      </c>
      <c r="L26" s="38">
        <v>0</v>
      </c>
      <c s="32">
        <f>ROUND(ROUND(L26,2)*ROUND(G26,3),2)</f>
      </c>
      <c s="36" t="s">
        <v>55</v>
      </c>
      <c>
        <f>(M26*21)/100</f>
      </c>
      <c t="s">
        <v>28</v>
      </c>
    </row>
    <row r="27" spans="1:5" ht="12.75">
      <c r="A27" s="35" t="s">
        <v>56</v>
      </c>
      <c r="E27" s="39" t="s">
        <v>4658</v>
      </c>
    </row>
    <row r="28" spans="1:5" ht="12.75">
      <c r="A28" s="35" t="s">
        <v>57</v>
      </c>
      <c r="E28" s="40" t="s">
        <v>5</v>
      </c>
    </row>
    <row r="29" spans="1:5" ht="63.75">
      <c r="A29" t="s">
        <v>58</v>
      </c>
      <c r="E29" s="39" t="s">
        <v>4659</v>
      </c>
    </row>
    <row r="30" spans="1:13" ht="12.75">
      <c r="A30" t="s">
        <v>47</v>
      </c>
      <c r="C30" s="31" t="s">
        <v>4660</v>
      </c>
      <c r="E30" s="33" t="s">
        <v>4661</v>
      </c>
      <c r="J30" s="32">
        <f>0</f>
      </c>
      <c s="32">
        <f>0</f>
      </c>
      <c s="32">
        <f>0+L31+L35+L39+L43+L47+L51+L55+L59+L63+L67+L71+L75+L79+L83+L87+L91+L95+L99+L103+L107+L111+L115+L119+L123+L127+L131+L135+L139+L143+L147+L151+L155+L159+L163+L167+L171</f>
      </c>
      <c s="32">
        <f>0+M31+M35+M39+M43+M47+M51+M55+M59+M63+M67+M71+M75+M79+M83+M87+M91+M95+M99+M103+M107+M111+M115+M119+M123+M127+M131+M135+M139+M143+M147+M151+M155+M159+M163+M167+M171</f>
      </c>
    </row>
    <row r="31" spans="1:16" ht="12.75">
      <c r="A31" t="s">
        <v>50</v>
      </c>
      <c s="34" t="s">
        <v>27</v>
      </c>
      <c s="34" t="s">
        <v>4662</v>
      </c>
      <c s="35" t="s">
        <v>5</v>
      </c>
      <c s="6" t="s">
        <v>4663</v>
      </c>
      <c s="36" t="s">
        <v>232</v>
      </c>
      <c s="37">
        <v>14</v>
      </c>
      <c s="36">
        <v>0</v>
      </c>
      <c s="36">
        <f>ROUND(G31*H31,6)</f>
      </c>
      <c r="L31" s="38">
        <v>0</v>
      </c>
      <c s="32">
        <f>ROUND(ROUND(L31,2)*ROUND(G31,3),2)</f>
      </c>
      <c s="36" t="s">
        <v>55</v>
      </c>
      <c>
        <f>(M31*21)/100</f>
      </c>
      <c t="s">
        <v>28</v>
      </c>
    </row>
    <row r="32" spans="1:5" ht="12.75">
      <c r="A32" s="35" t="s">
        <v>56</v>
      </c>
      <c r="E32" s="39" t="s">
        <v>4663</v>
      </c>
    </row>
    <row r="33" spans="1:5" ht="12.75">
      <c r="A33" s="35" t="s">
        <v>57</v>
      </c>
      <c r="E33" s="40" t="s">
        <v>5</v>
      </c>
    </row>
    <row r="34" spans="1:5" ht="38.25">
      <c r="A34" t="s">
        <v>58</v>
      </c>
      <c r="E34" s="39" t="s">
        <v>4664</v>
      </c>
    </row>
    <row r="35" spans="1:16" ht="12.75">
      <c r="A35" t="s">
        <v>50</v>
      </c>
      <c s="34" t="s">
        <v>74</v>
      </c>
      <c s="34" t="s">
        <v>4665</v>
      </c>
      <c s="35" t="s">
        <v>5</v>
      </c>
      <c s="6" t="s">
        <v>4666</v>
      </c>
      <c s="36" t="s">
        <v>232</v>
      </c>
      <c s="37">
        <v>2</v>
      </c>
      <c s="36">
        <v>0</v>
      </c>
      <c s="36">
        <f>ROUND(G35*H35,6)</f>
      </c>
      <c r="L35" s="38">
        <v>0</v>
      </c>
      <c s="32">
        <f>ROUND(ROUND(L35,2)*ROUND(G35,3),2)</f>
      </c>
      <c s="36" t="s">
        <v>55</v>
      </c>
      <c>
        <f>(M35*21)/100</f>
      </c>
      <c t="s">
        <v>28</v>
      </c>
    </row>
    <row r="36" spans="1:5" ht="12.75">
      <c r="A36" s="35" t="s">
        <v>56</v>
      </c>
      <c r="E36" s="39" t="s">
        <v>4666</v>
      </c>
    </row>
    <row r="37" spans="1:5" ht="12.75">
      <c r="A37" s="35" t="s">
        <v>57</v>
      </c>
      <c r="E37" s="40" t="s">
        <v>5</v>
      </c>
    </row>
    <row r="38" spans="1:5" ht="25.5">
      <c r="A38" t="s">
        <v>58</v>
      </c>
      <c r="E38" s="39" t="s">
        <v>4667</v>
      </c>
    </row>
    <row r="39" spans="1:16" ht="12.75">
      <c r="A39" t="s">
        <v>50</v>
      </c>
      <c s="34" t="s">
        <v>77</v>
      </c>
      <c s="34" t="s">
        <v>4668</v>
      </c>
      <c s="35" t="s">
        <v>5</v>
      </c>
      <c s="6" t="s">
        <v>4669</v>
      </c>
      <c s="36" t="s">
        <v>232</v>
      </c>
      <c s="37">
        <v>10</v>
      </c>
      <c s="36">
        <v>0</v>
      </c>
      <c s="36">
        <f>ROUND(G39*H39,6)</f>
      </c>
      <c r="L39" s="38">
        <v>0</v>
      </c>
      <c s="32">
        <f>ROUND(ROUND(L39,2)*ROUND(G39,3),2)</f>
      </c>
      <c s="36" t="s">
        <v>55</v>
      </c>
      <c>
        <f>(M39*21)/100</f>
      </c>
      <c t="s">
        <v>28</v>
      </c>
    </row>
    <row r="40" spans="1:5" ht="12.75">
      <c r="A40" s="35" t="s">
        <v>56</v>
      </c>
      <c r="E40" s="39" t="s">
        <v>4669</v>
      </c>
    </row>
    <row r="41" spans="1:5" ht="12.75">
      <c r="A41" s="35" t="s">
        <v>57</v>
      </c>
      <c r="E41" s="40" t="s">
        <v>5</v>
      </c>
    </row>
    <row r="42" spans="1:5" ht="25.5">
      <c r="A42" t="s">
        <v>58</v>
      </c>
      <c r="E42" s="39" t="s">
        <v>4670</v>
      </c>
    </row>
    <row r="43" spans="1:16" ht="12.75">
      <c r="A43" t="s">
        <v>50</v>
      </c>
      <c s="34" t="s">
        <v>80</v>
      </c>
      <c s="34" t="s">
        <v>4671</v>
      </c>
      <c s="35" t="s">
        <v>5</v>
      </c>
      <c s="6" t="s">
        <v>4672</v>
      </c>
      <c s="36" t="s">
        <v>232</v>
      </c>
      <c s="37">
        <v>4</v>
      </c>
      <c s="36">
        <v>0</v>
      </c>
      <c s="36">
        <f>ROUND(G43*H43,6)</f>
      </c>
      <c r="L43" s="38">
        <v>0</v>
      </c>
      <c s="32">
        <f>ROUND(ROUND(L43,2)*ROUND(G43,3),2)</f>
      </c>
      <c s="36" t="s">
        <v>55</v>
      </c>
      <c>
        <f>(M43*21)/100</f>
      </c>
      <c t="s">
        <v>28</v>
      </c>
    </row>
    <row r="44" spans="1:5" ht="12.75">
      <c r="A44" s="35" t="s">
        <v>56</v>
      </c>
      <c r="E44" s="39" t="s">
        <v>4672</v>
      </c>
    </row>
    <row r="45" spans="1:5" ht="12.75">
      <c r="A45" s="35" t="s">
        <v>57</v>
      </c>
      <c r="E45" s="40" t="s">
        <v>5</v>
      </c>
    </row>
    <row r="46" spans="1:5" ht="25.5">
      <c r="A46" t="s">
        <v>58</v>
      </c>
      <c r="E46" s="39" t="s">
        <v>4673</v>
      </c>
    </row>
    <row r="47" spans="1:16" ht="12.75">
      <c r="A47" t="s">
        <v>50</v>
      </c>
      <c s="34" t="s">
        <v>83</v>
      </c>
      <c s="34" t="s">
        <v>4674</v>
      </c>
      <c s="35" t="s">
        <v>5</v>
      </c>
      <c s="6" t="s">
        <v>4675</v>
      </c>
      <c s="36" t="s">
        <v>232</v>
      </c>
      <c s="37">
        <v>18</v>
      </c>
      <c s="36">
        <v>0</v>
      </c>
      <c s="36">
        <f>ROUND(G47*H47,6)</f>
      </c>
      <c r="L47" s="38">
        <v>0</v>
      </c>
      <c s="32">
        <f>ROUND(ROUND(L47,2)*ROUND(G47,3),2)</f>
      </c>
      <c s="36" t="s">
        <v>55</v>
      </c>
      <c>
        <f>(M47*21)/100</f>
      </c>
      <c t="s">
        <v>28</v>
      </c>
    </row>
    <row r="48" spans="1:5" ht="12.75">
      <c r="A48" s="35" t="s">
        <v>56</v>
      </c>
      <c r="E48" s="39" t="s">
        <v>4675</v>
      </c>
    </row>
    <row r="49" spans="1:5" ht="12.75">
      <c r="A49" s="35" t="s">
        <v>57</v>
      </c>
      <c r="E49" s="40" t="s">
        <v>5</v>
      </c>
    </row>
    <row r="50" spans="1:5" ht="25.5">
      <c r="A50" t="s">
        <v>58</v>
      </c>
      <c r="E50" s="39" t="s">
        <v>4676</v>
      </c>
    </row>
    <row r="51" spans="1:16" ht="12.75">
      <c r="A51" t="s">
        <v>50</v>
      </c>
      <c s="34" t="s">
        <v>87</v>
      </c>
      <c s="34" t="s">
        <v>4677</v>
      </c>
      <c s="35" t="s">
        <v>5</v>
      </c>
      <c s="6" t="s">
        <v>4678</v>
      </c>
      <c s="36" t="s">
        <v>232</v>
      </c>
      <c s="37">
        <v>20</v>
      </c>
      <c s="36">
        <v>0</v>
      </c>
      <c s="36">
        <f>ROUND(G51*H51,6)</f>
      </c>
      <c r="L51" s="38">
        <v>0</v>
      </c>
      <c s="32">
        <f>ROUND(ROUND(L51,2)*ROUND(G51,3),2)</f>
      </c>
      <c s="36" t="s">
        <v>55</v>
      </c>
      <c>
        <f>(M51*21)/100</f>
      </c>
      <c t="s">
        <v>28</v>
      </c>
    </row>
    <row r="52" spans="1:5" ht="12.75">
      <c r="A52" s="35" t="s">
        <v>56</v>
      </c>
      <c r="E52" s="39" t="s">
        <v>4678</v>
      </c>
    </row>
    <row r="53" spans="1:5" ht="12.75">
      <c r="A53" s="35" t="s">
        <v>57</v>
      </c>
      <c r="E53" s="40" t="s">
        <v>5</v>
      </c>
    </row>
    <row r="54" spans="1:5" ht="25.5">
      <c r="A54" t="s">
        <v>58</v>
      </c>
      <c r="E54" s="39" t="s">
        <v>4679</v>
      </c>
    </row>
    <row r="55" spans="1:16" ht="12.75">
      <c r="A55" t="s">
        <v>50</v>
      </c>
      <c s="34" t="s">
        <v>91</v>
      </c>
      <c s="34" t="s">
        <v>4680</v>
      </c>
      <c s="35" t="s">
        <v>5</v>
      </c>
      <c s="6" t="s">
        <v>4681</v>
      </c>
      <c s="36" t="s">
        <v>232</v>
      </c>
      <c s="37">
        <v>21</v>
      </c>
      <c s="36">
        <v>0</v>
      </c>
      <c s="36">
        <f>ROUND(G55*H55,6)</f>
      </c>
      <c r="L55" s="38">
        <v>0</v>
      </c>
      <c s="32">
        <f>ROUND(ROUND(L55,2)*ROUND(G55,3),2)</f>
      </c>
      <c s="36" t="s">
        <v>55</v>
      </c>
      <c>
        <f>(M55*21)/100</f>
      </c>
      <c t="s">
        <v>28</v>
      </c>
    </row>
    <row r="56" spans="1:5" ht="12.75">
      <c r="A56" s="35" t="s">
        <v>56</v>
      </c>
      <c r="E56" s="39" t="s">
        <v>4681</v>
      </c>
    </row>
    <row r="57" spans="1:5" ht="12.75">
      <c r="A57" s="35" t="s">
        <v>57</v>
      </c>
      <c r="E57" s="40" t="s">
        <v>5</v>
      </c>
    </row>
    <row r="58" spans="1:5" ht="25.5">
      <c r="A58" t="s">
        <v>58</v>
      </c>
      <c r="E58" s="39" t="s">
        <v>4682</v>
      </c>
    </row>
    <row r="59" spans="1:16" ht="12.75">
      <c r="A59" t="s">
        <v>50</v>
      </c>
      <c s="34" t="s">
        <v>319</v>
      </c>
      <c s="34" t="s">
        <v>4683</v>
      </c>
      <c s="35" t="s">
        <v>5</v>
      </c>
      <c s="6" t="s">
        <v>4684</v>
      </c>
      <c s="36" t="s">
        <v>232</v>
      </c>
      <c s="37">
        <v>5</v>
      </c>
      <c s="36">
        <v>0</v>
      </c>
      <c s="36">
        <f>ROUND(G59*H59,6)</f>
      </c>
      <c r="L59" s="38">
        <v>0</v>
      </c>
      <c s="32">
        <f>ROUND(ROUND(L59,2)*ROUND(G59,3),2)</f>
      </c>
      <c s="36" t="s">
        <v>55</v>
      </c>
      <c>
        <f>(M59*21)/100</f>
      </c>
      <c t="s">
        <v>28</v>
      </c>
    </row>
    <row r="60" spans="1:5" ht="12.75">
      <c r="A60" s="35" t="s">
        <v>56</v>
      </c>
      <c r="E60" s="39" t="s">
        <v>4684</v>
      </c>
    </row>
    <row r="61" spans="1:5" ht="12.75">
      <c r="A61" s="35" t="s">
        <v>57</v>
      </c>
      <c r="E61" s="40" t="s">
        <v>5</v>
      </c>
    </row>
    <row r="62" spans="1:5" ht="25.5">
      <c r="A62" t="s">
        <v>58</v>
      </c>
      <c r="E62" s="39" t="s">
        <v>4685</v>
      </c>
    </row>
    <row r="63" spans="1:16" ht="12.75">
      <c r="A63" t="s">
        <v>50</v>
      </c>
      <c s="34" t="s">
        <v>323</v>
      </c>
      <c s="34" t="s">
        <v>4686</v>
      </c>
      <c s="35" t="s">
        <v>5</v>
      </c>
      <c s="6" t="s">
        <v>4687</v>
      </c>
      <c s="36" t="s">
        <v>232</v>
      </c>
      <c s="37">
        <v>7</v>
      </c>
      <c s="36">
        <v>0</v>
      </c>
      <c s="36">
        <f>ROUND(G63*H63,6)</f>
      </c>
      <c r="L63" s="38">
        <v>0</v>
      </c>
      <c s="32">
        <f>ROUND(ROUND(L63,2)*ROUND(G63,3),2)</f>
      </c>
      <c s="36" t="s">
        <v>55</v>
      </c>
      <c>
        <f>(M63*21)/100</f>
      </c>
      <c t="s">
        <v>28</v>
      </c>
    </row>
    <row r="64" spans="1:5" ht="12.75">
      <c r="A64" s="35" t="s">
        <v>56</v>
      </c>
      <c r="E64" s="39" t="s">
        <v>4687</v>
      </c>
    </row>
    <row r="65" spans="1:5" ht="12.75">
      <c r="A65" s="35" t="s">
        <v>57</v>
      </c>
      <c r="E65" s="40" t="s">
        <v>5</v>
      </c>
    </row>
    <row r="66" spans="1:5" ht="25.5">
      <c r="A66" t="s">
        <v>58</v>
      </c>
      <c r="E66" s="39" t="s">
        <v>4688</v>
      </c>
    </row>
    <row r="67" spans="1:16" ht="12.75">
      <c r="A67" t="s">
        <v>50</v>
      </c>
      <c s="34" t="s">
        <v>327</v>
      </c>
      <c s="34" t="s">
        <v>4689</v>
      </c>
      <c s="35" t="s">
        <v>5</v>
      </c>
      <c s="6" t="s">
        <v>4690</v>
      </c>
      <c s="36" t="s">
        <v>232</v>
      </c>
      <c s="37">
        <v>9</v>
      </c>
      <c s="36">
        <v>0</v>
      </c>
      <c s="36">
        <f>ROUND(G67*H67,6)</f>
      </c>
      <c r="L67" s="38">
        <v>0</v>
      </c>
      <c s="32">
        <f>ROUND(ROUND(L67,2)*ROUND(G67,3),2)</f>
      </c>
      <c s="36" t="s">
        <v>55</v>
      </c>
      <c>
        <f>(M67*21)/100</f>
      </c>
      <c t="s">
        <v>28</v>
      </c>
    </row>
    <row r="68" spans="1:5" ht="12.75">
      <c r="A68" s="35" t="s">
        <v>56</v>
      </c>
      <c r="E68" s="39" t="s">
        <v>4690</v>
      </c>
    </row>
    <row r="69" spans="1:5" ht="12.75">
      <c r="A69" s="35" t="s">
        <v>57</v>
      </c>
      <c r="E69" s="40" t="s">
        <v>5</v>
      </c>
    </row>
    <row r="70" spans="1:5" ht="25.5">
      <c r="A70" t="s">
        <v>58</v>
      </c>
      <c r="E70" s="39" t="s">
        <v>4691</v>
      </c>
    </row>
    <row r="71" spans="1:16" ht="12.75">
      <c r="A71" t="s">
        <v>50</v>
      </c>
      <c s="34" t="s">
        <v>332</v>
      </c>
      <c s="34" t="s">
        <v>4692</v>
      </c>
      <c s="35" t="s">
        <v>5</v>
      </c>
      <c s="6" t="s">
        <v>4690</v>
      </c>
      <c s="36" t="s">
        <v>232</v>
      </c>
      <c s="37">
        <v>3</v>
      </c>
      <c s="36">
        <v>0</v>
      </c>
      <c s="36">
        <f>ROUND(G71*H71,6)</f>
      </c>
      <c r="L71" s="38">
        <v>0</v>
      </c>
      <c s="32">
        <f>ROUND(ROUND(L71,2)*ROUND(G71,3),2)</f>
      </c>
      <c s="36" t="s">
        <v>55</v>
      </c>
      <c>
        <f>(M71*21)/100</f>
      </c>
      <c t="s">
        <v>28</v>
      </c>
    </row>
    <row r="72" spans="1:5" ht="12.75">
      <c r="A72" s="35" t="s">
        <v>56</v>
      </c>
      <c r="E72" s="39" t="s">
        <v>4690</v>
      </c>
    </row>
    <row r="73" spans="1:5" ht="12.75">
      <c r="A73" s="35" t="s">
        <v>57</v>
      </c>
      <c r="E73" s="40" t="s">
        <v>5</v>
      </c>
    </row>
    <row r="74" spans="1:5" ht="25.5">
      <c r="A74" t="s">
        <v>58</v>
      </c>
      <c r="E74" s="39" t="s">
        <v>4693</v>
      </c>
    </row>
    <row r="75" spans="1:16" ht="12.75">
      <c r="A75" t="s">
        <v>50</v>
      </c>
      <c s="34" t="s">
        <v>336</v>
      </c>
      <c s="34" t="s">
        <v>4694</v>
      </c>
      <c s="35" t="s">
        <v>5</v>
      </c>
      <c s="6" t="s">
        <v>4695</v>
      </c>
      <c s="36" t="s">
        <v>232</v>
      </c>
      <c s="37">
        <v>17</v>
      </c>
      <c s="36">
        <v>0</v>
      </c>
      <c s="36">
        <f>ROUND(G75*H75,6)</f>
      </c>
      <c r="L75" s="38">
        <v>0</v>
      </c>
      <c s="32">
        <f>ROUND(ROUND(L75,2)*ROUND(G75,3),2)</f>
      </c>
      <c s="36" t="s">
        <v>55</v>
      </c>
      <c>
        <f>(M75*21)/100</f>
      </c>
      <c t="s">
        <v>28</v>
      </c>
    </row>
    <row r="76" spans="1:5" ht="12.75">
      <c r="A76" s="35" t="s">
        <v>56</v>
      </c>
      <c r="E76" s="39" t="s">
        <v>4695</v>
      </c>
    </row>
    <row r="77" spans="1:5" ht="12.75">
      <c r="A77" s="35" t="s">
        <v>57</v>
      </c>
      <c r="E77" s="40" t="s">
        <v>5</v>
      </c>
    </row>
    <row r="78" spans="1:5" ht="25.5">
      <c r="A78" t="s">
        <v>58</v>
      </c>
      <c r="E78" s="39" t="s">
        <v>4696</v>
      </c>
    </row>
    <row r="79" spans="1:16" ht="12.75">
      <c r="A79" t="s">
        <v>50</v>
      </c>
      <c s="34" t="s">
        <v>340</v>
      </c>
      <c s="34" t="s">
        <v>4697</v>
      </c>
      <c s="35" t="s">
        <v>5</v>
      </c>
      <c s="6" t="s">
        <v>4698</v>
      </c>
      <c s="36" t="s">
        <v>232</v>
      </c>
      <c s="37">
        <v>7</v>
      </c>
      <c s="36">
        <v>0</v>
      </c>
      <c s="36">
        <f>ROUND(G79*H79,6)</f>
      </c>
      <c r="L79" s="38">
        <v>0</v>
      </c>
      <c s="32">
        <f>ROUND(ROUND(L79,2)*ROUND(G79,3),2)</f>
      </c>
      <c s="36" t="s">
        <v>55</v>
      </c>
      <c>
        <f>(M79*21)/100</f>
      </c>
      <c t="s">
        <v>28</v>
      </c>
    </row>
    <row r="80" spans="1:5" ht="12.75">
      <c r="A80" s="35" t="s">
        <v>56</v>
      </c>
      <c r="E80" s="39" t="s">
        <v>4698</v>
      </c>
    </row>
    <row r="81" spans="1:5" ht="12.75">
      <c r="A81" s="35" t="s">
        <v>57</v>
      </c>
      <c r="E81" s="40" t="s">
        <v>5</v>
      </c>
    </row>
    <row r="82" spans="1:5" ht="25.5">
      <c r="A82" t="s">
        <v>58</v>
      </c>
      <c r="E82" s="39" t="s">
        <v>4696</v>
      </c>
    </row>
    <row r="83" spans="1:16" ht="12.75">
      <c r="A83" t="s">
        <v>50</v>
      </c>
      <c s="34" t="s">
        <v>344</v>
      </c>
      <c s="34" t="s">
        <v>4699</v>
      </c>
      <c s="35" t="s">
        <v>5</v>
      </c>
      <c s="6" t="s">
        <v>4700</v>
      </c>
      <c s="36" t="s">
        <v>232</v>
      </c>
      <c s="37">
        <v>3</v>
      </c>
      <c s="36">
        <v>0</v>
      </c>
      <c s="36">
        <f>ROUND(G83*H83,6)</f>
      </c>
      <c r="L83" s="38">
        <v>0</v>
      </c>
      <c s="32">
        <f>ROUND(ROUND(L83,2)*ROUND(G83,3),2)</f>
      </c>
      <c s="36" t="s">
        <v>55</v>
      </c>
      <c>
        <f>(M83*21)/100</f>
      </c>
      <c t="s">
        <v>28</v>
      </c>
    </row>
    <row r="84" spans="1:5" ht="12.75">
      <c r="A84" s="35" t="s">
        <v>56</v>
      </c>
      <c r="E84" s="39" t="s">
        <v>4700</v>
      </c>
    </row>
    <row r="85" spans="1:5" ht="12.75">
      <c r="A85" s="35" t="s">
        <v>57</v>
      </c>
      <c r="E85" s="40" t="s">
        <v>5</v>
      </c>
    </row>
    <row r="86" spans="1:5" ht="25.5">
      <c r="A86" t="s">
        <v>58</v>
      </c>
      <c r="E86" s="39" t="s">
        <v>4696</v>
      </c>
    </row>
    <row r="87" spans="1:16" ht="12.75">
      <c r="A87" t="s">
        <v>50</v>
      </c>
      <c s="34" t="s">
        <v>349</v>
      </c>
      <c s="34" t="s">
        <v>4701</v>
      </c>
      <c s="35" t="s">
        <v>5</v>
      </c>
      <c s="6" t="s">
        <v>4702</v>
      </c>
      <c s="36" t="s">
        <v>232</v>
      </c>
      <c s="37">
        <v>3</v>
      </c>
      <c s="36">
        <v>0</v>
      </c>
      <c s="36">
        <f>ROUND(G87*H87,6)</f>
      </c>
      <c r="L87" s="38">
        <v>0</v>
      </c>
      <c s="32">
        <f>ROUND(ROUND(L87,2)*ROUND(G87,3),2)</f>
      </c>
      <c s="36" t="s">
        <v>55</v>
      </c>
      <c>
        <f>(M87*21)/100</f>
      </c>
      <c t="s">
        <v>28</v>
      </c>
    </row>
    <row r="88" spans="1:5" ht="12.75">
      <c r="A88" s="35" t="s">
        <v>56</v>
      </c>
      <c r="E88" s="39" t="s">
        <v>4702</v>
      </c>
    </row>
    <row r="89" spans="1:5" ht="12.75">
      <c r="A89" s="35" t="s">
        <v>57</v>
      </c>
      <c r="E89" s="40" t="s">
        <v>5</v>
      </c>
    </row>
    <row r="90" spans="1:5" ht="25.5">
      <c r="A90" t="s">
        <v>58</v>
      </c>
      <c r="E90" s="39" t="s">
        <v>4696</v>
      </c>
    </row>
    <row r="91" spans="1:16" ht="12.75">
      <c r="A91" t="s">
        <v>50</v>
      </c>
      <c s="34" t="s">
        <v>353</v>
      </c>
      <c s="34" t="s">
        <v>4703</v>
      </c>
      <c s="35" t="s">
        <v>5</v>
      </c>
      <c s="6" t="s">
        <v>4704</v>
      </c>
      <c s="36" t="s">
        <v>232</v>
      </c>
      <c s="37">
        <v>5</v>
      </c>
      <c s="36">
        <v>0</v>
      </c>
      <c s="36">
        <f>ROUND(G91*H91,6)</f>
      </c>
      <c r="L91" s="38">
        <v>0</v>
      </c>
      <c s="32">
        <f>ROUND(ROUND(L91,2)*ROUND(G91,3),2)</f>
      </c>
      <c s="36" t="s">
        <v>55</v>
      </c>
      <c>
        <f>(M91*21)/100</f>
      </c>
      <c t="s">
        <v>28</v>
      </c>
    </row>
    <row r="92" spans="1:5" ht="12.75">
      <c r="A92" s="35" t="s">
        <v>56</v>
      </c>
      <c r="E92" s="39" t="s">
        <v>4704</v>
      </c>
    </row>
    <row r="93" spans="1:5" ht="12.75">
      <c r="A93" s="35" t="s">
        <v>57</v>
      </c>
      <c r="E93" s="40" t="s">
        <v>5</v>
      </c>
    </row>
    <row r="94" spans="1:5" ht="25.5">
      <c r="A94" t="s">
        <v>58</v>
      </c>
      <c r="E94" s="39" t="s">
        <v>4696</v>
      </c>
    </row>
    <row r="95" spans="1:16" ht="12.75">
      <c r="A95" t="s">
        <v>50</v>
      </c>
      <c s="34" t="s">
        <v>358</v>
      </c>
      <c s="34" t="s">
        <v>4705</v>
      </c>
      <c s="35" t="s">
        <v>5</v>
      </c>
      <c s="6" t="s">
        <v>4706</v>
      </c>
      <c s="36" t="s">
        <v>232</v>
      </c>
      <c s="37">
        <v>1</v>
      </c>
      <c s="36">
        <v>0</v>
      </c>
      <c s="36">
        <f>ROUND(G95*H95,6)</f>
      </c>
      <c r="L95" s="38">
        <v>0</v>
      </c>
      <c s="32">
        <f>ROUND(ROUND(L95,2)*ROUND(G95,3),2)</f>
      </c>
      <c s="36" t="s">
        <v>55</v>
      </c>
      <c>
        <f>(M95*21)/100</f>
      </c>
      <c t="s">
        <v>28</v>
      </c>
    </row>
    <row r="96" spans="1:5" ht="12.75">
      <c r="A96" s="35" t="s">
        <v>56</v>
      </c>
      <c r="E96" s="39" t="s">
        <v>4706</v>
      </c>
    </row>
    <row r="97" spans="1:5" ht="12.75">
      <c r="A97" s="35" t="s">
        <v>57</v>
      </c>
      <c r="E97" s="40" t="s">
        <v>5</v>
      </c>
    </row>
    <row r="98" spans="1:5" ht="38.25">
      <c r="A98" t="s">
        <v>58</v>
      </c>
      <c r="E98" s="39" t="s">
        <v>4707</v>
      </c>
    </row>
    <row r="99" spans="1:16" ht="12.75">
      <c r="A99" t="s">
        <v>50</v>
      </c>
      <c s="34" t="s">
        <v>362</v>
      </c>
      <c s="34" t="s">
        <v>4708</v>
      </c>
      <c s="35" t="s">
        <v>5</v>
      </c>
      <c s="6" t="s">
        <v>4709</v>
      </c>
      <c s="36" t="s">
        <v>232</v>
      </c>
      <c s="37">
        <v>1</v>
      </c>
      <c s="36">
        <v>0</v>
      </c>
      <c s="36">
        <f>ROUND(G99*H99,6)</f>
      </c>
      <c r="L99" s="38">
        <v>0</v>
      </c>
      <c s="32">
        <f>ROUND(ROUND(L99,2)*ROUND(G99,3),2)</f>
      </c>
      <c s="36" t="s">
        <v>55</v>
      </c>
      <c>
        <f>(M99*21)/100</f>
      </c>
      <c t="s">
        <v>28</v>
      </c>
    </row>
    <row r="100" spans="1:5" ht="12.75">
      <c r="A100" s="35" t="s">
        <v>56</v>
      </c>
      <c r="E100" s="39" t="s">
        <v>4709</v>
      </c>
    </row>
    <row r="101" spans="1:5" ht="12.75">
      <c r="A101" s="35" t="s">
        <v>57</v>
      </c>
      <c r="E101" s="40" t="s">
        <v>5</v>
      </c>
    </row>
    <row r="102" spans="1:5" ht="38.25">
      <c r="A102" t="s">
        <v>58</v>
      </c>
      <c r="E102" s="39" t="s">
        <v>4707</v>
      </c>
    </row>
    <row r="103" spans="1:16" ht="12.75">
      <c r="A103" t="s">
        <v>50</v>
      </c>
      <c s="34" t="s">
        <v>367</v>
      </c>
      <c s="34" t="s">
        <v>4710</v>
      </c>
      <c s="35" t="s">
        <v>5</v>
      </c>
      <c s="6" t="s">
        <v>4711</v>
      </c>
      <c s="36" t="s">
        <v>232</v>
      </c>
      <c s="37">
        <v>1</v>
      </c>
      <c s="36">
        <v>0</v>
      </c>
      <c s="36">
        <f>ROUND(G103*H103,6)</f>
      </c>
      <c r="L103" s="38">
        <v>0</v>
      </c>
      <c s="32">
        <f>ROUND(ROUND(L103,2)*ROUND(G103,3),2)</f>
      </c>
      <c s="36" t="s">
        <v>55</v>
      </c>
      <c>
        <f>(M103*21)/100</f>
      </c>
      <c t="s">
        <v>28</v>
      </c>
    </row>
    <row r="104" spans="1:5" ht="12.75">
      <c r="A104" s="35" t="s">
        <v>56</v>
      </c>
      <c r="E104" s="39" t="s">
        <v>4711</v>
      </c>
    </row>
    <row r="105" spans="1:5" ht="12.75">
      <c r="A105" s="35" t="s">
        <v>57</v>
      </c>
      <c r="E105" s="40" t="s">
        <v>5</v>
      </c>
    </row>
    <row r="106" spans="1:5" ht="38.25">
      <c r="A106" t="s">
        <v>58</v>
      </c>
      <c r="E106" s="39" t="s">
        <v>4707</v>
      </c>
    </row>
    <row r="107" spans="1:16" ht="12.75">
      <c r="A107" t="s">
        <v>50</v>
      </c>
      <c s="34" t="s">
        <v>372</v>
      </c>
      <c s="34" t="s">
        <v>4712</v>
      </c>
      <c s="35" t="s">
        <v>5</v>
      </c>
      <c s="6" t="s">
        <v>4713</v>
      </c>
      <c s="36" t="s">
        <v>232</v>
      </c>
      <c s="37">
        <v>19</v>
      </c>
      <c s="36">
        <v>0</v>
      </c>
      <c s="36">
        <f>ROUND(G107*H107,6)</f>
      </c>
      <c r="L107" s="38">
        <v>0</v>
      </c>
      <c s="32">
        <f>ROUND(ROUND(L107,2)*ROUND(G107,3),2)</f>
      </c>
      <c s="36" t="s">
        <v>55</v>
      </c>
      <c>
        <f>(M107*21)/100</f>
      </c>
      <c t="s">
        <v>28</v>
      </c>
    </row>
    <row r="108" spans="1:5" ht="12.75">
      <c r="A108" s="35" t="s">
        <v>56</v>
      </c>
      <c r="E108" s="39" t="s">
        <v>4713</v>
      </c>
    </row>
    <row r="109" spans="1:5" ht="12.75">
      <c r="A109" s="35" t="s">
        <v>57</v>
      </c>
      <c r="E109" s="40" t="s">
        <v>5</v>
      </c>
    </row>
    <row r="110" spans="1:5" ht="25.5">
      <c r="A110" t="s">
        <v>58</v>
      </c>
      <c r="E110" s="39" t="s">
        <v>4714</v>
      </c>
    </row>
    <row r="111" spans="1:16" ht="12.75">
      <c r="A111" t="s">
        <v>50</v>
      </c>
      <c s="34" t="s">
        <v>376</v>
      </c>
      <c s="34" t="s">
        <v>4715</v>
      </c>
      <c s="35" t="s">
        <v>5</v>
      </c>
      <c s="6" t="s">
        <v>4716</v>
      </c>
      <c s="36" t="s">
        <v>232</v>
      </c>
      <c s="37">
        <v>7</v>
      </c>
      <c s="36">
        <v>0</v>
      </c>
      <c s="36">
        <f>ROUND(G111*H111,6)</f>
      </c>
      <c r="L111" s="38">
        <v>0</v>
      </c>
      <c s="32">
        <f>ROUND(ROUND(L111,2)*ROUND(G111,3),2)</f>
      </c>
      <c s="36" t="s">
        <v>55</v>
      </c>
      <c>
        <f>(M111*21)/100</f>
      </c>
      <c t="s">
        <v>28</v>
      </c>
    </row>
    <row r="112" spans="1:5" ht="12.75">
      <c r="A112" s="35" t="s">
        <v>56</v>
      </c>
      <c r="E112" s="39" t="s">
        <v>4716</v>
      </c>
    </row>
    <row r="113" spans="1:5" ht="12.75">
      <c r="A113" s="35" t="s">
        <v>57</v>
      </c>
      <c r="E113" s="40" t="s">
        <v>5</v>
      </c>
    </row>
    <row r="114" spans="1:5" ht="25.5">
      <c r="A114" t="s">
        <v>58</v>
      </c>
      <c r="E114" s="39" t="s">
        <v>4717</v>
      </c>
    </row>
    <row r="115" spans="1:16" ht="12.75">
      <c r="A115" t="s">
        <v>50</v>
      </c>
      <c s="34" t="s">
        <v>380</v>
      </c>
      <c s="34" t="s">
        <v>4718</v>
      </c>
      <c s="35" t="s">
        <v>5</v>
      </c>
      <c s="6" t="s">
        <v>4719</v>
      </c>
      <c s="36" t="s">
        <v>232</v>
      </c>
      <c s="37">
        <v>1</v>
      </c>
      <c s="36">
        <v>0</v>
      </c>
      <c s="36">
        <f>ROUND(G115*H115,6)</f>
      </c>
      <c r="L115" s="38">
        <v>0</v>
      </c>
      <c s="32">
        <f>ROUND(ROUND(L115,2)*ROUND(G115,3),2)</f>
      </c>
      <c s="36" t="s">
        <v>55</v>
      </c>
      <c>
        <f>(M115*21)/100</f>
      </c>
      <c t="s">
        <v>28</v>
      </c>
    </row>
    <row r="116" spans="1:5" ht="12.75">
      <c r="A116" s="35" t="s">
        <v>56</v>
      </c>
      <c r="E116" s="39" t="s">
        <v>4719</v>
      </c>
    </row>
    <row r="117" spans="1:5" ht="12.75">
      <c r="A117" s="35" t="s">
        <v>57</v>
      </c>
      <c r="E117" s="40" t="s">
        <v>5</v>
      </c>
    </row>
    <row r="118" spans="1:5" ht="38.25">
      <c r="A118" t="s">
        <v>58</v>
      </c>
      <c r="E118" s="39" t="s">
        <v>4720</v>
      </c>
    </row>
    <row r="119" spans="1:16" ht="12.75">
      <c r="A119" t="s">
        <v>50</v>
      </c>
      <c s="34" t="s">
        <v>384</v>
      </c>
      <c s="34" t="s">
        <v>4721</v>
      </c>
      <c s="35" t="s">
        <v>5</v>
      </c>
      <c s="6" t="s">
        <v>4722</v>
      </c>
      <c s="36" t="s">
        <v>232</v>
      </c>
      <c s="37">
        <v>4</v>
      </c>
      <c s="36">
        <v>0</v>
      </c>
      <c s="36">
        <f>ROUND(G119*H119,6)</f>
      </c>
      <c r="L119" s="38">
        <v>0</v>
      </c>
      <c s="32">
        <f>ROUND(ROUND(L119,2)*ROUND(G119,3),2)</f>
      </c>
      <c s="36" t="s">
        <v>55</v>
      </c>
      <c>
        <f>(M119*21)/100</f>
      </c>
      <c t="s">
        <v>28</v>
      </c>
    </row>
    <row r="120" spans="1:5" ht="12.75">
      <c r="A120" s="35" t="s">
        <v>56</v>
      </c>
      <c r="E120" s="39" t="s">
        <v>4722</v>
      </c>
    </row>
    <row r="121" spans="1:5" ht="12.75">
      <c r="A121" s="35" t="s">
        <v>57</v>
      </c>
      <c r="E121" s="40" t="s">
        <v>5</v>
      </c>
    </row>
    <row r="122" spans="1:5" ht="38.25">
      <c r="A122" t="s">
        <v>58</v>
      </c>
      <c r="E122" s="39" t="s">
        <v>4723</v>
      </c>
    </row>
    <row r="123" spans="1:16" ht="12.75">
      <c r="A123" t="s">
        <v>50</v>
      </c>
      <c s="34" t="s">
        <v>388</v>
      </c>
      <c s="34" t="s">
        <v>4724</v>
      </c>
      <c s="35" t="s">
        <v>5</v>
      </c>
      <c s="6" t="s">
        <v>4725</v>
      </c>
      <c s="36" t="s">
        <v>232</v>
      </c>
      <c s="37">
        <v>1</v>
      </c>
      <c s="36">
        <v>0</v>
      </c>
      <c s="36">
        <f>ROUND(G123*H123,6)</f>
      </c>
      <c r="L123" s="38">
        <v>0</v>
      </c>
      <c s="32">
        <f>ROUND(ROUND(L123,2)*ROUND(G123,3),2)</f>
      </c>
      <c s="36" t="s">
        <v>55</v>
      </c>
      <c>
        <f>(M123*21)/100</f>
      </c>
      <c t="s">
        <v>28</v>
      </c>
    </row>
    <row r="124" spans="1:5" ht="12.75">
      <c r="A124" s="35" t="s">
        <v>56</v>
      </c>
      <c r="E124" s="39" t="s">
        <v>4725</v>
      </c>
    </row>
    <row r="125" spans="1:5" ht="12.75">
      <c r="A125" s="35" t="s">
        <v>57</v>
      </c>
      <c r="E125" s="40" t="s">
        <v>5</v>
      </c>
    </row>
    <row r="126" spans="1:5" ht="38.25">
      <c r="A126" t="s">
        <v>58</v>
      </c>
      <c r="E126" s="39" t="s">
        <v>4723</v>
      </c>
    </row>
    <row r="127" spans="1:16" ht="12.75">
      <c r="A127" t="s">
        <v>50</v>
      </c>
      <c s="34" t="s">
        <v>393</v>
      </c>
      <c s="34" t="s">
        <v>4726</v>
      </c>
      <c s="35" t="s">
        <v>5</v>
      </c>
      <c s="6" t="s">
        <v>4727</v>
      </c>
      <c s="36" t="s">
        <v>232</v>
      </c>
      <c s="37">
        <v>1</v>
      </c>
      <c s="36">
        <v>0</v>
      </c>
      <c s="36">
        <f>ROUND(G127*H127,6)</f>
      </c>
      <c r="L127" s="38">
        <v>0</v>
      </c>
      <c s="32">
        <f>ROUND(ROUND(L127,2)*ROUND(G127,3),2)</f>
      </c>
      <c s="36" t="s">
        <v>55</v>
      </c>
      <c>
        <f>(M127*21)/100</f>
      </c>
      <c t="s">
        <v>28</v>
      </c>
    </row>
    <row r="128" spans="1:5" ht="12.75">
      <c r="A128" s="35" t="s">
        <v>56</v>
      </c>
      <c r="E128" s="39" t="s">
        <v>4727</v>
      </c>
    </row>
    <row r="129" spans="1:5" ht="12.75">
      <c r="A129" s="35" t="s">
        <v>57</v>
      </c>
      <c r="E129" s="40" t="s">
        <v>5</v>
      </c>
    </row>
    <row r="130" spans="1:5" ht="38.25">
      <c r="A130" t="s">
        <v>58</v>
      </c>
      <c r="E130" s="39" t="s">
        <v>4728</v>
      </c>
    </row>
    <row r="131" spans="1:16" ht="12.75">
      <c r="A131" t="s">
        <v>50</v>
      </c>
      <c s="34" t="s">
        <v>397</v>
      </c>
      <c s="34" t="s">
        <v>4729</v>
      </c>
      <c s="35" t="s">
        <v>5</v>
      </c>
      <c s="6" t="s">
        <v>4730</v>
      </c>
      <c s="36" t="s">
        <v>232</v>
      </c>
      <c s="37">
        <v>4</v>
      </c>
      <c s="36">
        <v>0</v>
      </c>
      <c s="36">
        <f>ROUND(G131*H131,6)</f>
      </c>
      <c r="L131" s="38">
        <v>0</v>
      </c>
      <c s="32">
        <f>ROUND(ROUND(L131,2)*ROUND(G131,3),2)</f>
      </c>
      <c s="36" t="s">
        <v>55</v>
      </c>
      <c>
        <f>(M131*21)/100</f>
      </c>
      <c t="s">
        <v>28</v>
      </c>
    </row>
    <row r="132" spans="1:5" ht="12.75">
      <c r="A132" s="35" t="s">
        <v>56</v>
      </c>
      <c r="E132" s="39" t="s">
        <v>4731</v>
      </c>
    </row>
    <row r="133" spans="1:5" ht="12.75">
      <c r="A133" s="35" t="s">
        <v>57</v>
      </c>
      <c r="E133" s="40" t="s">
        <v>5</v>
      </c>
    </row>
    <row r="134" spans="1:5" ht="38.25">
      <c r="A134" t="s">
        <v>58</v>
      </c>
      <c r="E134" s="39" t="s">
        <v>4732</v>
      </c>
    </row>
    <row r="135" spans="1:16" ht="12.75">
      <c r="A135" t="s">
        <v>50</v>
      </c>
      <c s="34" t="s">
        <v>401</v>
      </c>
      <c s="34" t="s">
        <v>4733</v>
      </c>
      <c s="35" t="s">
        <v>5</v>
      </c>
      <c s="6" t="s">
        <v>4734</v>
      </c>
      <c s="36" t="s">
        <v>232</v>
      </c>
      <c s="37">
        <v>1</v>
      </c>
      <c s="36">
        <v>0</v>
      </c>
      <c s="36">
        <f>ROUND(G135*H135,6)</f>
      </c>
      <c r="L135" s="38">
        <v>0</v>
      </c>
      <c s="32">
        <f>ROUND(ROUND(L135,2)*ROUND(G135,3),2)</f>
      </c>
      <c s="36" t="s">
        <v>55</v>
      </c>
      <c>
        <f>(M135*21)/100</f>
      </c>
      <c t="s">
        <v>28</v>
      </c>
    </row>
    <row r="136" spans="1:5" ht="12.75">
      <c r="A136" s="35" t="s">
        <v>56</v>
      </c>
      <c r="E136" s="39" t="s">
        <v>4735</v>
      </c>
    </row>
    <row r="137" spans="1:5" ht="12.75">
      <c r="A137" s="35" t="s">
        <v>57</v>
      </c>
      <c r="E137" s="40" t="s">
        <v>5</v>
      </c>
    </row>
    <row r="138" spans="1:5" ht="38.25">
      <c r="A138" t="s">
        <v>58</v>
      </c>
      <c r="E138" s="39" t="s">
        <v>4732</v>
      </c>
    </row>
    <row r="139" spans="1:16" ht="12.75">
      <c r="A139" t="s">
        <v>50</v>
      </c>
      <c s="34" t="s">
        <v>405</v>
      </c>
      <c s="34" t="s">
        <v>4736</v>
      </c>
      <c s="35" t="s">
        <v>5</v>
      </c>
      <c s="6" t="s">
        <v>4737</v>
      </c>
      <c s="36" t="s">
        <v>232</v>
      </c>
      <c s="37">
        <v>1</v>
      </c>
      <c s="36">
        <v>0</v>
      </c>
      <c s="36">
        <f>ROUND(G139*H139,6)</f>
      </c>
      <c r="L139" s="38">
        <v>0</v>
      </c>
      <c s="32">
        <f>ROUND(ROUND(L139,2)*ROUND(G139,3),2)</f>
      </c>
      <c s="36" t="s">
        <v>55</v>
      </c>
      <c>
        <f>(M139*21)/100</f>
      </c>
      <c t="s">
        <v>28</v>
      </c>
    </row>
    <row r="140" spans="1:5" ht="12.75">
      <c r="A140" s="35" t="s">
        <v>56</v>
      </c>
      <c r="E140" s="39" t="s">
        <v>4737</v>
      </c>
    </row>
    <row r="141" spans="1:5" ht="12.75">
      <c r="A141" s="35" t="s">
        <v>57</v>
      </c>
      <c r="E141" s="40" t="s">
        <v>5</v>
      </c>
    </row>
    <row r="142" spans="1:5" ht="38.25">
      <c r="A142" t="s">
        <v>58</v>
      </c>
      <c r="E142" s="39" t="s">
        <v>4732</v>
      </c>
    </row>
    <row r="143" spans="1:16" ht="12.75">
      <c r="A143" t="s">
        <v>50</v>
      </c>
      <c s="34" t="s">
        <v>408</v>
      </c>
      <c s="34" t="s">
        <v>4738</v>
      </c>
      <c s="35" t="s">
        <v>5</v>
      </c>
      <c s="6" t="s">
        <v>4739</v>
      </c>
      <c s="36" t="s">
        <v>232</v>
      </c>
      <c s="37">
        <v>3</v>
      </c>
      <c s="36">
        <v>0</v>
      </c>
      <c s="36">
        <f>ROUND(G143*H143,6)</f>
      </c>
      <c r="L143" s="38">
        <v>0</v>
      </c>
      <c s="32">
        <f>ROUND(ROUND(L143,2)*ROUND(G143,3),2)</f>
      </c>
      <c s="36" t="s">
        <v>55</v>
      </c>
      <c>
        <f>(M143*21)/100</f>
      </c>
      <c t="s">
        <v>28</v>
      </c>
    </row>
    <row r="144" spans="1:5" ht="12.75">
      <c r="A144" s="35" t="s">
        <v>56</v>
      </c>
      <c r="E144" s="39" t="s">
        <v>4740</v>
      </c>
    </row>
    <row r="145" spans="1:5" ht="12.75">
      <c r="A145" s="35" t="s">
        <v>57</v>
      </c>
      <c r="E145" s="40" t="s">
        <v>5</v>
      </c>
    </row>
    <row r="146" spans="1:5" ht="38.25">
      <c r="A146" t="s">
        <v>58</v>
      </c>
      <c r="E146" s="39" t="s">
        <v>4732</v>
      </c>
    </row>
    <row r="147" spans="1:16" ht="12.75">
      <c r="A147" t="s">
        <v>50</v>
      </c>
      <c s="34" t="s">
        <v>412</v>
      </c>
      <c s="34" t="s">
        <v>4741</v>
      </c>
      <c s="35" t="s">
        <v>5</v>
      </c>
      <c s="6" t="s">
        <v>4742</v>
      </c>
      <c s="36" t="s">
        <v>232</v>
      </c>
      <c s="37">
        <v>3</v>
      </c>
      <c s="36">
        <v>0</v>
      </c>
      <c s="36">
        <f>ROUND(G147*H147,6)</f>
      </c>
      <c r="L147" s="38">
        <v>0</v>
      </c>
      <c s="32">
        <f>ROUND(ROUND(L147,2)*ROUND(G147,3),2)</f>
      </c>
      <c s="36" t="s">
        <v>55</v>
      </c>
      <c>
        <f>(M147*21)/100</f>
      </c>
      <c t="s">
        <v>28</v>
      </c>
    </row>
    <row r="148" spans="1:5" ht="12.75">
      <c r="A148" s="35" t="s">
        <v>56</v>
      </c>
      <c r="E148" s="39" t="s">
        <v>4742</v>
      </c>
    </row>
    <row r="149" spans="1:5" ht="12.75">
      <c r="A149" s="35" t="s">
        <v>57</v>
      </c>
      <c r="E149" s="40" t="s">
        <v>5</v>
      </c>
    </row>
    <row r="150" spans="1:5" ht="38.25">
      <c r="A150" t="s">
        <v>58</v>
      </c>
      <c r="E150" s="39" t="s">
        <v>4732</v>
      </c>
    </row>
    <row r="151" spans="1:16" ht="12.75">
      <c r="A151" t="s">
        <v>50</v>
      </c>
      <c s="34" t="s">
        <v>416</v>
      </c>
      <c s="34" t="s">
        <v>4743</v>
      </c>
      <c s="35" t="s">
        <v>5</v>
      </c>
      <c s="6" t="s">
        <v>4744</v>
      </c>
      <c s="36" t="s">
        <v>232</v>
      </c>
      <c s="37">
        <v>2</v>
      </c>
      <c s="36">
        <v>0</v>
      </c>
      <c s="36">
        <f>ROUND(G151*H151,6)</f>
      </c>
      <c r="L151" s="38">
        <v>0</v>
      </c>
      <c s="32">
        <f>ROUND(ROUND(L151,2)*ROUND(G151,3),2)</f>
      </c>
      <c s="36" t="s">
        <v>55</v>
      </c>
      <c>
        <f>(M151*21)/100</f>
      </c>
      <c t="s">
        <v>28</v>
      </c>
    </row>
    <row r="152" spans="1:5" ht="12.75">
      <c r="A152" s="35" t="s">
        <v>56</v>
      </c>
      <c r="E152" s="39" t="s">
        <v>4745</v>
      </c>
    </row>
    <row r="153" spans="1:5" ht="12.75">
      <c r="A153" s="35" t="s">
        <v>57</v>
      </c>
      <c r="E153" s="40" t="s">
        <v>5</v>
      </c>
    </row>
    <row r="154" spans="1:5" ht="38.25">
      <c r="A154" t="s">
        <v>58</v>
      </c>
      <c r="E154" s="39" t="s">
        <v>4732</v>
      </c>
    </row>
    <row r="155" spans="1:16" ht="12.75">
      <c r="A155" t="s">
        <v>50</v>
      </c>
      <c s="34" t="s">
        <v>421</v>
      </c>
      <c s="34" t="s">
        <v>4746</v>
      </c>
      <c s="35" t="s">
        <v>5</v>
      </c>
      <c s="6" t="s">
        <v>4747</v>
      </c>
      <c s="36" t="s">
        <v>232</v>
      </c>
      <c s="37">
        <v>4</v>
      </c>
      <c s="36">
        <v>0</v>
      </c>
      <c s="36">
        <f>ROUND(G155*H155,6)</f>
      </c>
      <c r="L155" s="38">
        <v>0</v>
      </c>
      <c s="32">
        <f>ROUND(ROUND(L155,2)*ROUND(G155,3),2)</f>
      </c>
      <c s="36" t="s">
        <v>55</v>
      </c>
      <c>
        <f>(M155*21)/100</f>
      </c>
      <c t="s">
        <v>28</v>
      </c>
    </row>
    <row r="156" spans="1:5" ht="12.75">
      <c r="A156" s="35" t="s">
        <v>56</v>
      </c>
      <c r="E156" s="39" t="s">
        <v>4747</v>
      </c>
    </row>
    <row r="157" spans="1:5" ht="12.75">
      <c r="A157" s="35" t="s">
        <v>57</v>
      </c>
      <c r="E157" s="40" t="s">
        <v>5</v>
      </c>
    </row>
    <row r="158" spans="1:5" ht="25.5">
      <c r="A158" t="s">
        <v>58</v>
      </c>
      <c r="E158" s="39" t="s">
        <v>4748</v>
      </c>
    </row>
    <row r="159" spans="1:16" ht="12.75">
      <c r="A159" t="s">
        <v>50</v>
      </c>
      <c s="34" t="s">
        <v>426</v>
      </c>
      <c s="34" t="s">
        <v>4749</v>
      </c>
      <c s="35" t="s">
        <v>5</v>
      </c>
      <c s="6" t="s">
        <v>4750</v>
      </c>
      <c s="36" t="s">
        <v>232</v>
      </c>
      <c s="37">
        <v>3</v>
      </c>
      <c s="36">
        <v>0</v>
      </c>
      <c s="36">
        <f>ROUND(G159*H159,6)</f>
      </c>
      <c r="L159" s="38">
        <v>0</v>
      </c>
      <c s="32">
        <f>ROUND(ROUND(L159,2)*ROUND(G159,3),2)</f>
      </c>
      <c s="36" t="s">
        <v>55</v>
      </c>
      <c>
        <f>(M159*21)/100</f>
      </c>
      <c t="s">
        <v>28</v>
      </c>
    </row>
    <row r="160" spans="1:5" ht="12.75">
      <c r="A160" s="35" t="s">
        <v>56</v>
      </c>
      <c r="E160" s="39" t="s">
        <v>4750</v>
      </c>
    </row>
    <row r="161" spans="1:5" ht="12.75">
      <c r="A161" s="35" t="s">
        <v>57</v>
      </c>
      <c r="E161" s="40" t="s">
        <v>5</v>
      </c>
    </row>
    <row r="162" spans="1:5" ht="25.5">
      <c r="A162" t="s">
        <v>58</v>
      </c>
      <c r="E162" s="39" t="s">
        <v>4751</v>
      </c>
    </row>
    <row r="163" spans="1:16" ht="12.75">
      <c r="A163" t="s">
        <v>50</v>
      </c>
      <c s="34" t="s">
        <v>240</v>
      </c>
      <c s="34" t="s">
        <v>4752</v>
      </c>
      <c s="35" t="s">
        <v>5</v>
      </c>
      <c s="6" t="s">
        <v>4753</v>
      </c>
      <c s="36" t="s">
        <v>232</v>
      </c>
      <c s="37">
        <v>5</v>
      </c>
      <c s="36">
        <v>0</v>
      </c>
      <c s="36">
        <f>ROUND(G163*H163,6)</f>
      </c>
      <c r="L163" s="38">
        <v>0</v>
      </c>
      <c s="32">
        <f>ROUND(ROUND(L163,2)*ROUND(G163,3),2)</f>
      </c>
      <c s="36" t="s">
        <v>4754</v>
      </c>
      <c>
        <f>(M163*21)/100</f>
      </c>
      <c t="s">
        <v>28</v>
      </c>
    </row>
    <row r="164" spans="1:5" ht="12.75">
      <c r="A164" s="35" t="s">
        <v>56</v>
      </c>
      <c r="E164" s="39" t="s">
        <v>4753</v>
      </c>
    </row>
    <row r="165" spans="1:5" ht="12.75">
      <c r="A165" s="35" t="s">
        <v>57</v>
      </c>
      <c r="E165" s="40" t="s">
        <v>5</v>
      </c>
    </row>
    <row r="166" spans="1:5" ht="127.5">
      <c r="A166" t="s">
        <v>58</v>
      </c>
      <c r="E166" s="39" t="s">
        <v>4755</v>
      </c>
    </row>
    <row r="167" spans="1:16" ht="12.75">
      <c r="A167" t="s">
        <v>50</v>
      </c>
      <c s="34" t="s">
        <v>244</v>
      </c>
      <c s="34" t="s">
        <v>4756</v>
      </c>
      <c s="35" t="s">
        <v>5</v>
      </c>
      <c s="6" t="s">
        <v>4757</v>
      </c>
      <c s="36" t="s">
        <v>232</v>
      </c>
      <c s="37">
        <v>5</v>
      </c>
      <c s="36">
        <v>0</v>
      </c>
      <c s="36">
        <f>ROUND(G167*H167,6)</f>
      </c>
      <c r="L167" s="38">
        <v>0</v>
      </c>
      <c s="32">
        <f>ROUND(ROUND(L167,2)*ROUND(G167,3),2)</f>
      </c>
      <c s="36" t="s">
        <v>4754</v>
      </c>
      <c>
        <f>(M167*21)/100</f>
      </c>
      <c t="s">
        <v>28</v>
      </c>
    </row>
    <row r="168" spans="1:5" ht="12.75">
      <c r="A168" s="35" t="s">
        <v>56</v>
      </c>
      <c r="E168" s="39" t="s">
        <v>4757</v>
      </c>
    </row>
    <row r="169" spans="1:5" ht="12.75">
      <c r="A169" s="35" t="s">
        <v>57</v>
      </c>
      <c r="E169" s="40" t="s">
        <v>5</v>
      </c>
    </row>
    <row r="170" spans="1:5" ht="38.25">
      <c r="A170" t="s">
        <v>58</v>
      </c>
      <c r="E170" s="39" t="s">
        <v>4758</v>
      </c>
    </row>
    <row r="171" spans="1:16" ht="12.75">
      <c r="A171" t="s">
        <v>50</v>
      </c>
      <c s="34" t="s">
        <v>247</v>
      </c>
      <c s="34" t="s">
        <v>4759</v>
      </c>
      <c s="35" t="s">
        <v>5</v>
      </c>
      <c s="6" t="s">
        <v>4760</v>
      </c>
      <c s="36" t="s">
        <v>232</v>
      </c>
      <c s="37">
        <v>5</v>
      </c>
      <c s="36">
        <v>0</v>
      </c>
      <c s="36">
        <f>ROUND(G171*H171,6)</f>
      </c>
      <c r="L171" s="38">
        <v>0</v>
      </c>
      <c s="32">
        <f>ROUND(ROUND(L171,2)*ROUND(G171,3),2)</f>
      </c>
      <c s="36" t="s">
        <v>4754</v>
      </c>
      <c>
        <f>(M171*21)/100</f>
      </c>
      <c t="s">
        <v>28</v>
      </c>
    </row>
    <row r="172" spans="1:5" ht="12.75">
      <c r="A172" s="35" t="s">
        <v>56</v>
      </c>
      <c r="E172" s="39" t="s">
        <v>4760</v>
      </c>
    </row>
    <row r="173" spans="1:5" ht="12.75">
      <c r="A173" s="35" t="s">
        <v>57</v>
      </c>
      <c r="E173" s="40" t="s">
        <v>5</v>
      </c>
    </row>
    <row r="174" spans="1:5" ht="25.5">
      <c r="A174" t="s">
        <v>58</v>
      </c>
      <c r="E174" s="39" t="s">
        <v>4761</v>
      </c>
    </row>
    <row r="175" spans="1:13" ht="12.75">
      <c r="A175" t="s">
        <v>47</v>
      </c>
      <c r="C175" s="31" t="s">
        <v>4762</v>
      </c>
      <c r="E175" s="33" t="s">
        <v>4763</v>
      </c>
      <c r="J175" s="32">
        <f>0</f>
      </c>
      <c s="32">
        <f>0</f>
      </c>
      <c s="32">
        <f>0+L176+L180+L184+L188+L192+L196</f>
      </c>
      <c s="32">
        <f>0+M176+M180+M184+M188+M192+M196</f>
      </c>
    </row>
    <row r="176" spans="1:16" ht="12.75">
      <c r="A176" t="s">
        <v>50</v>
      </c>
      <c s="34" t="s">
        <v>431</v>
      </c>
      <c s="34" t="s">
        <v>4764</v>
      </c>
      <c s="35" t="s">
        <v>5</v>
      </c>
      <c s="6" t="s">
        <v>4765</v>
      </c>
      <c s="36" t="s">
        <v>232</v>
      </c>
      <c s="37">
        <v>64</v>
      </c>
      <c s="36">
        <v>0</v>
      </c>
      <c s="36">
        <f>ROUND(G176*H176,6)</f>
      </c>
      <c r="L176" s="38">
        <v>0</v>
      </c>
      <c s="32">
        <f>ROUND(ROUND(L176,2)*ROUND(G176,3),2)</f>
      </c>
      <c s="36" t="s">
        <v>55</v>
      </c>
      <c>
        <f>(M176*21)/100</f>
      </c>
      <c t="s">
        <v>28</v>
      </c>
    </row>
    <row r="177" spans="1:5" ht="12.75">
      <c r="A177" s="35" t="s">
        <v>56</v>
      </c>
      <c r="E177" s="39" t="s">
        <v>4765</v>
      </c>
    </row>
    <row r="178" spans="1:5" ht="12.75">
      <c r="A178" s="35" t="s">
        <v>57</v>
      </c>
      <c r="E178" s="40" t="s">
        <v>5</v>
      </c>
    </row>
    <row r="179" spans="1:5" ht="12.75">
      <c r="A179" t="s">
        <v>58</v>
      </c>
      <c r="E179" s="39" t="s">
        <v>4765</v>
      </c>
    </row>
    <row r="180" spans="1:16" ht="12.75">
      <c r="A180" t="s">
        <v>50</v>
      </c>
      <c s="34" t="s">
        <v>435</v>
      </c>
      <c s="34" t="s">
        <v>4766</v>
      </c>
      <c s="35" t="s">
        <v>5</v>
      </c>
      <c s="6" t="s">
        <v>4767</v>
      </c>
      <c s="36" t="s">
        <v>232</v>
      </c>
      <c s="37">
        <v>23</v>
      </c>
      <c s="36">
        <v>0</v>
      </c>
      <c s="36">
        <f>ROUND(G180*H180,6)</f>
      </c>
      <c r="L180" s="38">
        <v>0</v>
      </c>
      <c s="32">
        <f>ROUND(ROUND(L180,2)*ROUND(G180,3),2)</f>
      </c>
      <c s="36" t="s">
        <v>55</v>
      </c>
      <c>
        <f>(M180*21)/100</f>
      </c>
      <c t="s">
        <v>28</v>
      </c>
    </row>
    <row r="181" spans="1:5" ht="12.75">
      <c r="A181" s="35" t="s">
        <v>56</v>
      </c>
      <c r="E181" s="39" t="s">
        <v>4767</v>
      </c>
    </row>
    <row r="182" spans="1:5" ht="12.75">
      <c r="A182" s="35" t="s">
        <v>57</v>
      </c>
      <c r="E182" s="40" t="s">
        <v>5</v>
      </c>
    </row>
    <row r="183" spans="1:5" ht="25.5">
      <c r="A183" t="s">
        <v>58</v>
      </c>
      <c r="E183" s="39" t="s">
        <v>4768</v>
      </c>
    </row>
    <row r="184" spans="1:16" ht="12.75">
      <c r="A184" t="s">
        <v>50</v>
      </c>
      <c s="34" t="s">
        <v>440</v>
      </c>
      <c s="34" t="s">
        <v>4769</v>
      </c>
      <c s="35" t="s">
        <v>5</v>
      </c>
      <c s="6" t="s">
        <v>4770</v>
      </c>
      <c s="36" t="s">
        <v>232</v>
      </c>
      <c s="37">
        <v>6</v>
      </c>
      <c s="36">
        <v>0</v>
      </c>
      <c s="36">
        <f>ROUND(G184*H184,6)</f>
      </c>
      <c r="L184" s="38">
        <v>0</v>
      </c>
      <c s="32">
        <f>ROUND(ROUND(L184,2)*ROUND(G184,3),2)</f>
      </c>
      <c s="36" t="s">
        <v>55</v>
      </c>
      <c>
        <f>(M184*21)/100</f>
      </c>
      <c t="s">
        <v>28</v>
      </c>
    </row>
    <row r="185" spans="1:5" ht="12.75">
      <c r="A185" s="35" t="s">
        <v>56</v>
      </c>
      <c r="E185" s="39" t="s">
        <v>4770</v>
      </c>
    </row>
    <row r="186" spans="1:5" ht="12.75">
      <c r="A186" s="35" t="s">
        <v>57</v>
      </c>
      <c r="E186" s="40" t="s">
        <v>5</v>
      </c>
    </row>
    <row r="187" spans="1:5" ht="12.75">
      <c r="A187" t="s">
        <v>58</v>
      </c>
      <c r="E187" s="39" t="s">
        <v>4771</v>
      </c>
    </row>
    <row r="188" spans="1:16" ht="12.75">
      <c r="A188" t="s">
        <v>50</v>
      </c>
      <c s="34" t="s">
        <v>445</v>
      </c>
      <c s="34" t="s">
        <v>4772</v>
      </c>
      <c s="35" t="s">
        <v>5</v>
      </c>
      <c s="6" t="s">
        <v>4773</v>
      </c>
      <c s="36" t="s">
        <v>232</v>
      </c>
      <c s="37">
        <v>14</v>
      </c>
      <c s="36">
        <v>0</v>
      </c>
      <c s="36">
        <f>ROUND(G188*H188,6)</f>
      </c>
      <c r="L188" s="38">
        <v>0</v>
      </c>
      <c s="32">
        <f>ROUND(ROUND(L188,2)*ROUND(G188,3),2)</f>
      </c>
      <c s="36" t="s">
        <v>55</v>
      </c>
      <c>
        <f>(M188*21)/100</f>
      </c>
      <c t="s">
        <v>28</v>
      </c>
    </row>
    <row r="189" spans="1:5" ht="12.75">
      <c r="A189" s="35" t="s">
        <v>56</v>
      </c>
      <c r="E189" s="39" t="s">
        <v>4773</v>
      </c>
    </row>
    <row r="190" spans="1:5" ht="12.75">
      <c r="A190" s="35" t="s">
        <v>57</v>
      </c>
      <c r="E190" s="40" t="s">
        <v>5</v>
      </c>
    </row>
    <row r="191" spans="1:5" ht="38.25">
      <c r="A191" t="s">
        <v>58</v>
      </c>
      <c r="E191" s="39" t="s">
        <v>4774</v>
      </c>
    </row>
    <row r="192" spans="1:16" ht="12.75">
      <c r="A192" t="s">
        <v>50</v>
      </c>
      <c s="34" t="s">
        <v>449</v>
      </c>
      <c s="34" t="s">
        <v>4775</v>
      </c>
      <c s="35" t="s">
        <v>5</v>
      </c>
      <c s="6" t="s">
        <v>4776</v>
      </c>
      <c s="36" t="s">
        <v>232</v>
      </c>
      <c s="37">
        <v>20</v>
      </c>
      <c s="36">
        <v>0</v>
      </c>
      <c s="36">
        <f>ROUND(G192*H192,6)</f>
      </c>
      <c r="L192" s="38">
        <v>0</v>
      </c>
      <c s="32">
        <f>ROUND(ROUND(L192,2)*ROUND(G192,3),2)</f>
      </c>
      <c s="36" t="s">
        <v>55</v>
      </c>
      <c>
        <f>(M192*21)/100</f>
      </c>
      <c t="s">
        <v>28</v>
      </c>
    </row>
    <row r="193" spans="1:5" ht="12.75">
      <c r="A193" s="35" t="s">
        <v>56</v>
      </c>
      <c r="E193" s="39" t="s">
        <v>4776</v>
      </c>
    </row>
    <row r="194" spans="1:5" ht="12.75">
      <c r="A194" s="35" t="s">
        <v>57</v>
      </c>
      <c r="E194" s="40" t="s">
        <v>5</v>
      </c>
    </row>
    <row r="195" spans="1:5" ht="12.75">
      <c r="A195" t="s">
        <v>58</v>
      </c>
      <c r="E195" s="39" t="s">
        <v>4777</v>
      </c>
    </row>
    <row r="196" spans="1:16" ht="25.5">
      <c r="A196" t="s">
        <v>50</v>
      </c>
      <c s="34" t="s">
        <v>454</v>
      </c>
      <c s="34" t="s">
        <v>4778</v>
      </c>
      <c s="35" t="s">
        <v>5</v>
      </c>
      <c s="6" t="s">
        <v>4779</v>
      </c>
      <c s="36" t="s">
        <v>232</v>
      </c>
      <c s="37">
        <v>80</v>
      </c>
      <c s="36">
        <v>0</v>
      </c>
      <c s="36">
        <f>ROUND(G196*H196,6)</f>
      </c>
      <c r="L196" s="38">
        <v>0</v>
      </c>
      <c s="32">
        <f>ROUND(ROUND(L196,2)*ROUND(G196,3),2)</f>
      </c>
      <c s="36" t="s">
        <v>55</v>
      </c>
      <c>
        <f>(M196*21)/100</f>
      </c>
      <c t="s">
        <v>28</v>
      </c>
    </row>
    <row r="197" spans="1:5" ht="25.5">
      <c r="A197" s="35" t="s">
        <v>56</v>
      </c>
      <c r="E197" s="39" t="s">
        <v>4779</v>
      </c>
    </row>
    <row r="198" spans="1:5" ht="12.75">
      <c r="A198" s="35" t="s">
        <v>57</v>
      </c>
      <c r="E198" s="40" t="s">
        <v>5</v>
      </c>
    </row>
    <row r="199" spans="1:5" ht="12.75">
      <c r="A199" t="s">
        <v>58</v>
      </c>
      <c r="E199" s="39" t="s">
        <v>4780</v>
      </c>
    </row>
    <row r="200" spans="1:13" ht="12.75">
      <c r="A200" t="s">
        <v>47</v>
      </c>
      <c r="C200" s="31" t="s">
        <v>4781</v>
      </c>
      <c r="E200" s="33" t="s">
        <v>4782</v>
      </c>
      <c r="J200" s="32">
        <f>0</f>
      </c>
      <c s="32">
        <f>0</f>
      </c>
      <c s="32">
        <f>0+L201+L205+L209+L213+L217+L221+L225+L229+L233+L237+L241+L245+L249+L253+L257+L261+L265+L269+L273+L277+L281+L285+L289+L293+L297+L301+L305+L309+L313+L317+L321+L325+L329</f>
      </c>
      <c s="32">
        <f>0+M201+M205+M209+M213+M217+M221+M225+M229+M233+M237+M241+M245+M249+M253+M257+M261+M265+M269+M273+M277+M281+M285+M289+M293+M297+M301+M305+M309+M313+M317+M321+M325+M329</f>
      </c>
    </row>
    <row r="201" spans="1:16" ht="12.75">
      <c r="A201" t="s">
        <v>50</v>
      </c>
      <c s="34" t="s">
        <v>458</v>
      </c>
      <c s="34" t="s">
        <v>4783</v>
      </c>
      <c s="35" t="s">
        <v>5</v>
      </c>
      <c s="6" t="s">
        <v>4784</v>
      </c>
      <c s="36" t="s">
        <v>238</v>
      </c>
      <c s="37">
        <v>490</v>
      </c>
      <c s="36">
        <v>0.00012</v>
      </c>
      <c s="36">
        <f>ROUND(G201*H201,6)</f>
      </c>
      <c r="L201" s="38">
        <v>0</v>
      </c>
      <c s="32">
        <f>ROUND(ROUND(L201,2)*ROUND(G201,3),2)</f>
      </c>
      <c s="36" t="s">
        <v>103</v>
      </c>
      <c>
        <f>(M201*21)/100</f>
      </c>
      <c t="s">
        <v>28</v>
      </c>
    </row>
    <row r="202" spans="1:5" ht="12.75">
      <c r="A202" s="35" t="s">
        <v>56</v>
      </c>
      <c r="E202" s="39" t="s">
        <v>4784</v>
      </c>
    </row>
    <row r="203" spans="1:5" ht="12.75">
      <c r="A203" s="35" t="s">
        <v>57</v>
      </c>
      <c r="E203" s="40" t="s">
        <v>5</v>
      </c>
    </row>
    <row r="204" spans="1:5" ht="12.75">
      <c r="A204" t="s">
        <v>58</v>
      </c>
      <c r="E204" s="39" t="s">
        <v>5</v>
      </c>
    </row>
    <row r="205" spans="1:16" ht="25.5">
      <c r="A205" t="s">
        <v>50</v>
      </c>
      <c s="34" t="s">
        <v>462</v>
      </c>
      <c s="34" t="s">
        <v>4785</v>
      </c>
      <c s="35" t="s">
        <v>5</v>
      </c>
      <c s="6" t="s">
        <v>4786</v>
      </c>
      <c s="36" t="s">
        <v>238</v>
      </c>
      <c s="37">
        <v>528</v>
      </c>
      <c s="36">
        <v>0.00012</v>
      </c>
      <c s="36">
        <f>ROUND(G205*H205,6)</f>
      </c>
      <c r="L205" s="38">
        <v>0</v>
      </c>
      <c s="32">
        <f>ROUND(ROUND(L205,2)*ROUND(G205,3),2)</f>
      </c>
      <c s="36" t="s">
        <v>103</v>
      </c>
      <c>
        <f>(M205*21)/100</f>
      </c>
      <c t="s">
        <v>28</v>
      </c>
    </row>
    <row r="206" spans="1:5" ht="25.5">
      <c r="A206" s="35" t="s">
        <v>56</v>
      </c>
      <c r="E206" s="39" t="s">
        <v>4786</v>
      </c>
    </row>
    <row r="207" spans="1:5" ht="12.75">
      <c r="A207" s="35" t="s">
        <v>57</v>
      </c>
      <c r="E207" s="40" t="s">
        <v>5</v>
      </c>
    </row>
    <row r="208" spans="1:5" ht="12.75">
      <c r="A208" t="s">
        <v>58</v>
      </c>
      <c r="E208" s="39" t="s">
        <v>5</v>
      </c>
    </row>
    <row r="209" spans="1:16" ht="12.75">
      <c r="A209" t="s">
        <v>50</v>
      </c>
      <c s="34" t="s">
        <v>466</v>
      </c>
      <c s="34" t="s">
        <v>4787</v>
      </c>
      <c s="35" t="s">
        <v>5</v>
      </c>
      <c s="6" t="s">
        <v>4788</v>
      </c>
      <c s="36" t="s">
        <v>238</v>
      </c>
      <c s="37">
        <v>20</v>
      </c>
      <c s="36">
        <v>0.00017</v>
      </c>
      <c s="36">
        <f>ROUND(G209*H209,6)</f>
      </c>
      <c r="L209" s="38">
        <v>0</v>
      </c>
      <c s="32">
        <f>ROUND(ROUND(L209,2)*ROUND(G209,3),2)</f>
      </c>
      <c s="36" t="s">
        <v>103</v>
      </c>
      <c>
        <f>(M209*21)/100</f>
      </c>
      <c t="s">
        <v>28</v>
      </c>
    </row>
    <row r="210" spans="1:5" ht="12.75">
      <c r="A210" s="35" t="s">
        <v>56</v>
      </c>
      <c r="E210" s="39" t="s">
        <v>4788</v>
      </c>
    </row>
    <row r="211" spans="1:5" ht="12.75">
      <c r="A211" s="35" t="s">
        <v>57</v>
      </c>
      <c r="E211" s="40" t="s">
        <v>5</v>
      </c>
    </row>
    <row r="212" spans="1:5" ht="12.75">
      <c r="A212" t="s">
        <v>58</v>
      </c>
      <c r="E212" s="39" t="s">
        <v>5</v>
      </c>
    </row>
    <row r="213" spans="1:16" ht="12.75">
      <c r="A213" t="s">
        <v>50</v>
      </c>
      <c s="34" t="s">
        <v>470</v>
      </c>
      <c s="34" t="s">
        <v>4789</v>
      </c>
      <c s="35" t="s">
        <v>5</v>
      </c>
      <c s="6" t="s">
        <v>4790</v>
      </c>
      <c s="36" t="s">
        <v>238</v>
      </c>
      <c s="37">
        <v>360</v>
      </c>
      <c s="36">
        <v>0.00016</v>
      </c>
      <c s="36">
        <f>ROUND(G213*H213,6)</f>
      </c>
      <c r="L213" s="38">
        <v>0</v>
      </c>
      <c s="32">
        <f>ROUND(ROUND(L213,2)*ROUND(G213,3),2)</f>
      </c>
      <c s="36" t="s">
        <v>103</v>
      </c>
      <c>
        <f>(M213*21)/100</f>
      </c>
      <c t="s">
        <v>28</v>
      </c>
    </row>
    <row r="214" spans="1:5" ht="12.75">
      <c r="A214" s="35" t="s">
        <v>56</v>
      </c>
      <c r="E214" s="39" t="s">
        <v>4790</v>
      </c>
    </row>
    <row r="215" spans="1:5" ht="12.75">
      <c r="A215" s="35" t="s">
        <v>57</v>
      </c>
      <c r="E215" s="40" t="s">
        <v>5</v>
      </c>
    </row>
    <row r="216" spans="1:5" ht="12.75">
      <c r="A216" t="s">
        <v>58</v>
      </c>
      <c r="E216" s="39" t="s">
        <v>5</v>
      </c>
    </row>
    <row r="217" spans="1:16" ht="12.75">
      <c r="A217" t="s">
        <v>50</v>
      </c>
      <c s="34" t="s">
        <v>474</v>
      </c>
      <c s="34" t="s">
        <v>4791</v>
      </c>
      <c s="35" t="s">
        <v>5</v>
      </c>
      <c s="6" t="s">
        <v>4792</v>
      </c>
      <c s="36" t="s">
        <v>238</v>
      </c>
      <c s="37">
        <v>30</v>
      </c>
      <c s="36">
        <v>0.00025</v>
      </c>
      <c s="36">
        <f>ROUND(G217*H217,6)</f>
      </c>
      <c r="L217" s="38">
        <v>0</v>
      </c>
      <c s="32">
        <f>ROUND(ROUND(L217,2)*ROUND(G217,3),2)</f>
      </c>
      <c s="36" t="s">
        <v>103</v>
      </c>
      <c>
        <f>(M217*21)/100</f>
      </c>
      <c t="s">
        <v>28</v>
      </c>
    </row>
    <row r="218" spans="1:5" ht="12.75">
      <c r="A218" s="35" t="s">
        <v>56</v>
      </c>
      <c r="E218" s="39" t="s">
        <v>4792</v>
      </c>
    </row>
    <row r="219" spans="1:5" ht="12.75">
      <c r="A219" s="35" t="s">
        <v>57</v>
      </c>
      <c r="E219" s="40" t="s">
        <v>5</v>
      </c>
    </row>
    <row r="220" spans="1:5" ht="12.75">
      <c r="A220" t="s">
        <v>58</v>
      </c>
      <c r="E220" s="39" t="s">
        <v>5</v>
      </c>
    </row>
    <row r="221" spans="1:16" ht="25.5">
      <c r="A221" t="s">
        <v>50</v>
      </c>
      <c s="34" t="s">
        <v>477</v>
      </c>
      <c s="34" t="s">
        <v>4793</v>
      </c>
      <c s="35" t="s">
        <v>5</v>
      </c>
      <c s="6" t="s">
        <v>4794</v>
      </c>
      <c s="36" t="s">
        <v>238</v>
      </c>
      <c s="37">
        <v>176</v>
      </c>
      <c s="36">
        <v>0.00022</v>
      </c>
      <c s="36">
        <f>ROUND(G221*H221,6)</f>
      </c>
      <c r="L221" s="38">
        <v>0</v>
      </c>
      <c s="32">
        <f>ROUND(ROUND(L221,2)*ROUND(G221,3),2)</f>
      </c>
      <c s="36" t="s">
        <v>103</v>
      </c>
      <c>
        <f>(M221*21)/100</f>
      </c>
      <c t="s">
        <v>28</v>
      </c>
    </row>
    <row r="222" spans="1:5" ht="25.5">
      <c r="A222" s="35" t="s">
        <v>56</v>
      </c>
      <c r="E222" s="39" t="s">
        <v>4794</v>
      </c>
    </row>
    <row r="223" spans="1:5" ht="12.75">
      <c r="A223" s="35" t="s">
        <v>57</v>
      </c>
      <c r="E223" s="40" t="s">
        <v>5</v>
      </c>
    </row>
    <row r="224" spans="1:5" ht="12.75">
      <c r="A224" t="s">
        <v>58</v>
      </c>
      <c r="E224" s="39" t="s">
        <v>5</v>
      </c>
    </row>
    <row r="225" spans="1:16" ht="25.5">
      <c r="A225" t="s">
        <v>50</v>
      </c>
      <c s="34" t="s">
        <v>482</v>
      </c>
      <c s="34" t="s">
        <v>4795</v>
      </c>
      <c s="35" t="s">
        <v>5</v>
      </c>
      <c s="6" t="s">
        <v>4796</v>
      </c>
      <c s="36" t="s">
        <v>238</v>
      </c>
      <c s="37">
        <v>42</v>
      </c>
      <c s="36">
        <v>0.00014</v>
      </c>
      <c s="36">
        <f>ROUND(G225*H225,6)</f>
      </c>
      <c r="L225" s="38">
        <v>0</v>
      </c>
      <c s="32">
        <f>ROUND(ROUND(L225,2)*ROUND(G225,3),2)</f>
      </c>
      <c s="36" t="s">
        <v>103</v>
      </c>
      <c>
        <f>(M225*21)/100</f>
      </c>
      <c t="s">
        <v>28</v>
      </c>
    </row>
    <row r="226" spans="1:5" ht="25.5">
      <c r="A226" s="35" t="s">
        <v>56</v>
      </c>
      <c r="E226" s="39" t="s">
        <v>4796</v>
      </c>
    </row>
    <row r="227" spans="1:5" ht="12.75">
      <c r="A227" s="35" t="s">
        <v>57</v>
      </c>
      <c r="E227" s="40" t="s">
        <v>5</v>
      </c>
    </row>
    <row r="228" spans="1:5" ht="12.75">
      <c r="A228" t="s">
        <v>58</v>
      </c>
      <c r="E228" s="39" t="s">
        <v>5</v>
      </c>
    </row>
    <row r="229" spans="1:16" ht="25.5">
      <c r="A229" t="s">
        <v>50</v>
      </c>
      <c s="34" t="s">
        <v>485</v>
      </c>
      <c s="34" t="s">
        <v>4797</v>
      </c>
      <c s="35" t="s">
        <v>5</v>
      </c>
      <c s="6" t="s">
        <v>4798</v>
      </c>
      <c s="36" t="s">
        <v>238</v>
      </c>
      <c s="37">
        <v>3103</v>
      </c>
      <c s="36">
        <v>3E-05</v>
      </c>
      <c s="36">
        <f>ROUND(G229*H229,6)</f>
      </c>
      <c r="L229" s="38">
        <v>0</v>
      </c>
      <c s="32">
        <f>ROUND(ROUND(L229,2)*ROUND(G229,3),2)</f>
      </c>
      <c s="36" t="s">
        <v>103</v>
      </c>
      <c>
        <f>(M229*21)/100</f>
      </c>
      <c t="s">
        <v>28</v>
      </c>
    </row>
    <row r="230" spans="1:5" ht="25.5">
      <c r="A230" s="35" t="s">
        <v>56</v>
      </c>
      <c r="E230" s="39" t="s">
        <v>4798</v>
      </c>
    </row>
    <row r="231" spans="1:5" ht="12.75">
      <c r="A231" s="35" t="s">
        <v>57</v>
      </c>
      <c r="E231" s="40" t="s">
        <v>5</v>
      </c>
    </row>
    <row r="232" spans="1:5" ht="12.75">
      <c r="A232" t="s">
        <v>58</v>
      </c>
      <c r="E232" s="39" t="s">
        <v>5</v>
      </c>
    </row>
    <row r="233" spans="1:16" ht="38.25">
      <c r="A233" t="s">
        <v>50</v>
      </c>
      <c s="34" t="s">
        <v>489</v>
      </c>
      <c s="34" t="s">
        <v>4799</v>
      </c>
      <c s="35" t="s">
        <v>5</v>
      </c>
      <c s="6" t="s">
        <v>4800</v>
      </c>
      <c s="36" t="s">
        <v>238</v>
      </c>
      <c s="37">
        <v>2251</v>
      </c>
      <c s="36">
        <v>7E-05</v>
      </c>
      <c s="36">
        <f>ROUND(G233*H233,6)</f>
      </c>
      <c r="L233" s="38">
        <v>0</v>
      </c>
      <c s="32">
        <f>ROUND(ROUND(L233,2)*ROUND(G233,3),2)</f>
      </c>
      <c s="36" t="s">
        <v>103</v>
      </c>
      <c>
        <f>(M233*21)/100</f>
      </c>
      <c t="s">
        <v>28</v>
      </c>
    </row>
    <row r="234" spans="1:5" ht="38.25">
      <c r="A234" s="35" t="s">
        <v>56</v>
      </c>
      <c r="E234" s="39" t="s">
        <v>4801</v>
      </c>
    </row>
    <row r="235" spans="1:5" ht="12.75">
      <c r="A235" s="35" t="s">
        <v>57</v>
      </c>
      <c r="E235" s="40" t="s">
        <v>5</v>
      </c>
    </row>
    <row r="236" spans="1:5" ht="12.75">
      <c r="A236" t="s">
        <v>58</v>
      </c>
      <c r="E236" s="39" t="s">
        <v>5</v>
      </c>
    </row>
    <row r="237" spans="1:16" ht="25.5">
      <c r="A237" t="s">
        <v>50</v>
      </c>
      <c s="34" t="s">
        <v>494</v>
      </c>
      <c s="34" t="s">
        <v>4802</v>
      </c>
      <c s="35" t="s">
        <v>5</v>
      </c>
      <c s="6" t="s">
        <v>4803</v>
      </c>
      <c s="36" t="s">
        <v>238</v>
      </c>
      <c s="37">
        <v>2155</v>
      </c>
      <c s="36">
        <v>7E-05</v>
      </c>
      <c s="36">
        <f>ROUND(G237*H237,6)</f>
      </c>
      <c r="L237" s="38">
        <v>0</v>
      </c>
      <c s="32">
        <f>ROUND(ROUND(L237,2)*ROUND(G237,3),2)</f>
      </c>
      <c s="36" t="s">
        <v>103</v>
      </c>
      <c>
        <f>(M237*21)/100</f>
      </c>
      <c t="s">
        <v>28</v>
      </c>
    </row>
    <row r="238" spans="1:5" ht="25.5">
      <c r="A238" s="35" t="s">
        <v>56</v>
      </c>
      <c r="E238" s="39" t="s">
        <v>4803</v>
      </c>
    </row>
    <row r="239" spans="1:5" ht="12.75">
      <c r="A239" s="35" t="s">
        <v>57</v>
      </c>
      <c r="E239" s="40" t="s">
        <v>5</v>
      </c>
    </row>
    <row r="240" spans="1:5" ht="12.75">
      <c r="A240" t="s">
        <v>58</v>
      </c>
      <c r="E240" s="39" t="s">
        <v>5</v>
      </c>
    </row>
    <row r="241" spans="1:16" ht="38.25">
      <c r="A241" t="s">
        <v>50</v>
      </c>
      <c s="34" t="s">
        <v>499</v>
      </c>
      <c s="34" t="s">
        <v>4804</v>
      </c>
      <c s="35" t="s">
        <v>5</v>
      </c>
      <c s="6" t="s">
        <v>4800</v>
      </c>
      <c s="36" t="s">
        <v>238</v>
      </c>
      <c s="37">
        <v>1560</v>
      </c>
      <c s="36">
        <v>0.00011</v>
      </c>
      <c s="36">
        <f>ROUND(G241*H241,6)</f>
      </c>
      <c r="L241" s="38">
        <v>0</v>
      </c>
      <c s="32">
        <f>ROUND(ROUND(L241,2)*ROUND(G241,3),2)</f>
      </c>
      <c s="36" t="s">
        <v>103</v>
      </c>
      <c>
        <f>(M241*21)/100</f>
      </c>
      <c t="s">
        <v>28</v>
      </c>
    </row>
    <row r="242" spans="1:5" ht="38.25">
      <c r="A242" s="35" t="s">
        <v>56</v>
      </c>
      <c r="E242" s="39" t="s">
        <v>4805</v>
      </c>
    </row>
    <row r="243" spans="1:5" ht="12.75">
      <c r="A243" s="35" t="s">
        <v>57</v>
      </c>
      <c r="E243" s="40" t="s">
        <v>5</v>
      </c>
    </row>
    <row r="244" spans="1:5" ht="12.75">
      <c r="A244" t="s">
        <v>58</v>
      </c>
      <c r="E244" s="39" t="s">
        <v>5</v>
      </c>
    </row>
    <row r="245" spans="1:16" ht="25.5">
      <c r="A245" t="s">
        <v>50</v>
      </c>
      <c s="34" t="s">
        <v>505</v>
      </c>
      <c s="34" t="s">
        <v>4806</v>
      </c>
      <c s="35" t="s">
        <v>5</v>
      </c>
      <c s="6" t="s">
        <v>4807</v>
      </c>
      <c s="36" t="s">
        <v>238</v>
      </c>
      <c s="37">
        <v>100</v>
      </c>
      <c s="36">
        <v>9E-05</v>
      </c>
      <c s="36">
        <f>ROUND(G245*H245,6)</f>
      </c>
      <c r="L245" s="38">
        <v>0</v>
      </c>
      <c s="32">
        <f>ROUND(ROUND(L245,2)*ROUND(G245,3),2)</f>
      </c>
      <c s="36" t="s">
        <v>103</v>
      </c>
      <c>
        <f>(M245*21)/100</f>
      </c>
      <c t="s">
        <v>28</v>
      </c>
    </row>
    <row r="246" spans="1:5" ht="25.5">
      <c r="A246" s="35" t="s">
        <v>56</v>
      </c>
      <c r="E246" s="39" t="s">
        <v>4807</v>
      </c>
    </row>
    <row r="247" spans="1:5" ht="12.75">
      <c r="A247" s="35" t="s">
        <v>57</v>
      </c>
      <c r="E247" s="40" t="s">
        <v>5</v>
      </c>
    </row>
    <row r="248" spans="1:5" ht="12.75">
      <c r="A248" t="s">
        <v>58</v>
      </c>
      <c r="E248" s="39" t="s">
        <v>5</v>
      </c>
    </row>
    <row r="249" spans="1:16" ht="38.25">
      <c r="A249" t="s">
        <v>50</v>
      </c>
      <c s="34" t="s">
        <v>509</v>
      </c>
      <c s="34" t="s">
        <v>4808</v>
      </c>
      <c s="35" t="s">
        <v>5</v>
      </c>
      <c s="6" t="s">
        <v>4800</v>
      </c>
      <c s="36" t="s">
        <v>238</v>
      </c>
      <c s="37">
        <v>352</v>
      </c>
      <c s="36">
        <v>0.00013</v>
      </c>
      <c s="36">
        <f>ROUND(G249*H249,6)</f>
      </c>
      <c r="L249" s="38">
        <v>0</v>
      </c>
      <c s="32">
        <f>ROUND(ROUND(L249,2)*ROUND(G249,3),2)</f>
      </c>
      <c s="36" t="s">
        <v>103</v>
      </c>
      <c>
        <f>(M249*21)/100</f>
      </c>
      <c t="s">
        <v>28</v>
      </c>
    </row>
    <row r="250" spans="1:5" ht="38.25">
      <c r="A250" s="35" t="s">
        <v>56</v>
      </c>
      <c r="E250" s="39" t="s">
        <v>4809</v>
      </c>
    </row>
    <row r="251" spans="1:5" ht="12.75">
      <c r="A251" s="35" t="s">
        <v>57</v>
      </c>
      <c r="E251" s="40" t="s">
        <v>5</v>
      </c>
    </row>
    <row r="252" spans="1:5" ht="12.75">
      <c r="A252" t="s">
        <v>58</v>
      </c>
      <c r="E252" s="39" t="s">
        <v>5</v>
      </c>
    </row>
    <row r="253" spans="1:16" ht="25.5">
      <c r="A253" t="s">
        <v>50</v>
      </c>
      <c s="34" t="s">
        <v>513</v>
      </c>
      <c s="34" t="s">
        <v>4810</v>
      </c>
      <c s="35" t="s">
        <v>5</v>
      </c>
      <c s="6" t="s">
        <v>4811</v>
      </c>
      <c s="36" t="s">
        <v>238</v>
      </c>
      <c s="37">
        <v>1015</v>
      </c>
      <c s="36">
        <v>0</v>
      </c>
      <c s="36">
        <f>ROUND(G253*H253,6)</f>
      </c>
      <c r="L253" s="38">
        <v>0</v>
      </c>
      <c s="32">
        <f>ROUND(ROUND(L253,2)*ROUND(G253,3),2)</f>
      </c>
      <c s="36" t="s">
        <v>103</v>
      </c>
      <c>
        <f>(M253*21)/100</f>
      </c>
      <c t="s">
        <v>28</v>
      </c>
    </row>
    <row r="254" spans="1:5" ht="25.5">
      <c r="A254" s="35" t="s">
        <v>56</v>
      </c>
      <c r="E254" s="39" t="s">
        <v>4811</v>
      </c>
    </row>
    <row r="255" spans="1:5" ht="12.75">
      <c r="A255" s="35" t="s">
        <v>57</v>
      </c>
      <c r="E255" s="40" t="s">
        <v>5</v>
      </c>
    </row>
    <row r="256" spans="1:5" ht="12.75">
      <c r="A256" t="s">
        <v>58</v>
      </c>
      <c r="E256" s="39" t="s">
        <v>5</v>
      </c>
    </row>
    <row r="257" spans="1:16" ht="25.5">
      <c r="A257" t="s">
        <v>50</v>
      </c>
      <c s="34" t="s">
        <v>517</v>
      </c>
      <c s="34" t="s">
        <v>4812</v>
      </c>
      <c s="35" t="s">
        <v>5</v>
      </c>
      <c s="6" t="s">
        <v>4813</v>
      </c>
      <c s="36" t="s">
        <v>238</v>
      </c>
      <c s="37">
        <v>598</v>
      </c>
      <c s="36">
        <v>0</v>
      </c>
      <c s="36">
        <f>ROUND(G257*H257,6)</f>
      </c>
      <c r="L257" s="38">
        <v>0</v>
      </c>
      <c s="32">
        <f>ROUND(ROUND(L257,2)*ROUND(G257,3),2)</f>
      </c>
      <c s="36" t="s">
        <v>103</v>
      </c>
      <c>
        <f>(M257*21)/100</f>
      </c>
      <c t="s">
        <v>28</v>
      </c>
    </row>
    <row r="258" spans="1:5" ht="25.5">
      <c r="A258" s="35" t="s">
        <v>56</v>
      </c>
      <c r="E258" s="39" t="s">
        <v>4813</v>
      </c>
    </row>
    <row r="259" spans="1:5" ht="12.75">
      <c r="A259" s="35" t="s">
        <v>57</v>
      </c>
      <c r="E259" s="40" t="s">
        <v>5</v>
      </c>
    </row>
    <row r="260" spans="1:5" ht="12.75">
      <c r="A260" t="s">
        <v>58</v>
      </c>
      <c r="E260" s="39" t="s">
        <v>5</v>
      </c>
    </row>
    <row r="261" spans="1:16" ht="25.5">
      <c r="A261" t="s">
        <v>50</v>
      </c>
      <c s="34" t="s">
        <v>141</v>
      </c>
      <c s="34" t="s">
        <v>4814</v>
      </c>
      <c s="35" t="s">
        <v>5</v>
      </c>
      <c s="6" t="s">
        <v>4815</v>
      </c>
      <c s="36" t="s">
        <v>238</v>
      </c>
      <c s="37">
        <v>23</v>
      </c>
      <c s="36">
        <v>0</v>
      </c>
      <c s="36">
        <f>ROUND(G261*H261,6)</f>
      </c>
      <c r="L261" s="38">
        <v>0</v>
      </c>
      <c s="32">
        <f>ROUND(ROUND(L261,2)*ROUND(G261,3),2)</f>
      </c>
      <c s="36" t="s">
        <v>103</v>
      </c>
      <c>
        <f>(M261*21)/100</f>
      </c>
      <c t="s">
        <v>28</v>
      </c>
    </row>
    <row r="262" spans="1:5" ht="25.5">
      <c r="A262" s="35" t="s">
        <v>56</v>
      </c>
      <c r="E262" s="39" t="s">
        <v>4815</v>
      </c>
    </row>
    <row r="263" spans="1:5" ht="12.75">
      <c r="A263" s="35" t="s">
        <v>57</v>
      </c>
      <c r="E263" s="40" t="s">
        <v>5</v>
      </c>
    </row>
    <row r="264" spans="1:5" ht="12.75">
      <c r="A264" t="s">
        <v>58</v>
      </c>
      <c r="E264" s="39" t="s">
        <v>5</v>
      </c>
    </row>
    <row r="265" spans="1:16" ht="25.5">
      <c r="A265" t="s">
        <v>50</v>
      </c>
      <c s="34" t="s">
        <v>148</v>
      </c>
      <c s="34" t="s">
        <v>4816</v>
      </c>
      <c s="35" t="s">
        <v>5</v>
      </c>
      <c s="6" t="s">
        <v>4817</v>
      </c>
      <c s="36" t="s">
        <v>238</v>
      </c>
      <c s="37">
        <v>10</v>
      </c>
      <c s="36">
        <v>0</v>
      </c>
      <c s="36">
        <f>ROUND(G265*H265,6)</f>
      </c>
      <c r="L265" s="38">
        <v>0</v>
      </c>
      <c s="32">
        <f>ROUND(ROUND(L265,2)*ROUND(G265,3),2)</f>
      </c>
      <c s="36" t="s">
        <v>103</v>
      </c>
      <c>
        <f>(M265*21)/100</f>
      </c>
      <c t="s">
        <v>28</v>
      </c>
    </row>
    <row r="266" spans="1:5" ht="25.5">
      <c r="A266" s="35" t="s">
        <v>56</v>
      </c>
      <c r="E266" s="39" t="s">
        <v>4817</v>
      </c>
    </row>
    <row r="267" spans="1:5" ht="12.75">
      <c r="A267" s="35" t="s">
        <v>57</v>
      </c>
      <c r="E267" s="40" t="s">
        <v>5</v>
      </c>
    </row>
    <row r="268" spans="1:5" ht="12.75">
      <c r="A268" t="s">
        <v>58</v>
      </c>
      <c r="E268" s="39" t="s">
        <v>5</v>
      </c>
    </row>
    <row r="269" spans="1:16" ht="12.75">
      <c r="A269" t="s">
        <v>50</v>
      </c>
      <c s="34" t="s">
        <v>156</v>
      </c>
      <c s="34" t="s">
        <v>4818</v>
      </c>
      <c s="35" t="s">
        <v>5</v>
      </c>
      <c s="6" t="s">
        <v>4819</v>
      </c>
      <c s="36" t="s">
        <v>238</v>
      </c>
      <c s="37">
        <v>9169</v>
      </c>
      <c s="36">
        <v>0</v>
      </c>
      <c s="36">
        <f>ROUND(G269*H269,6)</f>
      </c>
      <c r="L269" s="38">
        <v>0</v>
      </c>
      <c s="32">
        <f>ROUND(ROUND(L269,2)*ROUND(G269,3),2)</f>
      </c>
      <c s="36" t="s">
        <v>103</v>
      </c>
      <c>
        <f>(M269*21)/100</f>
      </c>
      <c t="s">
        <v>28</v>
      </c>
    </row>
    <row r="270" spans="1:5" ht="12.75">
      <c r="A270" s="35" t="s">
        <v>56</v>
      </c>
      <c r="E270" s="39" t="s">
        <v>4819</v>
      </c>
    </row>
    <row r="271" spans="1:5" ht="12.75">
      <c r="A271" s="35" t="s">
        <v>57</v>
      </c>
      <c r="E271" s="40" t="s">
        <v>5</v>
      </c>
    </row>
    <row r="272" spans="1:5" ht="12.75">
      <c r="A272" t="s">
        <v>58</v>
      </c>
      <c r="E272" s="39" t="s">
        <v>4820</v>
      </c>
    </row>
    <row r="273" spans="1:16" ht="12.75">
      <c r="A273" t="s">
        <v>50</v>
      </c>
      <c s="34" t="s">
        <v>161</v>
      </c>
      <c s="34" t="s">
        <v>4821</v>
      </c>
      <c s="35" t="s">
        <v>5</v>
      </c>
      <c s="6" t="s">
        <v>4822</v>
      </c>
      <c s="36" t="s">
        <v>238</v>
      </c>
      <c s="37">
        <v>120</v>
      </c>
      <c s="36">
        <v>0.00225</v>
      </c>
      <c s="36">
        <f>ROUND(G273*H273,6)</f>
      </c>
      <c r="L273" s="38">
        <v>0</v>
      </c>
      <c s="32">
        <f>ROUND(ROUND(L273,2)*ROUND(G273,3),2)</f>
      </c>
      <c s="36" t="s">
        <v>103</v>
      </c>
      <c>
        <f>(M273*21)/100</f>
      </c>
      <c t="s">
        <v>28</v>
      </c>
    </row>
    <row r="274" spans="1:5" ht="12.75">
      <c r="A274" s="35" t="s">
        <v>56</v>
      </c>
      <c r="E274" s="39" t="s">
        <v>4822</v>
      </c>
    </row>
    <row r="275" spans="1:5" ht="12.75">
      <c r="A275" s="35" t="s">
        <v>57</v>
      </c>
      <c r="E275" s="40" t="s">
        <v>5</v>
      </c>
    </row>
    <row r="276" spans="1:5" ht="12.75">
      <c r="A276" t="s">
        <v>58</v>
      </c>
      <c r="E276" s="39" t="s">
        <v>5</v>
      </c>
    </row>
    <row r="277" spans="1:16" ht="12.75">
      <c r="A277" t="s">
        <v>50</v>
      </c>
      <c s="34" t="s">
        <v>165</v>
      </c>
      <c s="34" t="s">
        <v>4823</v>
      </c>
      <c s="35" t="s">
        <v>5</v>
      </c>
      <c s="6" t="s">
        <v>4824</v>
      </c>
      <c s="36" t="s">
        <v>238</v>
      </c>
      <c s="37">
        <v>310</v>
      </c>
      <c s="36">
        <v>0.0035</v>
      </c>
      <c s="36">
        <f>ROUND(G277*H277,6)</f>
      </c>
      <c r="L277" s="38">
        <v>0</v>
      </c>
      <c s="32">
        <f>ROUND(ROUND(L277,2)*ROUND(G277,3),2)</f>
      </c>
      <c s="36" t="s">
        <v>103</v>
      </c>
      <c>
        <f>(M277*21)/100</f>
      </c>
      <c t="s">
        <v>28</v>
      </c>
    </row>
    <row r="278" spans="1:5" ht="12.75">
      <c r="A278" s="35" t="s">
        <v>56</v>
      </c>
      <c r="E278" s="39" t="s">
        <v>4824</v>
      </c>
    </row>
    <row r="279" spans="1:5" ht="12.75">
      <c r="A279" s="35" t="s">
        <v>57</v>
      </c>
      <c r="E279" s="40" t="s">
        <v>5</v>
      </c>
    </row>
    <row r="280" spans="1:5" ht="12.75">
      <c r="A280" t="s">
        <v>58</v>
      </c>
      <c r="E280" s="39" t="s">
        <v>5</v>
      </c>
    </row>
    <row r="281" spans="1:16" ht="12.75">
      <c r="A281" t="s">
        <v>50</v>
      </c>
      <c s="34" t="s">
        <v>169</v>
      </c>
      <c s="34" t="s">
        <v>4825</v>
      </c>
      <c s="35" t="s">
        <v>5</v>
      </c>
      <c s="6" t="s">
        <v>4826</v>
      </c>
      <c s="36" t="s">
        <v>238</v>
      </c>
      <c s="37">
        <v>62</v>
      </c>
      <c s="36">
        <v>0.0065</v>
      </c>
      <c s="36">
        <f>ROUND(G281*H281,6)</f>
      </c>
      <c r="L281" s="38">
        <v>0</v>
      </c>
      <c s="32">
        <f>ROUND(ROUND(L281,2)*ROUND(G281,3),2)</f>
      </c>
      <c s="36" t="s">
        <v>103</v>
      </c>
      <c>
        <f>(M281*21)/100</f>
      </c>
      <c t="s">
        <v>28</v>
      </c>
    </row>
    <row r="282" spans="1:5" ht="12.75">
      <c r="A282" s="35" t="s">
        <v>56</v>
      </c>
      <c r="E282" s="39" t="s">
        <v>4826</v>
      </c>
    </row>
    <row r="283" spans="1:5" ht="12.75">
      <c r="A283" s="35" t="s">
        <v>57</v>
      </c>
      <c r="E283" s="40" t="s">
        <v>5</v>
      </c>
    </row>
    <row r="284" spans="1:5" ht="12.75">
      <c r="A284" t="s">
        <v>58</v>
      </c>
      <c r="E284" s="39" t="s">
        <v>5</v>
      </c>
    </row>
    <row r="285" spans="1:16" ht="12.75">
      <c r="A285" t="s">
        <v>50</v>
      </c>
      <c s="34" t="s">
        <v>175</v>
      </c>
      <c s="34" t="s">
        <v>4827</v>
      </c>
      <c s="35" t="s">
        <v>5</v>
      </c>
      <c s="6" t="s">
        <v>4828</v>
      </c>
      <c s="36" t="s">
        <v>238</v>
      </c>
      <c s="37">
        <v>120</v>
      </c>
      <c s="36">
        <v>0.00045</v>
      </c>
      <c s="36">
        <f>ROUND(G285*H285,6)</f>
      </c>
      <c r="L285" s="38">
        <v>0</v>
      </c>
      <c s="32">
        <f>ROUND(ROUND(L285,2)*ROUND(G285,3),2)</f>
      </c>
      <c s="36" t="s">
        <v>103</v>
      </c>
      <c>
        <f>(M285*21)/100</f>
      </c>
      <c t="s">
        <v>28</v>
      </c>
    </row>
    <row r="286" spans="1:5" ht="12.75">
      <c r="A286" s="35" t="s">
        <v>56</v>
      </c>
      <c r="E286" s="39" t="s">
        <v>4828</v>
      </c>
    </row>
    <row r="287" spans="1:5" ht="12.75">
      <c r="A287" s="35" t="s">
        <v>57</v>
      </c>
      <c r="E287" s="40" t="s">
        <v>5</v>
      </c>
    </row>
    <row r="288" spans="1:5" ht="12.75">
      <c r="A288" t="s">
        <v>58</v>
      </c>
      <c r="E288" s="39" t="s">
        <v>5</v>
      </c>
    </row>
    <row r="289" spans="1:16" ht="12.75">
      <c r="A289" t="s">
        <v>50</v>
      </c>
      <c s="34" t="s">
        <v>180</v>
      </c>
      <c s="34" t="s">
        <v>4829</v>
      </c>
      <c s="35" t="s">
        <v>5</v>
      </c>
      <c s="6" t="s">
        <v>4830</v>
      </c>
      <c s="36" t="s">
        <v>238</v>
      </c>
      <c s="37">
        <v>310</v>
      </c>
      <c s="36">
        <v>0.00065</v>
      </c>
      <c s="36">
        <f>ROUND(G289*H289,6)</f>
      </c>
      <c r="L289" s="38">
        <v>0</v>
      </c>
      <c s="32">
        <f>ROUND(ROUND(L289,2)*ROUND(G289,3),2)</f>
      </c>
      <c s="36" t="s">
        <v>103</v>
      </c>
      <c>
        <f>(M289*21)/100</f>
      </c>
      <c t="s">
        <v>28</v>
      </c>
    </row>
    <row r="290" spans="1:5" ht="12.75">
      <c r="A290" s="35" t="s">
        <v>56</v>
      </c>
      <c r="E290" s="39" t="s">
        <v>4830</v>
      </c>
    </row>
    <row r="291" spans="1:5" ht="12.75">
      <c r="A291" s="35" t="s">
        <v>57</v>
      </c>
      <c r="E291" s="40" t="s">
        <v>5</v>
      </c>
    </row>
    <row r="292" spans="1:5" ht="12.75">
      <c r="A292" t="s">
        <v>58</v>
      </c>
      <c r="E292" s="39" t="s">
        <v>5</v>
      </c>
    </row>
    <row r="293" spans="1:16" ht="12.75">
      <c r="A293" t="s">
        <v>50</v>
      </c>
      <c s="34" t="s">
        <v>185</v>
      </c>
      <c s="34" t="s">
        <v>4831</v>
      </c>
      <c s="35" t="s">
        <v>5</v>
      </c>
      <c s="6" t="s">
        <v>4832</v>
      </c>
      <c s="36" t="s">
        <v>238</v>
      </c>
      <c s="37">
        <v>62</v>
      </c>
      <c s="36">
        <v>0.00195</v>
      </c>
      <c s="36">
        <f>ROUND(G293*H293,6)</f>
      </c>
      <c r="L293" s="38">
        <v>0</v>
      </c>
      <c s="32">
        <f>ROUND(ROUND(L293,2)*ROUND(G293,3),2)</f>
      </c>
      <c s="36" t="s">
        <v>103</v>
      </c>
      <c>
        <f>(M293*21)/100</f>
      </c>
      <c t="s">
        <v>28</v>
      </c>
    </row>
    <row r="294" spans="1:5" ht="12.75">
      <c r="A294" s="35" t="s">
        <v>56</v>
      </c>
      <c r="E294" s="39" t="s">
        <v>4832</v>
      </c>
    </row>
    <row r="295" spans="1:5" ht="12.75">
      <c r="A295" s="35" t="s">
        <v>57</v>
      </c>
      <c r="E295" s="40" t="s">
        <v>5</v>
      </c>
    </row>
    <row r="296" spans="1:5" ht="12.75">
      <c r="A296" t="s">
        <v>58</v>
      </c>
      <c r="E296" s="39" t="s">
        <v>5</v>
      </c>
    </row>
    <row r="297" spans="1:16" ht="12.75">
      <c r="A297" t="s">
        <v>50</v>
      </c>
      <c s="34" t="s">
        <v>190</v>
      </c>
      <c s="34" t="s">
        <v>4833</v>
      </c>
      <c s="35" t="s">
        <v>5</v>
      </c>
      <c s="6" t="s">
        <v>4834</v>
      </c>
      <c s="36" t="s">
        <v>232</v>
      </c>
      <c s="37">
        <v>120</v>
      </c>
      <c s="36">
        <v>0</v>
      </c>
      <c s="36">
        <f>ROUND(G297*H297,6)</f>
      </c>
      <c r="L297" s="38">
        <v>0</v>
      </c>
      <c s="32">
        <f>ROUND(ROUND(L297,2)*ROUND(G297,3),2)</f>
      </c>
      <c s="36" t="s">
        <v>55</v>
      </c>
      <c>
        <f>(M297*21)/100</f>
      </c>
      <c t="s">
        <v>28</v>
      </c>
    </row>
    <row r="298" spans="1:5" ht="12.75">
      <c r="A298" s="35" t="s">
        <v>56</v>
      </c>
      <c r="E298" s="39" t="s">
        <v>4834</v>
      </c>
    </row>
    <row r="299" spans="1:5" ht="12.75">
      <c r="A299" s="35" t="s">
        <v>57</v>
      </c>
      <c r="E299" s="40" t="s">
        <v>5</v>
      </c>
    </row>
    <row r="300" spans="1:5" ht="25.5">
      <c r="A300" t="s">
        <v>58</v>
      </c>
      <c r="E300" s="39" t="s">
        <v>4835</v>
      </c>
    </row>
    <row r="301" spans="1:16" ht="12.75">
      <c r="A301" t="s">
        <v>50</v>
      </c>
      <c s="34" t="s">
        <v>195</v>
      </c>
      <c s="34" t="s">
        <v>4836</v>
      </c>
      <c s="35" t="s">
        <v>5</v>
      </c>
      <c s="6" t="s">
        <v>4837</v>
      </c>
      <c s="36" t="s">
        <v>232</v>
      </c>
      <c s="37">
        <v>310</v>
      </c>
      <c s="36">
        <v>0</v>
      </c>
      <c s="36">
        <f>ROUND(G301*H301,6)</f>
      </c>
      <c r="L301" s="38">
        <v>0</v>
      </c>
      <c s="32">
        <f>ROUND(ROUND(L301,2)*ROUND(G301,3),2)</f>
      </c>
      <c s="36" t="s">
        <v>55</v>
      </c>
      <c>
        <f>(M301*21)/100</f>
      </c>
      <c t="s">
        <v>28</v>
      </c>
    </row>
    <row r="302" spans="1:5" ht="12.75">
      <c r="A302" s="35" t="s">
        <v>56</v>
      </c>
      <c r="E302" s="39" t="s">
        <v>4837</v>
      </c>
    </row>
    <row r="303" spans="1:5" ht="12.75">
      <c r="A303" s="35" t="s">
        <v>57</v>
      </c>
      <c r="E303" s="40" t="s">
        <v>5</v>
      </c>
    </row>
    <row r="304" spans="1:5" ht="25.5">
      <c r="A304" t="s">
        <v>58</v>
      </c>
      <c r="E304" s="39" t="s">
        <v>4838</v>
      </c>
    </row>
    <row r="305" spans="1:16" ht="12.75">
      <c r="A305" t="s">
        <v>50</v>
      </c>
      <c s="34" t="s">
        <v>199</v>
      </c>
      <c s="34" t="s">
        <v>4839</v>
      </c>
      <c s="35" t="s">
        <v>5</v>
      </c>
      <c s="6" t="s">
        <v>4840</v>
      </c>
      <c s="36" t="s">
        <v>232</v>
      </c>
      <c s="37">
        <v>62</v>
      </c>
      <c s="36">
        <v>0</v>
      </c>
      <c s="36">
        <f>ROUND(G305*H305,6)</f>
      </c>
      <c r="L305" s="38">
        <v>0</v>
      </c>
      <c s="32">
        <f>ROUND(ROUND(L305,2)*ROUND(G305,3),2)</f>
      </c>
      <c s="36" t="s">
        <v>55</v>
      </c>
      <c>
        <f>(M305*21)/100</f>
      </c>
      <c t="s">
        <v>28</v>
      </c>
    </row>
    <row r="306" spans="1:5" ht="12.75">
      <c r="A306" s="35" t="s">
        <v>56</v>
      </c>
      <c r="E306" s="39" t="s">
        <v>4840</v>
      </c>
    </row>
    <row r="307" spans="1:5" ht="12.75">
      <c r="A307" s="35" t="s">
        <v>57</v>
      </c>
      <c r="E307" s="40" t="s">
        <v>5</v>
      </c>
    </row>
    <row r="308" spans="1:5" ht="25.5">
      <c r="A308" t="s">
        <v>58</v>
      </c>
      <c r="E308" s="39" t="s">
        <v>4841</v>
      </c>
    </row>
    <row r="309" spans="1:16" ht="12.75">
      <c r="A309" t="s">
        <v>50</v>
      </c>
      <c s="34" t="s">
        <v>204</v>
      </c>
      <c s="34" t="s">
        <v>4842</v>
      </c>
      <c s="35" t="s">
        <v>5</v>
      </c>
      <c s="6" t="s">
        <v>4843</v>
      </c>
      <c s="36" t="s">
        <v>232</v>
      </c>
      <c s="37">
        <v>120</v>
      </c>
      <c s="36">
        <v>6.2E-05</v>
      </c>
      <c s="36">
        <f>ROUND(G309*H309,6)</f>
      </c>
      <c r="L309" s="38">
        <v>0</v>
      </c>
      <c s="32">
        <f>ROUND(ROUND(L309,2)*ROUND(G309,3),2)</f>
      </c>
      <c s="36" t="s">
        <v>55</v>
      </c>
      <c>
        <f>(M309*21)/100</f>
      </c>
      <c t="s">
        <v>28</v>
      </c>
    </row>
    <row r="310" spans="1:5" ht="12.75">
      <c r="A310" s="35" t="s">
        <v>56</v>
      </c>
      <c r="E310" s="39" t="s">
        <v>4843</v>
      </c>
    </row>
    <row r="311" spans="1:5" ht="12.75">
      <c r="A311" s="35" t="s">
        <v>57</v>
      </c>
      <c r="E311" s="40" t="s">
        <v>5</v>
      </c>
    </row>
    <row r="312" spans="1:5" ht="63.75">
      <c r="A312" t="s">
        <v>58</v>
      </c>
      <c r="E312" s="39" t="s">
        <v>4844</v>
      </c>
    </row>
    <row r="313" spans="1:16" ht="12.75">
      <c r="A313" t="s">
        <v>50</v>
      </c>
      <c s="34" t="s">
        <v>211</v>
      </c>
      <c s="34" t="s">
        <v>4845</v>
      </c>
      <c s="35" t="s">
        <v>5</v>
      </c>
      <c s="6" t="s">
        <v>4846</v>
      </c>
      <c s="36" t="s">
        <v>238</v>
      </c>
      <c s="37">
        <v>430</v>
      </c>
      <c s="36">
        <v>0</v>
      </c>
      <c s="36">
        <f>ROUND(G313*H313,6)</f>
      </c>
      <c r="L313" s="38">
        <v>0</v>
      </c>
      <c s="32">
        <f>ROUND(ROUND(L313,2)*ROUND(G313,3),2)</f>
      </c>
      <c s="36" t="s">
        <v>103</v>
      </c>
      <c>
        <f>(M313*21)/100</f>
      </c>
      <c t="s">
        <v>28</v>
      </c>
    </row>
    <row r="314" spans="1:5" ht="12.75">
      <c r="A314" s="35" t="s">
        <v>56</v>
      </c>
      <c r="E314" s="39" t="s">
        <v>4846</v>
      </c>
    </row>
    <row r="315" spans="1:5" ht="12.75">
      <c r="A315" s="35" t="s">
        <v>57</v>
      </c>
      <c r="E315" s="40" t="s">
        <v>5</v>
      </c>
    </row>
    <row r="316" spans="1:5" ht="12.75">
      <c r="A316" t="s">
        <v>58</v>
      </c>
      <c r="E316" s="39" t="s">
        <v>5</v>
      </c>
    </row>
    <row r="317" spans="1:16" ht="12.75">
      <c r="A317" t="s">
        <v>50</v>
      </c>
      <c s="34" t="s">
        <v>216</v>
      </c>
      <c s="34" t="s">
        <v>4847</v>
      </c>
      <c s="35" t="s">
        <v>5</v>
      </c>
      <c s="6" t="s">
        <v>4848</v>
      </c>
      <c s="36" t="s">
        <v>238</v>
      </c>
      <c s="37">
        <v>62</v>
      </c>
      <c s="36">
        <v>0</v>
      </c>
      <c s="36">
        <f>ROUND(G317*H317,6)</f>
      </c>
      <c r="L317" s="38">
        <v>0</v>
      </c>
      <c s="32">
        <f>ROUND(ROUND(L317,2)*ROUND(G317,3),2)</f>
      </c>
      <c s="36" t="s">
        <v>103</v>
      </c>
      <c>
        <f>(M317*21)/100</f>
      </c>
      <c t="s">
        <v>28</v>
      </c>
    </row>
    <row r="318" spans="1:5" ht="12.75">
      <c r="A318" s="35" t="s">
        <v>56</v>
      </c>
      <c r="E318" s="39" t="s">
        <v>4848</v>
      </c>
    </row>
    <row r="319" spans="1:5" ht="12.75">
      <c r="A319" s="35" t="s">
        <v>57</v>
      </c>
      <c r="E319" s="40" t="s">
        <v>5</v>
      </c>
    </row>
    <row r="320" spans="1:5" ht="12.75">
      <c r="A320" t="s">
        <v>58</v>
      </c>
      <c r="E320" s="39" t="s">
        <v>5</v>
      </c>
    </row>
    <row r="321" spans="1:16" ht="12.75">
      <c r="A321" t="s">
        <v>50</v>
      </c>
      <c s="34" t="s">
        <v>219</v>
      </c>
      <c s="34" t="s">
        <v>4849</v>
      </c>
      <c s="35" t="s">
        <v>5</v>
      </c>
      <c s="6" t="s">
        <v>4850</v>
      </c>
      <c s="36" t="s">
        <v>238</v>
      </c>
      <c s="37">
        <v>3398</v>
      </c>
      <c s="36">
        <v>6E-05</v>
      </c>
      <c s="36">
        <f>ROUND(G321*H321,6)</f>
      </c>
      <c r="L321" s="38">
        <v>0</v>
      </c>
      <c s="32">
        <f>ROUND(ROUND(L321,2)*ROUND(G321,3),2)</f>
      </c>
      <c s="36" t="s">
        <v>103</v>
      </c>
      <c>
        <f>(M321*21)/100</f>
      </c>
      <c t="s">
        <v>28</v>
      </c>
    </row>
    <row r="322" spans="1:5" ht="12.75">
      <c r="A322" s="35" t="s">
        <v>56</v>
      </c>
      <c r="E322" s="39" t="s">
        <v>4850</v>
      </c>
    </row>
    <row r="323" spans="1:5" ht="12.75">
      <c r="A323" s="35" t="s">
        <v>57</v>
      </c>
      <c r="E323" s="40" t="s">
        <v>5</v>
      </c>
    </row>
    <row r="324" spans="1:5" ht="12.75">
      <c r="A324" t="s">
        <v>58</v>
      </c>
      <c r="E324" s="39" t="s">
        <v>5</v>
      </c>
    </row>
    <row r="325" spans="1:16" ht="25.5">
      <c r="A325" t="s">
        <v>50</v>
      </c>
      <c s="34" t="s">
        <v>224</v>
      </c>
      <c s="34" t="s">
        <v>4851</v>
      </c>
      <c s="35" t="s">
        <v>5</v>
      </c>
      <c s="6" t="s">
        <v>4852</v>
      </c>
      <c s="36" t="s">
        <v>238</v>
      </c>
      <c s="37">
        <v>3398</v>
      </c>
      <c s="36">
        <v>0</v>
      </c>
      <c s="36">
        <f>ROUND(G325*H325,6)</f>
      </c>
      <c r="L325" s="38">
        <v>0</v>
      </c>
      <c s="32">
        <f>ROUND(ROUND(L325,2)*ROUND(G325,3),2)</f>
      </c>
      <c s="36" t="s">
        <v>103</v>
      </c>
      <c>
        <f>(M325*21)/100</f>
      </c>
      <c t="s">
        <v>28</v>
      </c>
    </row>
    <row r="326" spans="1:5" ht="25.5">
      <c r="A326" s="35" t="s">
        <v>56</v>
      </c>
      <c r="E326" s="39" t="s">
        <v>4852</v>
      </c>
    </row>
    <row r="327" spans="1:5" ht="12.75">
      <c r="A327" s="35" t="s">
        <v>57</v>
      </c>
      <c r="E327" s="40" t="s">
        <v>5</v>
      </c>
    </row>
    <row r="328" spans="1:5" ht="12.75">
      <c r="A328" t="s">
        <v>58</v>
      </c>
      <c r="E328" s="39" t="s">
        <v>5</v>
      </c>
    </row>
    <row r="329" spans="1:16" ht="12.75">
      <c r="A329" t="s">
        <v>50</v>
      </c>
      <c s="34" t="s">
        <v>229</v>
      </c>
      <c s="34" t="s">
        <v>4853</v>
      </c>
      <c s="35" t="s">
        <v>5</v>
      </c>
      <c s="6" t="s">
        <v>4854</v>
      </c>
      <c s="36" t="s">
        <v>207</v>
      </c>
      <c s="37">
        <v>17</v>
      </c>
      <c s="36">
        <v>0</v>
      </c>
      <c s="36">
        <f>ROUND(G329*H329,6)</f>
      </c>
      <c r="L329" s="38">
        <v>0</v>
      </c>
      <c s="32">
        <f>ROUND(ROUND(L329,2)*ROUND(G329,3),2)</f>
      </c>
      <c s="36" t="s">
        <v>103</v>
      </c>
      <c>
        <f>(M329*21)/100</f>
      </c>
      <c t="s">
        <v>28</v>
      </c>
    </row>
    <row r="330" spans="1:5" ht="12.75">
      <c r="A330" s="35" t="s">
        <v>56</v>
      </c>
      <c r="E330" s="39" t="s">
        <v>4854</v>
      </c>
    </row>
    <row r="331" spans="1:5" ht="12.75">
      <c r="A331" s="35" t="s">
        <v>57</v>
      </c>
      <c r="E331" s="40" t="s">
        <v>5</v>
      </c>
    </row>
    <row r="332" spans="1:5" ht="12.75">
      <c r="A332" t="s">
        <v>58</v>
      </c>
      <c r="E332" s="39" t="s">
        <v>5</v>
      </c>
    </row>
    <row r="333" spans="1:13" ht="12.75">
      <c r="A333" t="s">
        <v>47</v>
      </c>
      <c r="C333" s="31" t="s">
        <v>4855</v>
      </c>
      <c r="E333" s="33" t="s">
        <v>67</v>
      </c>
      <c r="J333" s="32">
        <f>0</f>
      </c>
      <c s="32">
        <f>0</f>
      </c>
      <c s="32">
        <f>0+L334</f>
      </c>
      <c s="32">
        <f>0+M334</f>
      </c>
    </row>
    <row r="334" spans="1:16" ht="12.75">
      <c r="A334" t="s">
        <v>50</v>
      </c>
      <c s="34" t="s">
        <v>235</v>
      </c>
      <c s="34" t="s">
        <v>4856</v>
      </c>
      <c s="35" t="s">
        <v>5</v>
      </c>
      <c s="6" t="s">
        <v>2439</v>
      </c>
      <c s="36" t="s">
        <v>159</v>
      </c>
      <c s="37">
        <v>1</v>
      </c>
      <c s="36">
        <v>0</v>
      </c>
      <c s="36">
        <f>ROUND(G334*H334,6)</f>
      </c>
      <c r="L334" s="38">
        <v>0</v>
      </c>
      <c s="32">
        <f>ROUND(ROUND(L334,2)*ROUND(G334,3),2)</f>
      </c>
      <c s="36" t="s">
        <v>55</v>
      </c>
      <c>
        <f>(M334*21)/100</f>
      </c>
      <c t="s">
        <v>28</v>
      </c>
    </row>
    <row r="335" spans="1:5" ht="12.75">
      <c r="A335" s="35" t="s">
        <v>56</v>
      </c>
      <c r="E335" s="39" t="s">
        <v>2439</v>
      </c>
    </row>
    <row r="336" spans="1:5" ht="12.75">
      <c r="A336" s="35" t="s">
        <v>57</v>
      </c>
      <c r="E336" s="40" t="s">
        <v>5</v>
      </c>
    </row>
    <row r="337" spans="1:5" ht="12.75">
      <c r="A337" t="s">
        <v>58</v>
      </c>
      <c r="E3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COUNTIFS(L8:L284,"=0",A8:A284,"P")+COUNTIFS(L8:L284,"",A8:A284,"P")+SUM(Q8:Q284)</f>
      </c>
    </row>
    <row r="8" spans="1:13" ht="12.75">
      <c r="A8" t="s">
        <v>45</v>
      </c>
      <c r="C8" s="28" t="s">
        <v>4859</v>
      </c>
      <c r="E8" s="30" t="s">
        <v>4858</v>
      </c>
      <c r="J8" s="29">
        <f>0+J9+J110+J155+J188+J213+J226+J271</f>
      </c>
      <c s="29">
        <f>0+K9+K110+K155+K188+K213+K226+K271</f>
      </c>
      <c s="29">
        <f>0+L9+L110+L155+L188+L213+L226+L271</f>
      </c>
      <c s="29">
        <f>0+M9+M110+M155+M188+M213+M226+M271</f>
      </c>
    </row>
    <row r="9" spans="1:13" ht="12.75">
      <c r="A9" t="s">
        <v>47</v>
      </c>
      <c r="C9" s="31" t="s">
        <v>4860</v>
      </c>
      <c r="E9" s="33" t="s">
        <v>4861</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4862</v>
      </c>
      <c s="35" t="s">
        <v>5</v>
      </c>
      <c s="6" t="s">
        <v>4863</v>
      </c>
      <c s="36" t="s">
        <v>232</v>
      </c>
      <c s="37">
        <v>4</v>
      </c>
      <c s="36">
        <v>0</v>
      </c>
      <c s="36">
        <f>ROUND(G10*H10,6)</f>
      </c>
      <c r="L10" s="38">
        <v>0</v>
      </c>
      <c s="32">
        <f>ROUND(ROUND(L10,2)*ROUND(G10,3),2)</f>
      </c>
      <c s="36" t="s">
        <v>55</v>
      </c>
      <c>
        <f>(M10*21)/100</f>
      </c>
      <c t="s">
        <v>28</v>
      </c>
    </row>
    <row r="11" spans="1:5" ht="12.75">
      <c r="A11" s="35" t="s">
        <v>56</v>
      </c>
      <c r="E11" s="39" t="s">
        <v>4863</v>
      </c>
    </row>
    <row r="12" spans="1:5" ht="12.75">
      <c r="A12" s="35" t="s">
        <v>57</v>
      </c>
      <c r="E12" s="40" t="s">
        <v>5</v>
      </c>
    </row>
    <row r="13" spans="1:5" ht="63.75">
      <c r="A13" t="s">
        <v>58</v>
      </c>
      <c r="E13" s="39" t="s">
        <v>4864</v>
      </c>
    </row>
    <row r="14" spans="1:16" ht="12.75">
      <c r="A14" t="s">
        <v>50</v>
      </c>
      <c s="34" t="s">
        <v>28</v>
      </c>
      <c s="34" t="s">
        <v>4865</v>
      </c>
      <c s="35" t="s">
        <v>5</v>
      </c>
      <c s="6" t="s">
        <v>4866</v>
      </c>
      <c s="36" t="s">
        <v>232</v>
      </c>
      <c s="37">
        <v>4</v>
      </c>
      <c s="36">
        <v>0</v>
      </c>
      <c s="36">
        <f>ROUND(G14*H14,6)</f>
      </c>
      <c r="L14" s="38">
        <v>0</v>
      </c>
      <c s="32">
        <f>ROUND(ROUND(L14,2)*ROUND(G14,3),2)</f>
      </c>
      <c s="36" t="s">
        <v>55</v>
      </c>
      <c>
        <f>(M14*21)/100</f>
      </c>
      <c t="s">
        <v>28</v>
      </c>
    </row>
    <row r="15" spans="1:5" ht="12.75">
      <c r="A15" s="35" t="s">
        <v>56</v>
      </c>
      <c r="E15" s="39" t="s">
        <v>4866</v>
      </c>
    </row>
    <row r="16" spans="1:5" ht="12.75">
      <c r="A16" s="35" t="s">
        <v>57</v>
      </c>
      <c r="E16" s="40" t="s">
        <v>5</v>
      </c>
    </row>
    <row r="17" spans="1:5" ht="51">
      <c r="A17" t="s">
        <v>58</v>
      </c>
      <c r="E17" s="39" t="s">
        <v>4867</v>
      </c>
    </row>
    <row r="18" spans="1:16" ht="12.75">
      <c r="A18" t="s">
        <v>50</v>
      </c>
      <c s="34" t="s">
        <v>26</v>
      </c>
      <c s="34" t="s">
        <v>4868</v>
      </c>
      <c s="35" t="s">
        <v>5</v>
      </c>
      <c s="6" t="s">
        <v>4869</v>
      </c>
      <c s="36" t="s">
        <v>232</v>
      </c>
      <c s="37">
        <v>2</v>
      </c>
      <c s="36">
        <v>0</v>
      </c>
      <c s="36">
        <f>ROUND(G18*H18,6)</f>
      </c>
      <c r="L18" s="38">
        <v>0</v>
      </c>
      <c s="32">
        <f>ROUND(ROUND(L18,2)*ROUND(G18,3),2)</f>
      </c>
      <c s="36" t="s">
        <v>55</v>
      </c>
      <c>
        <f>(M18*21)/100</f>
      </c>
      <c t="s">
        <v>28</v>
      </c>
    </row>
    <row r="19" spans="1:5" ht="12.75">
      <c r="A19" s="35" t="s">
        <v>56</v>
      </c>
      <c r="E19" s="39" t="s">
        <v>4869</v>
      </c>
    </row>
    <row r="20" spans="1:5" ht="12.75">
      <c r="A20" s="35" t="s">
        <v>57</v>
      </c>
      <c r="E20" s="40" t="s">
        <v>5</v>
      </c>
    </row>
    <row r="21" spans="1:5" ht="12.75">
      <c r="A21" t="s">
        <v>58</v>
      </c>
      <c r="E21" s="39" t="s">
        <v>4870</v>
      </c>
    </row>
    <row r="22" spans="1:16" ht="12.75">
      <c r="A22" t="s">
        <v>50</v>
      </c>
      <c s="34" t="s">
        <v>63</v>
      </c>
      <c s="34" t="s">
        <v>4871</v>
      </c>
      <c s="35" t="s">
        <v>5</v>
      </c>
      <c s="6" t="s">
        <v>4872</v>
      </c>
      <c s="36" t="s">
        <v>232</v>
      </c>
      <c s="37">
        <v>2</v>
      </c>
      <c s="36">
        <v>0</v>
      </c>
      <c s="36">
        <f>ROUND(G22*H22,6)</f>
      </c>
      <c r="L22" s="38">
        <v>0</v>
      </c>
      <c s="32">
        <f>ROUND(ROUND(L22,2)*ROUND(G22,3),2)</f>
      </c>
      <c s="36" t="s">
        <v>55</v>
      </c>
      <c>
        <f>(M22*21)/100</f>
      </c>
      <c t="s">
        <v>28</v>
      </c>
    </row>
    <row r="23" spans="1:5" ht="12.75">
      <c r="A23" s="35" t="s">
        <v>56</v>
      </c>
      <c r="E23" s="39" t="s">
        <v>4872</v>
      </c>
    </row>
    <row r="24" spans="1:5" ht="12.75">
      <c r="A24" s="35" t="s">
        <v>57</v>
      </c>
      <c r="E24" s="40" t="s">
        <v>5</v>
      </c>
    </row>
    <row r="25" spans="1:5" ht="63.75">
      <c r="A25" t="s">
        <v>58</v>
      </c>
      <c r="E25" s="39" t="s">
        <v>4873</v>
      </c>
    </row>
    <row r="26" spans="1:16" ht="12.75">
      <c r="A26" t="s">
        <v>50</v>
      </c>
      <c s="34" t="s">
        <v>68</v>
      </c>
      <c s="34" t="s">
        <v>4874</v>
      </c>
      <c s="35" t="s">
        <v>5</v>
      </c>
      <c s="6" t="s">
        <v>4875</v>
      </c>
      <c s="36" t="s">
        <v>232</v>
      </c>
      <c s="37">
        <v>2</v>
      </c>
      <c s="36">
        <v>0</v>
      </c>
      <c s="36">
        <f>ROUND(G26*H26,6)</f>
      </c>
      <c r="L26" s="38">
        <v>0</v>
      </c>
      <c s="32">
        <f>ROUND(ROUND(L26,2)*ROUND(G26,3),2)</f>
      </c>
      <c s="36" t="s">
        <v>55</v>
      </c>
      <c>
        <f>(M26*21)/100</f>
      </c>
      <c t="s">
        <v>28</v>
      </c>
    </row>
    <row r="27" spans="1:5" ht="12.75">
      <c r="A27" s="35" t="s">
        <v>56</v>
      </c>
      <c r="E27" s="39" t="s">
        <v>4875</v>
      </c>
    </row>
    <row r="28" spans="1:5" ht="12.75">
      <c r="A28" s="35" t="s">
        <v>57</v>
      </c>
      <c r="E28" s="40" t="s">
        <v>5</v>
      </c>
    </row>
    <row r="29" spans="1:5" ht="12.75">
      <c r="A29" t="s">
        <v>58</v>
      </c>
      <c r="E29" s="39" t="s">
        <v>4876</v>
      </c>
    </row>
    <row r="30" spans="1:16" ht="12.75">
      <c r="A30" t="s">
        <v>50</v>
      </c>
      <c s="34" t="s">
        <v>27</v>
      </c>
      <c s="34" t="s">
        <v>4877</v>
      </c>
      <c s="35" t="s">
        <v>5</v>
      </c>
      <c s="6" t="s">
        <v>4878</v>
      </c>
      <c s="36" t="s">
        <v>232</v>
      </c>
      <c s="37">
        <v>1</v>
      </c>
      <c s="36">
        <v>0</v>
      </c>
      <c s="36">
        <f>ROUND(G30*H30,6)</f>
      </c>
      <c r="L30" s="38">
        <v>0</v>
      </c>
      <c s="32">
        <f>ROUND(ROUND(L30,2)*ROUND(G30,3),2)</f>
      </c>
      <c s="36" t="s">
        <v>55</v>
      </c>
      <c>
        <f>(M30*21)/100</f>
      </c>
      <c t="s">
        <v>28</v>
      </c>
    </row>
    <row r="31" spans="1:5" ht="12.75">
      <c r="A31" s="35" t="s">
        <v>56</v>
      </c>
      <c r="E31" s="39" t="s">
        <v>4878</v>
      </c>
    </row>
    <row r="32" spans="1:5" ht="12.75">
      <c r="A32" s="35" t="s">
        <v>57</v>
      </c>
      <c r="E32" s="40" t="s">
        <v>5</v>
      </c>
    </row>
    <row r="33" spans="1:5" ht="12.75">
      <c r="A33" t="s">
        <v>58</v>
      </c>
      <c r="E33" s="39" t="s">
        <v>4879</v>
      </c>
    </row>
    <row r="34" spans="1:16" ht="12.75">
      <c r="A34" t="s">
        <v>50</v>
      </c>
      <c s="34" t="s">
        <v>74</v>
      </c>
      <c s="34" t="s">
        <v>4880</v>
      </c>
      <c s="35" t="s">
        <v>5</v>
      </c>
      <c s="6" t="s">
        <v>4881</v>
      </c>
      <c s="36" t="s">
        <v>232</v>
      </c>
      <c s="37">
        <v>1</v>
      </c>
      <c s="36">
        <v>0</v>
      </c>
      <c s="36">
        <f>ROUND(G34*H34,6)</f>
      </c>
      <c r="L34" s="38">
        <v>0</v>
      </c>
      <c s="32">
        <f>ROUND(ROUND(L34,2)*ROUND(G34,3),2)</f>
      </c>
      <c s="36" t="s">
        <v>55</v>
      </c>
      <c>
        <f>(M34*21)/100</f>
      </c>
      <c t="s">
        <v>28</v>
      </c>
    </row>
    <row r="35" spans="1:5" ht="12.75">
      <c r="A35" s="35" t="s">
        <v>56</v>
      </c>
      <c r="E35" s="39" t="s">
        <v>4881</v>
      </c>
    </row>
    <row r="36" spans="1:5" ht="12.75">
      <c r="A36" s="35" t="s">
        <v>57</v>
      </c>
      <c r="E36" s="40" t="s">
        <v>5</v>
      </c>
    </row>
    <row r="37" spans="1:5" ht="38.25">
      <c r="A37" t="s">
        <v>58</v>
      </c>
      <c r="E37" s="39" t="s">
        <v>4882</v>
      </c>
    </row>
    <row r="38" spans="1:16" ht="12.75">
      <c r="A38" t="s">
        <v>50</v>
      </c>
      <c s="34" t="s">
        <v>77</v>
      </c>
      <c s="34" t="s">
        <v>4883</v>
      </c>
      <c s="35" t="s">
        <v>5</v>
      </c>
      <c s="6" t="s">
        <v>4884</v>
      </c>
      <c s="36" t="s">
        <v>232</v>
      </c>
      <c s="37">
        <v>2</v>
      </c>
      <c s="36">
        <v>0</v>
      </c>
      <c s="36">
        <f>ROUND(G38*H38,6)</f>
      </c>
      <c r="L38" s="38">
        <v>0</v>
      </c>
      <c s="32">
        <f>ROUND(ROUND(L38,2)*ROUND(G38,3),2)</f>
      </c>
      <c s="36" t="s">
        <v>55</v>
      </c>
      <c>
        <f>(M38*21)/100</f>
      </c>
      <c t="s">
        <v>28</v>
      </c>
    </row>
    <row r="39" spans="1:5" ht="12.75">
      <c r="A39" s="35" t="s">
        <v>56</v>
      </c>
      <c r="E39" s="39" t="s">
        <v>4884</v>
      </c>
    </row>
    <row r="40" spans="1:5" ht="12.75">
      <c r="A40" s="35" t="s">
        <v>57</v>
      </c>
      <c r="E40" s="40" t="s">
        <v>5</v>
      </c>
    </row>
    <row r="41" spans="1:5" ht="25.5">
      <c r="A41" t="s">
        <v>58</v>
      </c>
      <c r="E41" s="39" t="s">
        <v>4885</v>
      </c>
    </row>
    <row r="42" spans="1:16" ht="12.75">
      <c r="A42" t="s">
        <v>50</v>
      </c>
      <c s="34" t="s">
        <v>80</v>
      </c>
      <c s="34" t="s">
        <v>4886</v>
      </c>
      <c s="35" t="s">
        <v>5</v>
      </c>
      <c s="6" t="s">
        <v>4887</v>
      </c>
      <c s="36" t="s">
        <v>232</v>
      </c>
      <c s="37">
        <v>2</v>
      </c>
      <c s="36">
        <v>0</v>
      </c>
      <c s="36">
        <f>ROUND(G42*H42,6)</f>
      </c>
      <c r="L42" s="38">
        <v>0</v>
      </c>
      <c s="32">
        <f>ROUND(ROUND(L42,2)*ROUND(G42,3),2)</f>
      </c>
      <c s="36" t="s">
        <v>55</v>
      </c>
      <c>
        <f>(M42*21)/100</f>
      </c>
      <c t="s">
        <v>28</v>
      </c>
    </row>
    <row r="43" spans="1:5" ht="12.75">
      <c r="A43" s="35" t="s">
        <v>56</v>
      </c>
      <c r="E43" s="39" t="s">
        <v>4887</v>
      </c>
    </row>
    <row r="44" spans="1:5" ht="12.75">
      <c r="A44" s="35" t="s">
        <v>57</v>
      </c>
      <c r="E44" s="40" t="s">
        <v>5</v>
      </c>
    </row>
    <row r="45" spans="1:5" ht="25.5">
      <c r="A45" t="s">
        <v>58</v>
      </c>
      <c r="E45" s="39" t="s">
        <v>4888</v>
      </c>
    </row>
    <row r="46" spans="1:16" ht="12.75">
      <c r="A46" t="s">
        <v>50</v>
      </c>
      <c s="34" t="s">
        <v>83</v>
      </c>
      <c s="34" t="s">
        <v>4889</v>
      </c>
      <c s="35" t="s">
        <v>5</v>
      </c>
      <c s="6" t="s">
        <v>4890</v>
      </c>
      <c s="36" t="s">
        <v>232</v>
      </c>
      <c s="37">
        <v>2</v>
      </c>
      <c s="36">
        <v>0</v>
      </c>
      <c s="36">
        <f>ROUND(G46*H46,6)</f>
      </c>
      <c r="L46" s="38">
        <v>0</v>
      </c>
      <c s="32">
        <f>ROUND(ROUND(L46,2)*ROUND(G46,3),2)</f>
      </c>
      <c s="36" t="s">
        <v>55</v>
      </c>
      <c>
        <f>(M46*21)/100</f>
      </c>
      <c t="s">
        <v>28</v>
      </c>
    </row>
    <row r="47" spans="1:5" ht="12.75">
      <c r="A47" s="35" t="s">
        <v>56</v>
      </c>
      <c r="E47" s="39" t="s">
        <v>4890</v>
      </c>
    </row>
    <row r="48" spans="1:5" ht="12.75">
      <c r="A48" s="35" t="s">
        <v>57</v>
      </c>
      <c r="E48" s="40" t="s">
        <v>5</v>
      </c>
    </row>
    <row r="49" spans="1:5" ht="63.75">
      <c r="A49" t="s">
        <v>58</v>
      </c>
      <c r="E49" s="39" t="s">
        <v>4891</v>
      </c>
    </row>
    <row r="50" spans="1:16" ht="12.75">
      <c r="A50" t="s">
        <v>50</v>
      </c>
      <c s="34" t="s">
        <v>87</v>
      </c>
      <c s="34" t="s">
        <v>4892</v>
      </c>
      <c s="35" t="s">
        <v>5</v>
      </c>
      <c s="6" t="s">
        <v>4893</v>
      </c>
      <c s="36" t="s">
        <v>232</v>
      </c>
      <c s="37">
        <v>2</v>
      </c>
      <c s="36">
        <v>0</v>
      </c>
      <c s="36">
        <f>ROUND(G50*H50,6)</f>
      </c>
      <c r="L50" s="38">
        <v>0</v>
      </c>
      <c s="32">
        <f>ROUND(ROUND(L50,2)*ROUND(G50,3),2)</f>
      </c>
      <c s="36" t="s">
        <v>55</v>
      </c>
      <c>
        <f>(M50*21)/100</f>
      </c>
      <c t="s">
        <v>28</v>
      </c>
    </row>
    <row r="51" spans="1:5" ht="12.75">
      <c r="A51" s="35" t="s">
        <v>56</v>
      </c>
      <c r="E51" s="39" t="s">
        <v>4893</v>
      </c>
    </row>
    <row r="52" spans="1:5" ht="12.75">
      <c r="A52" s="35" t="s">
        <v>57</v>
      </c>
      <c r="E52" s="40" t="s">
        <v>5</v>
      </c>
    </row>
    <row r="53" spans="1:5" ht="25.5">
      <c r="A53" t="s">
        <v>58</v>
      </c>
      <c r="E53" s="39" t="s">
        <v>4894</v>
      </c>
    </row>
    <row r="54" spans="1:16" ht="12.75">
      <c r="A54" t="s">
        <v>50</v>
      </c>
      <c s="34" t="s">
        <v>91</v>
      </c>
      <c s="34" t="s">
        <v>4895</v>
      </c>
      <c s="35" t="s">
        <v>5</v>
      </c>
      <c s="6" t="s">
        <v>4896</v>
      </c>
      <c s="36" t="s">
        <v>232</v>
      </c>
      <c s="37">
        <v>2</v>
      </c>
      <c s="36">
        <v>0</v>
      </c>
      <c s="36">
        <f>ROUND(G54*H54,6)</f>
      </c>
      <c r="L54" s="38">
        <v>0</v>
      </c>
      <c s="32">
        <f>ROUND(ROUND(L54,2)*ROUND(G54,3),2)</f>
      </c>
      <c s="36" t="s">
        <v>55</v>
      </c>
      <c>
        <f>(M54*21)/100</f>
      </c>
      <c t="s">
        <v>28</v>
      </c>
    </row>
    <row r="55" spans="1:5" ht="12.75">
      <c r="A55" s="35" t="s">
        <v>56</v>
      </c>
      <c r="E55" s="39" t="s">
        <v>4896</v>
      </c>
    </row>
    <row r="56" spans="1:5" ht="12.75">
      <c r="A56" s="35" t="s">
        <v>57</v>
      </c>
      <c r="E56" s="40" t="s">
        <v>5</v>
      </c>
    </row>
    <row r="57" spans="1:5" ht="25.5">
      <c r="A57" t="s">
        <v>58</v>
      </c>
      <c r="E57" s="39" t="s">
        <v>4897</v>
      </c>
    </row>
    <row r="58" spans="1:16" ht="12.75">
      <c r="A58" t="s">
        <v>50</v>
      </c>
      <c s="34" t="s">
        <v>319</v>
      </c>
      <c s="34" t="s">
        <v>4898</v>
      </c>
      <c s="35" t="s">
        <v>5</v>
      </c>
      <c s="6" t="s">
        <v>4899</v>
      </c>
      <c s="36" t="s">
        <v>232</v>
      </c>
      <c s="37">
        <v>1</v>
      </c>
      <c s="36">
        <v>0</v>
      </c>
      <c s="36">
        <f>ROUND(G58*H58,6)</f>
      </c>
      <c r="L58" s="38">
        <v>0</v>
      </c>
      <c s="32">
        <f>ROUND(ROUND(L58,2)*ROUND(G58,3),2)</f>
      </c>
      <c s="36" t="s">
        <v>55</v>
      </c>
      <c>
        <f>(M58*21)/100</f>
      </c>
      <c t="s">
        <v>28</v>
      </c>
    </row>
    <row r="59" spans="1:5" ht="12.75">
      <c r="A59" s="35" t="s">
        <v>56</v>
      </c>
      <c r="E59" s="39" t="s">
        <v>4899</v>
      </c>
    </row>
    <row r="60" spans="1:5" ht="12.75">
      <c r="A60" s="35" t="s">
        <v>57</v>
      </c>
      <c r="E60" s="40" t="s">
        <v>5</v>
      </c>
    </row>
    <row r="61" spans="1:5" ht="38.25">
      <c r="A61" t="s">
        <v>58</v>
      </c>
      <c r="E61" s="39" t="s">
        <v>4900</v>
      </c>
    </row>
    <row r="62" spans="1:16" ht="12.75">
      <c r="A62" t="s">
        <v>50</v>
      </c>
      <c s="34" t="s">
        <v>323</v>
      </c>
      <c s="34" t="s">
        <v>4901</v>
      </c>
      <c s="35" t="s">
        <v>5</v>
      </c>
      <c s="6" t="s">
        <v>4902</v>
      </c>
      <c s="36" t="s">
        <v>232</v>
      </c>
      <c s="37">
        <v>1</v>
      </c>
      <c s="36">
        <v>0</v>
      </c>
      <c s="36">
        <f>ROUND(G62*H62,6)</f>
      </c>
      <c r="L62" s="38">
        <v>0</v>
      </c>
      <c s="32">
        <f>ROUND(ROUND(L62,2)*ROUND(G62,3),2)</f>
      </c>
      <c s="36" t="s">
        <v>55</v>
      </c>
      <c>
        <f>(M62*21)/100</f>
      </c>
      <c t="s">
        <v>28</v>
      </c>
    </row>
    <row r="63" spans="1:5" ht="12.75">
      <c r="A63" s="35" t="s">
        <v>56</v>
      </c>
      <c r="E63" s="39" t="s">
        <v>4902</v>
      </c>
    </row>
    <row r="64" spans="1:5" ht="12.75">
      <c r="A64" s="35" t="s">
        <v>57</v>
      </c>
      <c r="E64" s="40" t="s">
        <v>5</v>
      </c>
    </row>
    <row r="65" spans="1:5" ht="25.5">
      <c r="A65" t="s">
        <v>58</v>
      </c>
      <c r="E65" s="39" t="s">
        <v>4903</v>
      </c>
    </row>
    <row r="66" spans="1:16" ht="12.75">
      <c r="A66" t="s">
        <v>50</v>
      </c>
      <c s="34" t="s">
        <v>327</v>
      </c>
      <c s="34" t="s">
        <v>4904</v>
      </c>
      <c s="35" t="s">
        <v>5</v>
      </c>
      <c s="6" t="s">
        <v>4905</v>
      </c>
      <c s="36" t="s">
        <v>232</v>
      </c>
      <c s="37">
        <v>1</v>
      </c>
      <c s="36">
        <v>0</v>
      </c>
      <c s="36">
        <f>ROUND(G66*H66,6)</f>
      </c>
      <c r="L66" s="38">
        <v>0</v>
      </c>
      <c s="32">
        <f>ROUND(ROUND(L66,2)*ROUND(G66,3),2)</f>
      </c>
      <c s="36" t="s">
        <v>55</v>
      </c>
      <c>
        <f>(M66*21)/100</f>
      </c>
      <c t="s">
        <v>28</v>
      </c>
    </row>
    <row r="67" spans="1:5" ht="12.75">
      <c r="A67" s="35" t="s">
        <v>56</v>
      </c>
      <c r="E67" s="39" t="s">
        <v>4905</v>
      </c>
    </row>
    <row r="68" spans="1:5" ht="12.75">
      <c r="A68" s="35" t="s">
        <v>57</v>
      </c>
      <c r="E68" s="40" t="s">
        <v>5</v>
      </c>
    </row>
    <row r="69" spans="1:5" ht="51">
      <c r="A69" t="s">
        <v>58</v>
      </c>
      <c r="E69" s="39" t="s">
        <v>4906</v>
      </c>
    </row>
    <row r="70" spans="1:16" ht="12.75">
      <c r="A70" t="s">
        <v>50</v>
      </c>
      <c s="34" t="s">
        <v>332</v>
      </c>
      <c s="34" t="s">
        <v>4907</v>
      </c>
      <c s="35" t="s">
        <v>5</v>
      </c>
      <c s="6" t="s">
        <v>4908</v>
      </c>
      <c s="36" t="s">
        <v>232</v>
      </c>
      <c s="37">
        <v>1</v>
      </c>
      <c s="36">
        <v>0</v>
      </c>
      <c s="36">
        <f>ROUND(G70*H70,6)</f>
      </c>
      <c r="L70" s="38">
        <v>0</v>
      </c>
      <c s="32">
        <f>ROUND(ROUND(L70,2)*ROUND(G70,3),2)</f>
      </c>
      <c s="36" t="s">
        <v>55</v>
      </c>
      <c>
        <f>(M70*21)/100</f>
      </c>
      <c t="s">
        <v>28</v>
      </c>
    </row>
    <row r="71" spans="1:5" ht="12.75">
      <c r="A71" s="35" t="s">
        <v>56</v>
      </c>
      <c r="E71" s="39" t="s">
        <v>4908</v>
      </c>
    </row>
    <row r="72" spans="1:5" ht="12.75">
      <c r="A72" s="35" t="s">
        <v>57</v>
      </c>
      <c r="E72" s="40" t="s">
        <v>5</v>
      </c>
    </row>
    <row r="73" spans="1:5" ht="12.75">
      <c r="A73" t="s">
        <v>58</v>
      </c>
      <c r="E73" s="39" t="s">
        <v>4909</v>
      </c>
    </row>
    <row r="74" spans="1:16" ht="12.75">
      <c r="A74" t="s">
        <v>50</v>
      </c>
      <c s="34" t="s">
        <v>336</v>
      </c>
      <c s="34" t="s">
        <v>4910</v>
      </c>
      <c s="35" t="s">
        <v>5</v>
      </c>
      <c s="6" t="s">
        <v>4911</v>
      </c>
      <c s="36" t="s">
        <v>232</v>
      </c>
      <c s="37">
        <v>1</v>
      </c>
      <c s="36">
        <v>0</v>
      </c>
      <c s="36">
        <f>ROUND(G74*H74,6)</f>
      </c>
      <c r="L74" s="38">
        <v>0</v>
      </c>
      <c s="32">
        <f>ROUND(ROUND(L74,2)*ROUND(G74,3),2)</f>
      </c>
      <c s="36" t="s">
        <v>55</v>
      </c>
      <c>
        <f>(M74*21)/100</f>
      </c>
      <c t="s">
        <v>28</v>
      </c>
    </row>
    <row r="75" spans="1:5" ht="12.75">
      <c r="A75" s="35" t="s">
        <v>56</v>
      </c>
      <c r="E75" s="39" t="s">
        <v>4911</v>
      </c>
    </row>
    <row r="76" spans="1:5" ht="12.75">
      <c r="A76" s="35" t="s">
        <v>57</v>
      </c>
      <c r="E76" s="40" t="s">
        <v>5</v>
      </c>
    </row>
    <row r="77" spans="1:5" ht="25.5">
      <c r="A77" t="s">
        <v>58</v>
      </c>
      <c r="E77" s="39" t="s">
        <v>4912</v>
      </c>
    </row>
    <row r="78" spans="1:16" ht="12.75">
      <c r="A78" t="s">
        <v>50</v>
      </c>
      <c s="34" t="s">
        <v>340</v>
      </c>
      <c s="34" t="s">
        <v>4913</v>
      </c>
      <c s="35" t="s">
        <v>5</v>
      </c>
      <c s="6" t="s">
        <v>4914</v>
      </c>
      <c s="36" t="s">
        <v>232</v>
      </c>
      <c s="37">
        <v>1</v>
      </c>
      <c s="36">
        <v>0</v>
      </c>
      <c s="36">
        <f>ROUND(G78*H78,6)</f>
      </c>
      <c r="L78" s="38">
        <v>0</v>
      </c>
      <c s="32">
        <f>ROUND(ROUND(L78,2)*ROUND(G78,3),2)</f>
      </c>
      <c s="36" t="s">
        <v>55</v>
      </c>
      <c>
        <f>(M78*21)/100</f>
      </c>
      <c t="s">
        <v>28</v>
      </c>
    </row>
    <row r="79" spans="1:5" ht="12.75">
      <c r="A79" s="35" t="s">
        <v>56</v>
      </c>
      <c r="E79" s="39" t="s">
        <v>4914</v>
      </c>
    </row>
    <row r="80" spans="1:5" ht="12.75">
      <c r="A80" s="35" t="s">
        <v>57</v>
      </c>
      <c r="E80" s="40" t="s">
        <v>5</v>
      </c>
    </row>
    <row r="81" spans="1:5" ht="63.75">
      <c r="A81" t="s">
        <v>58</v>
      </c>
      <c r="E81" s="39" t="s">
        <v>4915</v>
      </c>
    </row>
    <row r="82" spans="1:16" ht="12.75">
      <c r="A82" t="s">
        <v>50</v>
      </c>
      <c s="34" t="s">
        <v>344</v>
      </c>
      <c s="34" t="s">
        <v>4916</v>
      </c>
      <c s="35" t="s">
        <v>5</v>
      </c>
      <c s="6" t="s">
        <v>4914</v>
      </c>
      <c s="36" t="s">
        <v>232</v>
      </c>
      <c s="37">
        <v>2</v>
      </c>
      <c s="36">
        <v>0</v>
      </c>
      <c s="36">
        <f>ROUND(G82*H82,6)</f>
      </c>
      <c r="L82" s="38">
        <v>0</v>
      </c>
      <c s="32">
        <f>ROUND(ROUND(L82,2)*ROUND(G82,3),2)</f>
      </c>
      <c s="36" t="s">
        <v>55</v>
      </c>
      <c>
        <f>(M82*21)/100</f>
      </c>
      <c t="s">
        <v>28</v>
      </c>
    </row>
    <row r="83" spans="1:5" ht="12.75">
      <c r="A83" s="35" t="s">
        <v>56</v>
      </c>
      <c r="E83" s="39" t="s">
        <v>4914</v>
      </c>
    </row>
    <row r="84" spans="1:5" ht="12.75">
      <c r="A84" s="35" t="s">
        <v>57</v>
      </c>
      <c r="E84" s="40" t="s">
        <v>5</v>
      </c>
    </row>
    <row r="85" spans="1:5" ht="63.75">
      <c r="A85" t="s">
        <v>58</v>
      </c>
      <c r="E85" s="39" t="s">
        <v>4917</v>
      </c>
    </row>
    <row r="86" spans="1:16" ht="12.75">
      <c r="A86" t="s">
        <v>50</v>
      </c>
      <c s="34" t="s">
        <v>349</v>
      </c>
      <c s="34" t="s">
        <v>4918</v>
      </c>
      <c s="35" t="s">
        <v>5</v>
      </c>
      <c s="6" t="s">
        <v>4919</v>
      </c>
      <c s="36" t="s">
        <v>232</v>
      </c>
      <c s="37">
        <v>2</v>
      </c>
      <c s="36">
        <v>0</v>
      </c>
      <c s="36">
        <f>ROUND(G86*H86,6)</f>
      </c>
      <c r="L86" s="38">
        <v>0</v>
      </c>
      <c s="32">
        <f>ROUND(ROUND(L86,2)*ROUND(G86,3),2)</f>
      </c>
      <c s="36" t="s">
        <v>55</v>
      </c>
      <c>
        <f>(M86*21)/100</f>
      </c>
      <c t="s">
        <v>28</v>
      </c>
    </row>
    <row r="87" spans="1:5" ht="12.75">
      <c r="A87" s="35" t="s">
        <v>56</v>
      </c>
      <c r="E87" s="39" t="s">
        <v>4919</v>
      </c>
    </row>
    <row r="88" spans="1:5" ht="12.75">
      <c r="A88" s="35" t="s">
        <v>57</v>
      </c>
      <c r="E88" s="40" t="s">
        <v>5</v>
      </c>
    </row>
    <row r="89" spans="1:5" ht="76.5">
      <c r="A89" t="s">
        <v>58</v>
      </c>
      <c r="E89" s="39" t="s">
        <v>4920</v>
      </c>
    </row>
    <row r="90" spans="1:16" ht="12.75">
      <c r="A90" t="s">
        <v>50</v>
      </c>
      <c s="34" t="s">
        <v>353</v>
      </c>
      <c s="34" t="s">
        <v>4921</v>
      </c>
      <c s="35" t="s">
        <v>5</v>
      </c>
      <c s="6" t="s">
        <v>4922</v>
      </c>
      <c s="36" t="s">
        <v>232</v>
      </c>
      <c s="37">
        <v>1</v>
      </c>
      <c s="36">
        <v>0</v>
      </c>
      <c s="36">
        <f>ROUND(G90*H90,6)</f>
      </c>
      <c r="L90" s="38">
        <v>0</v>
      </c>
      <c s="32">
        <f>ROUND(ROUND(L90,2)*ROUND(G90,3),2)</f>
      </c>
      <c s="36" t="s">
        <v>55</v>
      </c>
      <c>
        <f>(M90*21)/100</f>
      </c>
      <c t="s">
        <v>28</v>
      </c>
    </row>
    <row r="91" spans="1:5" ht="12.75">
      <c r="A91" s="35" t="s">
        <v>56</v>
      </c>
      <c r="E91" s="39" t="s">
        <v>4922</v>
      </c>
    </row>
    <row r="92" spans="1:5" ht="12.75">
      <c r="A92" s="35" t="s">
        <v>57</v>
      </c>
      <c r="E92" s="40" t="s">
        <v>5</v>
      </c>
    </row>
    <row r="93" spans="1:5" ht="25.5">
      <c r="A93" t="s">
        <v>58</v>
      </c>
      <c r="E93" s="39" t="s">
        <v>4923</v>
      </c>
    </row>
    <row r="94" spans="1:16" ht="12.75">
      <c r="A94" t="s">
        <v>50</v>
      </c>
      <c s="34" t="s">
        <v>358</v>
      </c>
      <c s="34" t="s">
        <v>4924</v>
      </c>
      <c s="35" t="s">
        <v>5</v>
      </c>
      <c s="6" t="s">
        <v>4925</v>
      </c>
      <c s="36" t="s">
        <v>232</v>
      </c>
      <c s="37">
        <v>1</v>
      </c>
      <c s="36">
        <v>0</v>
      </c>
      <c s="36">
        <f>ROUND(G94*H94,6)</f>
      </c>
      <c r="L94" s="38">
        <v>0</v>
      </c>
      <c s="32">
        <f>ROUND(ROUND(L94,2)*ROUND(G94,3),2)</f>
      </c>
      <c s="36" t="s">
        <v>55</v>
      </c>
      <c>
        <f>(M94*21)/100</f>
      </c>
      <c t="s">
        <v>28</v>
      </c>
    </row>
    <row r="95" spans="1:5" ht="12.75">
      <c r="A95" s="35" t="s">
        <v>56</v>
      </c>
      <c r="E95" s="39" t="s">
        <v>4925</v>
      </c>
    </row>
    <row r="96" spans="1:5" ht="12.75">
      <c r="A96" s="35" t="s">
        <v>57</v>
      </c>
      <c r="E96" s="40" t="s">
        <v>5</v>
      </c>
    </row>
    <row r="97" spans="1:5" ht="63.75">
      <c r="A97" t="s">
        <v>58</v>
      </c>
      <c r="E97" s="39" t="s">
        <v>4926</v>
      </c>
    </row>
    <row r="98" spans="1:16" ht="12.75">
      <c r="A98" t="s">
        <v>50</v>
      </c>
      <c s="34" t="s">
        <v>362</v>
      </c>
      <c s="34" t="s">
        <v>4927</v>
      </c>
      <c s="35" t="s">
        <v>5</v>
      </c>
      <c s="6" t="s">
        <v>4928</v>
      </c>
      <c s="36" t="s">
        <v>232</v>
      </c>
      <c s="37">
        <v>1</v>
      </c>
      <c s="36">
        <v>0</v>
      </c>
      <c s="36">
        <f>ROUND(G98*H98,6)</f>
      </c>
      <c r="L98" s="38">
        <v>0</v>
      </c>
      <c s="32">
        <f>ROUND(ROUND(L98,2)*ROUND(G98,3),2)</f>
      </c>
      <c s="36" t="s">
        <v>55</v>
      </c>
      <c>
        <f>(M98*21)/100</f>
      </c>
      <c t="s">
        <v>28</v>
      </c>
    </row>
    <row r="99" spans="1:5" ht="12.75">
      <c r="A99" s="35" t="s">
        <v>56</v>
      </c>
      <c r="E99" s="39" t="s">
        <v>4928</v>
      </c>
    </row>
    <row r="100" spans="1:5" ht="12.75">
      <c r="A100" s="35" t="s">
        <v>57</v>
      </c>
      <c r="E100" s="40" t="s">
        <v>5</v>
      </c>
    </row>
    <row r="101" spans="1:5" ht="38.25">
      <c r="A101" t="s">
        <v>58</v>
      </c>
      <c r="E101" s="39" t="s">
        <v>4929</v>
      </c>
    </row>
    <row r="102" spans="1:16" ht="12.75">
      <c r="A102" t="s">
        <v>50</v>
      </c>
      <c s="34" t="s">
        <v>367</v>
      </c>
      <c s="34" t="s">
        <v>4930</v>
      </c>
      <c s="35" t="s">
        <v>5</v>
      </c>
      <c s="6" t="s">
        <v>4931</v>
      </c>
      <c s="36" t="s">
        <v>54</v>
      </c>
      <c s="37">
        <v>1</v>
      </c>
      <c s="36">
        <v>0</v>
      </c>
      <c s="36">
        <f>ROUND(G102*H102,6)</f>
      </c>
      <c r="L102" s="38">
        <v>0</v>
      </c>
      <c s="32">
        <f>ROUND(ROUND(L102,2)*ROUND(G102,3),2)</f>
      </c>
      <c s="36" t="s">
        <v>55</v>
      </c>
      <c>
        <f>(M102*21)/100</f>
      </c>
      <c t="s">
        <v>28</v>
      </c>
    </row>
    <row r="103" spans="1:5" ht="12.75">
      <c r="A103" s="35" t="s">
        <v>56</v>
      </c>
      <c r="E103" s="39" t="s">
        <v>4931</v>
      </c>
    </row>
    <row r="104" spans="1:5" ht="12.75">
      <c r="A104" s="35" t="s">
        <v>57</v>
      </c>
      <c r="E104" s="40" t="s">
        <v>5</v>
      </c>
    </row>
    <row r="105" spans="1:5" ht="25.5">
      <c r="A105" t="s">
        <v>58</v>
      </c>
      <c r="E105" s="39" t="s">
        <v>4932</v>
      </c>
    </row>
    <row r="106" spans="1:16" ht="12.75">
      <c r="A106" t="s">
        <v>50</v>
      </c>
      <c s="34" t="s">
        <v>372</v>
      </c>
      <c s="34" t="s">
        <v>4933</v>
      </c>
      <c s="35" t="s">
        <v>5</v>
      </c>
      <c s="6" t="s">
        <v>4934</v>
      </c>
      <c s="36" t="s">
        <v>54</v>
      </c>
      <c s="37">
        <v>1</v>
      </c>
      <c s="36">
        <v>0</v>
      </c>
      <c s="36">
        <f>ROUND(G106*H106,6)</f>
      </c>
      <c r="L106" s="38">
        <v>0</v>
      </c>
      <c s="32">
        <f>ROUND(ROUND(L106,2)*ROUND(G106,3),2)</f>
      </c>
      <c s="36" t="s">
        <v>55</v>
      </c>
      <c>
        <f>(M106*21)/100</f>
      </c>
      <c t="s">
        <v>28</v>
      </c>
    </row>
    <row r="107" spans="1:5" ht="12.75">
      <c r="A107" s="35" t="s">
        <v>56</v>
      </c>
      <c r="E107" s="39" t="s">
        <v>4934</v>
      </c>
    </row>
    <row r="108" spans="1:5" ht="12.75">
      <c r="A108" s="35" t="s">
        <v>57</v>
      </c>
      <c r="E108" s="40" t="s">
        <v>5</v>
      </c>
    </row>
    <row r="109" spans="1:5" ht="25.5">
      <c r="A109" t="s">
        <v>58</v>
      </c>
      <c r="E109" s="39" t="s">
        <v>4935</v>
      </c>
    </row>
    <row r="110" spans="1:13" ht="12.75">
      <c r="A110" t="s">
        <v>47</v>
      </c>
      <c r="C110" s="31" t="s">
        <v>4936</v>
      </c>
      <c r="E110" s="33" t="s">
        <v>4937</v>
      </c>
      <c r="J110" s="32">
        <f>0</f>
      </c>
      <c s="32">
        <f>0</f>
      </c>
      <c s="32">
        <f>0+L111+L115+L119+L123+L127+L131+L135+L139+L143+L147+L151</f>
      </c>
      <c s="32">
        <f>0+M111+M115+M119+M123+M127+M131+M135+M139+M143+M147+M151</f>
      </c>
    </row>
    <row r="111" spans="1:16" ht="12.75">
      <c r="A111" t="s">
        <v>50</v>
      </c>
      <c s="34" t="s">
        <v>376</v>
      </c>
      <c s="34" t="s">
        <v>4938</v>
      </c>
      <c s="35" t="s">
        <v>5</v>
      </c>
      <c s="6" t="s">
        <v>4939</v>
      </c>
      <c s="36" t="s">
        <v>232</v>
      </c>
      <c s="37">
        <v>1</v>
      </c>
      <c s="36">
        <v>0</v>
      </c>
      <c s="36">
        <f>ROUND(G111*H111,6)</f>
      </c>
      <c r="L111" s="38">
        <v>0</v>
      </c>
      <c s="32">
        <f>ROUND(ROUND(L111,2)*ROUND(G111,3),2)</f>
      </c>
      <c s="36" t="s">
        <v>55</v>
      </c>
      <c>
        <f>(M111*21)/100</f>
      </c>
      <c t="s">
        <v>28</v>
      </c>
    </row>
    <row r="112" spans="1:5" ht="12.75">
      <c r="A112" s="35" t="s">
        <v>56</v>
      </c>
      <c r="E112" s="39" t="s">
        <v>4939</v>
      </c>
    </row>
    <row r="113" spans="1:5" ht="12.75">
      <c r="A113" s="35" t="s">
        <v>57</v>
      </c>
      <c r="E113" s="40" t="s">
        <v>5</v>
      </c>
    </row>
    <row r="114" spans="1:5" ht="51">
      <c r="A114" t="s">
        <v>58</v>
      </c>
      <c r="E114" s="39" t="s">
        <v>4940</v>
      </c>
    </row>
    <row r="115" spans="1:16" ht="12.75">
      <c r="A115" t="s">
        <v>50</v>
      </c>
      <c s="34" t="s">
        <v>380</v>
      </c>
      <c s="34" t="s">
        <v>4941</v>
      </c>
      <c s="35" t="s">
        <v>5</v>
      </c>
      <c s="6" t="s">
        <v>4942</v>
      </c>
      <c s="36" t="s">
        <v>232</v>
      </c>
      <c s="37">
        <v>2</v>
      </c>
      <c s="36">
        <v>0</v>
      </c>
      <c s="36">
        <f>ROUND(G115*H115,6)</f>
      </c>
      <c r="L115" s="38">
        <v>0</v>
      </c>
      <c s="32">
        <f>ROUND(ROUND(L115,2)*ROUND(G115,3),2)</f>
      </c>
      <c s="36" t="s">
        <v>55</v>
      </c>
      <c>
        <f>(M115*21)/100</f>
      </c>
      <c t="s">
        <v>28</v>
      </c>
    </row>
    <row r="116" spans="1:5" ht="12.75">
      <c r="A116" s="35" t="s">
        <v>56</v>
      </c>
      <c r="E116" s="39" t="s">
        <v>4942</v>
      </c>
    </row>
    <row r="117" spans="1:5" ht="12.75">
      <c r="A117" s="35" t="s">
        <v>57</v>
      </c>
      <c r="E117" s="40" t="s">
        <v>5</v>
      </c>
    </row>
    <row r="118" spans="1:5" ht="102">
      <c r="A118" t="s">
        <v>58</v>
      </c>
      <c r="E118" s="39" t="s">
        <v>4943</v>
      </c>
    </row>
    <row r="119" spans="1:16" ht="12.75">
      <c r="A119" t="s">
        <v>50</v>
      </c>
      <c s="34" t="s">
        <v>384</v>
      </c>
      <c s="34" t="s">
        <v>4944</v>
      </c>
      <c s="35" t="s">
        <v>5</v>
      </c>
      <c s="6" t="s">
        <v>4945</v>
      </c>
      <c s="36" t="s">
        <v>232</v>
      </c>
      <c s="37">
        <v>1</v>
      </c>
      <c s="36">
        <v>0</v>
      </c>
      <c s="36">
        <f>ROUND(G119*H119,6)</f>
      </c>
      <c r="L119" s="38">
        <v>0</v>
      </c>
      <c s="32">
        <f>ROUND(ROUND(L119,2)*ROUND(G119,3),2)</f>
      </c>
      <c s="36" t="s">
        <v>55</v>
      </c>
      <c>
        <f>(M119*21)/100</f>
      </c>
      <c t="s">
        <v>28</v>
      </c>
    </row>
    <row r="120" spans="1:5" ht="12.75">
      <c r="A120" s="35" t="s">
        <v>56</v>
      </c>
      <c r="E120" s="39" t="s">
        <v>4945</v>
      </c>
    </row>
    <row r="121" spans="1:5" ht="12.75">
      <c r="A121" s="35" t="s">
        <v>57</v>
      </c>
      <c r="E121" s="40" t="s">
        <v>5</v>
      </c>
    </row>
    <row r="122" spans="1:5" ht="127.5">
      <c r="A122" t="s">
        <v>58</v>
      </c>
      <c r="E122" s="39" t="s">
        <v>4946</v>
      </c>
    </row>
    <row r="123" spans="1:16" ht="12.75">
      <c r="A123" t="s">
        <v>50</v>
      </c>
      <c s="34" t="s">
        <v>388</v>
      </c>
      <c s="34" t="s">
        <v>4947</v>
      </c>
      <c s="35" t="s">
        <v>5</v>
      </c>
      <c s="6" t="s">
        <v>4948</v>
      </c>
      <c s="36" t="s">
        <v>232</v>
      </c>
      <c s="37">
        <v>1</v>
      </c>
      <c s="36">
        <v>0</v>
      </c>
      <c s="36">
        <f>ROUND(G123*H123,6)</f>
      </c>
      <c r="L123" s="38">
        <v>0</v>
      </c>
      <c s="32">
        <f>ROUND(ROUND(L123,2)*ROUND(G123,3),2)</f>
      </c>
      <c s="36" t="s">
        <v>55</v>
      </c>
      <c>
        <f>(M123*21)/100</f>
      </c>
      <c t="s">
        <v>28</v>
      </c>
    </row>
    <row r="124" spans="1:5" ht="12.75">
      <c r="A124" s="35" t="s">
        <v>56</v>
      </c>
      <c r="E124" s="39" t="s">
        <v>4948</v>
      </c>
    </row>
    <row r="125" spans="1:5" ht="12.75">
      <c r="A125" s="35" t="s">
        <v>57</v>
      </c>
      <c r="E125" s="40" t="s">
        <v>5</v>
      </c>
    </row>
    <row r="126" spans="1:5" ht="63.75">
      <c r="A126" t="s">
        <v>58</v>
      </c>
      <c r="E126" s="39" t="s">
        <v>4949</v>
      </c>
    </row>
    <row r="127" spans="1:16" ht="12.75">
      <c r="A127" t="s">
        <v>50</v>
      </c>
      <c s="34" t="s">
        <v>393</v>
      </c>
      <c s="34" t="s">
        <v>4950</v>
      </c>
      <c s="35" t="s">
        <v>5</v>
      </c>
      <c s="6" t="s">
        <v>4951</v>
      </c>
      <c s="36" t="s">
        <v>232</v>
      </c>
      <c s="37">
        <v>1</v>
      </c>
      <c s="36">
        <v>0</v>
      </c>
      <c s="36">
        <f>ROUND(G127*H127,6)</f>
      </c>
      <c r="L127" s="38">
        <v>0</v>
      </c>
      <c s="32">
        <f>ROUND(ROUND(L127,2)*ROUND(G127,3),2)</f>
      </c>
      <c s="36" t="s">
        <v>55</v>
      </c>
      <c>
        <f>(M127*21)/100</f>
      </c>
      <c t="s">
        <v>28</v>
      </c>
    </row>
    <row r="128" spans="1:5" ht="12.75">
      <c r="A128" s="35" t="s">
        <v>56</v>
      </c>
      <c r="E128" s="39" t="s">
        <v>4951</v>
      </c>
    </row>
    <row r="129" spans="1:5" ht="12.75">
      <c r="A129" s="35" t="s">
        <v>57</v>
      </c>
      <c r="E129" s="40" t="s">
        <v>5</v>
      </c>
    </row>
    <row r="130" spans="1:5" ht="12.75">
      <c r="A130" t="s">
        <v>58</v>
      </c>
      <c r="E130" s="39" t="s">
        <v>4952</v>
      </c>
    </row>
    <row r="131" spans="1:16" ht="12.75">
      <c r="A131" t="s">
        <v>50</v>
      </c>
      <c s="34" t="s">
        <v>397</v>
      </c>
      <c s="34" t="s">
        <v>4953</v>
      </c>
      <c s="35" t="s">
        <v>5</v>
      </c>
      <c s="6" t="s">
        <v>4954</v>
      </c>
      <c s="36" t="s">
        <v>232</v>
      </c>
      <c s="37">
        <v>2</v>
      </c>
      <c s="36">
        <v>0</v>
      </c>
      <c s="36">
        <f>ROUND(G131*H131,6)</f>
      </c>
      <c r="L131" s="38">
        <v>0</v>
      </c>
      <c s="32">
        <f>ROUND(ROUND(L131,2)*ROUND(G131,3),2)</f>
      </c>
      <c s="36" t="s">
        <v>55</v>
      </c>
      <c>
        <f>(M131*21)/100</f>
      </c>
      <c t="s">
        <v>28</v>
      </c>
    </row>
    <row r="132" spans="1:5" ht="12.75">
      <c r="A132" s="35" t="s">
        <v>56</v>
      </c>
      <c r="E132" s="39" t="s">
        <v>4954</v>
      </c>
    </row>
    <row r="133" spans="1:5" ht="12.75">
      <c r="A133" s="35" t="s">
        <v>57</v>
      </c>
      <c r="E133" s="40" t="s">
        <v>5</v>
      </c>
    </row>
    <row r="134" spans="1:5" ht="51">
      <c r="A134" t="s">
        <v>58</v>
      </c>
      <c r="E134" s="39" t="s">
        <v>4955</v>
      </c>
    </row>
    <row r="135" spans="1:16" ht="12.75">
      <c r="A135" t="s">
        <v>50</v>
      </c>
      <c s="34" t="s">
        <v>401</v>
      </c>
      <c s="34" t="s">
        <v>4956</v>
      </c>
      <c s="35" t="s">
        <v>5</v>
      </c>
      <c s="6" t="s">
        <v>4957</v>
      </c>
      <c s="36" t="s">
        <v>232</v>
      </c>
      <c s="37">
        <v>2</v>
      </c>
      <c s="36">
        <v>0</v>
      </c>
      <c s="36">
        <f>ROUND(G135*H135,6)</f>
      </c>
      <c r="L135" s="38">
        <v>0</v>
      </c>
      <c s="32">
        <f>ROUND(ROUND(L135,2)*ROUND(G135,3),2)</f>
      </c>
      <c s="36" t="s">
        <v>55</v>
      </c>
      <c>
        <f>(M135*21)/100</f>
      </c>
      <c t="s">
        <v>28</v>
      </c>
    </row>
    <row r="136" spans="1:5" ht="12.75">
      <c r="A136" s="35" t="s">
        <v>56</v>
      </c>
      <c r="E136" s="39" t="s">
        <v>4957</v>
      </c>
    </row>
    <row r="137" spans="1:5" ht="12.75">
      <c r="A137" s="35" t="s">
        <v>57</v>
      </c>
      <c r="E137" s="40" t="s">
        <v>5</v>
      </c>
    </row>
    <row r="138" spans="1:5" ht="12.75">
      <c r="A138" t="s">
        <v>58</v>
      </c>
      <c r="E138" s="39" t="s">
        <v>4958</v>
      </c>
    </row>
    <row r="139" spans="1:16" ht="12.75">
      <c r="A139" t="s">
        <v>50</v>
      </c>
      <c s="34" t="s">
        <v>405</v>
      </c>
      <c s="34" t="s">
        <v>4959</v>
      </c>
      <c s="35" t="s">
        <v>5</v>
      </c>
      <c s="6" t="s">
        <v>4960</v>
      </c>
      <c s="36" t="s">
        <v>232</v>
      </c>
      <c s="37">
        <v>1</v>
      </c>
      <c s="36">
        <v>0</v>
      </c>
      <c s="36">
        <f>ROUND(G139*H139,6)</f>
      </c>
      <c r="L139" s="38">
        <v>0</v>
      </c>
      <c s="32">
        <f>ROUND(ROUND(L139,2)*ROUND(G139,3),2)</f>
      </c>
      <c s="36" t="s">
        <v>55</v>
      </c>
      <c>
        <f>(M139*21)/100</f>
      </c>
      <c t="s">
        <v>28</v>
      </c>
    </row>
    <row r="140" spans="1:5" ht="12.75">
      <c r="A140" s="35" t="s">
        <v>56</v>
      </c>
      <c r="E140" s="39" t="s">
        <v>4960</v>
      </c>
    </row>
    <row r="141" spans="1:5" ht="12.75">
      <c r="A141" s="35" t="s">
        <v>57</v>
      </c>
      <c r="E141" s="40" t="s">
        <v>5</v>
      </c>
    </row>
    <row r="142" spans="1:5" ht="25.5">
      <c r="A142" t="s">
        <v>58</v>
      </c>
      <c r="E142" s="39" t="s">
        <v>4961</v>
      </c>
    </row>
    <row r="143" spans="1:16" ht="12.75">
      <c r="A143" t="s">
        <v>50</v>
      </c>
      <c s="34" t="s">
        <v>408</v>
      </c>
      <c s="34" t="s">
        <v>4962</v>
      </c>
      <c s="35" t="s">
        <v>5</v>
      </c>
      <c s="6" t="s">
        <v>4963</v>
      </c>
      <c s="36" t="s">
        <v>54</v>
      </c>
      <c s="37">
        <v>1</v>
      </c>
      <c s="36">
        <v>0</v>
      </c>
      <c s="36">
        <f>ROUND(G143*H143,6)</f>
      </c>
      <c r="L143" s="38">
        <v>0</v>
      </c>
      <c s="32">
        <f>ROUND(ROUND(L143,2)*ROUND(G143,3),2)</f>
      </c>
      <c s="36" t="s">
        <v>55</v>
      </c>
      <c>
        <f>(M143*21)/100</f>
      </c>
      <c t="s">
        <v>28</v>
      </c>
    </row>
    <row r="144" spans="1:5" ht="12.75">
      <c r="A144" s="35" t="s">
        <v>56</v>
      </c>
      <c r="E144" s="39" t="s">
        <v>4963</v>
      </c>
    </row>
    <row r="145" spans="1:5" ht="12.75">
      <c r="A145" s="35" t="s">
        <v>57</v>
      </c>
      <c r="E145" s="40" t="s">
        <v>5</v>
      </c>
    </row>
    <row r="146" spans="1:5" ht="12.75">
      <c r="A146" t="s">
        <v>58</v>
      </c>
      <c r="E146" s="39" t="s">
        <v>4964</v>
      </c>
    </row>
    <row r="147" spans="1:16" ht="12.75">
      <c r="A147" t="s">
        <v>50</v>
      </c>
      <c s="34" t="s">
        <v>412</v>
      </c>
      <c s="34" t="s">
        <v>4965</v>
      </c>
      <c s="35" t="s">
        <v>5</v>
      </c>
      <c s="6" t="s">
        <v>4931</v>
      </c>
      <c s="36" t="s">
        <v>54</v>
      </c>
      <c s="37">
        <v>1</v>
      </c>
      <c s="36">
        <v>0</v>
      </c>
      <c s="36">
        <f>ROUND(G147*H147,6)</f>
      </c>
      <c r="L147" s="38">
        <v>0</v>
      </c>
      <c s="32">
        <f>ROUND(ROUND(L147,2)*ROUND(G147,3),2)</f>
      </c>
      <c s="36" t="s">
        <v>55</v>
      </c>
      <c>
        <f>(M147*21)/100</f>
      </c>
      <c t="s">
        <v>28</v>
      </c>
    </row>
    <row r="148" spans="1:5" ht="12.75">
      <c r="A148" s="35" t="s">
        <v>56</v>
      </c>
      <c r="E148" s="39" t="s">
        <v>4931</v>
      </c>
    </row>
    <row r="149" spans="1:5" ht="12.75">
      <c r="A149" s="35" t="s">
        <v>57</v>
      </c>
      <c r="E149" s="40" t="s">
        <v>5</v>
      </c>
    </row>
    <row r="150" spans="1:5" ht="25.5">
      <c r="A150" t="s">
        <v>58</v>
      </c>
      <c r="E150" s="39" t="s">
        <v>4932</v>
      </c>
    </row>
    <row r="151" spans="1:16" ht="12.75">
      <c r="A151" t="s">
        <v>50</v>
      </c>
      <c s="34" t="s">
        <v>416</v>
      </c>
      <c s="34" t="s">
        <v>4966</v>
      </c>
      <c s="35" t="s">
        <v>5</v>
      </c>
      <c s="6" t="s">
        <v>4934</v>
      </c>
      <c s="36" t="s">
        <v>54</v>
      </c>
      <c s="37">
        <v>1</v>
      </c>
      <c s="36">
        <v>0</v>
      </c>
      <c s="36">
        <f>ROUND(G151*H151,6)</f>
      </c>
      <c r="L151" s="38">
        <v>0</v>
      </c>
      <c s="32">
        <f>ROUND(ROUND(L151,2)*ROUND(G151,3),2)</f>
      </c>
      <c s="36" t="s">
        <v>55</v>
      </c>
      <c>
        <f>(M151*21)/100</f>
      </c>
      <c t="s">
        <v>28</v>
      </c>
    </row>
    <row r="152" spans="1:5" ht="12.75">
      <c r="A152" s="35" t="s">
        <v>56</v>
      </c>
      <c r="E152" s="39" t="s">
        <v>4934</v>
      </c>
    </row>
    <row r="153" spans="1:5" ht="12.75">
      <c r="A153" s="35" t="s">
        <v>57</v>
      </c>
      <c r="E153" s="40" t="s">
        <v>5</v>
      </c>
    </row>
    <row r="154" spans="1:5" ht="25.5">
      <c r="A154" t="s">
        <v>58</v>
      </c>
      <c r="E154" s="39" t="s">
        <v>4935</v>
      </c>
    </row>
    <row r="155" spans="1:13" ht="12.75">
      <c r="A155" t="s">
        <v>47</v>
      </c>
      <c r="C155" s="31" t="s">
        <v>4967</v>
      </c>
      <c r="E155" s="33" t="s">
        <v>4968</v>
      </c>
      <c r="J155" s="32">
        <f>0</f>
      </c>
      <c s="32">
        <f>0</f>
      </c>
      <c s="32">
        <f>0+L156+L160+L164+L168+L172+L176+L180+L184</f>
      </c>
      <c s="32">
        <f>0+M156+M160+M164+M168+M172+M176+M180+M184</f>
      </c>
    </row>
    <row r="156" spans="1:16" ht="12.75">
      <c r="A156" t="s">
        <v>50</v>
      </c>
      <c s="34" t="s">
        <v>421</v>
      </c>
      <c s="34" t="s">
        <v>4969</v>
      </c>
      <c s="35" t="s">
        <v>5</v>
      </c>
      <c s="6" t="s">
        <v>4970</v>
      </c>
      <c s="36" t="s">
        <v>232</v>
      </c>
      <c s="37">
        <v>1</v>
      </c>
      <c s="36">
        <v>0</v>
      </c>
      <c s="36">
        <f>ROUND(G156*H156,6)</f>
      </c>
      <c r="L156" s="38">
        <v>0</v>
      </c>
      <c s="32">
        <f>ROUND(ROUND(L156,2)*ROUND(G156,3),2)</f>
      </c>
      <c s="36" t="s">
        <v>55</v>
      </c>
      <c>
        <f>(M156*21)/100</f>
      </c>
      <c t="s">
        <v>28</v>
      </c>
    </row>
    <row r="157" spans="1:5" ht="12.75">
      <c r="A157" s="35" t="s">
        <v>56</v>
      </c>
      <c r="E157" s="39" t="s">
        <v>4970</v>
      </c>
    </row>
    <row r="158" spans="1:5" ht="12.75">
      <c r="A158" s="35" t="s">
        <v>57</v>
      </c>
      <c r="E158" s="40" t="s">
        <v>5</v>
      </c>
    </row>
    <row r="159" spans="1:5" ht="25.5">
      <c r="A159" t="s">
        <v>58</v>
      </c>
      <c r="E159" s="39" t="s">
        <v>4971</v>
      </c>
    </row>
    <row r="160" spans="1:16" ht="12.75">
      <c r="A160" t="s">
        <v>50</v>
      </c>
      <c s="34" t="s">
        <v>426</v>
      </c>
      <c s="34" t="s">
        <v>4972</v>
      </c>
      <c s="35" t="s">
        <v>5</v>
      </c>
      <c s="6" t="s">
        <v>4973</v>
      </c>
      <c s="36" t="s">
        <v>232</v>
      </c>
      <c s="37">
        <v>6</v>
      </c>
      <c s="36">
        <v>0</v>
      </c>
      <c s="36">
        <f>ROUND(G160*H160,6)</f>
      </c>
      <c r="L160" s="38">
        <v>0</v>
      </c>
      <c s="32">
        <f>ROUND(ROUND(L160,2)*ROUND(G160,3),2)</f>
      </c>
      <c s="36" t="s">
        <v>55</v>
      </c>
      <c>
        <f>(M160*21)/100</f>
      </c>
      <c t="s">
        <v>28</v>
      </c>
    </row>
    <row r="161" spans="1:5" ht="12.75">
      <c r="A161" s="35" t="s">
        <v>56</v>
      </c>
      <c r="E161" s="39" t="s">
        <v>4973</v>
      </c>
    </row>
    <row r="162" spans="1:5" ht="12.75">
      <c r="A162" s="35" t="s">
        <v>57</v>
      </c>
      <c r="E162" s="40" t="s">
        <v>5</v>
      </c>
    </row>
    <row r="163" spans="1:5" ht="51">
      <c r="A163" t="s">
        <v>58</v>
      </c>
      <c r="E163" s="39" t="s">
        <v>4974</v>
      </c>
    </row>
    <row r="164" spans="1:16" ht="12.75">
      <c r="A164" t="s">
        <v>50</v>
      </c>
      <c s="34" t="s">
        <v>431</v>
      </c>
      <c s="34" t="s">
        <v>4975</v>
      </c>
      <c s="35" t="s">
        <v>5</v>
      </c>
      <c s="6" t="s">
        <v>4976</v>
      </c>
      <c s="36" t="s">
        <v>232</v>
      </c>
      <c s="37">
        <v>6</v>
      </c>
      <c s="36">
        <v>0</v>
      </c>
      <c s="36">
        <f>ROUND(G164*H164,6)</f>
      </c>
      <c r="L164" s="38">
        <v>0</v>
      </c>
      <c s="32">
        <f>ROUND(ROUND(L164,2)*ROUND(G164,3),2)</f>
      </c>
      <c s="36" t="s">
        <v>55</v>
      </c>
      <c>
        <f>(M164*21)/100</f>
      </c>
      <c t="s">
        <v>28</v>
      </c>
    </row>
    <row r="165" spans="1:5" ht="12.75">
      <c r="A165" s="35" t="s">
        <v>56</v>
      </c>
      <c r="E165" s="39" t="s">
        <v>4976</v>
      </c>
    </row>
    <row r="166" spans="1:5" ht="12.75">
      <c r="A166" s="35" t="s">
        <v>57</v>
      </c>
      <c r="E166" s="40" t="s">
        <v>5</v>
      </c>
    </row>
    <row r="167" spans="1:5" ht="12.75">
      <c r="A167" t="s">
        <v>58</v>
      </c>
      <c r="E167" s="39" t="s">
        <v>4977</v>
      </c>
    </row>
    <row r="168" spans="1:16" ht="12.75">
      <c r="A168" t="s">
        <v>50</v>
      </c>
      <c s="34" t="s">
        <v>435</v>
      </c>
      <c s="34" t="s">
        <v>4978</v>
      </c>
      <c s="35" t="s">
        <v>5</v>
      </c>
      <c s="6" t="s">
        <v>4979</v>
      </c>
      <c s="36" t="s">
        <v>232</v>
      </c>
      <c s="37">
        <v>6</v>
      </c>
      <c s="36">
        <v>0</v>
      </c>
      <c s="36">
        <f>ROUND(G168*H168,6)</f>
      </c>
      <c r="L168" s="38">
        <v>0</v>
      </c>
      <c s="32">
        <f>ROUND(ROUND(L168,2)*ROUND(G168,3),2)</f>
      </c>
      <c s="36" t="s">
        <v>55</v>
      </c>
      <c>
        <f>(M168*21)/100</f>
      </c>
      <c t="s">
        <v>28</v>
      </c>
    </row>
    <row r="169" spans="1:5" ht="12.75">
      <c r="A169" s="35" t="s">
        <v>56</v>
      </c>
      <c r="E169" s="39" t="s">
        <v>4979</v>
      </c>
    </row>
    <row r="170" spans="1:5" ht="12.75">
      <c r="A170" s="35" t="s">
        <v>57</v>
      </c>
      <c r="E170" s="40" t="s">
        <v>5</v>
      </c>
    </row>
    <row r="171" spans="1:5" ht="12.75">
      <c r="A171" t="s">
        <v>58</v>
      </c>
      <c r="E171" s="39" t="s">
        <v>4980</v>
      </c>
    </row>
    <row r="172" spans="1:16" ht="12.75">
      <c r="A172" t="s">
        <v>50</v>
      </c>
      <c s="34" t="s">
        <v>440</v>
      </c>
      <c s="34" t="s">
        <v>4981</v>
      </c>
      <c s="35" t="s">
        <v>5</v>
      </c>
      <c s="6" t="s">
        <v>4982</v>
      </c>
      <c s="36" t="s">
        <v>232</v>
      </c>
      <c s="37">
        <v>2</v>
      </c>
      <c s="36">
        <v>0</v>
      </c>
      <c s="36">
        <f>ROUND(G172*H172,6)</f>
      </c>
      <c r="L172" s="38">
        <v>0</v>
      </c>
      <c s="32">
        <f>ROUND(ROUND(L172,2)*ROUND(G172,3),2)</f>
      </c>
      <c s="36" t="s">
        <v>55</v>
      </c>
      <c>
        <f>(M172*21)/100</f>
      </c>
      <c t="s">
        <v>28</v>
      </c>
    </row>
    <row r="173" spans="1:5" ht="12.75">
      <c r="A173" s="35" t="s">
        <v>56</v>
      </c>
      <c r="E173" s="39" t="s">
        <v>4982</v>
      </c>
    </row>
    <row r="174" spans="1:5" ht="12.75">
      <c r="A174" s="35" t="s">
        <v>57</v>
      </c>
      <c r="E174" s="40" t="s">
        <v>5</v>
      </c>
    </row>
    <row r="175" spans="1:5" ht="25.5">
      <c r="A175" t="s">
        <v>58</v>
      </c>
      <c r="E175" s="39" t="s">
        <v>4983</v>
      </c>
    </row>
    <row r="176" spans="1:16" ht="12.75">
      <c r="A176" t="s">
        <v>50</v>
      </c>
      <c s="34" t="s">
        <v>445</v>
      </c>
      <c s="34" t="s">
        <v>4984</v>
      </c>
      <c s="35" t="s">
        <v>5</v>
      </c>
      <c s="6" t="s">
        <v>4985</v>
      </c>
      <c s="36" t="s">
        <v>232</v>
      </c>
      <c s="37">
        <v>2</v>
      </c>
      <c s="36">
        <v>0</v>
      </c>
      <c s="36">
        <f>ROUND(G176*H176,6)</f>
      </c>
      <c r="L176" s="38">
        <v>0</v>
      </c>
      <c s="32">
        <f>ROUND(ROUND(L176,2)*ROUND(G176,3),2)</f>
      </c>
      <c s="36" t="s">
        <v>55</v>
      </c>
      <c>
        <f>(M176*21)/100</f>
      </c>
      <c t="s">
        <v>28</v>
      </c>
    </row>
    <row r="177" spans="1:5" ht="12.75">
      <c r="A177" s="35" t="s">
        <v>56</v>
      </c>
      <c r="E177" s="39" t="s">
        <v>4985</v>
      </c>
    </row>
    <row r="178" spans="1:5" ht="12.75">
      <c r="A178" s="35" t="s">
        <v>57</v>
      </c>
      <c r="E178" s="40" t="s">
        <v>5</v>
      </c>
    </row>
    <row r="179" spans="1:5" ht="12.75">
      <c r="A179" t="s">
        <v>58</v>
      </c>
      <c r="E179" s="39" t="s">
        <v>4986</v>
      </c>
    </row>
    <row r="180" spans="1:16" ht="12.75">
      <c r="A180" t="s">
        <v>50</v>
      </c>
      <c s="34" t="s">
        <v>449</v>
      </c>
      <c s="34" t="s">
        <v>4987</v>
      </c>
      <c s="35" t="s">
        <v>5</v>
      </c>
      <c s="6" t="s">
        <v>4931</v>
      </c>
      <c s="36" t="s">
        <v>54</v>
      </c>
      <c s="37">
        <v>1</v>
      </c>
      <c s="36">
        <v>0</v>
      </c>
      <c s="36">
        <f>ROUND(G180*H180,6)</f>
      </c>
      <c r="L180" s="38">
        <v>0</v>
      </c>
      <c s="32">
        <f>ROUND(ROUND(L180,2)*ROUND(G180,3),2)</f>
      </c>
      <c s="36" t="s">
        <v>55</v>
      </c>
      <c>
        <f>(M180*21)/100</f>
      </c>
      <c t="s">
        <v>28</v>
      </c>
    </row>
    <row r="181" spans="1:5" ht="12.75">
      <c r="A181" s="35" t="s">
        <v>56</v>
      </c>
      <c r="E181" s="39" t="s">
        <v>4931</v>
      </c>
    </row>
    <row r="182" spans="1:5" ht="12.75">
      <c r="A182" s="35" t="s">
        <v>57</v>
      </c>
      <c r="E182" s="40" t="s">
        <v>5</v>
      </c>
    </row>
    <row r="183" spans="1:5" ht="25.5">
      <c r="A183" t="s">
        <v>58</v>
      </c>
      <c r="E183" s="39" t="s">
        <v>4932</v>
      </c>
    </row>
    <row r="184" spans="1:16" ht="12.75">
      <c r="A184" t="s">
        <v>50</v>
      </c>
      <c s="34" t="s">
        <v>454</v>
      </c>
      <c s="34" t="s">
        <v>4988</v>
      </c>
      <c s="35" t="s">
        <v>5</v>
      </c>
      <c s="6" t="s">
        <v>4934</v>
      </c>
      <c s="36" t="s">
        <v>54</v>
      </c>
      <c s="37">
        <v>1</v>
      </c>
      <c s="36">
        <v>0</v>
      </c>
      <c s="36">
        <f>ROUND(G184*H184,6)</f>
      </c>
      <c r="L184" s="38">
        <v>0</v>
      </c>
      <c s="32">
        <f>ROUND(ROUND(L184,2)*ROUND(G184,3),2)</f>
      </c>
      <c s="36" t="s">
        <v>55</v>
      </c>
      <c>
        <f>(M184*21)/100</f>
      </c>
      <c t="s">
        <v>28</v>
      </c>
    </row>
    <row r="185" spans="1:5" ht="12.75">
      <c r="A185" s="35" t="s">
        <v>56</v>
      </c>
      <c r="E185" s="39" t="s">
        <v>4934</v>
      </c>
    </row>
    <row r="186" spans="1:5" ht="12.75">
      <c r="A186" s="35" t="s">
        <v>57</v>
      </c>
      <c r="E186" s="40" t="s">
        <v>5</v>
      </c>
    </row>
    <row r="187" spans="1:5" ht="25.5">
      <c r="A187" t="s">
        <v>58</v>
      </c>
      <c r="E187" s="39" t="s">
        <v>4935</v>
      </c>
    </row>
    <row r="188" spans="1:13" ht="12.75">
      <c r="A188" t="s">
        <v>47</v>
      </c>
      <c r="C188" s="31" t="s">
        <v>4989</v>
      </c>
      <c r="E188" s="33" t="s">
        <v>4990</v>
      </c>
      <c r="J188" s="32">
        <f>0</f>
      </c>
      <c s="32">
        <f>0</f>
      </c>
      <c s="32">
        <f>0+L189+L193+L197+L201+L205+L209</f>
      </c>
      <c s="32">
        <f>0+M189+M193+M197+M201+M205+M209</f>
      </c>
    </row>
    <row r="189" spans="1:16" ht="12.75">
      <c r="A189" t="s">
        <v>50</v>
      </c>
      <c s="34" t="s">
        <v>458</v>
      </c>
      <c s="34" t="s">
        <v>4991</v>
      </c>
      <c s="35" t="s">
        <v>5</v>
      </c>
      <c s="6" t="s">
        <v>4992</v>
      </c>
      <c s="36" t="s">
        <v>232</v>
      </c>
      <c s="37">
        <v>6</v>
      </c>
      <c s="36">
        <v>0</v>
      </c>
      <c s="36">
        <f>ROUND(G189*H189,6)</f>
      </c>
      <c r="L189" s="38">
        <v>0</v>
      </c>
      <c s="32">
        <f>ROUND(ROUND(L189,2)*ROUND(G189,3),2)</f>
      </c>
      <c s="36" t="s">
        <v>55</v>
      </c>
      <c>
        <f>(M189*21)/100</f>
      </c>
      <c t="s">
        <v>28</v>
      </c>
    </row>
    <row r="190" spans="1:5" ht="12.75">
      <c r="A190" s="35" t="s">
        <v>56</v>
      </c>
      <c r="E190" s="39" t="s">
        <v>4992</v>
      </c>
    </row>
    <row r="191" spans="1:5" ht="12.75">
      <c r="A191" s="35" t="s">
        <v>57</v>
      </c>
      <c r="E191" s="40" t="s">
        <v>5</v>
      </c>
    </row>
    <row r="192" spans="1:5" ht="114.75">
      <c r="A192" t="s">
        <v>58</v>
      </c>
      <c r="E192" s="39" t="s">
        <v>4993</v>
      </c>
    </row>
    <row r="193" spans="1:16" ht="12.75">
      <c r="A193" t="s">
        <v>50</v>
      </c>
      <c s="34" t="s">
        <v>462</v>
      </c>
      <c s="34" t="s">
        <v>4994</v>
      </c>
      <c s="35" t="s">
        <v>5</v>
      </c>
      <c s="6" t="s">
        <v>4995</v>
      </c>
      <c s="36" t="s">
        <v>232</v>
      </c>
      <c s="37">
        <v>5</v>
      </c>
      <c s="36">
        <v>0</v>
      </c>
      <c s="36">
        <f>ROUND(G193*H193,6)</f>
      </c>
      <c r="L193" s="38">
        <v>0</v>
      </c>
      <c s="32">
        <f>ROUND(ROUND(L193,2)*ROUND(G193,3),2)</f>
      </c>
      <c s="36" t="s">
        <v>55</v>
      </c>
      <c>
        <f>(M193*21)/100</f>
      </c>
      <c t="s">
        <v>28</v>
      </c>
    </row>
    <row r="194" spans="1:5" ht="12.75">
      <c r="A194" s="35" t="s">
        <v>56</v>
      </c>
      <c r="E194" s="39" t="s">
        <v>4995</v>
      </c>
    </row>
    <row r="195" spans="1:5" ht="12.75">
      <c r="A195" s="35" t="s">
        <v>57</v>
      </c>
      <c r="E195" s="40" t="s">
        <v>5</v>
      </c>
    </row>
    <row r="196" spans="1:5" ht="38.25">
      <c r="A196" t="s">
        <v>58</v>
      </c>
      <c r="E196" s="39" t="s">
        <v>4996</v>
      </c>
    </row>
    <row r="197" spans="1:16" ht="12.75">
      <c r="A197" t="s">
        <v>50</v>
      </c>
      <c s="34" t="s">
        <v>466</v>
      </c>
      <c s="34" t="s">
        <v>4997</v>
      </c>
      <c s="35" t="s">
        <v>5</v>
      </c>
      <c s="6" t="s">
        <v>4872</v>
      </c>
      <c s="36" t="s">
        <v>232</v>
      </c>
      <c s="37">
        <v>1</v>
      </c>
      <c s="36">
        <v>0</v>
      </c>
      <c s="36">
        <f>ROUND(G197*H197,6)</f>
      </c>
      <c r="L197" s="38">
        <v>0</v>
      </c>
      <c s="32">
        <f>ROUND(ROUND(L197,2)*ROUND(G197,3),2)</f>
      </c>
      <c s="36" t="s">
        <v>55</v>
      </c>
      <c>
        <f>(M197*21)/100</f>
      </c>
      <c t="s">
        <v>28</v>
      </c>
    </row>
    <row r="198" spans="1:5" ht="12.75">
      <c r="A198" s="35" t="s">
        <v>56</v>
      </c>
      <c r="E198" s="39" t="s">
        <v>4872</v>
      </c>
    </row>
    <row r="199" spans="1:5" ht="12.75">
      <c r="A199" s="35" t="s">
        <v>57</v>
      </c>
      <c r="E199" s="40" t="s">
        <v>5</v>
      </c>
    </row>
    <row r="200" spans="1:5" ht="51">
      <c r="A200" t="s">
        <v>58</v>
      </c>
      <c r="E200" s="39" t="s">
        <v>4998</v>
      </c>
    </row>
    <row r="201" spans="1:16" ht="12.75">
      <c r="A201" t="s">
        <v>50</v>
      </c>
      <c s="34" t="s">
        <v>470</v>
      </c>
      <c s="34" t="s">
        <v>4999</v>
      </c>
      <c s="35" t="s">
        <v>5</v>
      </c>
      <c s="6" t="s">
        <v>4875</v>
      </c>
      <c s="36" t="s">
        <v>232</v>
      </c>
      <c s="37">
        <v>1</v>
      </c>
      <c s="36">
        <v>0</v>
      </c>
      <c s="36">
        <f>ROUND(G201*H201,6)</f>
      </c>
      <c r="L201" s="38">
        <v>0</v>
      </c>
      <c s="32">
        <f>ROUND(ROUND(L201,2)*ROUND(G201,3),2)</f>
      </c>
      <c s="36" t="s">
        <v>55</v>
      </c>
      <c>
        <f>(M201*21)/100</f>
      </c>
      <c t="s">
        <v>28</v>
      </c>
    </row>
    <row r="202" spans="1:5" ht="12.75">
      <c r="A202" s="35" t="s">
        <v>56</v>
      </c>
      <c r="E202" s="39" t="s">
        <v>4875</v>
      </c>
    </row>
    <row r="203" spans="1:5" ht="12.75">
      <c r="A203" s="35" t="s">
        <v>57</v>
      </c>
      <c r="E203" s="40" t="s">
        <v>5</v>
      </c>
    </row>
    <row r="204" spans="1:5" ht="12.75">
      <c r="A204" t="s">
        <v>58</v>
      </c>
      <c r="E204" s="39" t="s">
        <v>4876</v>
      </c>
    </row>
    <row r="205" spans="1:16" ht="12.75">
      <c r="A205" t="s">
        <v>50</v>
      </c>
      <c s="34" t="s">
        <v>474</v>
      </c>
      <c s="34" t="s">
        <v>5000</v>
      </c>
      <c s="35" t="s">
        <v>5</v>
      </c>
      <c s="6" t="s">
        <v>4931</v>
      </c>
      <c s="36" t="s">
        <v>54</v>
      </c>
      <c s="37">
        <v>1</v>
      </c>
      <c s="36">
        <v>0</v>
      </c>
      <c s="36">
        <f>ROUND(G205*H205,6)</f>
      </c>
      <c r="L205" s="38">
        <v>0</v>
      </c>
      <c s="32">
        <f>ROUND(ROUND(L205,2)*ROUND(G205,3),2)</f>
      </c>
      <c s="36" t="s">
        <v>55</v>
      </c>
      <c>
        <f>(M205*21)/100</f>
      </c>
      <c t="s">
        <v>28</v>
      </c>
    </row>
    <row r="206" spans="1:5" ht="12.75">
      <c r="A206" s="35" t="s">
        <v>56</v>
      </c>
      <c r="E206" s="39" t="s">
        <v>4931</v>
      </c>
    </row>
    <row r="207" spans="1:5" ht="12.75">
      <c r="A207" s="35" t="s">
        <v>57</v>
      </c>
      <c r="E207" s="40" t="s">
        <v>5</v>
      </c>
    </row>
    <row r="208" spans="1:5" ht="25.5">
      <c r="A208" t="s">
        <v>58</v>
      </c>
      <c r="E208" s="39" t="s">
        <v>4932</v>
      </c>
    </row>
    <row r="209" spans="1:16" ht="12.75">
      <c r="A209" t="s">
        <v>50</v>
      </c>
      <c s="34" t="s">
        <v>477</v>
      </c>
      <c s="34" t="s">
        <v>5001</v>
      </c>
      <c s="35" t="s">
        <v>5</v>
      </c>
      <c s="6" t="s">
        <v>4934</v>
      </c>
      <c s="36" t="s">
        <v>54</v>
      </c>
      <c s="37">
        <v>1</v>
      </c>
      <c s="36">
        <v>0</v>
      </c>
      <c s="36">
        <f>ROUND(G209*H209,6)</f>
      </c>
      <c r="L209" s="38">
        <v>0</v>
      </c>
      <c s="32">
        <f>ROUND(ROUND(L209,2)*ROUND(G209,3),2)</f>
      </c>
      <c s="36" t="s">
        <v>55</v>
      </c>
      <c>
        <f>(M209*21)/100</f>
      </c>
      <c t="s">
        <v>28</v>
      </c>
    </row>
    <row r="210" spans="1:5" ht="12.75">
      <c r="A210" s="35" t="s">
        <v>56</v>
      </c>
      <c r="E210" s="39" t="s">
        <v>4934</v>
      </c>
    </row>
    <row r="211" spans="1:5" ht="12.75">
      <c r="A211" s="35" t="s">
        <v>57</v>
      </c>
      <c r="E211" s="40" t="s">
        <v>5</v>
      </c>
    </row>
    <row r="212" spans="1:5" ht="25.5">
      <c r="A212" t="s">
        <v>58</v>
      </c>
      <c r="E212" s="39" t="s">
        <v>4935</v>
      </c>
    </row>
    <row r="213" spans="1:13" ht="12.75">
      <c r="A213" t="s">
        <v>47</v>
      </c>
      <c r="C213" s="31" t="s">
        <v>5002</v>
      </c>
      <c r="E213" s="33" t="s">
        <v>5003</v>
      </c>
      <c r="J213" s="32">
        <f>0</f>
      </c>
      <c s="32">
        <f>0</f>
      </c>
      <c s="32">
        <f>0+L214+L218+L222</f>
      </c>
      <c s="32">
        <f>0+M214+M218+M222</f>
      </c>
    </row>
    <row r="214" spans="1:16" ht="12.75">
      <c r="A214" t="s">
        <v>50</v>
      </c>
      <c s="34" t="s">
        <v>482</v>
      </c>
      <c s="34" t="s">
        <v>5004</v>
      </c>
      <c s="35" t="s">
        <v>5</v>
      </c>
      <c s="6" t="s">
        <v>5005</v>
      </c>
      <c s="36" t="s">
        <v>232</v>
      </c>
      <c s="37">
        <v>8</v>
      </c>
      <c s="36">
        <v>0</v>
      </c>
      <c s="36">
        <f>ROUND(G214*H214,6)</f>
      </c>
      <c r="L214" s="38">
        <v>0</v>
      </c>
      <c s="32">
        <f>ROUND(ROUND(L214,2)*ROUND(G214,3),2)</f>
      </c>
      <c s="36" t="s">
        <v>55</v>
      </c>
      <c>
        <f>(M214*21)/100</f>
      </c>
      <c t="s">
        <v>28</v>
      </c>
    </row>
    <row r="215" spans="1:5" ht="12.75">
      <c r="A215" s="35" t="s">
        <v>56</v>
      </c>
      <c r="E215" s="39" t="s">
        <v>5005</v>
      </c>
    </row>
    <row r="216" spans="1:5" ht="12.75">
      <c r="A216" s="35" t="s">
        <v>57</v>
      </c>
      <c r="E216" s="40" t="s">
        <v>5</v>
      </c>
    </row>
    <row r="217" spans="1:5" ht="114.75">
      <c r="A217" t="s">
        <v>58</v>
      </c>
      <c r="E217" s="39" t="s">
        <v>5006</v>
      </c>
    </row>
    <row r="218" spans="1:16" ht="12.75">
      <c r="A218" t="s">
        <v>50</v>
      </c>
      <c s="34" t="s">
        <v>485</v>
      </c>
      <c s="34" t="s">
        <v>5007</v>
      </c>
      <c s="35" t="s">
        <v>5</v>
      </c>
      <c s="6" t="s">
        <v>4931</v>
      </c>
      <c s="36" t="s">
        <v>54</v>
      </c>
      <c s="37">
        <v>1</v>
      </c>
      <c s="36">
        <v>0</v>
      </c>
      <c s="36">
        <f>ROUND(G218*H218,6)</f>
      </c>
      <c r="L218" s="38">
        <v>0</v>
      </c>
      <c s="32">
        <f>ROUND(ROUND(L218,2)*ROUND(G218,3),2)</f>
      </c>
      <c s="36" t="s">
        <v>55</v>
      </c>
      <c>
        <f>(M218*21)/100</f>
      </c>
      <c t="s">
        <v>28</v>
      </c>
    </row>
    <row r="219" spans="1:5" ht="12.75">
      <c r="A219" s="35" t="s">
        <v>56</v>
      </c>
      <c r="E219" s="39" t="s">
        <v>4931</v>
      </c>
    </row>
    <row r="220" spans="1:5" ht="12.75">
      <c r="A220" s="35" t="s">
        <v>57</v>
      </c>
      <c r="E220" s="40" t="s">
        <v>5</v>
      </c>
    </row>
    <row r="221" spans="1:5" ht="25.5">
      <c r="A221" t="s">
        <v>58</v>
      </c>
      <c r="E221" s="39" t="s">
        <v>4932</v>
      </c>
    </row>
    <row r="222" spans="1:16" ht="12.75">
      <c r="A222" t="s">
        <v>50</v>
      </c>
      <c s="34" t="s">
        <v>489</v>
      </c>
      <c s="34" t="s">
        <v>5008</v>
      </c>
      <c s="35" t="s">
        <v>5</v>
      </c>
      <c s="6" t="s">
        <v>4934</v>
      </c>
      <c s="36" t="s">
        <v>54</v>
      </c>
      <c s="37">
        <v>1</v>
      </c>
      <c s="36">
        <v>0</v>
      </c>
      <c s="36">
        <f>ROUND(G222*H222,6)</f>
      </c>
      <c r="L222" s="38">
        <v>0</v>
      </c>
      <c s="32">
        <f>ROUND(ROUND(L222,2)*ROUND(G222,3),2)</f>
      </c>
      <c s="36" t="s">
        <v>55</v>
      </c>
      <c>
        <f>(M222*21)/100</f>
      </c>
      <c t="s">
        <v>28</v>
      </c>
    </row>
    <row r="223" spans="1:5" ht="12.75">
      <c r="A223" s="35" t="s">
        <v>56</v>
      </c>
      <c r="E223" s="39" t="s">
        <v>4934</v>
      </c>
    </row>
    <row r="224" spans="1:5" ht="12.75">
      <c r="A224" s="35" t="s">
        <v>57</v>
      </c>
      <c r="E224" s="40" t="s">
        <v>5</v>
      </c>
    </row>
    <row r="225" spans="1:5" ht="25.5">
      <c r="A225" t="s">
        <v>58</v>
      </c>
      <c r="E225" s="39" t="s">
        <v>4935</v>
      </c>
    </row>
    <row r="226" spans="1:13" ht="12.75">
      <c r="A226" t="s">
        <v>47</v>
      </c>
      <c r="C226" s="31" t="s">
        <v>5009</v>
      </c>
      <c r="E226" s="33" t="s">
        <v>5010</v>
      </c>
      <c r="J226" s="32">
        <f>0</f>
      </c>
      <c s="32">
        <f>0</f>
      </c>
      <c s="32">
        <f>0+L227+L231+L235+L239+L243+L247+L251+L255+L259+L263+L267</f>
      </c>
      <c s="32">
        <f>0+M227+M231+M235+M239+M243+M247+M251+M255+M259+M263+M267</f>
      </c>
    </row>
    <row r="227" spans="1:16" ht="12.75">
      <c r="A227" t="s">
        <v>50</v>
      </c>
      <c s="34" t="s">
        <v>494</v>
      </c>
      <c s="34" t="s">
        <v>5011</v>
      </c>
      <c s="35" t="s">
        <v>5</v>
      </c>
      <c s="6" t="s">
        <v>5012</v>
      </c>
      <c s="36" t="s">
        <v>232</v>
      </c>
      <c s="37">
        <v>1</v>
      </c>
      <c s="36">
        <v>0</v>
      </c>
      <c s="36">
        <f>ROUND(G227*H227,6)</f>
      </c>
      <c r="L227" s="38">
        <v>0</v>
      </c>
      <c s="32">
        <f>ROUND(ROUND(L227,2)*ROUND(G227,3),2)</f>
      </c>
      <c s="36" t="s">
        <v>55</v>
      </c>
      <c>
        <f>(M227*21)/100</f>
      </c>
      <c t="s">
        <v>28</v>
      </c>
    </row>
    <row r="228" spans="1:5" ht="12.75">
      <c r="A228" s="35" t="s">
        <v>56</v>
      </c>
      <c r="E228" s="39" t="s">
        <v>5012</v>
      </c>
    </row>
    <row r="229" spans="1:5" ht="12.75">
      <c r="A229" s="35" t="s">
        <v>57</v>
      </c>
      <c r="E229" s="40" t="s">
        <v>5</v>
      </c>
    </row>
    <row r="230" spans="1:5" ht="89.25">
      <c r="A230" t="s">
        <v>58</v>
      </c>
      <c r="E230" s="39" t="s">
        <v>5013</v>
      </c>
    </row>
    <row r="231" spans="1:16" ht="12.75">
      <c r="A231" t="s">
        <v>50</v>
      </c>
      <c s="34" t="s">
        <v>499</v>
      </c>
      <c s="34" t="s">
        <v>5014</v>
      </c>
      <c s="35" t="s">
        <v>5</v>
      </c>
      <c s="6" t="s">
        <v>5015</v>
      </c>
      <c s="36" t="s">
        <v>232</v>
      </c>
      <c s="37">
        <v>1</v>
      </c>
      <c s="36">
        <v>0</v>
      </c>
      <c s="36">
        <f>ROUND(G231*H231,6)</f>
      </c>
      <c r="L231" s="38">
        <v>0</v>
      </c>
      <c s="32">
        <f>ROUND(ROUND(L231,2)*ROUND(G231,3),2)</f>
      </c>
      <c s="36" t="s">
        <v>55</v>
      </c>
      <c>
        <f>(M231*21)/100</f>
      </c>
      <c t="s">
        <v>28</v>
      </c>
    </row>
    <row r="232" spans="1:5" ht="12.75">
      <c r="A232" s="35" t="s">
        <v>56</v>
      </c>
      <c r="E232" s="39" t="s">
        <v>5015</v>
      </c>
    </row>
    <row r="233" spans="1:5" ht="12.75">
      <c r="A233" s="35" t="s">
        <v>57</v>
      </c>
      <c r="E233" s="40" t="s">
        <v>5</v>
      </c>
    </row>
    <row r="234" spans="1:5" ht="63.75">
      <c r="A234" t="s">
        <v>58</v>
      </c>
      <c r="E234" s="39" t="s">
        <v>5016</v>
      </c>
    </row>
    <row r="235" spans="1:16" ht="12.75">
      <c r="A235" t="s">
        <v>50</v>
      </c>
      <c s="34" t="s">
        <v>505</v>
      </c>
      <c s="34" t="s">
        <v>5017</v>
      </c>
      <c s="35" t="s">
        <v>5</v>
      </c>
      <c s="6" t="s">
        <v>5018</v>
      </c>
      <c s="36" t="s">
        <v>232</v>
      </c>
      <c s="37">
        <v>1</v>
      </c>
      <c s="36">
        <v>0</v>
      </c>
      <c s="36">
        <f>ROUND(G235*H235,6)</f>
      </c>
      <c r="L235" s="38">
        <v>0</v>
      </c>
      <c s="32">
        <f>ROUND(ROUND(L235,2)*ROUND(G235,3),2)</f>
      </c>
      <c s="36" t="s">
        <v>55</v>
      </c>
      <c>
        <f>(M235*21)/100</f>
      </c>
      <c t="s">
        <v>28</v>
      </c>
    </row>
    <row r="236" spans="1:5" ht="12.75">
      <c r="A236" s="35" t="s">
        <v>56</v>
      </c>
      <c r="E236" s="39" t="s">
        <v>5018</v>
      </c>
    </row>
    <row r="237" spans="1:5" ht="12.75">
      <c r="A237" s="35" t="s">
        <v>57</v>
      </c>
      <c r="E237" s="40" t="s">
        <v>5</v>
      </c>
    </row>
    <row r="238" spans="1:5" ht="51">
      <c r="A238" t="s">
        <v>58</v>
      </c>
      <c r="E238" s="39" t="s">
        <v>5019</v>
      </c>
    </row>
    <row r="239" spans="1:16" ht="12.75">
      <c r="A239" t="s">
        <v>50</v>
      </c>
      <c s="34" t="s">
        <v>509</v>
      </c>
      <c s="34" t="s">
        <v>5020</v>
      </c>
      <c s="35" t="s">
        <v>5</v>
      </c>
      <c s="6" t="s">
        <v>5021</v>
      </c>
      <c s="36" t="s">
        <v>232</v>
      </c>
      <c s="37">
        <v>1</v>
      </c>
      <c s="36">
        <v>0</v>
      </c>
      <c s="36">
        <f>ROUND(G239*H239,6)</f>
      </c>
      <c r="L239" s="38">
        <v>0</v>
      </c>
      <c s="32">
        <f>ROUND(ROUND(L239,2)*ROUND(G239,3),2)</f>
      </c>
      <c s="36" t="s">
        <v>55</v>
      </c>
      <c>
        <f>(M239*21)/100</f>
      </c>
      <c t="s">
        <v>28</v>
      </c>
    </row>
    <row r="240" spans="1:5" ht="12.75">
      <c r="A240" s="35" t="s">
        <v>56</v>
      </c>
      <c r="E240" s="39" t="s">
        <v>5021</v>
      </c>
    </row>
    <row r="241" spans="1:5" ht="12.75">
      <c r="A241" s="35" t="s">
        <v>57</v>
      </c>
      <c r="E241" s="40" t="s">
        <v>5</v>
      </c>
    </row>
    <row r="242" spans="1:5" ht="38.25">
      <c r="A242" t="s">
        <v>58</v>
      </c>
      <c r="E242" s="39" t="s">
        <v>5022</v>
      </c>
    </row>
    <row r="243" spans="1:16" ht="12.75">
      <c r="A243" t="s">
        <v>50</v>
      </c>
      <c s="34" t="s">
        <v>513</v>
      </c>
      <c s="34" t="s">
        <v>5023</v>
      </c>
      <c s="35" t="s">
        <v>5</v>
      </c>
      <c s="6" t="s">
        <v>5024</v>
      </c>
      <c s="36" t="s">
        <v>232</v>
      </c>
      <c s="37">
        <v>2</v>
      </c>
      <c s="36">
        <v>0</v>
      </c>
      <c s="36">
        <f>ROUND(G243*H243,6)</f>
      </c>
      <c r="L243" s="38">
        <v>0</v>
      </c>
      <c s="32">
        <f>ROUND(ROUND(L243,2)*ROUND(G243,3),2)</f>
      </c>
      <c s="36" t="s">
        <v>55</v>
      </c>
      <c>
        <f>(M243*21)/100</f>
      </c>
      <c t="s">
        <v>28</v>
      </c>
    </row>
    <row r="244" spans="1:5" ht="12.75">
      <c r="A244" s="35" t="s">
        <v>56</v>
      </c>
      <c r="E244" s="39" t="s">
        <v>5024</v>
      </c>
    </row>
    <row r="245" spans="1:5" ht="12.75">
      <c r="A245" s="35" t="s">
        <v>57</v>
      </c>
      <c r="E245" s="40" t="s">
        <v>5</v>
      </c>
    </row>
    <row r="246" spans="1:5" ht="114.75">
      <c r="A246" t="s">
        <v>58</v>
      </c>
      <c r="E246" s="39" t="s">
        <v>5025</v>
      </c>
    </row>
    <row r="247" spans="1:16" ht="12.75">
      <c r="A247" t="s">
        <v>50</v>
      </c>
      <c s="34" t="s">
        <v>517</v>
      </c>
      <c s="34" t="s">
        <v>5026</v>
      </c>
      <c s="35" t="s">
        <v>5</v>
      </c>
      <c s="6" t="s">
        <v>5027</v>
      </c>
      <c s="36" t="s">
        <v>232</v>
      </c>
      <c s="37">
        <v>1</v>
      </c>
      <c s="36">
        <v>0</v>
      </c>
      <c s="36">
        <f>ROUND(G247*H247,6)</f>
      </c>
      <c r="L247" s="38">
        <v>0</v>
      </c>
      <c s="32">
        <f>ROUND(ROUND(L247,2)*ROUND(G247,3),2)</f>
      </c>
      <c s="36" t="s">
        <v>55</v>
      </c>
      <c>
        <f>(M247*21)/100</f>
      </c>
      <c t="s">
        <v>28</v>
      </c>
    </row>
    <row r="248" spans="1:5" ht="12.75">
      <c r="A248" s="35" t="s">
        <v>56</v>
      </c>
      <c r="E248" s="39" t="s">
        <v>5027</v>
      </c>
    </row>
    <row r="249" spans="1:5" ht="12.75">
      <c r="A249" s="35" t="s">
        <v>57</v>
      </c>
      <c r="E249" s="40" t="s">
        <v>5</v>
      </c>
    </row>
    <row r="250" spans="1:5" ht="63.75">
      <c r="A250" t="s">
        <v>58</v>
      </c>
      <c r="E250" s="39" t="s">
        <v>5028</v>
      </c>
    </row>
    <row r="251" spans="1:16" ht="12.75">
      <c r="A251" t="s">
        <v>50</v>
      </c>
      <c s="34" t="s">
        <v>141</v>
      </c>
      <c s="34" t="s">
        <v>5029</v>
      </c>
      <c s="35" t="s">
        <v>5</v>
      </c>
      <c s="6" t="s">
        <v>5030</v>
      </c>
      <c s="36" t="s">
        <v>232</v>
      </c>
      <c s="37">
        <v>2</v>
      </c>
      <c s="36">
        <v>0</v>
      </c>
      <c s="36">
        <f>ROUND(G251*H251,6)</f>
      </c>
      <c r="L251" s="38">
        <v>0</v>
      </c>
      <c s="32">
        <f>ROUND(ROUND(L251,2)*ROUND(G251,3),2)</f>
      </c>
      <c s="36" t="s">
        <v>55</v>
      </c>
      <c>
        <f>(M251*21)/100</f>
      </c>
      <c t="s">
        <v>28</v>
      </c>
    </row>
    <row r="252" spans="1:5" ht="12.75">
      <c r="A252" s="35" t="s">
        <v>56</v>
      </c>
      <c r="E252" s="39" t="s">
        <v>5030</v>
      </c>
    </row>
    <row r="253" spans="1:5" ht="12.75">
      <c r="A253" s="35" t="s">
        <v>57</v>
      </c>
      <c r="E253" s="40" t="s">
        <v>5</v>
      </c>
    </row>
    <row r="254" spans="1:5" ht="102">
      <c r="A254" t="s">
        <v>58</v>
      </c>
      <c r="E254" s="39" t="s">
        <v>5031</v>
      </c>
    </row>
    <row r="255" spans="1:16" ht="12.75">
      <c r="A255" t="s">
        <v>50</v>
      </c>
      <c s="34" t="s">
        <v>148</v>
      </c>
      <c s="34" t="s">
        <v>5032</v>
      </c>
      <c s="35" t="s">
        <v>5</v>
      </c>
      <c s="6" t="s">
        <v>5033</v>
      </c>
      <c s="36" t="s">
        <v>232</v>
      </c>
      <c s="37">
        <v>1</v>
      </c>
      <c s="36">
        <v>0</v>
      </c>
      <c s="36">
        <f>ROUND(G255*H255,6)</f>
      </c>
      <c r="L255" s="38">
        <v>0</v>
      </c>
      <c s="32">
        <f>ROUND(ROUND(L255,2)*ROUND(G255,3),2)</f>
      </c>
      <c s="36" t="s">
        <v>55</v>
      </c>
      <c>
        <f>(M255*21)/100</f>
      </c>
      <c t="s">
        <v>28</v>
      </c>
    </row>
    <row r="256" spans="1:5" ht="12.75">
      <c r="A256" s="35" t="s">
        <v>56</v>
      </c>
      <c r="E256" s="39" t="s">
        <v>5033</v>
      </c>
    </row>
    <row r="257" spans="1:5" ht="12.75">
      <c r="A257" s="35" t="s">
        <v>57</v>
      </c>
      <c r="E257" s="40" t="s">
        <v>5</v>
      </c>
    </row>
    <row r="258" spans="1:5" ht="25.5">
      <c r="A258" t="s">
        <v>58</v>
      </c>
      <c r="E258" s="39" t="s">
        <v>5034</v>
      </c>
    </row>
    <row r="259" spans="1:16" ht="12.75">
      <c r="A259" t="s">
        <v>50</v>
      </c>
      <c s="34" t="s">
        <v>156</v>
      </c>
      <c s="34" t="s">
        <v>5035</v>
      </c>
      <c s="35" t="s">
        <v>5</v>
      </c>
      <c s="6" t="s">
        <v>5036</v>
      </c>
      <c s="36" t="s">
        <v>232</v>
      </c>
      <c s="37">
        <v>1</v>
      </c>
      <c s="36">
        <v>0</v>
      </c>
      <c s="36">
        <f>ROUND(G259*H259,6)</f>
      </c>
      <c r="L259" s="38">
        <v>0</v>
      </c>
      <c s="32">
        <f>ROUND(ROUND(L259,2)*ROUND(G259,3),2)</f>
      </c>
      <c s="36" t="s">
        <v>55</v>
      </c>
      <c>
        <f>(M259*21)/100</f>
      </c>
      <c t="s">
        <v>28</v>
      </c>
    </row>
    <row r="260" spans="1:5" ht="12.75">
      <c r="A260" s="35" t="s">
        <v>56</v>
      </c>
      <c r="E260" s="39" t="s">
        <v>5036</v>
      </c>
    </row>
    <row r="261" spans="1:5" ht="12.75">
      <c r="A261" s="35" t="s">
        <v>57</v>
      </c>
      <c r="E261" s="40" t="s">
        <v>5</v>
      </c>
    </row>
    <row r="262" spans="1:5" ht="51">
      <c r="A262" t="s">
        <v>58</v>
      </c>
      <c r="E262" s="39" t="s">
        <v>5037</v>
      </c>
    </row>
    <row r="263" spans="1:16" ht="12.75">
      <c r="A263" t="s">
        <v>50</v>
      </c>
      <c s="34" t="s">
        <v>161</v>
      </c>
      <c s="34" t="s">
        <v>5038</v>
      </c>
      <c s="35" t="s">
        <v>5</v>
      </c>
      <c s="6" t="s">
        <v>4931</v>
      </c>
      <c s="36" t="s">
        <v>54</v>
      </c>
      <c s="37">
        <v>1</v>
      </c>
      <c s="36">
        <v>0</v>
      </c>
      <c s="36">
        <f>ROUND(G263*H263,6)</f>
      </c>
      <c r="L263" s="38">
        <v>0</v>
      </c>
      <c s="32">
        <f>ROUND(ROUND(L263,2)*ROUND(G263,3),2)</f>
      </c>
      <c s="36" t="s">
        <v>55</v>
      </c>
      <c>
        <f>(M263*21)/100</f>
      </c>
      <c t="s">
        <v>28</v>
      </c>
    </row>
    <row r="264" spans="1:5" ht="12.75">
      <c r="A264" s="35" t="s">
        <v>56</v>
      </c>
      <c r="E264" s="39" t="s">
        <v>4931</v>
      </c>
    </row>
    <row r="265" spans="1:5" ht="12.75">
      <c r="A265" s="35" t="s">
        <v>57</v>
      </c>
      <c r="E265" s="40" t="s">
        <v>5</v>
      </c>
    </row>
    <row r="266" spans="1:5" ht="25.5">
      <c r="A266" t="s">
        <v>58</v>
      </c>
      <c r="E266" s="39" t="s">
        <v>4932</v>
      </c>
    </row>
    <row r="267" spans="1:16" ht="12.75">
      <c r="A267" t="s">
        <v>50</v>
      </c>
      <c s="34" t="s">
        <v>165</v>
      </c>
      <c s="34" t="s">
        <v>5039</v>
      </c>
      <c s="35" t="s">
        <v>5</v>
      </c>
      <c s="6" t="s">
        <v>4934</v>
      </c>
      <c s="36" t="s">
        <v>54</v>
      </c>
      <c s="37">
        <v>1</v>
      </c>
      <c s="36">
        <v>0</v>
      </c>
      <c s="36">
        <f>ROUND(G267*H267,6)</f>
      </c>
      <c r="L267" s="38">
        <v>0</v>
      </c>
      <c s="32">
        <f>ROUND(ROUND(L267,2)*ROUND(G267,3),2)</f>
      </c>
      <c s="36" t="s">
        <v>55</v>
      </c>
      <c>
        <f>(M267*21)/100</f>
      </c>
      <c t="s">
        <v>28</v>
      </c>
    </row>
    <row r="268" spans="1:5" ht="12.75">
      <c r="A268" s="35" t="s">
        <v>56</v>
      </c>
      <c r="E268" s="39" t="s">
        <v>4934</v>
      </c>
    </row>
    <row r="269" spans="1:5" ht="12.75">
      <c r="A269" s="35" t="s">
        <v>57</v>
      </c>
      <c r="E269" s="40" t="s">
        <v>5</v>
      </c>
    </row>
    <row r="270" spans="1:5" ht="25.5">
      <c r="A270" t="s">
        <v>58</v>
      </c>
      <c r="E270" s="39" t="s">
        <v>4935</v>
      </c>
    </row>
    <row r="271" spans="1:13" ht="12.75">
      <c r="A271" t="s">
        <v>47</v>
      </c>
      <c r="C271" s="31" t="s">
        <v>5040</v>
      </c>
      <c r="E271" s="33" t="s">
        <v>5041</v>
      </c>
      <c r="J271" s="32">
        <f>0</f>
      </c>
      <c s="32">
        <f>0</f>
      </c>
      <c s="32">
        <f>0+L272+L276+L280+L284</f>
      </c>
      <c s="32">
        <f>0+M272+M276+M280+M284</f>
      </c>
    </row>
    <row r="272" spans="1:16" ht="12.75">
      <c r="A272" t="s">
        <v>50</v>
      </c>
      <c s="34" t="s">
        <v>169</v>
      </c>
      <c s="34" t="s">
        <v>5042</v>
      </c>
      <c s="35" t="s">
        <v>5</v>
      </c>
      <c s="6" t="s">
        <v>5043</v>
      </c>
      <c s="36" t="s">
        <v>238</v>
      </c>
      <c s="37">
        <v>300</v>
      </c>
      <c s="36">
        <v>0</v>
      </c>
      <c s="36">
        <f>ROUND(G272*H272,6)</f>
      </c>
      <c r="L272" s="38">
        <v>0</v>
      </c>
      <c s="32">
        <f>ROUND(ROUND(L272,2)*ROUND(G272,3),2)</f>
      </c>
      <c s="36" t="s">
        <v>55</v>
      </c>
      <c>
        <f>(M272*21)/100</f>
      </c>
      <c t="s">
        <v>28</v>
      </c>
    </row>
    <row r="273" spans="1:5" ht="12.75">
      <c r="A273" s="35" t="s">
        <v>56</v>
      </c>
      <c r="E273" s="39" t="s">
        <v>5043</v>
      </c>
    </row>
    <row r="274" spans="1:5" ht="12.75">
      <c r="A274" s="35" t="s">
        <v>57</v>
      </c>
      <c r="E274" s="40" t="s">
        <v>5</v>
      </c>
    </row>
    <row r="275" spans="1:5" ht="25.5">
      <c r="A275" t="s">
        <v>58</v>
      </c>
      <c r="E275" s="39" t="s">
        <v>5044</v>
      </c>
    </row>
    <row r="276" spans="1:16" ht="12.75">
      <c r="A276" t="s">
        <v>50</v>
      </c>
      <c s="34" t="s">
        <v>175</v>
      </c>
      <c s="34" t="s">
        <v>5045</v>
      </c>
      <c s="35" t="s">
        <v>5</v>
      </c>
      <c s="6" t="s">
        <v>5046</v>
      </c>
      <c s="36" t="s">
        <v>238</v>
      </c>
      <c s="37">
        <v>400</v>
      </c>
      <c s="36">
        <v>0</v>
      </c>
      <c s="36">
        <f>ROUND(G276*H276,6)</f>
      </c>
      <c r="L276" s="38">
        <v>0</v>
      </c>
      <c s="32">
        <f>ROUND(ROUND(L276,2)*ROUND(G276,3),2)</f>
      </c>
      <c s="36" t="s">
        <v>55</v>
      </c>
      <c>
        <f>(M276*21)/100</f>
      </c>
      <c t="s">
        <v>28</v>
      </c>
    </row>
    <row r="277" spans="1:5" ht="12.75">
      <c r="A277" s="35" t="s">
        <v>56</v>
      </c>
      <c r="E277" s="39" t="s">
        <v>5046</v>
      </c>
    </row>
    <row r="278" spans="1:5" ht="12.75">
      <c r="A278" s="35" t="s">
        <v>57</v>
      </c>
      <c r="E278" s="40" t="s">
        <v>5</v>
      </c>
    </row>
    <row r="279" spans="1:5" ht="25.5">
      <c r="A279" t="s">
        <v>58</v>
      </c>
      <c r="E279" s="39" t="s">
        <v>5047</v>
      </c>
    </row>
    <row r="280" spans="1:16" ht="12.75">
      <c r="A280" t="s">
        <v>50</v>
      </c>
      <c s="34" t="s">
        <v>180</v>
      </c>
      <c s="34" t="s">
        <v>5048</v>
      </c>
      <c s="35" t="s">
        <v>5</v>
      </c>
      <c s="6" t="s">
        <v>5049</v>
      </c>
      <c s="36" t="s">
        <v>238</v>
      </c>
      <c s="37">
        <v>1000</v>
      </c>
      <c s="36">
        <v>0</v>
      </c>
      <c s="36">
        <f>ROUND(G280*H280,6)</f>
      </c>
      <c r="L280" s="38">
        <v>0</v>
      </c>
      <c s="32">
        <f>ROUND(ROUND(L280,2)*ROUND(G280,3),2)</f>
      </c>
      <c s="36" t="s">
        <v>55</v>
      </c>
      <c>
        <f>(M280*21)/100</f>
      </c>
      <c t="s">
        <v>28</v>
      </c>
    </row>
    <row r="281" spans="1:5" ht="12.75">
      <c r="A281" s="35" t="s">
        <v>56</v>
      </c>
      <c r="E281" s="39" t="s">
        <v>5049</v>
      </c>
    </row>
    <row r="282" spans="1:5" ht="12.75">
      <c r="A282" s="35" t="s">
        <v>57</v>
      </c>
      <c r="E282" s="40" t="s">
        <v>5</v>
      </c>
    </row>
    <row r="283" spans="1:5" ht="12.75">
      <c r="A283" t="s">
        <v>58</v>
      </c>
      <c r="E283" s="39" t="s">
        <v>5050</v>
      </c>
    </row>
    <row r="284" spans="1:16" ht="12.75">
      <c r="A284" t="s">
        <v>50</v>
      </c>
      <c s="34" t="s">
        <v>185</v>
      </c>
      <c s="34" t="s">
        <v>5051</v>
      </c>
      <c s="35" t="s">
        <v>5</v>
      </c>
      <c s="6" t="s">
        <v>5052</v>
      </c>
      <c s="36" t="s">
        <v>238</v>
      </c>
      <c s="37">
        <v>100</v>
      </c>
      <c s="36">
        <v>0</v>
      </c>
      <c s="36">
        <f>ROUND(G284*H284,6)</f>
      </c>
      <c r="L284" s="38">
        <v>0</v>
      </c>
      <c s="32">
        <f>ROUND(ROUND(L284,2)*ROUND(G284,3),2)</f>
      </c>
      <c s="36" t="s">
        <v>55</v>
      </c>
      <c>
        <f>(M284*21)/100</f>
      </c>
      <c t="s">
        <v>28</v>
      </c>
    </row>
    <row r="285" spans="1:5" ht="12.75">
      <c r="A285" s="35" t="s">
        <v>56</v>
      </c>
      <c r="E285" s="39" t="s">
        <v>5052</v>
      </c>
    </row>
    <row r="286" spans="1:5" ht="12.75">
      <c r="A286" s="35" t="s">
        <v>57</v>
      </c>
      <c r="E286" s="40" t="s">
        <v>5</v>
      </c>
    </row>
    <row r="287" spans="1:5" ht="25.5">
      <c r="A287" t="s">
        <v>58</v>
      </c>
      <c r="E287" s="39" t="s">
        <v>5053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COUNTIFS(L8:L41,"=0",A8:A41,"P")+COUNTIFS(L8:L41,"",A8:A41,"P")+SUM(Q8:Q41)</f>
      </c>
    </row>
    <row r="8" spans="1:13" ht="12.75">
      <c r="A8" t="s">
        <v>45</v>
      </c>
      <c r="C8" s="28" t="s">
        <v>5056</v>
      </c>
      <c r="E8" s="30" t="s">
        <v>5055</v>
      </c>
      <c r="J8" s="29">
        <f>0+J9+J22+J27+J40</f>
      </c>
      <c s="29">
        <f>0+K9+K22+K27+K40</f>
      </c>
      <c s="29">
        <f>0+L9+L22+L27+L40</f>
      </c>
      <c s="29">
        <f>0+M9+M22+M27+M40</f>
      </c>
    </row>
    <row r="9" spans="1:13" ht="12.75">
      <c r="A9" t="s">
        <v>47</v>
      </c>
      <c r="C9" s="31" t="s">
        <v>5057</v>
      </c>
      <c r="E9" s="33" t="s">
        <v>5058</v>
      </c>
      <c r="J9" s="32">
        <f>0</f>
      </c>
      <c s="32">
        <f>0</f>
      </c>
      <c s="32">
        <f>0+L10+L14+L18</f>
      </c>
      <c s="32">
        <f>0+M10+M14+M18</f>
      </c>
    </row>
    <row r="10" spans="1:16" ht="12.75">
      <c r="A10" t="s">
        <v>50</v>
      </c>
      <c s="34" t="s">
        <v>51</v>
      </c>
      <c s="34" t="s">
        <v>5059</v>
      </c>
      <c s="35" t="s">
        <v>5</v>
      </c>
      <c s="6" t="s">
        <v>5060</v>
      </c>
      <c s="36" t="s">
        <v>102</v>
      </c>
      <c s="37">
        <v>30.3</v>
      </c>
      <c s="36">
        <v>0</v>
      </c>
      <c s="36">
        <f>ROUND(G10*H10,6)</f>
      </c>
      <c r="L10" s="38">
        <v>0</v>
      </c>
      <c s="32">
        <f>ROUND(ROUND(L10,2)*ROUND(G10,3),2)</f>
      </c>
      <c s="36" t="s">
        <v>4754</v>
      </c>
      <c>
        <f>(M10*21)/100</f>
      </c>
      <c t="s">
        <v>28</v>
      </c>
    </row>
    <row r="11" spans="1:5" ht="12.75">
      <c r="A11" s="35" t="s">
        <v>56</v>
      </c>
      <c r="E11" s="39" t="s">
        <v>5060</v>
      </c>
    </row>
    <row r="12" spans="1:5" ht="12.75">
      <c r="A12" s="35" t="s">
        <v>57</v>
      </c>
      <c r="E12" s="40" t="s">
        <v>5</v>
      </c>
    </row>
    <row r="13" spans="1:5" ht="242.25">
      <c r="A13" t="s">
        <v>58</v>
      </c>
      <c r="E13" s="39" t="s">
        <v>5061</v>
      </c>
    </row>
    <row r="14" spans="1:16" ht="12.75">
      <c r="A14" t="s">
        <v>50</v>
      </c>
      <c s="34" t="s">
        <v>28</v>
      </c>
      <c s="34" t="s">
        <v>5062</v>
      </c>
      <c s="35" t="s">
        <v>5</v>
      </c>
      <c s="6" t="s">
        <v>5063</v>
      </c>
      <c s="36" t="s">
        <v>102</v>
      </c>
      <c s="37">
        <v>50</v>
      </c>
      <c s="36">
        <v>0</v>
      </c>
      <c s="36">
        <f>ROUND(G14*H14,6)</f>
      </c>
      <c r="L14" s="38">
        <v>0</v>
      </c>
      <c s="32">
        <f>ROUND(ROUND(L14,2)*ROUND(G14,3),2)</f>
      </c>
      <c s="36" t="s">
        <v>4754</v>
      </c>
      <c>
        <f>(M14*21)/100</f>
      </c>
      <c t="s">
        <v>28</v>
      </c>
    </row>
    <row r="15" spans="1:5" ht="12.75">
      <c r="A15" s="35" t="s">
        <v>56</v>
      </c>
      <c r="E15" s="39" t="s">
        <v>5063</v>
      </c>
    </row>
    <row r="16" spans="1:5" ht="12.75">
      <c r="A16" s="35" t="s">
        <v>57</v>
      </c>
      <c r="E16" s="40" t="s">
        <v>5</v>
      </c>
    </row>
    <row r="17" spans="1:5" ht="216.75">
      <c r="A17" t="s">
        <v>58</v>
      </c>
      <c r="E17" s="39" t="s">
        <v>5064</v>
      </c>
    </row>
    <row r="18" spans="1:16" ht="12.75">
      <c r="A18" t="s">
        <v>50</v>
      </c>
      <c s="34" t="s">
        <v>26</v>
      </c>
      <c s="34" t="s">
        <v>5065</v>
      </c>
      <c s="35" t="s">
        <v>5</v>
      </c>
      <c s="6" t="s">
        <v>5066</v>
      </c>
      <c s="36" t="s">
        <v>232</v>
      </c>
      <c s="37">
        <v>10</v>
      </c>
      <c s="36">
        <v>0</v>
      </c>
      <c s="36">
        <f>ROUND(G18*H18,6)</f>
      </c>
      <c r="L18" s="38">
        <v>0</v>
      </c>
      <c s="32">
        <f>ROUND(ROUND(L18,2)*ROUND(G18,3),2)</f>
      </c>
      <c s="36" t="s">
        <v>4754</v>
      </c>
      <c>
        <f>(M18*21)/100</f>
      </c>
      <c t="s">
        <v>28</v>
      </c>
    </row>
    <row r="19" spans="1:5" ht="12.75">
      <c r="A19" s="35" t="s">
        <v>56</v>
      </c>
      <c r="E19" s="39" t="s">
        <v>5066</v>
      </c>
    </row>
    <row r="20" spans="1:5" ht="12.75">
      <c r="A20" s="35" t="s">
        <v>57</v>
      </c>
      <c r="E20" s="40" t="s">
        <v>5</v>
      </c>
    </row>
    <row r="21" spans="1:5" ht="178.5">
      <c r="A21" t="s">
        <v>58</v>
      </c>
      <c r="E21" s="39" t="s">
        <v>5067</v>
      </c>
    </row>
    <row r="22" spans="1:13" ht="12.75">
      <c r="A22" t="s">
        <v>47</v>
      </c>
      <c r="C22" s="31" t="s">
        <v>5068</v>
      </c>
      <c r="E22" s="33" t="s">
        <v>5069</v>
      </c>
      <c r="J22" s="32">
        <f>0</f>
      </c>
      <c s="32">
        <f>0</f>
      </c>
      <c s="32">
        <f>0+L23</f>
      </c>
      <c s="32">
        <f>0+M23</f>
      </c>
    </row>
    <row r="23" spans="1:16" ht="12.75">
      <c r="A23" t="s">
        <v>50</v>
      </c>
      <c s="34" t="s">
        <v>63</v>
      </c>
      <c s="34" t="s">
        <v>5070</v>
      </c>
      <c s="35" t="s">
        <v>5</v>
      </c>
      <c s="6" t="s">
        <v>5063</v>
      </c>
      <c s="36" t="s">
        <v>102</v>
      </c>
      <c s="37">
        <v>93</v>
      </c>
      <c s="36">
        <v>0</v>
      </c>
      <c s="36">
        <f>ROUND(G23*H23,6)</f>
      </c>
      <c r="L23" s="38">
        <v>0</v>
      </c>
      <c s="32">
        <f>ROUND(ROUND(L23,2)*ROUND(G23,3),2)</f>
      </c>
      <c s="36" t="s">
        <v>4754</v>
      </c>
      <c>
        <f>(M23*21)/100</f>
      </c>
      <c t="s">
        <v>28</v>
      </c>
    </row>
    <row r="24" spans="1:5" ht="12.75">
      <c r="A24" s="35" t="s">
        <v>56</v>
      </c>
      <c r="E24" s="39" t="s">
        <v>5063</v>
      </c>
    </row>
    <row r="25" spans="1:5" ht="12.75">
      <c r="A25" s="35" t="s">
        <v>57</v>
      </c>
      <c r="E25" s="40" t="s">
        <v>5</v>
      </c>
    </row>
    <row r="26" spans="1:5" ht="216.75">
      <c r="A26" t="s">
        <v>58</v>
      </c>
      <c r="E26" s="39" t="s">
        <v>5064</v>
      </c>
    </row>
    <row r="27" spans="1:13" ht="12.75">
      <c r="A27" t="s">
        <v>47</v>
      </c>
      <c r="C27" s="31" t="s">
        <v>5071</v>
      </c>
      <c r="E27" s="33" t="s">
        <v>5072</v>
      </c>
      <c r="J27" s="32">
        <f>0</f>
      </c>
      <c s="32">
        <f>0</f>
      </c>
      <c s="32">
        <f>0+L28+L32+L36</f>
      </c>
      <c s="32">
        <f>0+M28+M32+M36</f>
      </c>
    </row>
    <row r="28" spans="1:16" ht="12.75">
      <c r="A28" t="s">
        <v>50</v>
      </c>
      <c s="34" t="s">
        <v>68</v>
      </c>
      <c s="34" t="s">
        <v>5073</v>
      </c>
      <c s="35" t="s">
        <v>5</v>
      </c>
      <c s="6" t="s">
        <v>5060</v>
      </c>
      <c s="36" t="s">
        <v>102</v>
      </c>
      <c s="37">
        <v>200</v>
      </c>
      <c s="36">
        <v>0</v>
      </c>
      <c s="36">
        <f>ROUND(G28*H28,6)</f>
      </c>
      <c r="L28" s="38">
        <v>0</v>
      </c>
      <c s="32">
        <f>ROUND(ROUND(L28,2)*ROUND(G28,3),2)</f>
      </c>
      <c s="36" t="s">
        <v>4754</v>
      </c>
      <c>
        <f>(M28*21)/100</f>
      </c>
      <c t="s">
        <v>28</v>
      </c>
    </row>
    <row r="29" spans="1:5" ht="12.75">
      <c r="A29" s="35" t="s">
        <v>56</v>
      </c>
      <c r="E29" s="39" t="s">
        <v>5060</v>
      </c>
    </row>
    <row r="30" spans="1:5" ht="12.75">
      <c r="A30" s="35" t="s">
        <v>57</v>
      </c>
      <c r="E30" s="40" t="s">
        <v>5</v>
      </c>
    </row>
    <row r="31" spans="1:5" ht="242.25">
      <c r="A31" t="s">
        <v>58</v>
      </c>
      <c r="E31" s="39" t="s">
        <v>5061</v>
      </c>
    </row>
    <row r="32" spans="1:16" ht="12.75">
      <c r="A32" t="s">
        <v>50</v>
      </c>
      <c s="34" t="s">
        <v>27</v>
      </c>
      <c s="34" t="s">
        <v>5074</v>
      </c>
      <c s="35" t="s">
        <v>5</v>
      </c>
      <c s="6" t="s">
        <v>5063</v>
      </c>
      <c s="36" t="s">
        <v>102</v>
      </c>
      <c s="37">
        <v>88</v>
      </c>
      <c s="36">
        <v>0</v>
      </c>
      <c s="36">
        <f>ROUND(G32*H32,6)</f>
      </c>
      <c r="L32" s="38">
        <v>0</v>
      </c>
      <c s="32">
        <f>ROUND(ROUND(L32,2)*ROUND(G32,3),2)</f>
      </c>
      <c s="36" t="s">
        <v>4754</v>
      </c>
      <c>
        <f>(M32*21)/100</f>
      </c>
      <c t="s">
        <v>28</v>
      </c>
    </row>
    <row r="33" spans="1:5" ht="12.75">
      <c r="A33" s="35" t="s">
        <v>56</v>
      </c>
      <c r="E33" s="39" t="s">
        <v>5063</v>
      </c>
    </row>
    <row r="34" spans="1:5" ht="12.75">
      <c r="A34" s="35" t="s">
        <v>57</v>
      </c>
      <c r="E34" s="40" t="s">
        <v>5</v>
      </c>
    </row>
    <row r="35" spans="1:5" ht="216.75">
      <c r="A35" t="s">
        <v>58</v>
      </c>
      <c r="E35" s="39" t="s">
        <v>5064</v>
      </c>
    </row>
    <row r="36" spans="1:16" ht="12.75">
      <c r="A36" t="s">
        <v>50</v>
      </c>
      <c s="34" t="s">
        <v>74</v>
      </c>
      <c s="34" t="s">
        <v>5075</v>
      </c>
      <c s="35" t="s">
        <v>5</v>
      </c>
      <c s="6" t="s">
        <v>5066</v>
      </c>
      <c s="36" t="s">
        <v>232</v>
      </c>
      <c s="37">
        <v>80</v>
      </c>
      <c s="36">
        <v>0</v>
      </c>
      <c s="36">
        <f>ROUND(G36*H36,6)</f>
      </c>
      <c r="L36" s="38">
        <v>0</v>
      </c>
      <c s="32">
        <f>ROUND(ROUND(L36,2)*ROUND(G36,3),2)</f>
      </c>
      <c s="36" t="s">
        <v>4754</v>
      </c>
      <c>
        <f>(M36*21)/100</f>
      </c>
      <c t="s">
        <v>28</v>
      </c>
    </row>
    <row r="37" spans="1:5" ht="12.75">
      <c r="A37" s="35" t="s">
        <v>56</v>
      </c>
      <c r="E37" s="39" t="s">
        <v>5066</v>
      </c>
    </row>
    <row r="38" spans="1:5" ht="12.75">
      <c r="A38" s="35" t="s">
        <v>57</v>
      </c>
      <c r="E38" s="40" t="s">
        <v>5</v>
      </c>
    </row>
    <row r="39" spans="1:5" ht="178.5">
      <c r="A39" t="s">
        <v>58</v>
      </c>
      <c r="E39" s="39" t="s">
        <v>5067</v>
      </c>
    </row>
    <row r="40" spans="1:13" ht="12.75">
      <c r="A40" t="s">
        <v>47</v>
      </c>
      <c r="C40" s="31" t="s">
        <v>5076</v>
      </c>
      <c r="E40" s="33" t="s">
        <v>5069</v>
      </c>
      <c r="J40" s="32">
        <f>0</f>
      </c>
      <c s="32">
        <f>0</f>
      </c>
      <c s="32">
        <f>0+L41</f>
      </c>
      <c s="32">
        <f>0+M41</f>
      </c>
    </row>
    <row r="41" spans="1:16" ht="12.75">
      <c r="A41" t="s">
        <v>50</v>
      </c>
      <c s="34" t="s">
        <v>77</v>
      </c>
      <c s="34" t="s">
        <v>5077</v>
      </c>
      <c s="35" t="s">
        <v>5</v>
      </c>
      <c s="6" t="s">
        <v>5063</v>
      </c>
      <c s="36" t="s">
        <v>102</v>
      </c>
      <c s="37">
        <v>45</v>
      </c>
      <c s="36">
        <v>0</v>
      </c>
      <c s="36">
        <f>ROUND(G41*H41,6)</f>
      </c>
      <c r="L41" s="38">
        <v>0</v>
      </c>
      <c s="32">
        <f>ROUND(ROUND(L41,2)*ROUND(G41,3),2)</f>
      </c>
      <c s="36" t="s">
        <v>4754</v>
      </c>
      <c>
        <f>(M41*21)/100</f>
      </c>
      <c t="s">
        <v>28</v>
      </c>
    </row>
    <row r="42" spans="1:5" ht="12.75">
      <c r="A42" s="35" t="s">
        <v>56</v>
      </c>
      <c r="E42" s="39" t="s">
        <v>5063</v>
      </c>
    </row>
    <row r="43" spans="1:5" ht="12.75">
      <c r="A43" s="35" t="s">
        <v>57</v>
      </c>
      <c r="E43" s="40" t="s">
        <v>5</v>
      </c>
    </row>
    <row r="44" spans="1:5" ht="216.75">
      <c r="A44" t="s">
        <v>58</v>
      </c>
      <c r="E44" s="39" t="s">
        <v>5064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5080</v>
      </c>
      <c r="E8" s="30" t="s">
        <v>5079</v>
      </c>
      <c r="J8" s="29">
        <f>0+J9</f>
      </c>
      <c s="29">
        <f>0+K9</f>
      </c>
      <c s="29">
        <f>0+L9</f>
      </c>
      <c s="29">
        <f>0+M9</f>
      </c>
    </row>
    <row r="9" spans="1:13" ht="12.75">
      <c r="A9" t="s">
        <v>47</v>
      </c>
      <c r="C9" s="31" t="s">
        <v>48</v>
      </c>
      <c r="E9" s="33" t="s">
        <v>5079</v>
      </c>
      <c r="J9" s="32">
        <f>0</f>
      </c>
      <c s="32">
        <f>0</f>
      </c>
      <c s="32">
        <f>0+L10+L14+L18+L22+L26+L30+L34+L38+L42+L46+L50+L54+L58+L62+L66+L70+L74</f>
      </c>
      <c s="32">
        <f>0+M10+M14+M18+M22+M26+M30+M34+M38+M42+M46+M50+M54+M58+M62+M66+M70+M74</f>
      </c>
    </row>
    <row r="10" spans="1:16" ht="12.75">
      <c r="A10" t="s">
        <v>50</v>
      </c>
      <c s="34" t="s">
        <v>51</v>
      </c>
      <c s="34" t="s">
        <v>5081</v>
      </c>
      <c s="35" t="s">
        <v>5</v>
      </c>
      <c s="6" t="s">
        <v>5082</v>
      </c>
      <c s="36" t="s">
        <v>54</v>
      </c>
      <c s="37">
        <v>1</v>
      </c>
      <c s="36">
        <v>0</v>
      </c>
      <c s="36">
        <f>ROUND(G10*H10,6)</f>
      </c>
      <c r="L10" s="38">
        <v>0</v>
      </c>
      <c s="32">
        <f>ROUND(ROUND(L10,2)*ROUND(G10,3),2)</f>
      </c>
      <c s="36" t="s">
        <v>71</v>
      </c>
      <c>
        <f>(M10*21)/100</f>
      </c>
      <c t="s">
        <v>28</v>
      </c>
    </row>
    <row r="11" spans="1:5" ht="12.75">
      <c r="A11" s="35" t="s">
        <v>56</v>
      </c>
      <c r="E11" s="39" t="s">
        <v>5082</v>
      </c>
    </row>
    <row r="12" spans="1:5" ht="12.75">
      <c r="A12" s="35" t="s">
        <v>57</v>
      </c>
      <c r="E12" s="40" t="s">
        <v>5</v>
      </c>
    </row>
    <row r="13" spans="1:5" ht="12.75">
      <c r="A13" t="s">
        <v>58</v>
      </c>
      <c r="E13" s="39" t="s">
        <v>5</v>
      </c>
    </row>
    <row r="14" spans="1:16" ht="12.75">
      <c r="A14" t="s">
        <v>50</v>
      </c>
      <c s="34" t="s">
        <v>28</v>
      </c>
      <c s="34" t="s">
        <v>5083</v>
      </c>
      <c s="35" t="s">
        <v>5</v>
      </c>
      <c s="6" t="s">
        <v>5084</v>
      </c>
      <c s="36" t="s">
        <v>54</v>
      </c>
      <c s="37">
        <v>1</v>
      </c>
      <c s="36">
        <v>0</v>
      </c>
      <c s="36">
        <f>ROUND(G14*H14,6)</f>
      </c>
      <c r="L14" s="38">
        <v>0</v>
      </c>
      <c s="32">
        <f>ROUND(ROUND(L14,2)*ROUND(G14,3),2)</f>
      </c>
      <c s="36" t="s">
        <v>55</v>
      </c>
      <c>
        <f>(M14*21)/100</f>
      </c>
      <c t="s">
        <v>28</v>
      </c>
    </row>
    <row r="15" spans="1:5" ht="12.75">
      <c r="A15" s="35" t="s">
        <v>56</v>
      </c>
      <c r="E15" s="39" t="s">
        <v>5084</v>
      </c>
    </row>
    <row r="16" spans="1:5" ht="12.75">
      <c r="A16" s="35" t="s">
        <v>57</v>
      </c>
      <c r="E16" s="40" t="s">
        <v>5</v>
      </c>
    </row>
    <row r="17" spans="1:5" ht="12.75">
      <c r="A17" t="s">
        <v>58</v>
      </c>
      <c r="E17" s="39" t="s">
        <v>5</v>
      </c>
    </row>
    <row r="18" spans="1:16" ht="12.75">
      <c r="A18" t="s">
        <v>50</v>
      </c>
      <c s="34" t="s">
        <v>26</v>
      </c>
      <c s="34" t="s">
        <v>5085</v>
      </c>
      <c s="35" t="s">
        <v>5</v>
      </c>
      <c s="6" t="s">
        <v>5086</v>
      </c>
      <c s="36" t="s">
        <v>54</v>
      </c>
      <c s="37">
        <v>1</v>
      </c>
      <c s="36">
        <v>0</v>
      </c>
      <c s="36">
        <f>ROUND(G18*H18,6)</f>
      </c>
      <c r="L18" s="38">
        <v>0</v>
      </c>
      <c s="32">
        <f>ROUND(ROUND(L18,2)*ROUND(G18,3),2)</f>
      </c>
      <c s="36" t="s">
        <v>71</v>
      </c>
      <c>
        <f>(M18*21)/100</f>
      </c>
      <c t="s">
        <v>28</v>
      </c>
    </row>
    <row r="19" spans="1:5" ht="12.75">
      <c r="A19" s="35" t="s">
        <v>56</v>
      </c>
      <c r="E19" s="39" t="s">
        <v>5086</v>
      </c>
    </row>
    <row r="20" spans="1:5" ht="12.75">
      <c r="A20" s="35" t="s">
        <v>57</v>
      </c>
      <c r="E20" s="40" t="s">
        <v>5</v>
      </c>
    </row>
    <row r="21" spans="1:5" ht="12.75">
      <c r="A21" t="s">
        <v>58</v>
      </c>
      <c r="E21" s="39" t="s">
        <v>5</v>
      </c>
    </row>
    <row r="22" spans="1:16" ht="12.75">
      <c r="A22" t="s">
        <v>50</v>
      </c>
      <c s="34" t="s">
        <v>63</v>
      </c>
      <c s="34" t="s">
        <v>5087</v>
      </c>
      <c s="35" t="s">
        <v>5</v>
      </c>
      <c s="6" t="s">
        <v>5088</v>
      </c>
      <c s="36" t="s">
        <v>54</v>
      </c>
      <c s="37">
        <v>1</v>
      </c>
      <c s="36">
        <v>0</v>
      </c>
      <c s="36">
        <f>ROUND(G22*H22,6)</f>
      </c>
      <c r="L22" s="38">
        <v>0</v>
      </c>
      <c s="32">
        <f>ROUND(ROUND(L22,2)*ROUND(G22,3),2)</f>
      </c>
      <c s="36" t="s">
        <v>71</v>
      </c>
      <c>
        <f>(M22*21)/100</f>
      </c>
      <c t="s">
        <v>28</v>
      </c>
    </row>
    <row r="23" spans="1:5" ht="12.75">
      <c r="A23" s="35" t="s">
        <v>56</v>
      </c>
      <c r="E23" s="39" t="s">
        <v>5088</v>
      </c>
    </row>
    <row r="24" spans="1:5" ht="12.75">
      <c r="A24" s="35" t="s">
        <v>57</v>
      </c>
      <c r="E24" s="40" t="s">
        <v>5</v>
      </c>
    </row>
    <row r="25" spans="1:5" ht="12.75">
      <c r="A25" t="s">
        <v>58</v>
      </c>
      <c r="E25" s="39" t="s">
        <v>5</v>
      </c>
    </row>
    <row r="26" spans="1:16" ht="12.75">
      <c r="A26" t="s">
        <v>50</v>
      </c>
      <c s="34" t="s">
        <v>68</v>
      </c>
      <c s="34" t="s">
        <v>5089</v>
      </c>
      <c s="35" t="s">
        <v>5</v>
      </c>
      <c s="6" t="s">
        <v>5090</v>
      </c>
      <c s="36" t="s">
        <v>54</v>
      </c>
      <c s="37">
        <v>1</v>
      </c>
      <c s="36">
        <v>0</v>
      </c>
      <c s="36">
        <f>ROUND(G26*H26,6)</f>
      </c>
      <c r="L26" s="38">
        <v>0</v>
      </c>
      <c s="32">
        <f>ROUND(ROUND(L26,2)*ROUND(G26,3),2)</f>
      </c>
      <c s="36" t="s">
        <v>71</v>
      </c>
      <c>
        <f>(M26*21)/100</f>
      </c>
      <c t="s">
        <v>28</v>
      </c>
    </row>
    <row r="27" spans="1:5" ht="12.75">
      <c r="A27" s="35" t="s">
        <v>56</v>
      </c>
      <c r="E27" s="39" t="s">
        <v>5090</v>
      </c>
    </row>
    <row r="28" spans="1:5" ht="12.75">
      <c r="A28" s="35" t="s">
        <v>57</v>
      </c>
      <c r="E28" s="40" t="s">
        <v>5</v>
      </c>
    </row>
    <row r="29" spans="1:5" ht="12.75">
      <c r="A29" t="s">
        <v>58</v>
      </c>
      <c r="E29" s="39" t="s">
        <v>5</v>
      </c>
    </row>
    <row r="30" spans="1:16" ht="12.75">
      <c r="A30" t="s">
        <v>50</v>
      </c>
      <c s="34" t="s">
        <v>27</v>
      </c>
      <c s="34" t="s">
        <v>5091</v>
      </c>
      <c s="35" t="s">
        <v>5</v>
      </c>
      <c s="6" t="s">
        <v>5092</v>
      </c>
      <c s="36" t="s">
        <v>54</v>
      </c>
      <c s="37">
        <v>1</v>
      </c>
      <c s="36">
        <v>0</v>
      </c>
      <c s="36">
        <f>ROUND(G30*H30,6)</f>
      </c>
      <c r="L30" s="38">
        <v>0</v>
      </c>
      <c s="32">
        <f>ROUND(ROUND(L30,2)*ROUND(G30,3),2)</f>
      </c>
      <c s="36" t="s">
        <v>71</v>
      </c>
      <c>
        <f>(M30*21)/100</f>
      </c>
      <c t="s">
        <v>28</v>
      </c>
    </row>
    <row r="31" spans="1:5" ht="12.75">
      <c r="A31" s="35" t="s">
        <v>56</v>
      </c>
      <c r="E31" s="39" t="s">
        <v>5092</v>
      </c>
    </row>
    <row r="32" spans="1:5" ht="12.75">
      <c r="A32" s="35" t="s">
        <v>57</v>
      </c>
      <c r="E32" s="40" t="s">
        <v>5</v>
      </c>
    </row>
    <row r="33" spans="1:5" ht="12.75">
      <c r="A33" t="s">
        <v>58</v>
      </c>
      <c r="E33" s="39" t="s">
        <v>5</v>
      </c>
    </row>
    <row r="34" spans="1:16" ht="12.75">
      <c r="A34" t="s">
        <v>50</v>
      </c>
      <c s="34" t="s">
        <v>74</v>
      </c>
      <c s="34" t="s">
        <v>5093</v>
      </c>
      <c s="35" t="s">
        <v>5</v>
      </c>
      <c s="6" t="s">
        <v>5094</v>
      </c>
      <c s="36" t="s">
        <v>54</v>
      </c>
      <c s="37">
        <v>1</v>
      </c>
      <c s="36">
        <v>0</v>
      </c>
      <c s="36">
        <f>ROUND(G34*H34,6)</f>
      </c>
      <c r="L34" s="38">
        <v>0</v>
      </c>
      <c s="32">
        <f>ROUND(ROUND(L34,2)*ROUND(G34,3),2)</f>
      </c>
      <c s="36" t="s">
        <v>71</v>
      </c>
      <c>
        <f>(M34*21)/100</f>
      </c>
      <c t="s">
        <v>28</v>
      </c>
    </row>
    <row r="35" spans="1:5" ht="12.75">
      <c r="A35" s="35" t="s">
        <v>56</v>
      </c>
      <c r="E35" s="39" t="s">
        <v>5094</v>
      </c>
    </row>
    <row r="36" spans="1:5" ht="12.75">
      <c r="A36" s="35" t="s">
        <v>57</v>
      </c>
      <c r="E36" s="40" t="s">
        <v>5</v>
      </c>
    </row>
    <row r="37" spans="1:5" ht="12.75">
      <c r="A37" t="s">
        <v>58</v>
      </c>
      <c r="E37" s="39" t="s">
        <v>5</v>
      </c>
    </row>
    <row r="38" spans="1:16" ht="12.75">
      <c r="A38" t="s">
        <v>50</v>
      </c>
      <c s="34" t="s">
        <v>77</v>
      </c>
      <c s="34" t="s">
        <v>5095</v>
      </c>
      <c s="35" t="s">
        <v>5</v>
      </c>
      <c s="6" t="s">
        <v>5096</v>
      </c>
      <c s="36" t="s">
        <v>54</v>
      </c>
      <c s="37">
        <v>1</v>
      </c>
      <c s="36">
        <v>0</v>
      </c>
      <c s="36">
        <f>ROUND(G38*H38,6)</f>
      </c>
      <c r="L38" s="38">
        <v>0</v>
      </c>
      <c s="32">
        <f>ROUND(ROUND(L38,2)*ROUND(G38,3),2)</f>
      </c>
      <c s="36" t="s">
        <v>71</v>
      </c>
      <c>
        <f>(M38*21)/100</f>
      </c>
      <c t="s">
        <v>28</v>
      </c>
    </row>
    <row r="39" spans="1:5" ht="12.75">
      <c r="A39" s="35" t="s">
        <v>56</v>
      </c>
      <c r="E39" s="39" t="s">
        <v>5096</v>
      </c>
    </row>
    <row r="40" spans="1:5" ht="12.75">
      <c r="A40" s="35" t="s">
        <v>57</v>
      </c>
      <c r="E40" s="40" t="s">
        <v>5</v>
      </c>
    </row>
    <row r="41" spans="1:5" ht="12.75">
      <c r="A41" t="s">
        <v>58</v>
      </c>
      <c r="E41" s="39" t="s">
        <v>5</v>
      </c>
    </row>
    <row r="42" spans="1:16" ht="12.75">
      <c r="A42" t="s">
        <v>50</v>
      </c>
      <c s="34" t="s">
        <v>80</v>
      </c>
      <c s="34" t="s">
        <v>5097</v>
      </c>
      <c s="35" t="s">
        <v>5</v>
      </c>
      <c s="6" t="s">
        <v>5098</v>
      </c>
      <c s="36" t="s">
        <v>54</v>
      </c>
      <c s="37">
        <v>1</v>
      </c>
      <c s="36">
        <v>0</v>
      </c>
      <c s="36">
        <f>ROUND(G42*H42,6)</f>
      </c>
      <c r="L42" s="38">
        <v>0</v>
      </c>
      <c s="32">
        <f>ROUND(ROUND(L42,2)*ROUND(G42,3),2)</f>
      </c>
      <c s="36" t="s">
        <v>71</v>
      </c>
      <c>
        <f>(M42*21)/100</f>
      </c>
      <c t="s">
        <v>28</v>
      </c>
    </row>
    <row r="43" spans="1:5" ht="12.75">
      <c r="A43" s="35" t="s">
        <v>56</v>
      </c>
      <c r="E43" s="39" t="s">
        <v>5098</v>
      </c>
    </row>
    <row r="44" spans="1:5" ht="12.75">
      <c r="A44" s="35" t="s">
        <v>57</v>
      </c>
      <c r="E44" s="40" t="s">
        <v>5</v>
      </c>
    </row>
    <row r="45" spans="1:5" ht="12.75">
      <c r="A45" t="s">
        <v>58</v>
      </c>
      <c r="E45" s="39" t="s">
        <v>5</v>
      </c>
    </row>
    <row r="46" spans="1:16" ht="12.75">
      <c r="A46" t="s">
        <v>50</v>
      </c>
      <c s="34" t="s">
        <v>83</v>
      </c>
      <c s="34" t="s">
        <v>5099</v>
      </c>
      <c s="35" t="s">
        <v>5</v>
      </c>
      <c s="6" t="s">
        <v>5100</v>
      </c>
      <c s="36" t="s">
        <v>54</v>
      </c>
      <c s="37">
        <v>1</v>
      </c>
      <c s="36">
        <v>0</v>
      </c>
      <c s="36">
        <f>ROUND(G46*H46,6)</f>
      </c>
      <c r="L46" s="38">
        <v>0</v>
      </c>
      <c s="32">
        <f>ROUND(ROUND(L46,2)*ROUND(G46,3),2)</f>
      </c>
      <c s="36" t="s">
        <v>71</v>
      </c>
      <c>
        <f>(M46*21)/100</f>
      </c>
      <c t="s">
        <v>28</v>
      </c>
    </row>
    <row r="47" spans="1:5" ht="12.75">
      <c r="A47" s="35" t="s">
        <v>56</v>
      </c>
      <c r="E47" s="39" t="s">
        <v>5100</v>
      </c>
    </row>
    <row r="48" spans="1:5" ht="12.75">
      <c r="A48" s="35" t="s">
        <v>57</v>
      </c>
      <c r="E48" s="40" t="s">
        <v>5</v>
      </c>
    </row>
    <row r="49" spans="1:5" ht="12.75">
      <c r="A49" t="s">
        <v>58</v>
      </c>
      <c r="E49" s="39" t="s">
        <v>5</v>
      </c>
    </row>
    <row r="50" spans="1:16" ht="12.75">
      <c r="A50" t="s">
        <v>50</v>
      </c>
      <c s="34" t="s">
        <v>87</v>
      </c>
      <c s="34" t="s">
        <v>5101</v>
      </c>
      <c s="35" t="s">
        <v>5</v>
      </c>
      <c s="6" t="s">
        <v>5102</v>
      </c>
      <c s="36" t="s">
        <v>54</v>
      </c>
      <c s="37">
        <v>1</v>
      </c>
      <c s="36">
        <v>0</v>
      </c>
      <c s="36">
        <f>ROUND(G50*H50,6)</f>
      </c>
      <c r="L50" s="38">
        <v>0</v>
      </c>
      <c s="32">
        <f>ROUND(ROUND(L50,2)*ROUND(G50,3),2)</f>
      </c>
      <c s="36" t="s">
        <v>71</v>
      </c>
      <c>
        <f>(M50*21)/100</f>
      </c>
      <c t="s">
        <v>28</v>
      </c>
    </row>
    <row r="51" spans="1:5" ht="12.75">
      <c r="A51" s="35" t="s">
        <v>56</v>
      </c>
      <c r="E51" s="39" t="s">
        <v>5102</v>
      </c>
    </row>
    <row r="52" spans="1:5" ht="12.75">
      <c r="A52" s="35" t="s">
        <v>57</v>
      </c>
      <c r="E52" s="40" t="s">
        <v>5</v>
      </c>
    </row>
    <row r="53" spans="1:5" ht="12.75">
      <c r="A53" t="s">
        <v>58</v>
      </c>
      <c r="E53" s="39" t="s">
        <v>5</v>
      </c>
    </row>
    <row r="54" spans="1:16" ht="12.75">
      <c r="A54" t="s">
        <v>50</v>
      </c>
      <c s="34" t="s">
        <v>91</v>
      </c>
      <c s="34" t="s">
        <v>5103</v>
      </c>
      <c s="35" t="s">
        <v>5</v>
      </c>
      <c s="6" t="s">
        <v>5104</v>
      </c>
      <c s="36" t="s">
        <v>54</v>
      </c>
      <c s="37">
        <v>1</v>
      </c>
      <c s="36">
        <v>0</v>
      </c>
      <c s="36">
        <f>ROUND(G54*H54,6)</f>
      </c>
      <c r="L54" s="38">
        <v>0</v>
      </c>
      <c s="32">
        <f>ROUND(ROUND(L54,2)*ROUND(G54,3),2)</f>
      </c>
      <c s="36" t="s">
        <v>71</v>
      </c>
      <c>
        <f>(M54*21)/100</f>
      </c>
      <c t="s">
        <v>28</v>
      </c>
    </row>
    <row r="55" spans="1:5" ht="12.75">
      <c r="A55" s="35" t="s">
        <v>56</v>
      </c>
      <c r="E55" s="39" t="s">
        <v>5104</v>
      </c>
    </row>
    <row r="56" spans="1:5" ht="12.75">
      <c r="A56" s="35" t="s">
        <v>57</v>
      </c>
      <c r="E56" s="40" t="s">
        <v>5</v>
      </c>
    </row>
    <row r="57" spans="1:5" ht="12.75">
      <c r="A57" t="s">
        <v>58</v>
      </c>
      <c r="E57" s="39" t="s">
        <v>5</v>
      </c>
    </row>
    <row r="58" spans="1:16" ht="12.75">
      <c r="A58" t="s">
        <v>50</v>
      </c>
      <c s="34" t="s">
        <v>319</v>
      </c>
      <c s="34" t="s">
        <v>5105</v>
      </c>
      <c s="35" t="s">
        <v>5</v>
      </c>
      <c s="6" t="s">
        <v>5106</v>
      </c>
      <c s="36" t="s">
        <v>54</v>
      </c>
      <c s="37">
        <v>1</v>
      </c>
      <c s="36">
        <v>0</v>
      </c>
      <c s="36">
        <f>ROUND(G58*H58,6)</f>
      </c>
      <c r="L58" s="38">
        <v>0</v>
      </c>
      <c s="32">
        <f>ROUND(ROUND(L58,2)*ROUND(G58,3),2)</f>
      </c>
      <c s="36" t="s">
        <v>55</v>
      </c>
      <c>
        <f>(M58*21)/100</f>
      </c>
      <c t="s">
        <v>28</v>
      </c>
    </row>
    <row r="59" spans="1:5" ht="12.75">
      <c r="A59" s="35" t="s">
        <v>56</v>
      </c>
      <c r="E59" s="39" t="s">
        <v>5106</v>
      </c>
    </row>
    <row r="60" spans="1:5" ht="12.75">
      <c r="A60" s="35" t="s">
        <v>57</v>
      </c>
      <c r="E60" s="40" t="s">
        <v>5</v>
      </c>
    </row>
    <row r="61" spans="1:5" ht="12.75">
      <c r="A61" t="s">
        <v>58</v>
      </c>
      <c r="E61" s="39" t="s">
        <v>5</v>
      </c>
    </row>
    <row r="62" spans="1:16" ht="12.75">
      <c r="A62" t="s">
        <v>50</v>
      </c>
      <c s="34" t="s">
        <v>323</v>
      </c>
      <c s="34" t="s">
        <v>5107</v>
      </c>
      <c s="35" t="s">
        <v>5</v>
      </c>
      <c s="6" t="s">
        <v>5108</v>
      </c>
      <c s="36" t="s">
        <v>54</v>
      </c>
      <c s="37">
        <v>1</v>
      </c>
      <c s="36">
        <v>0</v>
      </c>
      <c s="36">
        <f>ROUND(G62*H62,6)</f>
      </c>
      <c r="L62" s="38">
        <v>0</v>
      </c>
      <c s="32">
        <f>ROUND(ROUND(L62,2)*ROUND(G62,3),2)</f>
      </c>
      <c s="36" t="s">
        <v>71</v>
      </c>
      <c>
        <f>(M62*21)/100</f>
      </c>
      <c t="s">
        <v>28</v>
      </c>
    </row>
    <row r="63" spans="1:5" ht="12.75">
      <c r="A63" s="35" t="s">
        <v>56</v>
      </c>
      <c r="E63" s="39" t="s">
        <v>5108</v>
      </c>
    </row>
    <row r="64" spans="1:5" ht="12.75">
      <c r="A64" s="35" t="s">
        <v>57</v>
      </c>
      <c r="E64" s="40" t="s">
        <v>5</v>
      </c>
    </row>
    <row r="65" spans="1:5" ht="12.75">
      <c r="A65" t="s">
        <v>58</v>
      </c>
      <c r="E65" s="39" t="s">
        <v>5</v>
      </c>
    </row>
    <row r="66" spans="1:16" ht="12.75">
      <c r="A66" t="s">
        <v>50</v>
      </c>
      <c s="34" t="s">
        <v>327</v>
      </c>
      <c s="34" t="s">
        <v>5109</v>
      </c>
      <c s="35" t="s">
        <v>5</v>
      </c>
      <c s="6" t="s">
        <v>5110</v>
      </c>
      <c s="36" t="s">
        <v>54</v>
      </c>
      <c s="37">
        <v>1</v>
      </c>
      <c s="36">
        <v>0</v>
      </c>
      <c s="36">
        <f>ROUND(G66*H66,6)</f>
      </c>
      <c r="L66" s="38">
        <v>0</v>
      </c>
      <c s="32">
        <f>ROUND(ROUND(L66,2)*ROUND(G66,3),2)</f>
      </c>
      <c s="36" t="s">
        <v>55</v>
      </c>
      <c>
        <f>(M66*21)/100</f>
      </c>
      <c t="s">
        <v>28</v>
      </c>
    </row>
    <row r="67" spans="1:5" ht="12.75">
      <c r="A67" s="35" t="s">
        <v>56</v>
      </c>
      <c r="E67" s="39" t="s">
        <v>5110</v>
      </c>
    </row>
    <row r="68" spans="1:5" ht="12.75">
      <c r="A68" s="35" t="s">
        <v>57</v>
      </c>
      <c r="E68" s="40" t="s">
        <v>5</v>
      </c>
    </row>
    <row r="69" spans="1:5" ht="12.75">
      <c r="A69" t="s">
        <v>58</v>
      </c>
      <c r="E69" s="39" t="s">
        <v>5</v>
      </c>
    </row>
    <row r="70" spans="1:16" ht="12.75">
      <c r="A70" t="s">
        <v>50</v>
      </c>
      <c s="34" t="s">
        <v>332</v>
      </c>
      <c s="34" t="s">
        <v>5111</v>
      </c>
      <c s="35" t="s">
        <v>5</v>
      </c>
      <c s="6" t="s">
        <v>5112</v>
      </c>
      <c s="36" t="s">
        <v>54</v>
      </c>
      <c s="37">
        <v>1</v>
      </c>
      <c s="36">
        <v>0</v>
      </c>
      <c s="36">
        <f>ROUND(G70*H70,6)</f>
      </c>
      <c r="L70" s="38">
        <v>0</v>
      </c>
      <c s="32">
        <f>ROUND(ROUND(L70,2)*ROUND(G70,3),2)</f>
      </c>
      <c s="36" t="s">
        <v>55</v>
      </c>
      <c>
        <f>(M70*21)/100</f>
      </c>
      <c t="s">
        <v>28</v>
      </c>
    </row>
    <row r="71" spans="1:5" ht="12.75">
      <c r="A71" s="35" t="s">
        <v>56</v>
      </c>
      <c r="E71" s="39" t="s">
        <v>5112</v>
      </c>
    </row>
    <row r="72" spans="1:5" ht="12.75">
      <c r="A72" s="35" t="s">
        <v>57</v>
      </c>
      <c r="E72" s="40" t="s">
        <v>5</v>
      </c>
    </row>
    <row r="73" spans="1:5" ht="12.75">
      <c r="A73" t="s">
        <v>58</v>
      </c>
      <c r="E73" s="39" t="s">
        <v>5</v>
      </c>
    </row>
    <row r="74" spans="1:16" ht="12.75">
      <c r="A74" t="s">
        <v>50</v>
      </c>
      <c s="34" t="s">
        <v>336</v>
      </c>
      <c s="34" t="s">
        <v>5113</v>
      </c>
      <c s="35" t="s">
        <v>5</v>
      </c>
      <c s="6" t="s">
        <v>5114</v>
      </c>
      <c s="36" t="s">
        <v>54</v>
      </c>
      <c s="37">
        <v>1</v>
      </c>
      <c s="36">
        <v>0</v>
      </c>
      <c s="36">
        <f>ROUND(G74*H74,6)</f>
      </c>
      <c r="L74" s="38">
        <v>0</v>
      </c>
      <c s="32">
        <f>ROUND(ROUND(L74,2)*ROUND(G74,3),2)</f>
      </c>
      <c s="36" t="s">
        <v>55</v>
      </c>
      <c>
        <f>(M74*21)/100</f>
      </c>
      <c t="s">
        <v>28</v>
      </c>
    </row>
    <row r="75" spans="1:5" ht="12.75">
      <c r="A75" s="35" t="s">
        <v>56</v>
      </c>
      <c r="E75" s="39" t="s">
        <v>5114</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46</v>
      </c>
      <c r="E8" s="30" t="s">
        <v>17</v>
      </c>
      <c r="J8" s="29">
        <f>0+J9+J26</f>
      </c>
      <c s="29">
        <f>0+K9+K26</f>
      </c>
      <c s="29">
        <f>0+L9+L26</f>
      </c>
      <c s="29">
        <f>0+M9+M26</f>
      </c>
    </row>
    <row r="9" spans="1:13" ht="12.75">
      <c r="A9" t="s">
        <v>47</v>
      </c>
      <c r="C9" s="31" t="s">
        <v>48</v>
      </c>
      <c r="E9" s="33" t="s">
        <v>49</v>
      </c>
      <c r="J9" s="32">
        <f>0</f>
      </c>
      <c s="32">
        <f>0</f>
      </c>
      <c s="32">
        <f>0+L10+L14+L18+L22</f>
      </c>
      <c s="32">
        <f>0+M10+M14+M18+M22</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25.5">
      <c r="A18" t="s">
        <v>50</v>
      </c>
      <c s="34" t="s">
        <v>26</v>
      </c>
      <c s="34" t="s">
        <v>61</v>
      </c>
      <c s="35" t="s">
        <v>5</v>
      </c>
      <c s="6" t="s">
        <v>62</v>
      </c>
      <c s="36" t="s">
        <v>54</v>
      </c>
      <c s="37">
        <v>1</v>
      </c>
      <c s="36">
        <v>0</v>
      </c>
      <c s="36">
        <f>ROUND(G18*H18,6)</f>
      </c>
      <c r="L18" s="38">
        <v>0</v>
      </c>
      <c s="32">
        <f>ROUND(ROUND(L18,2)*ROUND(G18,3),2)</f>
      </c>
      <c s="36" t="s">
        <v>55</v>
      </c>
      <c>
        <f>(M18*21)/100</f>
      </c>
      <c t="s">
        <v>28</v>
      </c>
    </row>
    <row r="19" spans="1:5" ht="25.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1</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3" ht="12.75">
      <c r="A26" t="s">
        <v>47</v>
      </c>
      <c r="C26" s="31" t="s">
        <v>66</v>
      </c>
      <c r="E26" s="33" t="s">
        <v>67</v>
      </c>
      <c r="J26" s="32">
        <f>0</f>
      </c>
      <c s="32">
        <f>0</f>
      </c>
      <c s="32">
        <f>0+L27+L31+L35+L39+L43+L47+L51+L55</f>
      </c>
      <c s="32">
        <f>0+M27+M31+M35+M39+M43+M47+M51+M55</f>
      </c>
    </row>
    <row r="27" spans="1:16" ht="12.75">
      <c r="A27" t="s">
        <v>50</v>
      </c>
      <c s="34" t="s">
        <v>68</v>
      </c>
      <c s="34" t="s">
        <v>69</v>
      </c>
      <c s="35" t="s">
        <v>5</v>
      </c>
      <c s="6" t="s">
        <v>70</v>
      </c>
      <c s="36" t="s">
        <v>54</v>
      </c>
      <c s="37">
        <v>1</v>
      </c>
      <c s="36">
        <v>0</v>
      </c>
      <c s="36">
        <f>ROUND(G27*H27,6)</f>
      </c>
      <c r="L27" s="38">
        <v>0</v>
      </c>
      <c s="32">
        <f>ROUND(ROUND(L27,2)*ROUND(G27,3),2)</f>
      </c>
      <c s="36" t="s">
        <v>71</v>
      </c>
      <c>
        <f>(M27*21)/100</f>
      </c>
      <c t="s">
        <v>28</v>
      </c>
    </row>
    <row r="28" spans="1:5" ht="12.75">
      <c r="A28" s="35" t="s">
        <v>56</v>
      </c>
      <c r="E28" s="39" t="s">
        <v>70</v>
      </c>
    </row>
    <row r="29" spans="1:5" ht="12.75">
      <c r="A29" s="35" t="s">
        <v>57</v>
      </c>
      <c r="E29" s="40" t="s">
        <v>5</v>
      </c>
    </row>
    <row r="30" spans="1:5" ht="12.75">
      <c r="A30" t="s">
        <v>58</v>
      </c>
      <c r="E30" s="39" t="s">
        <v>5</v>
      </c>
    </row>
    <row r="31" spans="1:16" ht="12.75">
      <c r="A31" t="s">
        <v>50</v>
      </c>
      <c s="34" t="s">
        <v>27</v>
      </c>
      <c s="34" t="s">
        <v>72</v>
      </c>
      <c s="35" t="s">
        <v>5</v>
      </c>
      <c s="6" t="s">
        <v>73</v>
      </c>
      <c s="36" t="s">
        <v>54</v>
      </c>
      <c s="37">
        <v>1</v>
      </c>
      <c s="36">
        <v>0</v>
      </c>
      <c s="36">
        <f>ROUND(G31*H31,6)</f>
      </c>
      <c r="L31" s="38">
        <v>0</v>
      </c>
      <c s="32">
        <f>ROUND(ROUND(L31,2)*ROUND(G31,3),2)</f>
      </c>
      <c s="36" t="s">
        <v>71</v>
      </c>
      <c>
        <f>(M31*21)/100</f>
      </c>
      <c t="s">
        <v>28</v>
      </c>
    </row>
    <row r="32" spans="1:5" ht="12.75">
      <c r="A32" s="35" t="s">
        <v>56</v>
      </c>
      <c r="E32" s="39" t="s">
        <v>73</v>
      </c>
    </row>
    <row r="33" spans="1:5" ht="12.75">
      <c r="A33" s="35" t="s">
        <v>57</v>
      </c>
      <c r="E33" s="40" t="s">
        <v>5</v>
      </c>
    </row>
    <row r="34" spans="1:5" ht="12.75">
      <c r="A34" t="s">
        <v>58</v>
      </c>
      <c r="E34" s="39" t="s">
        <v>5</v>
      </c>
    </row>
    <row r="35" spans="1:16" ht="12.75">
      <c r="A35" t="s">
        <v>50</v>
      </c>
      <c s="34" t="s">
        <v>74</v>
      </c>
      <c s="34" t="s">
        <v>75</v>
      </c>
      <c s="35" t="s">
        <v>5</v>
      </c>
      <c s="6" t="s">
        <v>76</v>
      </c>
      <c s="36" t="s">
        <v>54</v>
      </c>
      <c s="37">
        <v>1</v>
      </c>
      <c s="36">
        <v>0</v>
      </c>
      <c s="36">
        <f>ROUND(G35*H35,6)</f>
      </c>
      <c r="L35" s="38">
        <v>0</v>
      </c>
      <c s="32">
        <f>ROUND(ROUND(L35,2)*ROUND(G35,3),2)</f>
      </c>
      <c s="36" t="s">
        <v>71</v>
      </c>
      <c>
        <f>(M35*21)/100</f>
      </c>
      <c t="s">
        <v>28</v>
      </c>
    </row>
    <row r="36" spans="1:5" ht="12.75">
      <c r="A36" s="35" t="s">
        <v>56</v>
      </c>
      <c r="E36" s="39" t="s">
        <v>76</v>
      </c>
    </row>
    <row r="37" spans="1:5" ht="12.75">
      <c r="A37" s="35" t="s">
        <v>57</v>
      </c>
      <c r="E37" s="40" t="s">
        <v>5</v>
      </c>
    </row>
    <row r="38" spans="1:5" ht="12.75">
      <c r="A38" t="s">
        <v>58</v>
      </c>
      <c r="E38" s="39" t="s">
        <v>5</v>
      </c>
    </row>
    <row r="39" spans="1:16" ht="12.75">
      <c r="A39" t="s">
        <v>50</v>
      </c>
      <c s="34" t="s">
        <v>77</v>
      </c>
      <c s="34" t="s">
        <v>78</v>
      </c>
      <c s="35" t="s">
        <v>5</v>
      </c>
      <c s="6" t="s">
        <v>79</v>
      </c>
      <c s="36" t="s">
        <v>54</v>
      </c>
      <c s="37">
        <v>1</v>
      </c>
      <c s="36">
        <v>0</v>
      </c>
      <c s="36">
        <f>ROUND(G39*H39,6)</f>
      </c>
      <c r="L39" s="38">
        <v>0</v>
      </c>
      <c s="32">
        <f>ROUND(ROUND(L39,2)*ROUND(G39,3),2)</f>
      </c>
      <c s="36" t="s">
        <v>71</v>
      </c>
      <c>
        <f>(M39*21)/100</f>
      </c>
      <c t="s">
        <v>28</v>
      </c>
    </row>
    <row r="40" spans="1:5" ht="12.75">
      <c r="A40" s="35" t="s">
        <v>56</v>
      </c>
      <c r="E40" s="39" t="s">
        <v>79</v>
      </c>
    </row>
    <row r="41" spans="1:5" ht="12.75">
      <c r="A41" s="35" t="s">
        <v>57</v>
      </c>
      <c r="E41" s="40" t="s">
        <v>5</v>
      </c>
    </row>
    <row r="42" spans="1:5" ht="12.75">
      <c r="A42" t="s">
        <v>58</v>
      </c>
      <c r="E42" s="39" t="s">
        <v>5</v>
      </c>
    </row>
    <row r="43" spans="1:16" ht="12.75">
      <c r="A43" t="s">
        <v>50</v>
      </c>
      <c s="34" t="s">
        <v>80</v>
      </c>
      <c s="34" t="s">
        <v>81</v>
      </c>
      <c s="35" t="s">
        <v>5</v>
      </c>
      <c s="6" t="s">
        <v>82</v>
      </c>
      <c s="36" t="s">
        <v>54</v>
      </c>
      <c s="37">
        <v>1</v>
      </c>
      <c s="36">
        <v>0</v>
      </c>
      <c s="36">
        <f>ROUND(G43*H43,6)</f>
      </c>
      <c r="L43" s="38">
        <v>0</v>
      </c>
      <c s="32">
        <f>ROUND(ROUND(L43,2)*ROUND(G43,3),2)</f>
      </c>
      <c s="36" t="s">
        <v>55</v>
      </c>
      <c>
        <f>(M43*21)/100</f>
      </c>
      <c t="s">
        <v>28</v>
      </c>
    </row>
    <row r="44" spans="1:5" ht="12.75">
      <c r="A44" s="35" t="s">
        <v>56</v>
      </c>
      <c r="E44" s="39" t="s">
        <v>82</v>
      </c>
    </row>
    <row r="45" spans="1:5" ht="12.75">
      <c r="A45" s="35" t="s">
        <v>57</v>
      </c>
      <c r="E45" s="40" t="s">
        <v>5</v>
      </c>
    </row>
    <row r="46" spans="1:5" ht="12.75">
      <c r="A46" t="s">
        <v>58</v>
      </c>
      <c r="E46" s="39" t="s">
        <v>5</v>
      </c>
    </row>
    <row r="47" spans="1:16" ht="12.75">
      <c r="A47" t="s">
        <v>50</v>
      </c>
      <c s="34" t="s">
        <v>83</v>
      </c>
      <c s="34" t="s">
        <v>84</v>
      </c>
      <c s="35" t="s">
        <v>5</v>
      </c>
      <c s="6" t="s">
        <v>85</v>
      </c>
      <c s="36" t="s">
        <v>54</v>
      </c>
      <c s="37">
        <v>1</v>
      </c>
      <c s="36">
        <v>0</v>
      </c>
      <c s="36">
        <f>ROUND(G47*H47,6)</f>
      </c>
      <c r="L47" s="38">
        <v>0</v>
      </c>
      <c s="32">
        <f>ROUND(ROUND(L47,2)*ROUND(G47,3),2)</f>
      </c>
      <c s="36" t="s">
        <v>55</v>
      </c>
      <c>
        <f>(M47*21)/100</f>
      </c>
      <c t="s">
        <v>28</v>
      </c>
    </row>
    <row r="48" spans="1:5" ht="12.75">
      <c r="A48" s="35" t="s">
        <v>56</v>
      </c>
      <c r="E48" s="39" t="s">
        <v>85</v>
      </c>
    </row>
    <row r="49" spans="1:5" ht="12.75">
      <c r="A49" s="35" t="s">
        <v>57</v>
      </c>
      <c r="E49" s="40" t="s">
        <v>5</v>
      </c>
    </row>
    <row r="50" spans="1:5" ht="89.25">
      <c r="A50" t="s">
        <v>58</v>
      </c>
      <c r="E50" s="39" t="s">
        <v>86</v>
      </c>
    </row>
    <row r="51" spans="1:16" ht="12.75">
      <c r="A51" t="s">
        <v>50</v>
      </c>
      <c s="34" t="s">
        <v>87</v>
      </c>
      <c s="34" t="s">
        <v>88</v>
      </c>
      <c s="35" t="s">
        <v>5</v>
      </c>
      <c s="6" t="s">
        <v>89</v>
      </c>
      <c s="36" t="s">
        <v>54</v>
      </c>
      <c s="37">
        <v>1</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76.5">
      <c r="A54" t="s">
        <v>58</v>
      </c>
      <c r="E54" s="39" t="s">
        <v>90</v>
      </c>
    </row>
    <row r="55" spans="1:16" ht="12.75">
      <c r="A55" t="s">
        <v>50</v>
      </c>
      <c s="34" t="s">
        <v>91</v>
      </c>
      <c s="34" t="s">
        <v>92</v>
      </c>
      <c s="35" t="s">
        <v>5</v>
      </c>
      <c s="6" t="s">
        <v>93</v>
      </c>
      <c s="36" t="s">
        <v>54</v>
      </c>
      <c s="37">
        <v>1</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COUNTIFS(L8:L394,"=0",A8:A394,"P")+COUNTIFS(L8:L394,"",A8:A394,"P")+SUM(Q8:Q394)</f>
      </c>
    </row>
    <row r="8" spans="1:13" ht="12.75">
      <c r="A8" t="s">
        <v>45</v>
      </c>
      <c r="C8" s="28" t="s">
        <v>98</v>
      </c>
      <c r="E8" s="30" t="s">
        <v>97</v>
      </c>
      <c r="J8" s="29">
        <f>0+J9+J50+J55+J60+J77+J86+J107+J128+J165+J170+J175+J180+J185+J190+J195+J200+J377</f>
      </c>
      <c s="29">
        <f>0+K9+K50+K55+K60+K77+K86+K107+K128+K165+K170+K175+K180+K185+K190+K195+K200+K377</f>
      </c>
      <c s="29">
        <f>0+L9+L50+L55+L60+L77+L86+L107+L128+L165+L170+L175+L180+L185+L190+L195+L200+L377</f>
      </c>
      <c s="29">
        <f>0+M9+M50+M55+M60+M77+M86+M107+M128+M165+M170+M175+M180+M185+M190+M195+M200+M377</f>
      </c>
    </row>
    <row r="9" spans="1:13" ht="12.75">
      <c r="A9" t="s">
        <v>47</v>
      </c>
      <c r="C9" s="31" t="s">
        <v>51</v>
      </c>
      <c r="E9" s="33" t="s">
        <v>99</v>
      </c>
      <c r="J9" s="32">
        <f>0</f>
      </c>
      <c s="32">
        <f>0</f>
      </c>
      <c s="32">
        <f>0+L10+L14+L18+L22+L26+L30+L34+L38+L42+L46</f>
      </c>
      <c s="32">
        <f>0+M10+M14+M18+M22+M26+M30+M34+M38+M42+M46</f>
      </c>
    </row>
    <row r="10" spans="1:16" ht="25.5">
      <c r="A10" t="s">
        <v>50</v>
      </c>
      <c s="34" t="s">
        <v>51</v>
      </c>
      <c s="34" t="s">
        <v>100</v>
      </c>
      <c s="35" t="s">
        <v>5</v>
      </c>
      <c s="6" t="s">
        <v>101</v>
      </c>
      <c s="36" t="s">
        <v>102</v>
      </c>
      <c s="37">
        <v>257.85</v>
      </c>
      <c s="36">
        <v>0</v>
      </c>
      <c s="36">
        <f>ROUND(G10*H10,6)</f>
      </c>
      <c r="L10" s="38">
        <v>0</v>
      </c>
      <c s="32">
        <f>ROUND(ROUND(L10,2)*ROUND(G10,3),2)</f>
      </c>
      <c s="36" t="s">
        <v>103</v>
      </c>
      <c>
        <f>(M10*21)/100</f>
      </c>
      <c t="s">
        <v>28</v>
      </c>
    </row>
    <row r="11" spans="1:5" ht="38.25">
      <c r="A11" s="35" t="s">
        <v>56</v>
      </c>
      <c r="E11" s="39" t="s">
        <v>104</v>
      </c>
    </row>
    <row r="12" spans="1:5" ht="51">
      <c r="A12" s="35" t="s">
        <v>57</v>
      </c>
      <c r="E12" s="42" t="s">
        <v>105</v>
      </c>
    </row>
    <row r="13" spans="1:5" ht="306">
      <c r="A13" t="s">
        <v>58</v>
      </c>
      <c r="E13" s="39" t="s">
        <v>106</v>
      </c>
    </row>
    <row r="14" spans="1:16" ht="25.5">
      <c r="A14" t="s">
        <v>50</v>
      </c>
      <c s="34" t="s">
        <v>28</v>
      </c>
      <c s="34" t="s">
        <v>107</v>
      </c>
      <c s="35" t="s">
        <v>5</v>
      </c>
      <c s="6" t="s">
        <v>108</v>
      </c>
      <c s="36" t="s">
        <v>109</v>
      </c>
      <c s="37">
        <v>20.037</v>
      </c>
      <c s="36">
        <v>0</v>
      </c>
      <c s="36">
        <f>ROUND(G14*H14,6)</f>
      </c>
      <c r="L14" s="38">
        <v>0</v>
      </c>
      <c s="32">
        <f>ROUND(ROUND(L14,2)*ROUND(G14,3),2)</f>
      </c>
      <c s="36" t="s">
        <v>103</v>
      </c>
      <c>
        <f>(M14*21)/100</f>
      </c>
      <c t="s">
        <v>28</v>
      </c>
    </row>
    <row r="15" spans="1:5" ht="25.5">
      <c r="A15" s="35" t="s">
        <v>56</v>
      </c>
      <c r="E15" s="39" t="s">
        <v>108</v>
      </c>
    </row>
    <row r="16" spans="1:5" ht="51">
      <c r="A16" s="35" t="s">
        <v>57</v>
      </c>
      <c r="E16" s="42" t="s">
        <v>110</v>
      </c>
    </row>
    <row r="17" spans="1:5" ht="25.5">
      <c r="A17" t="s">
        <v>58</v>
      </c>
      <c r="E17" s="39" t="s">
        <v>111</v>
      </c>
    </row>
    <row r="18" spans="1:16" ht="25.5">
      <c r="A18" t="s">
        <v>50</v>
      </c>
      <c s="34" t="s">
        <v>26</v>
      </c>
      <c s="34" t="s">
        <v>112</v>
      </c>
      <c s="35" t="s">
        <v>5</v>
      </c>
      <c s="6" t="s">
        <v>113</v>
      </c>
      <c s="36" t="s">
        <v>109</v>
      </c>
      <c s="37">
        <v>621.353</v>
      </c>
      <c s="36">
        <v>0</v>
      </c>
      <c s="36">
        <f>ROUND(G18*H18,6)</f>
      </c>
      <c r="L18" s="38">
        <v>0</v>
      </c>
      <c s="32">
        <f>ROUND(ROUND(L18,2)*ROUND(G18,3),2)</f>
      </c>
      <c s="36" t="s">
        <v>103</v>
      </c>
      <c>
        <f>(M18*21)/100</f>
      </c>
      <c t="s">
        <v>28</v>
      </c>
    </row>
    <row r="19" spans="1:5" ht="25.5">
      <c r="A19" s="35" t="s">
        <v>56</v>
      </c>
      <c r="E19" s="39" t="s">
        <v>113</v>
      </c>
    </row>
    <row r="20" spans="1:5" ht="114.75">
      <c r="A20" s="35" t="s">
        <v>57</v>
      </c>
      <c r="E20" s="42" t="s">
        <v>114</v>
      </c>
    </row>
    <row r="21" spans="1:5" ht="76.5">
      <c r="A21" t="s">
        <v>58</v>
      </c>
      <c r="E21" s="39" t="s">
        <v>115</v>
      </c>
    </row>
    <row r="22" spans="1:16" ht="12.75">
      <c r="A22" t="s">
        <v>50</v>
      </c>
      <c s="34" t="s">
        <v>63</v>
      </c>
      <c s="34" t="s">
        <v>116</v>
      </c>
      <c s="35" t="s">
        <v>5</v>
      </c>
      <c s="6" t="s">
        <v>117</v>
      </c>
      <c s="36" t="s">
        <v>109</v>
      </c>
      <c s="37">
        <v>180.038</v>
      </c>
      <c s="36">
        <v>0</v>
      </c>
      <c s="36">
        <f>ROUND(G22*H22,6)</f>
      </c>
      <c r="L22" s="38">
        <v>0</v>
      </c>
      <c s="32">
        <f>ROUND(ROUND(L22,2)*ROUND(G22,3),2)</f>
      </c>
      <c s="36" t="s">
        <v>103</v>
      </c>
      <c>
        <f>(M22*21)/100</f>
      </c>
      <c t="s">
        <v>28</v>
      </c>
    </row>
    <row r="23" spans="1:5" ht="12.75">
      <c r="A23" s="35" t="s">
        <v>56</v>
      </c>
      <c r="E23" s="39" t="s">
        <v>117</v>
      </c>
    </row>
    <row r="24" spans="1:5" ht="12.75">
      <c r="A24" s="35" t="s">
        <v>57</v>
      </c>
      <c r="E24" s="40" t="s">
        <v>5</v>
      </c>
    </row>
    <row r="25" spans="1:5" ht="38.25">
      <c r="A25" t="s">
        <v>58</v>
      </c>
      <c r="E25" s="39" t="s">
        <v>118</v>
      </c>
    </row>
    <row r="26" spans="1:16" ht="38.25">
      <c r="A26" t="s">
        <v>50</v>
      </c>
      <c s="34" t="s">
        <v>68</v>
      </c>
      <c s="34" t="s">
        <v>119</v>
      </c>
      <c s="35" t="s">
        <v>5</v>
      </c>
      <c s="6" t="s">
        <v>120</v>
      </c>
      <c s="36" t="s">
        <v>109</v>
      </c>
      <c s="37">
        <v>821.428</v>
      </c>
      <c s="36">
        <v>0</v>
      </c>
      <c s="36">
        <f>ROUND(G26*H26,6)</f>
      </c>
      <c r="L26" s="38">
        <v>0</v>
      </c>
      <c s="32">
        <f>ROUND(ROUND(L26,2)*ROUND(G26,3),2)</f>
      </c>
      <c s="36" t="s">
        <v>103</v>
      </c>
      <c>
        <f>(M26*21)/100</f>
      </c>
      <c t="s">
        <v>28</v>
      </c>
    </row>
    <row r="27" spans="1:5" ht="38.25">
      <c r="A27" s="35" t="s">
        <v>56</v>
      </c>
      <c r="E27" s="39" t="s">
        <v>121</v>
      </c>
    </row>
    <row r="28" spans="1:5" ht="51">
      <c r="A28" s="35" t="s">
        <v>57</v>
      </c>
      <c r="E28" s="40" t="s">
        <v>122</v>
      </c>
    </row>
    <row r="29" spans="1:5" ht="12.75">
      <c r="A29" t="s">
        <v>58</v>
      </c>
      <c r="E29" s="39" t="s">
        <v>5</v>
      </c>
    </row>
    <row r="30" spans="1:16" ht="38.25">
      <c r="A30" t="s">
        <v>50</v>
      </c>
      <c s="34" t="s">
        <v>27</v>
      </c>
      <c s="34" t="s">
        <v>123</v>
      </c>
      <c s="35" t="s">
        <v>5</v>
      </c>
      <c s="6" t="s">
        <v>124</v>
      </c>
      <c s="36" t="s">
        <v>109</v>
      </c>
      <c s="37">
        <v>3285.712</v>
      </c>
      <c s="36">
        <v>0</v>
      </c>
      <c s="36">
        <f>ROUND(G30*H30,6)</f>
      </c>
      <c r="L30" s="38">
        <v>0</v>
      </c>
      <c s="32">
        <f>ROUND(ROUND(L30,2)*ROUND(G30,3),2)</f>
      </c>
      <c s="36" t="s">
        <v>103</v>
      </c>
      <c>
        <f>(M30*21)/100</f>
      </c>
      <c t="s">
        <v>28</v>
      </c>
    </row>
    <row r="31" spans="1:5" ht="38.25">
      <c r="A31" s="35" t="s">
        <v>56</v>
      </c>
      <c r="E31" s="39" t="s">
        <v>125</v>
      </c>
    </row>
    <row r="32" spans="1:5" ht="12.75">
      <c r="A32" s="35" t="s">
        <v>57</v>
      </c>
      <c r="E32" s="40" t="s">
        <v>5</v>
      </c>
    </row>
    <row r="33" spans="1:5" ht="12.75">
      <c r="A33" t="s">
        <v>58</v>
      </c>
      <c r="E33" s="39" t="s">
        <v>5</v>
      </c>
    </row>
    <row r="34" spans="1:16" ht="38.25">
      <c r="A34" t="s">
        <v>50</v>
      </c>
      <c s="34" t="s">
        <v>74</v>
      </c>
      <c s="34" t="s">
        <v>126</v>
      </c>
      <c s="35" t="s">
        <v>5</v>
      </c>
      <c s="6" t="s">
        <v>127</v>
      </c>
      <c s="36" t="s">
        <v>109</v>
      </c>
      <c s="37">
        <v>821.428</v>
      </c>
      <c s="36">
        <v>0</v>
      </c>
      <c s="36">
        <f>ROUND(G34*H34,6)</f>
      </c>
      <c r="L34" s="38">
        <v>0</v>
      </c>
      <c s="32">
        <f>ROUND(ROUND(L34,2)*ROUND(G34,3),2)</f>
      </c>
      <c s="36" t="s">
        <v>103</v>
      </c>
      <c>
        <f>(M34*21)/100</f>
      </c>
      <c t="s">
        <v>28</v>
      </c>
    </row>
    <row r="35" spans="1:5" ht="38.25">
      <c r="A35" s="35" t="s">
        <v>56</v>
      </c>
      <c r="E35" s="39" t="s">
        <v>128</v>
      </c>
    </row>
    <row r="36" spans="1:5" ht="12.75">
      <c r="A36" s="35" t="s">
        <v>57</v>
      </c>
      <c r="E36" s="40" t="s">
        <v>5</v>
      </c>
    </row>
    <row r="37" spans="1:5" ht="63.75">
      <c r="A37" t="s">
        <v>58</v>
      </c>
      <c r="E37" s="39" t="s">
        <v>129</v>
      </c>
    </row>
    <row r="38" spans="1:16" ht="38.25">
      <c r="A38" t="s">
        <v>50</v>
      </c>
      <c s="34" t="s">
        <v>77</v>
      </c>
      <c s="34" t="s">
        <v>130</v>
      </c>
      <c s="35" t="s">
        <v>5</v>
      </c>
      <c s="6" t="s">
        <v>127</v>
      </c>
      <c s="36" t="s">
        <v>109</v>
      </c>
      <c s="37">
        <v>6571.424</v>
      </c>
      <c s="36">
        <v>0</v>
      </c>
      <c s="36">
        <f>ROUND(G38*H38,6)</f>
      </c>
      <c r="L38" s="38">
        <v>0</v>
      </c>
      <c s="32">
        <f>ROUND(ROUND(L38,2)*ROUND(G38,3),2)</f>
      </c>
      <c s="36" t="s">
        <v>103</v>
      </c>
      <c>
        <f>(M38*21)/100</f>
      </c>
      <c t="s">
        <v>28</v>
      </c>
    </row>
    <row r="39" spans="1:5" ht="51">
      <c r="A39" s="35" t="s">
        <v>56</v>
      </c>
      <c r="E39" s="39" t="s">
        <v>131</v>
      </c>
    </row>
    <row r="40" spans="1:5" ht="12.75">
      <c r="A40" s="35" t="s">
        <v>57</v>
      </c>
      <c r="E40" s="40" t="s">
        <v>5</v>
      </c>
    </row>
    <row r="41" spans="1:5" ht="63.75">
      <c r="A41" t="s">
        <v>58</v>
      </c>
      <c r="E41" s="39" t="s">
        <v>129</v>
      </c>
    </row>
    <row r="42" spans="1:16" ht="25.5">
      <c r="A42" t="s">
        <v>50</v>
      </c>
      <c s="34" t="s">
        <v>80</v>
      </c>
      <c s="34" t="s">
        <v>132</v>
      </c>
      <c s="35" t="s">
        <v>5</v>
      </c>
      <c s="6" t="s">
        <v>133</v>
      </c>
      <c s="36" t="s">
        <v>134</v>
      </c>
      <c s="37">
        <v>1314.285</v>
      </c>
      <c s="36">
        <v>0</v>
      </c>
      <c s="36">
        <f>ROUND(G42*H42,6)</f>
      </c>
      <c r="L42" s="38">
        <v>0</v>
      </c>
      <c s="32">
        <f>ROUND(ROUND(L42,2)*ROUND(G42,3),2)</f>
      </c>
      <c s="36" t="s">
        <v>103</v>
      </c>
      <c>
        <f>(M42*21)/100</f>
      </c>
      <c t="s">
        <v>28</v>
      </c>
    </row>
    <row r="43" spans="1:5" ht="25.5">
      <c r="A43" s="35" t="s">
        <v>56</v>
      </c>
      <c r="E43" s="39" t="s">
        <v>133</v>
      </c>
    </row>
    <row r="44" spans="1:5" ht="12.75">
      <c r="A44" s="35" t="s">
        <v>57</v>
      </c>
      <c r="E44" s="40" t="s">
        <v>5</v>
      </c>
    </row>
    <row r="45" spans="1:5" ht="38.25">
      <c r="A45" t="s">
        <v>58</v>
      </c>
      <c r="E45" s="39" t="s">
        <v>135</v>
      </c>
    </row>
    <row r="46" spans="1:16" ht="25.5">
      <c r="A46" t="s">
        <v>50</v>
      </c>
      <c s="34" t="s">
        <v>83</v>
      </c>
      <c s="34" t="s">
        <v>136</v>
      </c>
      <c s="35" t="s">
        <v>5</v>
      </c>
      <c s="6" t="s">
        <v>137</v>
      </c>
      <c s="36" t="s">
        <v>109</v>
      </c>
      <c s="37">
        <v>821.428</v>
      </c>
      <c s="36">
        <v>0</v>
      </c>
      <c s="36">
        <f>ROUND(G46*H46,6)</f>
      </c>
      <c r="L46" s="38">
        <v>0</v>
      </c>
      <c s="32">
        <f>ROUND(ROUND(L46,2)*ROUND(G46,3),2)</f>
      </c>
      <c s="36" t="s">
        <v>103</v>
      </c>
      <c>
        <f>(M46*21)/100</f>
      </c>
      <c t="s">
        <v>28</v>
      </c>
    </row>
    <row r="47" spans="1:5" ht="25.5">
      <c r="A47" s="35" t="s">
        <v>56</v>
      </c>
      <c r="E47" s="39" t="s">
        <v>137</v>
      </c>
    </row>
    <row r="48" spans="1:5" ht="12.75">
      <c r="A48" s="35" t="s">
        <v>57</v>
      </c>
      <c r="E48" s="40" t="s">
        <v>5</v>
      </c>
    </row>
    <row r="49" spans="1:5" ht="153">
      <c r="A49" t="s">
        <v>58</v>
      </c>
      <c r="E49" s="39" t="s">
        <v>138</v>
      </c>
    </row>
    <row r="50" spans="1:13" ht="12.75">
      <c r="A50" t="s">
        <v>47</v>
      </c>
      <c r="C50" s="31" t="s">
        <v>139</v>
      </c>
      <c r="E50" s="33" t="s">
        <v>140</v>
      </c>
      <c r="J50" s="32">
        <f>0</f>
      </c>
      <c s="32">
        <f>0</f>
      </c>
      <c s="32">
        <f>0+L51</f>
      </c>
      <c s="32">
        <f>0+M51</f>
      </c>
    </row>
    <row r="51" spans="1:16" ht="12.75">
      <c r="A51" t="s">
        <v>50</v>
      </c>
      <c s="34" t="s">
        <v>141</v>
      </c>
      <c s="34" t="s">
        <v>142</v>
      </c>
      <c s="35" t="s">
        <v>5</v>
      </c>
      <c s="6" t="s">
        <v>143</v>
      </c>
      <c s="36" t="s">
        <v>102</v>
      </c>
      <c s="37">
        <v>607.431</v>
      </c>
      <c s="36">
        <v>0</v>
      </c>
      <c s="36">
        <f>ROUND(G51*H51,6)</f>
      </c>
      <c r="L51" s="38">
        <v>0</v>
      </c>
      <c s="32">
        <f>ROUND(ROUND(L51,2)*ROUND(G51,3),2)</f>
      </c>
      <c s="36" t="s">
        <v>103</v>
      </c>
      <c>
        <f>(M51*21)/100</f>
      </c>
      <c t="s">
        <v>28</v>
      </c>
    </row>
    <row r="52" spans="1:5" ht="12.75">
      <c r="A52" s="35" t="s">
        <v>56</v>
      </c>
      <c r="E52" s="39" t="s">
        <v>143</v>
      </c>
    </row>
    <row r="53" spans="1:5" ht="409.5">
      <c r="A53" s="35" t="s">
        <v>57</v>
      </c>
      <c r="E53" s="42" t="s">
        <v>144</v>
      </c>
    </row>
    <row r="54" spans="1:5" ht="25.5">
      <c r="A54" t="s">
        <v>58</v>
      </c>
      <c r="E54" s="39" t="s">
        <v>145</v>
      </c>
    </row>
    <row r="55" spans="1:13" ht="12.75">
      <c r="A55" t="s">
        <v>47</v>
      </c>
      <c r="C55" s="31" t="s">
        <v>146</v>
      </c>
      <c r="E55" s="33" t="s">
        <v>147</v>
      </c>
      <c r="J55" s="32">
        <f>0</f>
      </c>
      <c s="32">
        <f>0</f>
      </c>
      <c s="32">
        <f>0+L56</f>
      </c>
      <c s="32">
        <f>0+M56</f>
      </c>
    </row>
    <row r="56" spans="1:16" ht="25.5">
      <c r="A56" t="s">
        <v>50</v>
      </c>
      <c s="34" t="s">
        <v>148</v>
      </c>
      <c s="34" t="s">
        <v>149</v>
      </c>
      <c s="35" t="s">
        <v>5</v>
      </c>
      <c s="6" t="s">
        <v>150</v>
      </c>
      <c s="36" t="s">
        <v>102</v>
      </c>
      <c s="37">
        <v>317.158</v>
      </c>
      <c s="36">
        <v>0</v>
      </c>
      <c s="36">
        <f>ROUND(G56*H56,6)</f>
      </c>
      <c r="L56" s="38">
        <v>0</v>
      </c>
      <c s="32">
        <f>ROUND(ROUND(L56,2)*ROUND(G56,3),2)</f>
      </c>
      <c s="36" t="s">
        <v>103</v>
      </c>
      <c>
        <f>(M56*21)/100</f>
      </c>
      <c t="s">
        <v>28</v>
      </c>
    </row>
    <row r="57" spans="1:5" ht="38.25">
      <c r="A57" s="35" t="s">
        <v>56</v>
      </c>
      <c r="E57" s="39" t="s">
        <v>151</v>
      </c>
    </row>
    <row r="58" spans="1:5" ht="369.75">
      <c r="A58" s="35" t="s">
        <v>57</v>
      </c>
      <c r="E58" s="42" t="s">
        <v>152</v>
      </c>
    </row>
    <row r="59" spans="1:5" ht="76.5">
      <c r="A59" t="s">
        <v>58</v>
      </c>
      <c r="E59" s="39" t="s">
        <v>153</v>
      </c>
    </row>
    <row r="60" spans="1:13" ht="12.75">
      <c r="A60" t="s">
        <v>47</v>
      </c>
      <c r="C60" s="31" t="s">
        <v>154</v>
      </c>
      <c r="E60" s="33" t="s">
        <v>155</v>
      </c>
      <c r="J60" s="32">
        <f>0</f>
      </c>
      <c s="32">
        <f>0</f>
      </c>
      <c s="32">
        <f>0+L61+L65+L69+L73</f>
      </c>
      <c s="32">
        <f>0+M61+M65+M69+M73</f>
      </c>
    </row>
    <row r="61" spans="1:16" ht="12.75">
      <c r="A61" t="s">
        <v>50</v>
      </c>
      <c s="34" t="s">
        <v>156</v>
      </c>
      <c s="34" t="s">
        <v>157</v>
      </c>
      <c s="35" t="s">
        <v>5</v>
      </c>
      <c s="6" t="s">
        <v>158</v>
      </c>
      <c s="36" t="s">
        <v>159</v>
      </c>
      <c s="37">
        <v>19</v>
      </c>
      <c s="36">
        <v>0</v>
      </c>
      <c s="36">
        <f>ROUND(G61*H61,6)</f>
      </c>
      <c r="L61" s="38">
        <v>0</v>
      </c>
      <c s="32">
        <f>ROUND(ROUND(L61,2)*ROUND(G61,3),2)</f>
      </c>
      <c s="36" t="s">
        <v>103</v>
      </c>
      <c>
        <f>(M61*21)/100</f>
      </c>
      <c t="s">
        <v>28</v>
      </c>
    </row>
    <row r="62" spans="1:5" ht="12.75">
      <c r="A62" s="35" t="s">
        <v>56</v>
      </c>
      <c r="E62" s="39" t="s">
        <v>158</v>
      </c>
    </row>
    <row r="63" spans="1:5" ht="153">
      <c r="A63" s="35" t="s">
        <v>57</v>
      </c>
      <c r="E63" s="42" t="s">
        <v>160</v>
      </c>
    </row>
    <row r="64" spans="1:5" ht="12.75">
      <c r="A64" t="s">
        <v>58</v>
      </c>
      <c r="E64" s="39" t="s">
        <v>5</v>
      </c>
    </row>
    <row r="65" spans="1:16" ht="12.75">
      <c r="A65" t="s">
        <v>50</v>
      </c>
      <c s="34" t="s">
        <v>161</v>
      </c>
      <c s="34" t="s">
        <v>162</v>
      </c>
      <c s="35" t="s">
        <v>5</v>
      </c>
      <c s="6" t="s">
        <v>163</v>
      </c>
      <c s="36" t="s">
        <v>159</v>
      </c>
      <c s="37">
        <v>10</v>
      </c>
      <c s="36">
        <v>0</v>
      </c>
      <c s="36">
        <f>ROUND(G65*H65,6)</f>
      </c>
      <c r="L65" s="38">
        <v>0</v>
      </c>
      <c s="32">
        <f>ROUND(ROUND(L65,2)*ROUND(G65,3),2)</f>
      </c>
      <c s="36" t="s">
        <v>103</v>
      </c>
      <c>
        <f>(M65*21)/100</f>
      </c>
      <c t="s">
        <v>28</v>
      </c>
    </row>
    <row r="66" spans="1:5" ht="12.75">
      <c r="A66" s="35" t="s">
        <v>56</v>
      </c>
      <c r="E66" s="39" t="s">
        <v>163</v>
      </c>
    </row>
    <row r="67" spans="1:5" ht="89.25">
      <c r="A67" s="35" t="s">
        <v>57</v>
      </c>
      <c r="E67" s="42" t="s">
        <v>164</v>
      </c>
    </row>
    <row r="68" spans="1:5" ht="12.75">
      <c r="A68" t="s">
        <v>58</v>
      </c>
      <c r="E68" s="39" t="s">
        <v>5</v>
      </c>
    </row>
    <row r="69" spans="1:16" ht="12.75">
      <c r="A69" t="s">
        <v>50</v>
      </c>
      <c s="34" t="s">
        <v>165</v>
      </c>
      <c s="34" t="s">
        <v>166</v>
      </c>
      <c s="35" t="s">
        <v>5</v>
      </c>
      <c s="6" t="s">
        <v>167</v>
      </c>
      <c s="36" t="s">
        <v>159</v>
      </c>
      <c s="37">
        <v>19</v>
      </c>
      <c s="36">
        <v>0</v>
      </c>
      <c s="36">
        <f>ROUND(G69*H69,6)</f>
      </c>
      <c r="L69" s="38">
        <v>0</v>
      </c>
      <c s="32">
        <f>ROUND(ROUND(L69,2)*ROUND(G69,3),2)</f>
      </c>
      <c s="36" t="s">
        <v>103</v>
      </c>
      <c>
        <f>(M69*21)/100</f>
      </c>
      <c t="s">
        <v>28</v>
      </c>
    </row>
    <row r="70" spans="1:5" ht="12.75">
      <c r="A70" s="35" t="s">
        <v>56</v>
      </c>
      <c r="E70" s="39" t="s">
        <v>167</v>
      </c>
    </row>
    <row r="71" spans="1:5" ht="216.75">
      <c r="A71" s="35" t="s">
        <v>57</v>
      </c>
      <c r="E71" s="42" t="s">
        <v>168</v>
      </c>
    </row>
    <row r="72" spans="1:5" ht="12.75">
      <c r="A72" t="s">
        <v>58</v>
      </c>
      <c r="E72" s="39" t="s">
        <v>5</v>
      </c>
    </row>
    <row r="73" spans="1:16" ht="12.75">
      <c r="A73" t="s">
        <v>50</v>
      </c>
      <c s="34" t="s">
        <v>169</v>
      </c>
      <c s="34" t="s">
        <v>170</v>
      </c>
      <c s="35" t="s">
        <v>5</v>
      </c>
      <c s="6" t="s">
        <v>171</v>
      </c>
      <c s="36" t="s">
        <v>159</v>
      </c>
      <c s="37">
        <v>1</v>
      </c>
      <c s="36">
        <v>0</v>
      </c>
      <c s="36">
        <f>ROUND(G73*H73,6)</f>
      </c>
      <c r="L73" s="38">
        <v>0</v>
      </c>
      <c s="32">
        <f>ROUND(ROUND(L73,2)*ROUND(G73,3),2)</f>
      </c>
      <c s="36" t="s">
        <v>103</v>
      </c>
      <c>
        <f>(M73*21)/100</f>
      </c>
      <c t="s">
        <v>28</v>
      </c>
    </row>
    <row r="74" spans="1:5" ht="12.75">
      <c r="A74" s="35" t="s">
        <v>56</v>
      </c>
      <c r="E74" s="39" t="s">
        <v>171</v>
      </c>
    </row>
    <row r="75" spans="1:5" ht="51">
      <c r="A75" s="35" t="s">
        <v>57</v>
      </c>
      <c r="E75" s="42" t="s">
        <v>172</v>
      </c>
    </row>
    <row r="76" spans="1:5" ht="12.75">
      <c r="A76" t="s">
        <v>58</v>
      </c>
      <c r="E76" s="39" t="s">
        <v>5</v>
      </c>
    </row>
    <row r="77" spans="1:13" ht="12.75">
      <c r="A77" t="s">
        <v>47</v>
      </c>
      <c r="C77" s="31" t="s">
        <v>173</v>
      </c>
      <c r="E77" s="33" t="s">
        <v>174</v>
      </c>
      <c r="J77" s="32">
        <f>0</f>
      </c>
      <c s="32">
        <f>0</f>
      </c>
      <c s="32">
        <f>0+L78+L82</f>
      </c>
      <c s="32">
        <f>0+M78+M82</f>
      </c>
    </row>
    <row r="78" spans="1:16" ht="25.5">
      <c r="A78" t="s">
        <v>50</v>
      </c>
      <c s="34" t="s">
        <v>175</v>
      </c>
      <c s="34" t="s">
        <v>176</v>
      </c>
      <c s="35" t="s">
        <v>5</v>
      </c>
      <c s="6" t="s">
        <v>177</v>
      </c>
      <c s="36" t="s">
        <v>102</v>
      </c>
      <c s="37">
        <v>16.153</v>
      </c>
      <c s="36">
        <v>0</v>
      </c>
      <c s="36">
        <f>ROUND(G78*H78,6)</f>
      </c>
      <c r="L78" s="38">
        <v>0</v>
      </c>
      <c s="32">
        <f>ROUND(ROUND(L78,2)*ROUND(G78,3),2)</f>
      </c>
      <c s="36" t="s">
        <v>103</v>
      </c>
      <c>
        <f>(M78*21)/100</f>
      </c>
      <c t="s">
        <v>28</v>
      </c>
    </row>
    <row r="79" spans="1:5" ht="38.25">
      <c r="A79" s="35" t="s">
        <v>56</v>
      </c>
      <c r="E79" s="39" t="s">
        <v>178</v>
      </c>
    </row>
    <row r="80" spans="1:5" ht="51">
      <c r="A80" s="35" t="s">
        <v>57</v>
      </c>
      <c r="E80" s="42" t="s">
        <v>179</v>
      </c>
    </row>
    <row r="81" spans="1:5" ht="12.75">
      <c r="A81" t="s">
        <v>58</v>
      </c>
      <c r="E81" s="39" t="s">
        <v>5</v>
      </c>
    </row>
    <row r="82" spans="1:16" ht="25.5">
      <c r="A82" t="s">
        <v>50</v>
      </c>
      <c s="34" t="s">
        <v>180</v>
      </c>
      <c s="34" t="s">
        <v>181</v>
      </c>
      <c s="35" t="s">
        <v>5</v>
      </c>
      <c s="6" t="s">
        <v>182</v>
      </c>
      <c s="36" t="s">
        <v>102</v>
      </c>
      <c s="37">
        <v>16.153</v>
      </c>
      <c s="36">
        <v>0</v>
      </c>
      <c s="36">
        <f>ROUND(G82*H82,6)</f>
      </c>
      <c r="L82" s="38">
        <v>0</v>
      </c>
      <c s="32">
        <f>ROUND(ROUND(L82,2)*ROUND(G82,3),2)</f>
      </c>
      <c s="36" t="s">
        <v>103</v>
      </c>
      <c>
        <f>(M82*21)/100</f>
      </c>
      <c t="s">
        <v>28</v>
      </c>
    </row>
    <row r="83" spans="1:5" ht="25.5">
      <c r="A83" s="35" t="s">
        <v>56</v>
      </c>
      <c r="E83" s="39" t="s">
        <v>182</v>
      </c>
    </row>
    <row r="84" spans="1:5" ht="51">
      <c r="A84" s="35" t="s">
        <v>57</v>
      </c>
      <c r="E84" s="42" t="s">
        <v>179</v>
      </c>
    </row>
    <row r="85" spans="1:5" ht="12.75">
      <c r="A85" t="s">
        <v>58</v>
      </c>
      <c r="E85" s="39" t="s">
        <v>5</v>
      </c>
    </row>
    <row r="86" spans="1:13" ht="12.75">
      <c r="A86" t="s">
        <v>47</v>
      </c>
      <c r="C86" s="31" t="s">
        <v>183</v>
      </c>
      <c r="E86" s="33" t="s">
        <v>184</v>
      </c>
      <c r="J86" s="32">
        <f>0</f>
      </c>
      <c s="32">
        <f>0</f>
      </c>
      <c s="32">
        <f>0+L87+L91+L95+L99+L103</f>
      </c>
      <c s="32">
        <f>0+M87+M91+M95+M99+M103</f>
      </c>
    </row>
    <row r="87" spans="1:16" ht="25.5">
      <c r="A87" t="s">
        <v>50</v>
      </c>
      <c s="34" t="s">
        <v>185</v>
      </c>
      <c s="34" t="s">
        <v>186</v>
      </c>
      <c s="35" t="s">
        <v>5</v>
      </c>
      <c s="6" t="s">
        <v>187</v>
      </c>
      <c s="36" t="s">
        <v>102</v>
      </c>
      <c s="37">
        <v>39.408</v>
      </c>
      <c s="36">
        <v>0</v>
      </c>
      <c s="36">
        <f>ROUND(G87*H87,6)</f>
      </c>
      <c r="L87" s="38">
        <v>0</v>
      </c>
      <c s="32">
        <f>ROUND(ROUND(L87,2)*ROUND(G87,3),2)</f>
      </c>
      <c s="36" t="s">
        <v>103</v>
      </c>
      <c>
        <f>(M87*21)/100</f>
      </c>
      <c t="s">
        <v>28</v>
      </c>
    </row>
    <row r="88" spans="1:5" ht="25.5">
      <c r="A88" s="35" t="s">
        <v>56</v>
      </c>
      <c r="E88" s="39" t="s">
        <v>187</v>
      </c>
    </row>
    <row r="89" spans="1:5" ht="76.5">
      <c r="A89" s="35" t="s">
        <v>57</v>
      </c>
      <c r="E89" s="42" t="s">
        <v>188</v>
      </c>
    </row>
    <row r="90" spans="1:5" ht="25.5">
      <c r="A90" t="s">
        <v>58</v>
      </c>
      <c r="E90" s="39" t="s">
        <v>189</v>
      </c>
    </row>
    <row r="91" spans="1:16" ht="25.5">
      <c r="A91" t="s">
        <v>50</v>
      </c>
      <c s="34" t="s">
        <v>190</v>
      </c>
      <c s="34" t="s">
        <v>191</v>
      </c>
      <c s="35" t="s">
        <v>5</v>
      </c>
      <c s="6" t="s">
        <v>192</v>
      </c>
      <c s="36" t="s">
        <v>102</v>
      </c>
      <c s="37">
        <v>137.654</v>
      </c>
      <c s="36">
        <v>0</v>
      </c>
      <c s="36">
        <f>ROUND(G91*H91,6)</f>
      </c>
      <c r="L91" s="38">
        <v>0</v>
      </c>
      <c s="32">
        <f>ROUND(ROUND(L91,2)*ROUND(G91,3),2)</f>
      </c>
      <c s="36" t="s">
        <v>103</v>
      </c>
      <c>
        <f>(M91*21)/100</f>
      </c>
      <c t="s">
        <v>28</v>
      </c>
    </row>
    <row r="92" spans="1:5" ht="25.5">
      <c r="A92" s="35" t="s">
        <v>56</v>
      </c>
      <c r="E92" s="39" t="s">
        <v>192</v>
      </c>
    </row>
    <row r="93" spans="1:5" ht="204">
      <c r="A93" s="35" t="s">
        <v>57</v>
      </c>
      <c r="E93" s="42" t="s">
        <v>193</v>
      </c>
    </row>
    <row r="94" spans="1:5" ht="51">
      <c r="A94" t="s">
        <v>58</v>
      </c>
      <c r="E94" s="39" t="s">
        <v>194</v>
      </c>
    </row>
    <row r="95" spans="1:16" ht="25.5">
      <c r="A95" t="s">
        <v>50</v>
      </c>
      <c s="34" t="s">
        <v>195</v>
      </c>
      <c s="34" t="s">
        <v>196</v>
      </c>
      <c s="35" t="s">
        <v>5</v>
      </c>
      <c s="6" t="s">
        <v>197</v>
      </c>
      <c s="36" t="s">
        <v>102</v>
      </c>
      <c s="37">
        <v>24.525</v>
      </c>
      <c s="36">
        <v>0</v>
      </c>
      <c s="36">
        <f>ROUND(G95*H95,6)</f>
      </c>
      <c r="L95" s="38">
        <v>0</v>
      </c>
      <c s="32">
        <f>ROUND(ROUND(L95,2)*ROUND(G95,3),2)</f>
      </c>
      <c s="36" t="s">
        <v>103</v>
      </c>
      <c>
        <f>(M95*21)/100</f>
      </c>
      <c t="s">
        <v>28</v>
      </c>
    </row>
    <row r="96" spans="1:5" ht="25.5">
      <c r="A96" s="35" t="s">
        <v>56</v>
      </c>
      <c r="E96" s="39" t="s">
        <v>197</v>
      </c>
    </row>
    <row r="97" spans="1:5" ht="114.75">
      <c r="A97" s="35" t="s">
        <v>57</v>
      </c>
      <c r="E97" s="42" t="s">
        <v>198</v>
      </c>
    </row>
    <row r="98" spans="1:5" ht="51">
      <c r="A98" t="s">
        <v>58</v>
      </c>
      <c r="E98" s="39" t="s">
        <v>194</v>
      </c>
    </row>
    <row r="99" spans="1:16" ht="12.75">
      <c r="A99" t="s">
        <v>50</v>
      </c>
      <c s="34" t="s">
        <v>199</v>
      </c>
      <c s="34" t="s">
        <v>200</v>
      </c>
      <c s="35" t="s">
        <v>5</v>
      </c>
      <c s="6" t="s">
        <v>201</v>
      </c>
      <c s="36" t="s">
        <v>102</v>
      </c>
      <c s="37">
        <v>52.74</v>
      </c>
      <c s="36">
        <v>0</v>
      </c>
      <c s="36">
        <f>ROUND(G99*H99,6)</f>
      </c>
      <c r="L99" s="38">
        <v>0</v>
      </c>
      <c s="32">
        <f>ROUND(ROUND(L99,2)*ROUND(G99,3),2)</f>
      </c>
      <c s="36" t="s">
        <v>103</v>
      </c>
      <c>
        <f>(M99*21)/100</f>
      </c>
      <c t="s">
        <v>28</v>
      </c>
    </row>
    <row r="100" spans="1:5" ht="12.75">
      <c r="A100" s="35" t="s">
        <v>56</v>
      </c>
      <c r="E100" s="39" t="s">
        <v>201</v>
      </c>
    </row>
    <row r="101" spans="1:5" ht="63.75">
      <c r="A101" s="35" t="s">
        <v>57</v>
      </c>
      <c r="E101" s="42" t="s">
        <v>202</v>
      </c>
    </row>
    <row r="102" spans="1:5" ht="25.5">
      <c r="A102" t="s">
        <v>58</v>
      </c>
      <c r="E102" s="39" t="s">
        <v>203</v>
      </c>
    </row>
    <row r="103" spans="1:16" ht="12.75">
      <c r="A103" t="s">
        <v>50</v>
      </c>
      <c s="34" t="s">
        <v>204</v>
      </c>
      <c s="34" t="s">
        <v>205</v>
      </c>
      <c s="35" t="s">
        <v>5</v>
      </c>
      <c s="6" t="s">
        <v>206</v>
      </c>
      <c s="36" t="s">
        <v>207</v>
      </c>
      <c s="37">
        <v>14</v>
      </c>
      <c s="36">
        <v>0</v>
      </c>
      <c s="36">
        <f>ROUND(G103*H103,6)</f>
      </c>
      <c r="L103" s="38">
        <v>0</v>
      </c>
      <c s="32">
        <f>ROUND(ROUND(L103,2)*ROUND(G103,3),2)</f>
      </c>
      <c s="36" t="s">
        <v>103</v>
      </c>
      <c>
        <f>(M103*21)/100</f>
      </c>
      <c t="s">
        <v>28</v>
      </c>
    </row>
    <row r="104" spans="1:5" ht="12.75">
      <c r="A104" s="35" t="s">
        <v>56</v>
      </c>
      <c r="E104" s="39" t="s">
        <v>206</v>
      </c>
    </row>
    <row r="105" spans="1:5" ht="63.75">
      <c r="A105" s="35" t="s">
        <v>57</v>
      </c>
      <c r="E105" s="42" t="s">
        <v>208</v>
      </c>
    </row>
    <row r="106" spans="1:5" ht="25.5">
      <c r="A106" t="s">
        <v>58</v>
      </c>
      <c r="E106" s="39" t="s">
        <v>203</v>
      </c>
    </row>
    <row r="107" spans="1:13" ht="12.75">
      <c r="A107" t="s">
        <v>47</v>
      </c>
      <c r="C107" s="31" t="s">
        <v>209</v>
      </c>
      <c r="E107" s="33" t="s">
        <v>210</v>
      </c>
      <c r="J107" s="32">
        <f>0</f>
      </c>
      <c s="32">
        <f>0</f>
      </c>
      <c s="32">
        <f>0+L108+L112+L116+L120+L124</f>
      </c>
      <c s="32">
        <f>0+M108+M112+M116+M120+M124</f>
      </c>
    </row>
    <row r="108" spans="1:16" ht="12.75">
      <c r="A108" t="s">
        <v>50</v>
      </c>
      <c s="34" t="s">
        <v>211</v>
      </c>
      <c s="34" t="s">
        <v>212</v>
      </c>
      <c s="35" t="s">
        <v>5</v>
      </c>
      <c s="6" t="s">
        <v>213</v>
      </c>
      <c s="36" t="s">
        <v>102</v>
      </c>
      <c s="37">
        <v>324.15</v>
      </c>
      <c s="36">
        <v>0</v>
      </c>
      <c s="36">
        <f>ROUND(G108*H108,6)</f>
      </c>
      <c r="L108" s="38">
        <v>0</v>
      </c>
      <c s="32">
        <f>ROUND(ROUND(L108,2)*ROUND(G108,3),2)</f>
      </c>
      <c s="36" t="s">
        <v>103</v>
      </c>
      <c>
        <f>(M108*21)/100</f>
      </c>
      <c t="s">
        <v>28</v>
      </c>
    </row>
    <row r="109" spans="1:5" ht="12.75">
      <c r="A109" s="35" t="s">
        <v>56</v>
      </c>
      <c r="E109" s="39" t="s">
        <v>213</v>
      </c>
    </row>
    <row r="110" spans="1:5" ht="382.5">
      <c r="A110" s="35" t="s">
        <v>57</v>
      </c>
      <c r="E110" s="42" t="s">
        <v>214</v>
      </c>
    </row>
    <row r="111" spans="1:5" ht="25.5">
      <c r="A111" t="s">
        <v>58</v>
      </c>
      <c r="E111" s="39" t="s">
        <v>215</v>
      </c>
    </row>
    <row r="112" spans="1:16" ht="12.75">
      <c r="A112" t="s">
        <v>50</v>
      </c>
      <c s="34" t="s">
        <v>216</v>
      </c>
      <c s="34" t="s">
        <v>217</v>
      </c>
      <c s="35" t="s">
        <v>5</v>
      </c>
      <c s="6" t="s">
        <v>218</v>
      </c>
      <c s="36" t="s">
        <v>102</v>
      </c>
      <c s="37">
        <v>324.15</v>
      </c>
      <c s="36">
        <v>0</v>
      </c>
      <c s="36">
        <f>ROUND(G112*H112,6)</f>
      </c>
      <c r="L112" s="38">
        <v>0</v>
      </c>
      <c s="32">
        <f>ROUND(ROUND(L112,2)*ROUND(G112,3),2)</f>
      </c>
      <c s="36" t="s">
        <v>103</v>
      </c>
      <c>
        <f>(M112*21)/100</f>
      </c>
      <c t="s">
        <v>28</v>
      </c>
    </row>
    <row r="113" spans="1:5" ht="12.75">
      <c r="A113" s="35" t="s">
        <v>56</v>
      </c>
      <c r="E113" s="39" t="s">
        <v>218</v>
      </c>
    </row>
    <row r="114" spans="1:5" ht="12.75">
      <c r="A114" s="35" t="s">
        <v>57</v>
      </c>
      <c r="E114" s="40" t="s">
        <v>5</v>
      </c>
    </row>
    <row r="115" spans="1:5" ht="25.5">
      <c r="A115" t="s">
        <v>58</v>
      </c>
      <c r="E115" s="39" t="s">
        <v>215</v>
      </c>
    </row>
    <row r="116" spans="1:16" ht="25.5">
      <c r="A116" t="s">
        <v>50</v>
      </c>
      <c s="34" t="s">
        <v>219</v>
      </c>
      <c s="34" t="s">
        <v>220</v>
      </c>
      <c s="35" t="s">
        <v>5</v>
      </c>
      <c s="6" t="s">
        <v>221</v>
      </c>
      <c s="36" t="s">
        <v>102</v>
      </c>
      <c s="37">
        <v>42.917</v>
      </c>
      <c s="36">
        <v>0</v>
      </c>
      <c s="36">
        <f>ROUND(G116*H116,6)</f>
      </c>
      <c r="L116" s="38">
        <v>0</v>
      </c>
      <c s="32">
        <f>ROUND(ROUND(L116,2)*ROUND(G116,3),2)</f>
      </c>
      <c s="36" t="s">
        <v>103</v>
      </c>
      <c>
        <f>(M116*21)/100</f>
      </c>
      <c t="s">
        <v>28</v>
      </c>
    </row>
    <row r="117" spans="1:5" ht="25.5">
      <c r="A117" s="35" t="s">
        <v>56</v>
      </c>
      <c r="E117" s="39" t="s">
        <v>221</v>
      </c>
    </row>
    <row r="118" spans="1:5" ht="102">
      <c r="A118" s="35" t="s">
        <v>57</v>
      </c>
      <c r="E118" s="42" t="s">
        <v>222</v>
      </c>
    </row>
    <row r="119" spans="1:5" ht="63.75">
      <c r="A119" t="s">
        <v>58</v>
      </c>
      <c r="E119" s="39" t="s">
        <v>223</v>
      </c>
    </row>
    <row r="120" spans="1:16" ht="25.5">
      <c r="A120" t="s">
        <v>50</v>
      </c>
      <c s="34" t="s">
        <v>224</v>
      </c>
      <c s="34" t="s">
        <v>225</v>
      </c>
      <c s="35" t="s">
        <v>5</v>
      </c>
      <c s="6" t="s">
        <v>226</v>
      </c>
      <c s="36" t="s">
        <v>207</v>
      </c>
      <c s="37">
        <v>2</v>
      </c>
      <c s="36">
        <v>0</v>
      </c>
      <c s="36">
        <f>ROUND(G120*H120,6)</f>
      </c>
      <c r="L120" s="38">
        <v>0</v>
      </c>
      <c s="32">
        <f>ROUND(ROUND(L120,2)*ROUND(G120,3),2)</f>
      </c>
      <c s="36" t="s">
        <v>103</v>
      </c>
      <c>
        <f>(M120*21)/100</f>
      </c>
      <c t="s">
        <v>28</v>
      </c>
    </row>
    <row r="121" spans="1:5" ht="25.5">
      <c r="A121" s="35" t="s">
        <v>56</v>
      </c>
      <c r="E121" s="39" t="s">
        <v>226</v>
      </c>
    </row>
    <row r="122" spans="1:5" ht="38.25">
      <c r="A122" s="35" t="s">
        <v>57</v>
      </c>
      <c r="E122" s="42" t="s">
        <v>227</v>
      </c>
    </row>
    <row r="123" spans="1:5" ht="12.75">
      <c r="A123" t="s">
        <v>58</v>
      </c>
      <c r="E123" s="39" t="s">
        <v>228</v>
      </c>
    </row>
    <row r="124" spans="1:16" ht="12.75">
      <c r="A124" t="s">
        <v>50</v>
      </c>
      <c s="34" t="s">
        <v>229</v>
      </c>
      <c s="34" t="s">
        <v>230</v>
      </c>
      <c s="35" t="s">
        <v>5</v>
      </c>
      <c s="6" t="s">
        <v>231</v>
      </c>
      <c s="36" t="s">
        <v>232</v>
      </c>
      <c s="37">
        <v>6</v>
      </c>
      <c s="36">
        <v>0</v>
      </c>
      <c s="36">
        <f>ROUND(G124*H124,6)</f>
      </c>
      <c r="L124" s="38">
        <v>0</v>
      </c>
      <c s="32">
        <f>ROUND(ROUND(L124,2)*ROUND(G124,3),2)</f>
      </c>
      <c s="36" t="s">
        <v>55</v>
      </c>
      <c>
        <f>(M124*21)/100</f>
      </c>
      <c t="s">
        <v>28</v>
      </c>
    </row>
    <row r="125" spans="1:5" ht="12.75">
      <c r="A125" s="35" t="s">
        <v>56</v>
      </c>
      <c r="E125" s="39" t="s">
        <v>231</v>
      </c>
    </row>
    <row r="126" spans="1:5" ht="12.75">
      <c r="A126" s="35" t="s">
        <v>57</v>
      </c>
      <c r="E126" s="40" t="s">
        <v>5</v>
      </c>
    </row>
    <row r="127" spans="1:5" ht="12.75">
      <c r="A127" t="s">
        <v>58</v>
      </c>
      <c r="E127" s="39" t="s">
        <v>5</v>
      </c>
    </row>
    <row r="128" spans="1:13" ht="12.75">
      <c r="A128" t="s">
        <v>47</v>
      </c>
      <c r="C128" s="31" t="s">
        <v>233</v>
      </c>
      <c r="E128" s="33" t="s">
        <v>234</v>
      </c>
      <c r="J128" s="32">
        <f>0</f>
      </c>
      <c s="32">
        <f>0</f>
      </c>
      <c s="32">
        <f>0+L129+L133+L137+L141+L145+L149+L153+L157+L161</f>
      </c>
      <c s="32">
        <f>0+M129+M133+M137+M141+M145+M149+M153+M157+M161</f>
      </c>
    </row>
    <row r="129" spans="1:16" ht="25.5">
      <c r="A129" t="s">
        <v>50</v>
      </c>
      <c s="34" t="s">
        <v>235</v>
      </c>
      <c s="34" t="s">
        <v>236</v>
      </c>
      <c s="35" t="s">
        <v>5</v>
      </c>
      <c s="6" t="s">
        <v>237</v>
      </c>
      <c s="36" t="s">
        <v>238</v>
      </c>
      <c s="37">
        <v>7.7</v>
      </c>
      <c s="36">
        <v>0</v>
      </c>
      <c s="36">
        <f>ROUND(G129*H129,6)</f>
      </c>
      <c r="L129" s="38">
        <v>0</v>
      </c>
      <c s="32">
        <f>ROUND(ROUND(L129,2)*ROUND(G129,3),2)</f>
      </c>
      <c s="36" t="s">
        <v>103</v>
      </c>
      <c>
        <f>(M129*21)/100</f>
      </c>
      <c t="s">
        <v>28</v>
      </c>
    </row>
    <row r="130" spans="1:5" ht="25.5">
      <c r="A130" s="35" t="s">
        <v>56</v>
      </c>
      <c r="E130" s="39" t="s">
        <v>237</v>
      </c>
    </row>
    <row r="131" spans="1:5" ht="38.25">
      <c r="A131" s="35" t="s">
        <v>57</v>
      </c>
      <c r="E131" s="42" t="s">
        <v>239</v>
      </c>
    </row>
    <row r="132" spans="1:5" ht="12.75">
      <c r="A132" t="s">
        <v>58</v>
      </c>
      <c r="E132" s="39" t="s">
        <v>5</v>
      </c>
    </row>
    <row r="133" spans="1:16" ht="12.75">
      <c r="A133" t="s">
        <v>50</v>
      </c>
      <c s="34" t="s">
        <v>240</v>
      </c>
      <c s="34" t="s">
        <v>241</v>
      </c>
      <c s="35" t="s">
        <v>5</v>
      </c>
      <c s="6" t="s">
        <v>242</v>
      </c>
      <c s="36" t="s">
        <v>102</v>
      </c>
      <c s="37">
        <v>44.669</v>
      </c>
      <c s="36">
        <v>0</v>
      </c>
      <c s="36">
        <f>ROUND(G133*H133,6)</f>
      </c>
      <c r="L133" s="38">
        <v>0</v>
      </c>
      <c s="32">
        <f>ROUND(ROUND(L133,2)*ROUND(G133,3),2)</f>
      </c>
      <c s="36" t="s">
        <v>103</v>
      </c>
      <c>
        <f>(M133*21)/100</f>
      </c>
      <c t="s">
        <v>28</v>
      </c>
    </row>
    <row r="134" spans="1:5" ht="12.75">
      <c r="A134" s="35" t="s">
        <v>56</v>
      </c>
      <c r="E134" s="39" t="s">
        <v>242</v>
      </c>
    </row>
    <row r="135" spans="1:5" ht="51">
      <c r="A135" s="35" t="s">
        <v>57</v>
      </c>
      <c r="E135" s="42" t="s">
        <v>243</v>
      </c>
    </row>
    <row r="136" spans="1:5" ht="12.75">
      <c r="A136" t="s">
        <v>58</v>
      </c>
      <c r="E136" s="39" t="s">
        <v>5</v>
      </c>
    </row>
    <row r="137" spans="1:16" ht="12.75">
      <c r="A137" t="s">
        <v>50</v>
      </c>
      <c s="34" t="s">
        <v>244</v>
      </c>
      <c s="34" t="s">
        <v>245</v>
      </c>
      <c s="35" t="s">
        <v>5</v>
      </c>
      <c s="6" t="s">
        <v>246</v>
      </c>
      <c s="36" t="s">
        <v>102</v>
      </c>
      <c s="37">
        <v>44.669</v>
      </c>
      <c s="36">
        <v>0</v>
      </c>
      <c s="36">
        <f>ROUND(G137*H137,6)</f>
      </c>
      <c r="L137" s="38">
        <v>0</v>
      </c>
      <c s="32">
        <f>ROUND(ROUND(L137,2)*ROUND(G137,3),2)</f>
      </c>
      <c s="36" t="s">
        <v>103</v>
      </c>
      <c>
        <f>(M137*21)/100</f>
      </c>
      <c t="s">
        <v>28</v>
      </c>
    </row>
    <row r="138" spans="1:5" ht="12.75">
      <c r="A138" s="35" t="s">
        <v>56</v>
      </c>
      <c r="E138" s="39" t="s">
        <v>246</v>
      </c>
    </row>
    <row r="139" spans="1:5" ht="51">
      <c r="A139" s="35" t="s">
        <v>57</v>
      </c>
      <c r="E139" s="42" t="s">
        <v>243</v>
      </c>
    </row>
    <row r="140" spans="1:5" ht="12.75">
      <c r="A140" t="s">
        <v>58</v>
      </c>
      <c r="E140" s="39" t="s">
        <v>5</v>
      </c>
    </row>
    <row r="141" spans="1:16" ht="12.75">
      <c r="A141" t="s">
        <v>50</v>
      </c>
      <c s="34" t="s">
        <v>247</v>
      </c>
      <c s="34" t="s">
        <v>248</v>
      </c>
      <c s="35" t="s">
        <v>5</v>
      </c>
      <c s="6" t="s">
        <v>249</v>
      </c>
      <c s="36" t="s">
        <v>207</v>
      </c>
      <c s="37">
        <v>1</v>
      </c>
      <c s="36">
        <v>0</v>
      </c>
      <c s="36">
        <f>ROUND(G141*H141,6)</f>
      </c>
      <c r="L141" s="38">
        <v>0</v>
      </c>
      <c s="32">
        <f>ROUND(ROUND(L141,2)*ROUND(G141,3),2)</f>
      </c>
      <c s="36" t="s">
        <v>55</v>
      </c>
      <c>
        <f>(M141*21)/100</f>
      </c>
      <c t="s">
        <v>28</v>
      </c>
    </row>
    <row r="142" spans="1:5" ht="12.75">
      <c r="A142" s="35" t="s">
        <v>56</v>
      </c>
      <c r="E142" s="39" t="s">
        <v>249</v>
      </c>
    </row>
    <row r="143" spans="1:5" ht="38.25">
      <c r="A143" s="35" t="s">
        <v>57</v>
      </c>
      <c r="E143" s="42" t="s">
        <v>250</v>
      </c>
    </row>
    <row r="144" spans="1:5" ht="25.5">
      <c r="A144" t="s">
        <v>58</v>
      </c>
      <c r="E144" s="39" t="s">
        <v>251</v>
      </c>
    </row>
    <row r="145" spans="1:16" ht="12.75">
      <c r="A145" t="s">
        <v>50</v>
      </c>
      <c s="34" t="s">
        <v>252</v>
      </c>
      <c s="34" t="s">
        <v>253</v>
      </c>
      <c s="35" t="s">
        <v>5</v>
      </c>
      <c s="6" t="s">
        <v>254</v>
      </c>
      <c s="36" t="s">
        <v>207</v>
      </c>
      <c s="37">
        <v>3</v>
      </c>
      <c s="36">
        <v>0</v>
      </c>
      <c s="36">
        <f>ROUND(G145*H145,6)</f>
      </c>
      <c r="L145" s="38">
        <v>0</v>
      </c>
      <c s="32">
        <f>ROUND(ROUND(L145,2)*ROUND(G145,3),2)</f>
      </c>
      <c s="36" t="s">
        <v>103</v>
      </c>
      <c>
        <f>(M145*21)/100</f>
      </c>
      <c t="s">
        <v>28</v>
      </c>
    </row>
    <row r="146" spans="1:5" ht="12.75">
      <c r="A146" s="35" t="s">
        <v>56</v>
      </c>
      <c r="E146" s="39" t="s">
        <v>254</v>
      </c>
    </row>
    <row r="147" spans="1:5" ht="12.75">
      <c r="A147" s="35" t="s">
        <v>57</v>
      </c>
      <c r="E147" s="40" t="s">
        <v>5</v>
      </c>
    </row>
    <row r="148" spans="1:5" ht="12.75">
      <c r="A148" t="s">
        <v>58</v>
      </c>
      <c r="E148" s="39" t="s">
        <v>5</v>
      </c>
    </row>
    <row r="149" spans="1:16" ht="12.75">
      <c r="A149" t="s">
        <v>50</v>
      </c>
      <c s="34" t="s">
        <v>255</v>
      </c>
      <c s="34" t="s">
        <v>256</v>
      </c>
      <c s="35" t="s">
        <v>5</v>
      </c>
      <c s="6" t="s">
        <v>257</v>
      </c>
      <c s="36" t="s">
        <v>207</v>
      </c>
      <c s="37">
        <v>1</v>
      </c>
      <c s="36">
        <v>0</v>
      </c>
      <c s="36">
        <f>ROUND(G149*H149,6)</f>
      </c>
      <c r="L149" s="38">
        <v>0</v>
      </c>
      <c s="32">
        <f>ROUND(ROUND(L149,2)*ROUND(G149,3),2)</f>
      </c>
      <c s="36" t="s">
        <v>55</v>
      </c>
      <c>
        <f>(M149*21)/100</f>
      </c>
      <c t="s">
        <v>28</v>
      </c>
    </row>
    <row r="150" spans="1:5" ht="12.75">
      <c r="A150" s="35" t="s">
        <v>56</v>
      </c>
      <c r="E150" s="39" t="s">
        <v>257</v>
      </c>
    </row>
    <row r="151" spans="1:5" ht="38.25">
      <c r="A151" s="35" t="s">
        <v>57</v>
      </c>
      <c r="E151" s="42" t="s">
        <v>258</v>
      </c>
    </row>
    <row r="152" spans="1:5" ht="12.75">
      <c r="A152" t="s">
        <v>58</v>
      </c>
      <c r="E152" s="39" t="s">
        <v>5</v>
      </c>
    </row>
    <row r="153" spans="1:16" ht="12.75">
      <c r="A153" t="s">
        <v>50</v>
      </c>
      <c s="34" t="s">
        <v>259</v>
      </c>
      <c s="34" t="s">
        <v>260</v>
      </c>
      <c s="35" t="s">
        <v>5</v>
      </c>
      <c s="6" t="s">
        <v>261</v>
      </c>
      <c s="36" t="s">
        <v>102</v>
      </c>
      <c s="37">
        <v>8.089</v>
      </c>
      <c s="36">
        <v>0</v>
      </c>
      <c s="36">
        <f>ROUND(G153*H153,6)</f>
      </c>
      <c r="L153" s="38">
        <v>0</v>
      </c>
      <c s="32">
        <f>ROUND(ROUND(L153,2)*ROUND(G153,3),2)</f>
      </c>
      <c s="36" t="s">
        <v>103</v>
      </c>
      <c>
        <f>(M153*21)/100</f>
      </c>
      <c t="s">
        <v>28</v>
      </c>
    </row>
    <row r="154" spans="1:5" ht="12.75">
      <c r="A154" s="35" t="s">
        <v>56</v>
      </c>
      <c r="E154" s="39" t="s">
        <v>261</v>
      </c>
    </row>
    <row r="155" spans="1:5" ht="51">
      <c r="A155" s="35" t="s">
        <v>57</v>
      </c>
      <c r="E155" s="42" t="s">
        <v>262</v>
      </c>
    </row>
    <row r="156" spans="1:5" ht="12.75">
      <c r="A156" t="s">
        <v>58</v>
      </c>
      <c r="E156" s="39" t="s">
        <v>5</v>
      </c>
    </row>
    <row r="157" spans="1:16" ht="12.75">
      <c r="A157" t="s">
        <v>50</v>
      </c>
      <c s="34" t="s">
        <v>263</v>
      </c>
      <c s="34" t="s">
        <v>264</v>
      </c>
      <c s="35" t="s">
        <v>5</v>
      </c>
      <c s="6" t="s">
        <v>265</v>
      </c>
      <c s="36" t="s">
        <v>54</v>
      </c>
      <c s="37">
        <v>1</v>
      </c>
      <c s="36">
        <v>0</v>
      </c>
      <c s="36">
        <f>ROUND(G157*H157,6)</f>
      </c>
      <c r="L157" s="38">
        <v>0</v>
      </c>
      <c s="32">
        <f>ROUND(ROUND(L157,2)*ROUND(G157,3),2)</f>
      </c>
      <c s="36" t="s">
        <v>55</v>
      </c>
      <c>
        <f>(M157*21)/100</f>
      </c>
      <c t="s">
        <v>28</v>
      </c>
    </row>
    <row r="158" spans="1:5" ht="12.75">
      <c r="A158" s="35" t="s">
        <v>56</v>
      </c>
      <c r="E158" s="39" t="s">
        <v>265</v>
      </c>
    </row>
    <row r="159" spans="1:5" ht="12.75">
      <c r="A159" s="35" t="s">
        <v>57</v>
      </c>
      <c r="E159" s="40" t="s">
        <v>266</v>
      </c>
    </row>
    <row r="160" spans="1:5" ht="12.75">
      <c r="A160" t="s">
        <v>58</v>
      </c>
      <c r="E160" s="39" t="s">
        <v>5</v>
      </c>
    </row>
    <row r="161" spans="1:16" ht="12.75">
      <c r="A161" t="s">
        <v>50</v>
      </c>
      <c s="34" t="s">
        <v>267</v>
      </c>
      <c s="34" t="s">
        <v>268</v>
      </c>
      <c s="35" t="s">
        <v>5</v>
      </c>
      <c s="6" t="s">
        <v>269</v>
      </c>
      <c s="36" t="s">
        <v>54</v>
      </c>
      <c s="37">
        <v>1</v>
      </c>
      <c s="36">
        <v>0</v>
      </c>
      <c s="36">
        <f>ROUND(G161*H161,6)</f>
      </c>
      <c r="L161" s="38">
        <v>0</v>
      </c>
      <c s="32">
        <f>ROUND(ROUND(L161,2)*ROUND(G161,3),2)</f>
      </c>
      <c s="36" t="s">
        <v>55</v>
      </c>
      <c>
        <f>(M161*21)/100</f>
      </c>
      <c t="s">
        <v>28</v>
      </c>
    </row>
    <row r="162" spans="1:5" ht="12.75">
      <c r="A162" s="35" t="s">
        <v>56</v>
      </c>
      <c r="E162" s="39" t="s">
        <v>269</v>
      </c>
    </row>
    <row r="163" spans="1:5" ht="12.75">
      <c r="A163" s="35" t="s">
        <v>57</v>
      </c>
      <c r="E163" s="40" t="s">
        <v>270</v>
      </c>
    </row>
    <row r="164" spans="1:5" ht="12.75">
      <c r="A164" t="s">
        <v>58</v>
      </c>
      <c r="E164" s="39" t="s">
        <v>5</v>
      </c>
    </row>
    <row r="165" spans="1:13" ht="12.75">
      <c r="A165" t="s">
        <v>47</v>
      </c>
      <c r="C165" s="31" t="s">
        <v>271</v>
      </c>
      <c r="E165" s="33" t="s">
        <v>272</v>
      </c>
      <c r="J165" s="32">
        <f>0</f>
      </c>
      <c s="32">
        <f>0</f>
      </c>
      <c s="32">
        <f>0+L166</f>
      </c>
      <c s="32">
        <f>0+M166</f>
      </c>
    </row>
    <row r="166" spans="1:16" ht="12.75">
      <c r="A166" t="s">
        <v>50</v>
      </c>
      <c s="34" t="s">
        <v>273</v>
      </c>
      <c s="34" t="s">
        <v>274</v>
      </c>
      <c s="35" t="s">
        <v>5</v>
      </c>
      <c s="6" t="s">
        <v>275</v>
      </c>
      <c s="36" t="s">
        <v>102</v>
      </c>
      <c s="37">
        <v>792.593</v>
      </c>
      <c s="36">
        <v>0</v>
      </c>
      <c s="36">
        <f>ROUND(G166*H166,6)</f>
      </c>
      <c r="L166" s="38">
        <v>0</v>
      </c>
      <c s="32">
        <f>ROUND(ROUND(L166,2)*ROUND(G166,3),2)</f>
      </c>
      <c s="36" t="s">
        <v>103</v>
      </c>
      <c>
        <f>(M166*21)/100</f>
      </c>
      <c t="s">
        <v>28</v>
      </c>
    </row>
    <row r="167" spans="1:5" ht="12.75">
      <c r="A167" s="35" t="s">
        <v>56</v>
      </c>
      <c r="E167" s="39" t="s">
        <v>275</v>
      </c>
    </row>
    <row r="168" spans="1:5" ht="12.75">
      <c r="A168" s="35" t="s">
        <v>57</v>
      </c>
      <c r="E168" s="40" t="s">
        <v>5</v>
      </c>
    </row>
    <row r="169" spans="1:5" ht="12.75">
      <c r="A169" t="s">
        <v>58</v>
      </c>
      <c r="E169" s="39" t="s">
        <v>5</v>
      </c>
    </row>
    <row r="170" spans="1:13" ht="12.75">
      <c r="A170" t="s">
        <v>47</v>
      </c>
      <c r="C170" s="31" t="s">
        <v>276</v>
      </c>
      <c r="E170" s="33" t="s">
        <v>277</v>
      </c>
      <c r="J170" s="32">
        <f>0</f>
      </c>
      <c s="32">
        <f>0</f>
      </c>
      <c s="32">
        <f>0+L171</f>
      </c>
      <c s="32">
        <f>0+M171</f>
      </c>
    </row>
    <row r="171" spans="1:16" ht="12.75">
      <c r="A171" t="s">
        <v>50</v>
      </c>
      <c s="34" t="s">
        <v>278</v>
      </c>
      <c s="34" t="s">
        <v>279</v>
      </c>
      <c s="35" t="s">
        <v>5</v>
      </c>
      <c s="6" t="s">
        <v>280</v>
      </c>
      <c s="36" t="s">
        <v>102</v>
      </c>
      <c s="37">
        <v>600.119</v>
      </c>
      <c s="36">
        <v>0</v>
      </c>
      <c s="36">
        <f>ROUND(G171*H171,6)</f>
      </c>
      <c r="L171" s="38">
        <v>0</v>
      </c>
      <c s="32">
        <f>ROUND(ROUND(L171,2)*ROUND(G171,3),2)</f>
      </c>
      <c s="36" t="s">
        <v>103</v>
      </c>
      <c>
        <f>(M171*21)/100</f>
      </c>
      <c t="s">
        <v>28</v>
      </c>
    </row>
    <row r="172" spans="1:5" ht="12.75">
      <c r="A172" s="35" t="s">
        <v>56</v>
      </c>
      <c r="E172" s="39" t="s">
        <v>280</v>
      </c>
    </row>
    <row r="173" spans="1:5" ht="178.5">
      <c r="A173" s="35" t="s">
        <v>57</v>
      </c>
      <c r="E173" s="42" t="s">
        <v>281</v>
      </c>
    </row>
    <row r="174" spans="1:5" ht="12.75">
      <c r="A174" t="s">
        <v>58</v>
      </c>
      <c r="E174" s="39" t="s">
        <v>5</v>
      </c>
    </row>
    <row r="175" spans="1:13" ht="12.75">
      <c r="A175" t="s">
        <v>47</v>
      </c>
      <c r="C175" s="31" t="s">
        <v>282</v>
      </c>
      <c r="E175" s="33" t="s">
        <v>283</v>
      </c>
      <c r="J175" s="32">
        <f>0</f>
      </c>
      <c s="32">
        <f>0</f>
      </c>
      <c s="32">
        <f>0+L176</f>
      </c>
      <c s="32">
        <f>0+M176</f>
      </c>
    </row>
    <row r="176" spans="1:16" ht="12.75">
      <c r="A176" t="s">
        <v>50</v>
      </c>
      <c s="34" t="s">
        <v>284</v>
      </c>
      <c s="34" t="s">
        <v>285</v>
      </c>
      <c s="35" t="s">
        <v>5</v>
      </c>
      <c s="6" t="s">
        <v>286</v>
      </c>
      <c s="36" t="s">
        <v>102</v>
      </c>
      <c s="37">
        <v>205.054</v>
      </c>
      <c s="36">
        <v>0</v>
      </c>
      <c s="36">
        <f>ROUND(G176*H176,6)</f>
      </c>
      <c r="L176" s="38">
        <v>0</v>
      </c>
      <c s="32">
        <f>ROUND(ROUND(L176,2)*ROUND(G176,3),2)</f>
      </c>
      <c s="36" t="s">
        <v>103</v>
      </c>
      <c>
        <f>(M176*21)/100</f>
      </c>
      <c t="s">
        <v>28</v>
      </c>
    </row>
    <row r="177" spans="1:5" ht="12.75">
      <c r="A177" s="35" t="s">
        <v>56</v>
      </c>
      <c r="E177" s="39" t="s">
        <v>286</v>
      </c>
    </row>
    <row r="178" spans="1:5" ht="267.75">
      <c r="A178" s="35" t="s">
        <v>57</v>
      </c>
      <c r="E178" s="42" t="s">
        <v>287</v>
      </c>
    </row>
    <row r="179" spans="1:5" ht="12.75">
      <c r="A179" t="s">
        <v>58</v>
      </c>
      <c r="E179" s="39" t="s">
        <v>5</v>
      </c>
    </row>
    <row r="180" spans="1:13" ht="12.75">
      <c r="A180" t="s">
        <v>47</v>
      </c>
      <c r="C180" s="31" t="s">
        <v>288</v>
      </c>
      <c r="E180" s="33" t="s">
        <v>289</v>
      </c>
      <c r="J180" s="32">
        <f>0</f>
      </c>
      <c s="32">
        <f>0</f>
      </c>
      <c s="32">
        <f>0+L181</f>
      </c>
      <c s="32">
        <f>0+M181</f>
      </c>
    </row>
    <row r="181" spans="1:16" ht="12.75">
      <c r="A181" t="s">
        <v>50</v>
      </c>
      <c s="34" t="s">
        <v>290</v>
      </c>
      <c s="34" t="s">
        <v>291</v>
      </c>
      <c s="35" t="s">
        <v>5</v>
      </c>
      <c s="6" t="s">
        <v>292</v>
      </c>
      <c s="36" t="s">
        <v>102</v>
      </c>
      <c s="37">
        <v>475.909</v>
      </c>
      <c s="36">
        <v>0</v>
      </c>
      <c s="36">
        <f>ROUND(G181*H181,6)</f>
      </c>
      <c r="L181" s="38">
        <v>0</v>
      </c>
      <c s="32">
        <f>ROUND(ROUND(L181,2)*ROUND(G181,3),2)</f>
      </c>
      <c s="36" t="s">
        <v>103</v>
      </c>
      <c>
        <f>(M181*21)/100</f>
      </c>
      <c t="s">
        <v>28</v>
      </c>
    </row>
    <row r="182" spans="1:5" ht="12.75">
      <c r="A182" s="35" t="s">
        <v>56</v>
      </c>
      <c r="E182" s="39" t="s">
        <v>292</v>
      </c>
    </row>
    <row r="183" spans="1:5" ht="242.25">
      <c r="A183" s="35" t="s">
        <v>57</v>
      </c>
      <c r="E183" s="42" t="s">
        <v>293</v>
      </c>
    </row>
    <row r="184" spans="1:5" ht="12.75">
      <c r="A184" t="s">
        <v>58</v>
      </c>
      <c r="E184" s="39" t="s">
        <v>5</v>
      </c>
    </row>
    <row r="185" spans="1:13" ht="12.75">
      <c r="A185" t="s">
        <v>47</v>
      </c>
      <c r="C185" s="31" t="s">
        <v>294</v>
      </c>
      <c r="E185" s="33" t="s">
        <v>295</v>
      </c>
      <c r="J185" s="32">
        <f>0</f>
      </c>
      <c s="32">
        <f>0</f>
      </c>
      <c s="32">
        <f>0+L186</f>
      </c>
      <c s="32">
        <f>0+M186</f>
      </c>
    </row>
    <row r="186" spans="1:16" ht="12.75">
      <c r="A186" t="s">
        <v>50</v>
      </c>
      <c s="34" t="s">
        <v>296</v>
      </c>
      <c s="34" t="s">
        <v>297</v>
      </c>
      <c s="35" t="s">
        <v>5</v>
      </c>
      <c s="6" t="s">
        <v>298</v>
      </c>
      <c s="36" t="s">
        <v>102</v>
      </c>
      <c s="37">
        <v>200.559</v>
      </c>
      <c s="36">
        <v>0</v>
      </c>
      <c s="36">
        <f>ROUND(G186*H186,6)</f>
      </c>
      <c r="L186" s="38">
        <v>0</v>
      </c>
      <c s="32">
        <f>ROUND(ROUND(L186,2)*ROUND(G186,3),2)</f>
      </c>
      <c s="36" t="s">
        <v>103</v>
      </c>
      <c>
        <f>(M186*21)/100</f>
      </c>
      <c t="s">
        <v>28</v>
      </c>
    </row>
    <row r="187" spans="1:5" ht="12.75">
      <c r="A187" s="35" t="s">
        <v>56</v>
      </c>
      <c r="E187" s="39" t="s">
        <v>298</v>
      </c>
    </row>
    <row r="188" spans="1:5" ht="408">
      <c r="A188" s="35" t="s">
        <v>57</v>
      </c>
      <c r="E188" s="42" t="s">
        <v>299</v>
      </c>
    </row>
    <row r="189" spans="1:5" ht="12.75">
      <c r="A189" t="s">
        <v>58</v>
      </c>
      <c r="E189" s="39" t="s">
        <v>5</v>
      </c>
    </row>
    <row r="190" spans="1:13" ht="12.75">
      <c r="A190" t="s">
        <v>47</v>
      </c>
      <c r="C190" s="31" t="s">
        <v>300</v>
      </c>
      <c r="E190" s="33" t="s">
        <v>301</v>
      </c>
      <c r="J190" s="32">
        <f>0</f>
      </c>
      <c s="32">
        <f>0</f>
      </c>
      <c s="32">
        <f>0+L191</f>
      </c>
      <c s="32">
        <f>0+M191</f>
      </c>
    </row>
    <row r="191" spans="1:16" ht="12.75">
      <c r="A191" t="s">
        <v>50</v>
      </c>
      <c s="34" t="s">
        <v>302</v>
      </c>
      <c s="34" t="s">
        <v>303</v>
      </c>
      <c s="35" t="s">
        <v>5</v>
      </c>
      <c s="6" t="s">
        <v>304</v>
      </c>
      <c s="36" t="s">
        <v>102</v>
      </c>
      <c s="37">
        <v>160.686</v>
      </c>
      <c s="36">
        <v>0</v>
      </c>
      <c s="36">
        <f>ROUND(G191*H191,6)</f>
      </c>
      <c r="L191" s="38">
        <v>0</v>
      </c>
      <c s="32">
        <f>ROUND(ROUND(L191,2)*ROUND(G191,3),2)</f>
      </c>
      <c s="36" t="s">
        <v>103</v>
      </c>
      <c>
        <f>(M191*21)/100</f>
      </c>
      <c t="s">
        <v>28</v>
      </c>
    </row>
    <row r="192" spans="1:5" ht="12.75">
      <c r="A192" s="35" t="s">
        <v>56</v>
      </c>
      <c r="E192" s="39" t="s">
        <v>304</v>
      </c>
    </row>
    <row r="193" spans="1:5" ht="369.75">
      <c r="A193" s="35" t="s">
        <v>57</v>
      </c>
      <c r="E193" s="42" t="s">
        <v>305</v>
      </c>
    </row>
    <row r="194" spans="1:5" ht="12.75">
      <c r="A194" t="s">
        <v>58</v>
      </c>
      <c r="E194" s="39" t="s">
        <v>5</v>
      </c>
    </row>
    <row r="195" spans="1:13" ht="12.75">
      <c r="A195" t="s">
        <v>47</v>
      </c>
      <c r="C195" s="31" t="s">
        <v>306</v>
      </c>
      <c r="E195" s="33" t="s">
        <v>307</v>
      </c>
      <c r="J195" s="32">
        <f>0</f>
      </c>
      <c s="32">
        <f>0</f>
      </c>
      <c s="32">
        <f>0+L196</f>
      </c>
      <c s="32">
        <f>0+M196</f>
      </c>
    </row>
    <row r="196" spans="1:16" ht="25.5">
      <c r="A196" t="s">
        <v>50</v>
      </c>
      <c s="34" t="s">
        <v>308</v>
      </c>
      <c s="34" t="s">
        <v>309</v>
      </c>
      <c s="35" t="s">
        <v>5</v>
      </c>
      <c s="6" t="s">
        <v>310</v>
      </c>
      <c s="36" t="s">
        <v>102</v>
      </c>
      <c s="37">
        <v>7.518</v>
      </c>
      <c s="36">
        <v>0</v>
      </c>
      <c s="36">
        <f>ROUND(G196*H196,6)</f>
      </c>
      <c r="L196" s="38">
        <v>0</v>
      </c>
      <c s="32">
        <f>ROUND(ROUND(L196,2)*ROUND(G196,3),2)</f>
      </c>
      <c s="36" t="s">
        <v>103</v>
      </c>
      <c>
        <f>(M196*21)/100</f>
      </c>
      <c t="s">
        <v>28</v>
      </c>
    </row>
    <row r="197" spans="1:5" ht="25.5">
      <c r="A197" s="35" t="s">
        <v>56</v>
      </c>
      <c r="E197" s="39" t="s">
        <v>310</v>
      </c>
    </row>
    <row r="198" spans="1:5" ht="51">
      <c r="A198" s="35" t="s">
        <v>57</v>
      </c>
      <c r="E198" s="42" t="s">
        <v>311</v>
      </c>
    </row>
    <row r="199" spans="1:5" ht="12.75">
      <c r="A199" t="s">
        <v>58</v>
      </c>
      <c r="E199" s="39" t="s">
        <v>5</v>
      </c>
    </row>
    <row r="200" spans="1:13" ht="12.75">
      <c r="A200" t="s">
        <v>47</v>
      </c>
      <c r="C200" s="31" t="s">
        <v>80</v>
      </c>
      <c r="E200" s="33" t="s">
        <v>312</v>
      </c>
      <c r="J200" s="32">
        <f>0</f>
      </c>
      <c s="32">
        <f>0</f>
      </c>
      <c s="32">
        <f>0+L201+L205+L209+L213+L217+L221+L225+L229+L233+L237+L241+L245+L249+L253+L257+L261+L265+L269+L273+L277+L281+L285+L289+L293+L297+L301+L305+L309+L313+L317+L321+L325+L329+L333+L337+L341+L345+L349+L353+L357+L361+L365+L369+L373</f>
      </c>
      <c s="32">
        <f>0+M201+M205+M209+M213+M217+M221+M225+M229+M233+M237+M241+M245+M249+M253+M257+M261+M265+M269+M273+M277+M281+M285+M289+M293+M297+M301+M305+M309+M313+M317+M321+M325+M329+M333+M337+M341+M345+M349+M353+M357+M361+M365+M369+M373</f>
      </c>
    </row>
    <row r="201" spans="1:16" ht="12.75">
      <c r="A201" t="s">
        <v>50</v>
      </c>
      <c s="34" t="s">
        <v>87</v>
      </c>
      <c s="34" t="s">
        <v>313</v>
      </c>
      <c s="35" t="s">
        <v>5</v>
      </c>
      <c s="6" t="s">
        <v>314</v>
      </c>
      <c s="36" t="s">
        <v>109</v>
      </c>
      <c s="37">
        <v>25.692</v>
      </c>
      <c s="36">
        <v>0</v>
      </c>
      <c s="36">
        <f>ROUND(G201*H201,6)</f>
      </c>
      <c r="L201" s="38">
        <v>0</v>
      </c>
      <c s="32">
        <f>ROUND(ROUND(L201,2)*ROUND(G201,3),2)</f>
      </c>
      <c s="36" t="s">
        <v>103</v>
      </c>
      <c>
        <f>(M201*21)/100</f>
      </c>
      <c t="s">
        <v>28</v>
      </c>
    </row>
    <row r="202" spans="1:5" ht="12.75">
      <c r="A202" s="35" t="s">
        <v>56</v>
      </c>
      <c r="E202" s="39" t="s">
        <v>314</v>
      </c>
    </row>
    <row r="203" spans="1:5" ht="127.5">
      <c r="A203" s="35" t="s">
        <v>57</v>
      </c>
      <c r="E203" s="42" t="s">
        <v>315</v>
      </c>
    </row>
    <row r="204" spans="1:5" ht="12.75">
      <c r="A204" t="s">
        <v>58</v>
      </c>
      <c r="E204" s="39" t="s">
        <v>5</v>
      </c>
    </row>
    <row r="205" spans="1:16" ht="12.75">
      <c r="A205" t="s">
        <v>50</v>
      </c>
      <c s="34" t="s">
        <v>91</v>
      </c>
      <c s="34" t="s">
        <v>316</v>
      </c>
      <c s="35" t="s">
        <v>5</v>
      </c>
      <c s="6" t="s">
        <v>317</v>
      </c>
      <c s="36" t="s">
        <v>109</v>
      </c>
      <c s="37">
        <v>21.233</v>
      </c>
      <c s="36">
        <v>0</v>
      </c>
      <c s="36">
        <f>ROUND(G205*H205,6)</f>
      </c>
      <c r="L205" s="38">
        <v>0</v>
      </c>
      <c s="32">
        <f>ROUND(ROUND(L205,2)*ROUND(G205,3),2)</f>
      </c>
      <c s="36" t="s">
        <v>103</v>
      </c>
      <c>
        <f>(M205*21)/100</f>
      </c>
      <c t="s">
        <v>28</v>
      </c>
    </row>
    <row r="206" spans="1:5" ht="12.75">
      <c r="A206" s="35" t="s">
        <v>56</v>
      </c>
      <c r="E206" s="39" t="s">
        <v>317</v>
      </c>
    </row>
    <row r="207" spans="1:5" ht="153">
      <c r="A207" s="35" t="s">
        <v>57</v>
      </c>
      <c r="E207" s="42" t="s">
        <v>318</v>
      </c>
    </row>
    <row r="208" spans="1:5" ht="12.75">
      <c r="A208" t="s">
        <v>58</v>
      </c>
      <c r="E208" s="39" t="s">
        <v>5</v>
      </c>
    </row>
    <row r="209" spans="1:16" ht="25.5">
      <c r="A209" t="s">
        <v>50</v>
      </c>
      <c s="34" t="s">
        <v>319</v>
      </c>
      <c s="34" t="s">
        <v>320</v>
      </c>
      <c s="35" t="s">
        <v>5</v>
      </c>
      <c s="6" t="s">
        <v>321</v>
      </c>
      <c s="36" t="s">
        <v>102</v>
      </c>
      <c s="37">
        <v>7.892</v>
      </c>
      <c s="36">
        <v>0</v>
      </c>
      <c s="36">
        <f>ROUND(G209*H209,6)</f>
      </c>
      <c r="L209" s="38">
        <v>0</v>
      </c>
      <c s="32">
        <f>ROUND(ROUND(L209,2)*ROUND(G209,3),2)</f>
      </c>
      <c s="36" t="s">
        <v>103</v>
      </c>
      <c>
        <f>(M209*21)/100</f>
      </c>
      <c t="s">
        <v>28</v>
      </c>
    </row>
    <row r="210" spans="1:5" ht="25.5">
      <c r="A210" s="35" t="s">
        <v>56</v>
      </c>
      <c r="E210" s="39" t="s">
        <v>321</v>
      </c>
    </row>
    <row r="211" spans="1:5" ht="51">
      <c r="A211" s="35" t="s">
        <v>57</v>
      </c>
      <c r="E211" s="42" t="s">
        <v>322</v>
      </c>
    </row>
    <row r="212" spans="1:5" ht="12.75">
      <c r="A212" t="s">
        <v>58</v>
      </c>
      <c r="E212" s="39" t="s">
        <v>5</v>
      </c>
    </row>
    <row r="213" spans="1:16" ht="25.5">
      <c r="A213" t="s">
        <v>50</v>
      </c>
      <c s="34" t="s">
        <v>323</v>
      </c>
      <c s="34" t="s">
        <v>324</v>
      </c>
      <c s="35" t="s">
        <v>5</v>
      </c>
      <c s="6" t="s">
        <v>325</v>
      </c>
      <c s="36" t="s">
        <v>102</v>
      </c>
      <c s="37">
        <v>418.431</v>
      </c>
      <c s="36">
        <v>0</v>
      </c>
      <c s="36">
        <f>ROUND(G213*H213,6)</f>
      </c>
      <c r="L213" s="38">
        <v>0</v>
      </c>
      <c s="32">
        <f>ROUND(ROUND(L213,2)*ROUND(G213,3),2)</f>
      </c>
      <c s="36" t="s">
        <v>103</v>
      </c>
      <c>
        <f>(M213*21)/100</f>
      </c>
      <c t="s">
        <v>28</v>
      </c>
    </row>
    <row r="214" spans="1:5" ht="25.5">
      <c r="A214" s="35" t="s">
        <v>56</v>
      </c>
      <c r="E214" s="39" t="s">
        <v>325</v>
      </c>
    </row>
    <row r="215" spans="1:5" ht="409.5">
      <c r="A215" s="35" t="s">
        <v>57</v>
      </c>
      <c r="E215" s="42" t="s">
        <v>326</v>
      </c>
    </row>
    <row r="216" spans="1:5" ht="12.75">
      <c r="A216" t="s">
        <v>58</v>
      </c>
      <c r="E216" s="39" t="s">
        <v>5</v>
      </c>
    </row>
    <row r="217" spans="1:16" ht="25.5">
      <c r="A217" t="s">
        <v>50</v>
      </c>
      <c s="34" t="s">
        <v>327</v>
      </c>
      <c s="34" t="s">
        <v>328</v>
      </c>
      <c s="35" t="s">
        <v>5</v>
      </c>
      <c s="6" t="s">
        <v>329</v>
      </c>
      <c s="36" t="s">
        <v>109</v>
      </c>
      <c s="37">
        <v>151.725</v>
      </c>
      <c s="36">
        <v>0</v>
      </c>
      <c s="36">
        <f>ROUND(G217*H217,6)</f>
      </c>
      <c r="L217" s="38">
        <v>0</v>
      </c>
      <c s="32">
        <f>ROUND(ROUND(L217,2)*ROUND(G217,3),2)</f>
      </c>
      <c s="36" t="s">
        <v>103</v>
      </c>
      <c>
        <f>(M217*21)/100</f>
      </c>
      <c t="s">
        <v>28</v>
      </c>
    </row>
    <row r="218" spans="1:5" ht="25.5">
      <c r="A218" s="35" t="s">
        <v>56</v>
      </c>
      <c r="E218" s="39" t="s">
        <v>329</v>
      </c>
    </row>
    <row r="219" spans="1:5" ht="369.75">
      <c r="A219" s="35" t="s">
        <v>57</v>
      </c>
      <c r="E219" s="42" t="s">
        <v>330</v>
      </c>
    </row>
    <row r="220" spans="1:5" ht="25.5">
      <c r="A220" t="s">
        <v>58</v>
      </c>
      <c r="E220" s="39" t="s">
        <v>331</v>
      </c>
    </row>
    <row r="221" spans="1:16" ht="25.5">
      <c r="A221" t="s">
        <v>50</v>
      </c>
      <c s="34" t="s">
        <v>332</v>
      </c>
      <c s="34" t="s">
        <v>333</v>
      </c>
      <c s="35" t="s">
        <v>5</v>
      </c>
      <c s="6" t="s">
        <v>334</v>
      </c>
      <c s="36" t="s">
        <v>207</v>
      </c>
      <c s="37">
        <v>4</v>
      </c>
      <c s="36">
        <v>0</v>
      </c>
      <c s="36">
        <f>ROUND(G221*H221,6)</f>
      </c>
      <c r="L221" s="38">
        <v>0</v>
      </c>
      <c s="32">
        <f>ROUND(ROUND(L221,2)*ROUND(G221,3),2)</f>
      </c>
      <c s="36" t="s">
        <v>103</v>
      </c>
      <c>
        <f>(M221*21)/100</f>
      </c>
      <c t="s">
        <v>28</v>
      </c>
    </row>
    <row r="222" spans="1:5" ht="25.5">
      <c r="A222" s="35" t="s">
        <v>56</v>
      </c>
      <c r="E222" s="39" t="s">
        <v>334</v>
      </c>
    </row>
    <row r="223" spans="1:5" ht="76.5">
      <c r="A223" s="35" t="s">
        <v>57</v>
      </c>
      <c r="E223" s="42" t="s">
        <v>335</v>
      </c>
    </row>
    <row r="224" spans="1:5" ht="12.75">
      <c r="A224" t="s">
        <v>58</v>
      </c>
      <c r="E224" s="39" t="s">
        <v>5</v>
      </c>
    </row>
    <row r="225" spans="1:16" ht="25.5">
      <c r="A225" t="s">
        <v>50</v>
      </c>
      <c s="34" t="s">
        <v>336</v>
      </c>
      <c s="34" t="s">
        <v>337</v>
      </c>
      <c s="35" t="s">
        <v>5</v>
      </c>
      <c s="6" t="s">
        <v>338</v>
      </c>
      <c s="36" t="s">
        <v>207</v>
      </c>
      <c s="37">
        <v>1</v>
      </c>
      <c s="36">
        <v>0</v>
      </c>
      <c s="36">
        <f>ROUND(G225*H225,6)</f>
      </c>
      <c r="L225" s="38">
        <v>0</v>
      </c>
      <c s="32">
        <f>ROUND(ROUND(L225,2)*ROUND(G225,3),2)</f>
      </c>
      <c s="36" t="s">
        <v>103</v>
      </c>
      <c>
        <f>(M225*21)/100</f>
      </c>
      <c t="s">
        <v>28</v>
      </c>
    </row>
    <row r="226" spans="1:5" ht="25.5">
      <c r="A226" s="35" t="s">
        <v>56</v>
      </c>
      <c r="E226" s="39" t="s">
        <v>338</v>
      </c>
    </row>
    <row r="227" spans="1:5" ht="63.75">
      <c r="A227" s="35" t="s">
        <v>57</v>
      </c>
      <c r="E227" s="42" t="s">
        <v>339</v>
      </c>
    </row>
    <row r="228" spans="1:5" ht="12.75">
      <c r="A228" t="s">
        <v>58</v>
      </c>
      <c r="E228" s="39" t="s">
        <v>5</v>
      </c>
    </row>
    <row r="229" spans="1:16" ht="25.5">
      <c r="A229" t="s">
        <v>50</v>
      </c>
      <c s="34" t="s">
        <v>340</v>
      </c>
      <c s="34" t="s">
        <v>341</v>
      </c>
      <c s="35" t="s">
        <v>5</v>
      </c>
      <c s="6" t="s">
        <v>342</v>
      </c>
      <c s="36" t="s">
        <v>238</v>
      </c>
      <c s="37">
        <v>41.1</v>
      </c>
      <c s="36">
        <v>0.023625</v>
      </c>
      <c s="36">
        <f>ROUND(G229*H229,6)</f>
      </c>
      <c r="L229" s="38">
        <v>0</v>
      </c>
      <c s="32">
        <f>ROUND(ROUND(L229,2)*ROUND(G229,3),2)</f>
      </c>
      <c s="36" t="s">
        <v>103</v>
      </c>
      <c>
        <f>(M229*21)/100</f>
      </c>
      <c t="s">
        <v>28</v>
      </c>
    </row>
    <row r="230" spans="1:5" ht="25.5">
      <c r="A230" s="35" t="s">
        <v>56</v>
      </c>
      <c r="E230" s="39" t="s">
        <v>342</v>
      </c>
    </row>
    <row r="231" spans="1:5" ht="38.25">
      <c r="A231" s="35" t="s">
        <v>57</v>
      </c>
      <c r="E231" s="42" t="s">
        <v>343</v>
      </c>
    </row>
    <row r="232" spans="1:5" ht="12.75">
      <c r="A232" t="s">
        <v>58</v>
      </c>
      <c r="E232" s="39" t="s">
        <v>5</v>
      </c>
    </row>
    <row r="233" spans="1:16" ht="25.5">
      <c r="A233" t="s">
        <v>50</v>
      </c>
      <c s="34" t="s">
        <v>344</v>
      </c>
      <c s="34" t="s">
        <v>345</v>
      </c>
      <c s="35" t="s">
        <v>5</v>
      </c>
      <c s="6" t="s">
        <v>346</v>
      </c>
      <c s="36" t="s">
        <v>238</v>
      </c>
      <c s="37">
        <v>27</v>
      </c>
      <c s="36">
        <v>0.002593</v>
      </c>
      <c s="36">
        <f>ROUND(G233*H233,6)</f>
      </c>
      <c r="L233" s="38">
        <v>0</v>
      </c>
      <c s="32">
        <f>ROUND(ROUND(L233,2)*ROUND(G233,3),2)</f>
      </c>
      <c s="36" t="s">
        <v>103</v>
      </c>
      <c>
        <f>(M233*21)/100</f>
      </c>
      <c t="s">
        <v>28</v>
      </c>
    </row>
    <row r="234" spans="1:5" ht="25.5">
      <c r="A234" s="35" t="s">
        <v>56</v>
      </c>
      <c r="E234" s="39" t="s">
        <v>346</v>
      </c>
    </row>
    <row r="235" spans="1:5" ht="38.25">
      <c r="A235" s="35" t="s">
        <v>57</v>
      </c>
      <c r="E235" s="42" t="s">
        <v>347</v>
      </c>
    </row>
    <row r="236" spans="1:5" ht="51">
      <c r="A236" t="s">
        <v>58</v>
      </c>
      <c r="E236" s="39" t="s">
        <v>348</v>
      </c>
    </row>
    <row r="237" spans="1:16" ht="25.5">
      <c r="A237" t="s">
        <v>50</v>
      </c>
      <c s="34" t="s">
        <v>349</v>
      </c>
      <c s="34" t="s">
        <v>350</v>
      </c>
      <c s="35" t="s">
        <v>5</v>
      </c>
      <c s="6" t="s">
        <v>351</v>
      </c>
      <c s="36" t="s">
        <v>109</v>
      </c>
      <c s="37">
        <v>0.258</v>
      </c>
      <c s="36">
        <v>0</v>
      </c>
      <c s="36">
        <f>ROUND(G237*H237,6)</f>
      </c>
      <c r="L237" s="38">
        <v>0</v>
      </c>
      <c s="32">
        <f>ROUND(ROUND(L237,2)*ROUND(G237,3),2)</f>
      </c>
      <c s="36" t="s">
        <v>55</v>
      </c>
      <c>
        <f>(M237*21)/100</f>
      </c>
      <c t="s">
        <v>28</v>
      </c>
    </row>
    <row r="238" spans="1:5" ht="25.5">
      <c r="A238" s="35" t="s">
        <v>56</v>
      </c>
      <c r="E238" s="39" t="s">
        <v>351</v>
      </c>
    </row>
    <row r="239" spans="1:5" ht="38.25">
      <c r="A239" s="35" t="s">
        <v>57</v>
      </c>
      <c r="E239" s="42" t="s">
        <v>352</v>
      </c>
    </row>
    <row r="240" spans="1:5" ht="25.5">
      <c r="A240" t="s">
        <v>58</v>
      </c>
      <c r="E240" s="39" t="s">
        <v>331</v>
      </c>
    </row>
    <row r="241" spans="1:16" ht="38.25">
      <c r="A241" t="s">
        <v>50</v>
      </c>
      <c s="34" t="s">
        <v>353</v>
      </c>
      <c s="34" t="s">
        <v>354</v>
      </c>
      <c s="35" t="s">
        <v>5</v>
      </c>
      <c s="6" t="s">
        <v>355</v>
      </c>
      <c s="36" t="s">
        <v>109</v>
      </c>
      <c s="37">
        <v>54.654</v>
      </c>
      <c s="36">
        <v>0</v>
      </c>
      <c s="36">
        <f>ROUND(G241*H241,6)</f>
      </c>
      <c r="L241" s="38">
        <v>0</v>
      </c>
      <c s="32">
        <f>ROUND(ROUND(L241,2)*ROUND(G241,3),2)</f>
      </c>
      <c s="36" t="s">
        <v>103</v>
      </c>
      <c>
        <f>(M241*21)/100</f>
      </c>
      <c t="s">
        <v>28</v>
      </c>
    </row>
    <row r="242" spans="1:5" ht="38.25">
      <c r="A242" s="35" t="s">
        <v>56</v>
      </c>
      <c r="E242" s="39" t="s">
        <v>356</v>
      </c>
    </row>
    <row r="243" spans="1:5" ht="255">
      <c r="A243" s="35" t="s">
        <v>57</v>
      </c>
      <c r="E243" s="42" t="s">
        <v>357</v>
      </c>
    </row>
    <row r="244" spans="1:5" ht="25.5">
      <c r="A244" t="s">
        <v>58</v>
      </c>
      <c r="E244" s="39" t="s">
        <v>331</v>
      </c>
    </row>
    <row r="245" spans="1:16" ht="25.5">
      <c r="A245" t="s">
        <v>50</v>
      </c>
      <c s="34" t="s">
        <v>358</v>
      </c>
      <c s="34" t="s">
        <v>359</v>
      </c>
      <c s="35" t="s">
        <v>5</v>
      </c>
      <c s="6" t="s">
        <v>360</v>
      </c>
      <c s="36" t="s">
        <v>109</v>
      </c>
      <c s="37">
        <v>13.417</v>
      </c>
      <c s="36">
        <v>0</v>
      </c>
      <c s="36">
        <f>ROUND(G245*H245,6)</f>
      </c>
      <c r="L245" s="38">
        <v>0</v>
      </c>
      <c s="32">
        <f>ROUND(ROUND(L245,2)*ROUND(G245,3),2)</f>
      </c>
      <c s="36" t="s">
        <v>103</v>
      </c>
      <c>
        <f>(M245*21)/100</f>
      </c>
      <c t="s">
        <v>28</v>
      </c>
    </row>
    <row r="246" spans="1:5" ht="25.5">
      <c r="A246" s="35" t="s">
        <v>56</v>
      </c>
      <c r="E246" s="39" t="s">
        <v>360</v>
      </c>
    </row>
    <row r="247" spans="1:5" ht="63.75">
      <c r="A247" s="35" t="s">
        <v>57</v>
      </c>
      <c r="E247" s="42" t="s">
        <v>361</v>
      </c>
    </row>
    <row r="248" spans="1:5" ht="12.75">
      <c r="A248" t="s">
        <v>58</v>
      </c>
      <c r="E248" s="39" t="s">
        <v>5</v>
      </c>
    </row>
    <row r="249" spans="1:16" ht="12.75">
      <c r="A249" t="s">
        <v>50</v>
      </c>
      <c s="34" t="s">
        <v>362</v>
      </c>
      <c s="34" t="s">
        <v>363</v>
      </c>
      <c s="35" t="s">
        <v>5</v>
      </c>
      <c s="6" t="s">
        <v>364</v>
      </c>
      <c s="36" t="s">
        <v>109</v>
      </c>
      <c s="37">
        <v>47.717</v>
      </c>
      <c s="36">
        <v>0</v>
      </c>
      <c s="36">
        <f>ROUND(G249*H249,6)</f>
      </c>
      <c r="L249" s="38">
        <v>0</v>
      </c>
      <c s="32">
        <f>ROUND(ROUND(L249,2)*ROUND(G249,3),2)</f>
      </c>
      <c s="36" t="s">
        <v>103</v>
      </c>
      <c>
        <f>(M249*21)/100</f>
      </c>
      <c t="s">
        <v>28</v>
      </c>
    </row>
    <row r="250" spans="1:5" ht="12.75">
      <c r="A250" s="35" t="s">
        <v>56</v>
      </c>
      <c r="E250" s="39" t="s">
        <v>364</v>
      </c>
    </row>
    <row r="251" spans="1:5" ht="38.25">
      <c r="A251" s="35" t="s">
        <v>57</v>
      </c>
      <c r="E251" s="42" t="s">
        <v>365</v>
      </c>
    </row>
    <row r="252" spans="1:5" ht="25.5">
      <c r="A252" t="s">
        <v>58</v>
      </c>
      <c r="E252" s="39" t="s">
        <v>366</v>
      </c>
    </row>
    <row r="253" spans="1:16" ht="12.75">
      <c r="A253" t="s">
        <v>50</v>
      </c>
      <c s="34" t="s">
        <v>367</v>
      </c>
      <c s="34" t="s">
        <v>368</v>
      </c>
      <c s="35" t="s">
        <v>5</v>
      </c>
      <c s="6" t="s">
        <v>369</v>
      </c>
      <c s="36" t="s">
        <v>109</v>
      </c>
      <c s="37">
        <v>3.398</v>
      </c>
      <c s="36">
        <v>0</v>
      </c>
      <c s="36">
        <f>ROUND(G253*H253,6)</f>
      </c>
      <c r="L253" s="38">
        <v>0</v>
      </c>
      <c s="32">
        <f>ROUND(ROUND(L253,2)*ROUND(G253,3),2)</f>
      </c>
      <c s="36" t="s">
        <v>103</v>
      </c>
      <c>
        <f>(M253*21)/100</f>
      </c>
      <c t="s">
        <v>28</v>
      </c>
    </row>
    <row r="254" spans="1:5" ht="12.75">
      <c r="A254" s="35" t="s">
        <v>56</v>
      </c>
      <c r="E254" s="39" t="s">
        <v>369</v>
      </c>
    </row>
    <row r="255" spans="1:5" ht="51">
      <c r="A255" s="35" t="s">
        <v>57</v>
      </c>
      <c r="E255" s="42" t="s">
        <v>370</v>
      </c>
    </row>
    <row r="256" spans="1:5" ht="25.5">
      <c r="A256" t="s">
        <v>58</v>
      </c>
      <c r="E256" s="39" t="s">
        <v>371</v>
      </c>
    </row>
    <row r="257" spans="1:16" ht="25.5">
      <c r="A257" t="s">
        <v>50</v>
      </c>
      <c s="34" t="s">
        <v>372</v>
      </c>
      <c s="34" t="s">
        <v>373</v>
      </c>
      <c s="35" t="s">
        <v>5</v>
      </c>
      <c s="6" t="s">
        <v>374</v>
      </c>
      <c s="36" t="s">
        <v>134</v>
      </c>
      <c s="37">
        <v>0.359</v>
      </c>
      <c s="36">
        <v>0</v>
      </c>
      <c s="36">
        <f>ROUND(G257*H257,6)</f>
      </c>
      <c r="L257" s="38">
        <v>0</v>
      </c>
      <c s="32">
        <f>ROUND(ROUND(L257,2)*ROUND(G257,3),2)</f>
      </c>
      <c s="36" t="s">
        <v>103</v>
      </c>
      <c>
        <f>(M257*21)/100</f>
      </c>
      <c t="s">
        <v>28</v>
      </c>
    </row>
    <row r="258" spans="1:5" ht="25.5">
      <c r="A258" s="35" t="s">
        <v>56</v>
      </c>
      <c r="E258" s="39" t="s">
        <v>374</v>
      </c>
    </row>
    <row r="259" spans="1:5" ht="76.5">
      <c r="A259" s="35" t="s">
        <v>57</v>
      </c>
      <c r="E259" s="42" t="s">
        <v>375</v>
      </c>
    </row>
    <row r="260" spans="1:5" ht="12.75">
      <c r="A260" t="s">
        <v>58</v>
      </c>
      <c r="E260" s="39" t="s">
        <v>5</v>
      </c>
    </row>
    <row r="261" spans="1:16" ht="12.75">
      <c r="A261" t="s">
        <v>50</v>
      </c>
      <c s="34" t="s">
        <v>376</v>
      </c>
      <c s="34" t="s">
        <v>377</v>
      </c>
      <c s="35" t="s">
        <v>5</v>
      </c>
      <c s="6" t="s">
        <v>378</v>
      </c>
      <c s="36" t="s">
        <v>102</v>
      </c>
      <c s="37">
        <v>19.292</v>
      </c>
      <c s="36">
        <v>0</v>
      </c>
      <c s="36">
        <f>ROUND(G261*H261,6)</f>
      </c>
      <c r="L261" s="38">
        <v>0</v>
      </c>
      <c s="32">
        <f>ROUND(ROUND(L261,2)*ROUND(G261,3),2)</f>
      </c>
      <c s="36" t="s">
        <v>103</v>
      </c>
      <c>
        <f>(M261*21)/100</f>
      </c>
      <c t="s">
        <v>28</v>
      </c>
    </row>
    <row r="262" spans="1:5" ht="12.75">
      <c r="A262" s="35" t="s">
        <v>56</v>
      </c>
      <c r="E262" s="39" t="s">
        <v>378</v>
      </c>
    </row>
    <row r="263" spans="1:5" ht="38.25">
      <c r="A263" s="35" t="s">
        <v>57</v>
      </c>
      <c r="E263" s="42" t="s">
        <v>379</v>
      </c>
    </row>
    <row r="264" spans="1:5" ht="12.75">
      <c r="A264" t="s">
        <v>58</v>
      </c>
      <c r="E264" s="39" t="s">
        <v>5</v>
      </c>
    </row>
    <row r="265" spans="1:16" ht="25.5">
      <c r="A265" t="s">
        <v>50</v>
      </c>
      <c s="34" t="s">
        <v>380</v>
      </c>
      <c s="34" t="s">
        <v>381</v>
      </c>
      <c s="35" t="s">
        <v>5</v>
      </c>
      <c s="6" t="s">
        <v>382</v>
      </c>
      <c s="36" t="s">
        <v>238</v>
      </c>
      <c s="37">
        <v>37.7</v>
      </c>
      <c s="36">
        <v>0</v>
      </c>
      <c s="36">
        <f>ROUND(G265*H265,6)</f>
      </c>
      <c r="L265" s="38">
        <v>0</v>
      </c>
      <c s="32">
        <f>ROUND(ROUND(L265,2)*ROUND(G265,3),2)</f>
      </c>
      <c s="36" t="s">
        <v>103</v>
      </c>
      <c>
        <f>(M265*21)/100</f>
      </c>
      <c t="s">
        <v>28</v>
      </c>
    </row>
    <row r="266" spans="1:5" ht="25.5">
      <c r="A266" s="35" t="s">
        <v>56</v>
      </c>
      <c r="E266" s="39" t="s">
        <v>382</v>
      </c>
    </row>
    <row r="267" spans="1:5" ht="12.75">
      <c r="A267" s="35" t="s">
        <v>57</v>
      </c>
      <c r="E267" s="40" t="s">
        <v>383</v>
      </c>
    </row>
    <row r="268" spans="1:5" ht="12.75">
      <c r="A268" t="s">
        <v>58</v>
      </c>
      <c r="E268" s="39" t="s">
        <v>5</v>
      </c>
    </row>
    <row r="269" spans="1:16" ht="12.75">
      <c r="A269" t="s">
        <v>50</v>
      </c>
      <c s="34" t="s">
        <v>384</v>
      </c>
      <c s="34" t="s">
        <v>385</v>
      </c>
      <c s="35" t="s">
        <v>5</v>
      </c>
      <c s="6" t="s">
        <v>386</v>
      </c>
      <c s="36" t="s">
        <v>102</v>
      </c>
      <c s="37">
        <v>11.077</v>
      </c>
      <c s="36">
        <v>0</v>
      </c>
      <c s="36">
        <f>ROUND(G269*H269,6)</f>
      </c>
      <c r="L269" s="38">
        <v>0</v>
      </c>
      <c s="32">
        <f>ROUND(ROUND(L269,2)*ROUND(G269,3),2)</f>
      </c>
      <c s="36" t="s">
        <v>103</v>
      </c>
      <c>
        <f>(M269*21)/100</f>
      </c>
      <c t="s">
        <v>28</v>
      </c>
    </row>
    <row r="270" spans="1:5" ht="12.75">
      <c r="A270" s="35" t="s">
        <v>56</v>
      </c>
      <c r="E270" s="39" t="s">
        <v>386</v>
      </c>
    </row>
    <row r="271" spans="1:5" ht="38.25">
      <c r="A271" s="35" t="s">
        <v>57</v>
      </c>
      <c r="E271" s="42" t="s">
        <v>387</v>
      </c>
    </row>
    <row r="272" spans="1:5" ht="12.75">
      <c r="A272" t="s">
        <v>58</v>
      </c>
      <c r="E272" s="39" t="s">
        <v>5</v>
      </c>
    </row>
    <row r="273" spans="1:16" ht="12.75">
      <c r="A273" t="s">
        <v>50</v>
      </c>
      <c s="34" t="s">
        <v>388</v>
      </c>
      <c s="34" t="s">
        <v>389</v>
      </c>
      <c s="35" t="s">
        <v>5</v>
      </c>
      <c s="6" t="s">
        <v>390</v>
      </c>
      <c s="36" t="s">
        <v>109</v>
      </c>
      <c s="37">
        <v>106.003</v>
      </c>
      <c s="36">
        <v>0</v>
      </c>
      <c s="36">
        <f>ROUND(G273*H273,6)</f>
      </c>
      <c r="L273" s="38">
        <v>0</v>
      </c>
      <c s="32">
        <f>ROUND(ROUND(L273,2)*ROUND(G273,3),2)</f>
      </c>
      <c s="36" t="s">
        <v>103</v>
      </c>
      <c>
        <f>(M273*21)/100</f>
      </c>
      <c t="s">
        <v>28</v>
      </c>
    </row>
    <row r="274" spans="1:5" ht="12.75">
      <c r="A274" s="35" t="s">
        <v>56</v>
      </c>
      <c r="E274" s="39" t="s">
        <v>390</v>
      </c>
    </row>
    <row r="275" spans="1:5" ht="229.5">
      <c r="A275" s="35" t="s">
        <v>57</v>
      </c>
      <c r="E275" s="42" t="s">
        <v>391</v>
      </c>
    </row>
    <row r="276" spans="1:5" ht="25.5">
      <c r="A276" t="s">
        <v>58</v>
      </c>
      <c r="E276" s="39" t="s">
        <v>392</v>
      </c>
    </row>
    <row r="277" spans="1:16" ht="12.75">
      <c r="A277" t="s">
        <v>50</v>
      </c>
      <c s="34" t="s">
        <v>393</v>
      </c>
      <c s="34" t="s">
        <v>394</v>
      </c>
      <c s="35" t="s">
        <v>5</v>
      </c>
      <c s="6" t="s">
        <v>395</v>
      </c>
      <c s="36" t="s">
        <v>109</v>
      </c>
      <c s="37">
        <v>5.739</v>
      </c>
      <c s="36">
        <v>0</v>
      </c>
      <c s="36">
        <f>ROUND(G277*H277,6)</f>
      </c>
      <c r="L277" s="38">
        <v>0</v>
      </c>
      <c s="32">
        <f>ROUND(ROUND(L277,2)*ROUND(G277,3),2)</f>
      </c>
      <c s="36" t="s">
        <v>103</v>
      </c>
      <c>
        <f>(M277*21)/100</f>
      </c>
      <c t="s">
        <v>28</v>
      </c>
    </row>
    <row r="278" spans="1:5" ht="12.75">
      <c r="A278" s="35" t="s">
        <v>56</v>
      </c>
      <c r="E278" s="39" t="s">
        <v>395</v>
      </c>
    </row>
    <row r="279" spans="1:5" ht="38.25">
      <c r="A279" s="35" t="s">
        <v>57</v>
      </c>
      <c r="E279" s="42" t="s">
        <v>396</v>
      </c>
    </row>
    <row r="280" spans="1:5" ht="25.5">
      <c r="A280" t="s">
        <v>58</v>
      </c>
      <c r="E280" s="39" t="s">
        <v>392</v>
      </c>
    </row>
    <row r="281" spans="1:16" ht="25.5">
      <c r="A281" t="s">
        <v>50</v>
      </c>
      <c s="34" t="s">
        <v>397</v>
      </c>
      <c s="34" t="s">
        <v>398</v>
      </c>
      <c s="35" t="s">
        <v>5</v>
      </c>
      <c s="6" t="s">
        <v>399</v>
      </c>
      <c s="36" t="s">
        <v>109</v>
      </c>
      <c s="37">
        <v>4.04</v>
      </c>
      <c s="36">
        <v>0</v>
      </c>
      <c s="36">
        <f>ROUND(G281*H281,6)</f>
      </c>
      <c r="L281" s="38">
        <v>0</v>
      </c>
      <c s="32">
        <f>ROUND(ROUND(L281,2)*ROUND(G281,3),2)</f>
      </c>
      <c s="36" t="s">
        <v>103</v>
      </c>
      <c>
        <f>(M281*21)/100</f>
      </c>
      <c t="s">
        <v>28</v>
      </c>
    </row>
    <row r="282" spans="1:5" ht="25.5">
      <c r="A282" s="35" t="s">
        <v>56</v>
      </c>
      <c r="E282" s="39" t="s">
        <v>399</v>
      </c>
    </row>
    <row r="283" spans="1:5" ht="51">
      <c r="A283" s="35" t="s">
        <v>57</v>
      </c>
      <c r="E283" s="42" t="s">
        <v>400</v>
      </c>
    </row>
    <row r="284" spans="1:5" ht="12.75">
      <c r="A284" t="s">
        <v>58</v>
      </c>
      <c r="E284" s="39" t="s">
        <v>5</v>
      </c>
    </row>
    <row r="285" spans="1:16" ht="25.5">
      <c r="A285" t="s">
        <v>50</v>
      </c>
      <c s="34" t="s">
        <v>401</v>
      </c>
      <c s="34" t="s">
        <v>402</v>
      </c>
      <c s="35" t="s">
        <v>5</v>
      </c>
      <c s="6" t="s">
        <v>403</v>
      </c>
      <c s="36" t="s">
        <v>134</v>
      </c>
      <c s="37">
        <v>0.591</v>
      </c>
      <c s="36">
        <v>0</v>
      </c>
      <c s="36">
        <f>ROUND(G285*H285,6)</f>
      </c>
      <c r="L285" s="38">
        <v>0</v>
      </c>
      <c s="32">
        <f>ROUND(ROUND(L285,2)*ROUND(G285,3),2)</f>
      </c>
      <c s="36" t="s">
        <v>103</v>
      </c>
      <c>
        <f>(M285*21)/100</f>
      </c>
      <c t="s">
        <v>28</v>
      </c>
    </row>
    <row r="286" spans="1:5" ht="25.5">
      <c r="A286" s="35" t="s">
        <v>56</v>
      </c>
      <c r="E286" s="39" t="s">
        <v>403</v>
      </c>
    </row>
    <row r="287" spans="1:5" ht="38.25">
      <c r="A287" s="35" t="s">
        <v>57</v>
      </c>
      <c r="E287" s="42" t="s">
        <v>404</v>
      </c>
    </row>
    <row r="288" spans="1:5" ht="12.75">
      <c r="A288" t="s">
        <v>58</v>
      </c>
      <c r="E288" s="39" t="s">
        <v>5</v>
      </c>
    </row>
    <row r="289" spans="1:16" ht="12.75">
      <c r="A289" t="s">
        <v>50</v>
      </c>
      <c s="34" t="s">
        <v>405</v>
      </c>
      <c s="34" t="s">
        <v>406</v>
      </c>
      <c s="35" t="s">
        <v>5</v>
      </c>
      <c s="6" t="s">
        <v>407</v>
      </c>
      <c s="36" t="s">
        <v>109</v>
      </c>
      <c s="37">
        <v>126.823</v>
      </c>
      <c s="36">
        <v>0</v>
      </c>
      <c s="36">
        <f>ROUND(G289*H289,6)</f>
      </c>
      <c r="L289" s="38">
        <v>0</v>
      </c>
      <c s="32">
        <f>ROUND(ROUND(L289,2)*ROUND(G289,3),2)</f>
      </c>
      <c s="36" t="s">
        <v>103</v>
      </c>
      <c>
        <f>(M289*21)/100</f>
      </c>
      <c t="s">
        <v>28</v>
      </c>
    </row>
    <row r="290" spans="1:5" ht="12.75">
      <c r="A290" s="35" t="s">
        <v>56</v>
      </c>
      <c r="E290" s="39" t="s">
        <v>407</v>
      </c>
    </row>
    <row r="291" spans="1:5" ht="12.75">
      <c r="A291" s="35" t="s">
        <v>57</v>
      </c>
      <c r="E291" s="40" t="s">
        <v>5</v>
      </c>
    </row>
    <row r="292" spans="1:5" ht="12.75">
      <c r="A292" t="s">
        <v>58</v>
      </c>
      <c r="E292" s="39" t="s">
        <v>5</v>
      </c>
    </row>
    <row r="293" spans="1:16" ht="12.75">
      <c r="A293" t="s">
        <v>50</v>
      </c>
      <c s="34" t="s">
        <v>408</v>
      </c>
      <c s="34" t="s">
        <v>409</v>
      </c>
      <c s="35" t="s">
        <v>5</v>
      </c>
      <c s="6" t="s">
        <v>410</v>
      </c>
      <c s="36" t="s">
        <v>109</v>
      </c>
      <c s="37">
        <v>3.141</v>
      </c>
      <c s="36">
        <v>0</v>
      </c>
      <c s="36">
        <f>ROUND(G293*H293,6)</f>
      </c>
      <c r="L293" s="38">
        <v>0</v>
      </c>
      <c s="32">
        <f>ROUND(ROUND(L293,2)*ROUND(G293,3),2)</f>
      </c>
      <c s="36" t="s">
        <v>103</v>
      </c>
      <c>
        <f>(M293*21)/100</f>
      </c>
      <c t="s">
        <v>28</v>
      </c>
    </row>
    <row r="294" spans="1:5" ht="12.75">
      <c r="A294" s="35" t="s">
        <v>56</v>
      </c>
      <c r="E294" s="39" t="s">
        <v>410</v>
      </c>
    </row>
    <row r="295" spans="1:5" ht="63.75">
      <c r="A295" s="35" t="s">
        <v>57</v>
      </c>
      <c r="E295" s="42" t="s">
        <v>411</v>
      </c>
    </row>
    <row r="296" spans="1:5" ht="12.75">
      <c r="A296" t="s">
        <v>58</v>
      </c>
      <c r="E296" s="39" t="s">
        <v>5</v>
      </c>
    </row>
    <row r="297" spans="1:16" ht="25.5">
      <c r="A297" t="s">
        <v>50</v>
      </c>
      <c s="34" t="s">
        <v>412</v>
      </c>
      <c s="34" t="s">
        <v>413</v>
      </c>
      <c s="35" t="s">
        <v>5</v>
      </c>
      <c s="6" t="s">
        <v>414</v>
      </c>
      <c s="36" t="s">
        <v>102</v>
      </c>
      <c s="37">
        <v>573.643</v>
      </c>
      <c s="36">
        <v>0</v>
      </c>
      <c s="36">
        <f>ROUND(G297*H297,6)</f>
      </c>
      <c r="L297" s="38">
        <v>0</v>
      </c>
      <c s="32">
        <f>ROUND(ROUND(L297,2)*ROUND(G297,3),2)</f>
      </c>
      <c s="36" t="s">
        <v>103</v>
      </c>
      <c>
        <f>(M297*21)/100</f>
      </c>
      <c t="s">
        <v>28</v>
      </c>
    </row>
    <row r="298" spans="1:5" ht="25.5">
      <c r="A298" s="35" t="s">
        <v>56</v>
      </c>
      <c r="E298" s="39" t="s">
        <v>414</v>
      </c>
    </row>
    <row r="299" spans="1:5" ht="409.5">
      <c r="A299" s="35" t="s">
        <v>57</v>
      </c>
      <c r="E299" s="42" t="s">
        <v>415</v>
      </c>
    </row>
    <row r="300" spans="1:5" ht="12.75">
      <c r="A300" t="s">
        <v>58</v>
      </c>
      <c r="E300" s="39" t="s">
        <v>5</v>
      </c>
    </row>
    <row r="301" spans="1:16" ht="25.5">
      <c r="A301" t="s">
        <v>50</v>
      </c>
      <c s="34" t="s">
        <v>416</v>
      </c>
      <c s="34" t="s">
        <v>417</v>
      </c>
      <c s="35" t="s">
        <v>5</v>
      </c>
      <c s="6" t="s">
        <v>418</v>
      </c>
      <c s="36" t="s">
        <v>238</v>
      </c>
      <c s="37">
        <v>12.705</v>
      </c>
      <c s="36">
        <v>0</v>
      </c>
      <c s="36">
        <f>ROUND(G301*H301,6)</f>
      </c>
      <c r="L301" s="38">
        <v>0</v>
      </c>
      <c s="32">
        <f>ROUND(ROUND(L301,2)*ROUND(G301,3),2)</f>
      </c>
      <c s="36" t="s">
        <v>103</v>
      </c>
      <c>
        <f>(M301*21)/100</f>
      </c>
      <c t="s">
        <v>28</v>
      </c>
    </row>
    <row r="302" spans="1:5" ht="25.5">
      <c r="A302" s="35" t="s">
        <v>56</v>
      </c>
      <c r="E302" s="39" t="s">
        <v>418</v>
      </c>
    </row>
    <row r="303" spans="1:5" ht="38.25">
      <c r="A303" s="35" t="s">
        <v>57</v>
      </c>
      <c r="E303" s="42" t="s">
        <v>419</v>
      </c>
    </row>
    <row r="304" spans="1:5" ht="38.25">
      <c r="A304" t="s">
        <v>58</v>
      </c>
      <c r="E304" s="39" t="s">
        <v>420</v>
      </c>
    </row>
    <row r="305" spans="1:16" ht="25.5">
      <c r="A305" t="s">
        <v>50</v>
      </c>
      <c s="34" t="s">
        <v>421</v>
      </c>
      <c s="34" t="s">
        <v>422</v>
      </c>
      <c s="35" t="s">
        <v>5</v>
      </c>
      <c s="6" t="s">
        <v>423</v>
      </c>
      <c s="36" t="s">
        <v>102</v>
      </c>
      <c s="37">
        <v>3.998</v>
      </c>
      <c s="36">
        <v>0</v>
      </c>
      <c s="36">
        <f>ROUND(G305*H305,6)</f>
      </c>
      <c r="L305" s="38">
        <v>0</v>
      </c>
      <c s="32">
        <f>ROUND(ROUND(L305,2)*ROUND(G305,3),2)</f>
      </c>
      <c s="36" t="s">
        <v>103</v>
      </c>
      <c>
        <f>(M305*21)/100</f>
      </c>
      <c t="s">
        <v>28</v>
      </c>
    </row>
    <row r="306" spans="1:5" ht="25.5">
      <c r="A306" s="35" t="s">
        <v>56</v>
      </c>
      <c r="E306" s="39" t="s">
        <v>423</v>
      </c>
    </row>
    <row r="307" spans="1:5" ht="38.25">
      <c r="A307" s="35" t="s">
        <v>57</v>
      </c>
      <c r="E307" s="42" t="s">
        <v>424</v>
      </c>
    </row>
    <row r="308" spans="1:5" ht="12.75">
      <c r="A308" t="s">
        <v>58</v>
      </c>
      <c r="E308" s="39" t="s">
        <v>425</v>
      </c>
    </row>
    <row r="309" spans="1:16" ht="25.5">
      <c r="A309" t="s">
        <v>50</v>
      </c>
      <c s="34" t="s">
        <v>426</v>
      </c>
      <c s="34" t="s">
        <v>427</v>
      </c>
      <c s="35" t="s">
        <v>5</v>
      </c>
      <c s="6" t="s">
        <v>428</v>
      </c>
      <c s="36" t="s">
        <v>102</v>
      </c>
      <c s="37">
        <v>62.001</v>
      </c>
      <c s="36">
        <v>0</v>
      </c>
      <c s="36">
        <f>ROUND(G309*H309,6)</f>
      </c>
      <c r="L309" s="38">
        <v>0</v>
      </c>
      <c s="32">
        <f>ROUND(ROUND(L309,2)*ROUND(G309,3),2)</f>
      </c>
      <c s="36" t="s">
        <v>103</v>
      </c>
      <c>
        <f>(M309*21)/100</f>
      </c>
      <c t="s">
        <v>28</v>
      </c>
    </row>
    <row r="310" spans="1:5" ht="25.5">
      <c r="A310" s="35" t="s">
        <v>56</v>
      </c>
      <c r="E310" s="39" t="s">
        <v>428</v>
      </c>
    </row>
    <row r="311" spans="1:5" ht="318.75">
      <c r="A311" s="35" t="s">
        <v>57</v>
      </c>
      <c r="E311" s="42" t="s">
        <v>429</v>
      </c>
    </row>
    <row r="312" spans="1:5" ht="38.25">
      <c r="A312" t="s">
        <v>58</v>
      </c>
      <c r="E312" s="39" t="s">
        <v>430</v>
      </c>
    </row>
    <row r="313" spans="1:16" ht="25.5">
      <c r="A313" t="s">
        <v>50</v>
      </c>
      <c s="34" t="s">
        <v>431</v>
      </c>
      <c s="34" t="s">
        <v>432</v>
      </c>
      <c s="35" t="s">
        <v>5</v>
      </c>
      <c s="6" t="s">
        <v>433</v>
      </c>
      <c s="36" t="s">
        <v>102</v>
      </c>
      <c s="37">
        <v>12.557</v>
      </c>
      <c s="36">
        <v>0</v>
      </c>
      <c s="36">
        <f>ROUND(G313*H313,6)</f>
      </c>
      <c r="L313" s="38">
        <v>0</v>
      </c>
      <c s="32">
        <f>ROUND(ROUND(L313,2)*ROUND(G313,3),2)</f>
      </c>
      <c s="36" t="s">
        <v>103</v>
      </c>
      <c>
        <f>(M313*21)/100</f>
      </c>
      <c t="s">
        <v>28</v>
      </c>
    </row>
    <row r="314" spans="1:5" ht="25.5">
      <c r="A314" s="35" t="s">
        <v>56</v>
      </c>
      <c r="E314" s="39" t="s">
        <v>433</v>
      </c>
    </row>
    <row r="315" spans="1:5" ht="63.75">
      <c r="A315" s="35" t="s">
        <v>57</v>
      </c>
      <c r="E315" s="42" t="s">
        <v>434</v>
      </c>
    </row>
    <row r="316" spans="1:5" ht="38.25">
      <c r="A316" t="s">
        <v>58</v>
      </c>
      <c r="E316" s="39" t="s">
        <v>430</v>
      </c>
    </row>
    <row r="317" spans="1:16" ht="38.25">
      <c r="A317" t="s">
        <v>50</v>
      </c>
      <c s="34" t="s">
        <v>435</v>
      </c>
      <c s="34" t="s">
        <v>436</v>
      </c>
      <c s="35" t="s">
        <v>5</v>
      </c>
      <c s="6" t="s">
        <v>437</v>
      </c>
      <c s="36" t="s">
        <v>109</v>
      </c>
      <c s="37">
        <v>0.178</v>
      </c>
      <c s="36">
        <v>0</v>
      </c>
      <c s="36">
        <f>ROUND(G317*H317,6)</f>
      </c>
      <c r="L317" s="38">
        <v>0</v>
      </c>
      <c s="32">
        <f>ROUND(ROUND(L317,2)*ROUND(G317,3),2)</f>
      </c>
      <c s="36" t="s">
        <v>103</v>
      </c>
      <c>
        <f>(M317*21)/100</f>
      </c>
      <c t="s">
        <v>28</v>
      </c>
    </row>
    <row r="318" spans="1:5" ht="38.25">
      <c r="A318" s="35" t="s">
        <v>56</v>
      </c>
      <c r="E318" s="39" t="s">
        <v>438</v>
      </c>
    </row>
    <row r="319" spans="1:5" ht="25.5">
      <c r="A319" s="35" t="s">
        <v>57</v>
      </c>
      <c r="E319" s="42" t="s">
        <v>439</v>
      </c>
    </row>
    <row r="320" spans="1:5" ht="12.75">
      <c r="A320" t="s">
        <v>58</v>
      </c>
      <c r="E320" s="39" t="s">
        <v>5</v>
      </c>
    </row>
    <row r="321" spans="1:16" ht="38.25">
      <c r="A321" t="s">
        <v>50</v>
      </c>
      <c s="34" t="s">
        <v>440</v>
      </c>
      <c s="34" t="s">
        <v>441</v>
      </c>
      <c s="35" t="s">
        <v>5</v>
      </c>
      <c s="6" t="s">
        <v>442</v>
      </c>
      <c s="36" t="s">
        <v>102</v>
      </c>
      <c s="37">
        <v>1.8</v>
      </c>
      <c s="36">
        <v>0</v>
      </c>
      <c s="36">
        <f>ROUND(G321*H321,6)</f>
      </c>
      <c r="L321" s="38">
        <v>0</v>
      </c>
      <c s="32">
        <f>ROUND(ROUND(L321,2)*ROUND(G321,3),2)</f>
      </c>
      <c s="36" t="s">
        <v>103</v>
      </c>
      <c>
        <f>(M321*21)/100</f>
      </c>
      <c t="s">
        <v>28</v>
      </c>
    </row>
    <row r="322" spans="1:5" ht="38.25">
      <c r="A322" s="35" t="s">
        <v>56</v>
      </c>
      <c r="E322" s="39" t="s">
        <v>443</v>
      </c>
    </row>
    <row r="323" spans="1:5" ht="63.75">
      <c r="A323" s="35" t="s">
        <v>57</v>
      </c>
      <c r="E323" s="42" t="s">
        <v>444</v>
      </c>
    </row>
    <row r="324" spans="1:5" ht="12.75">
      <c r="A324" t="s">
        <v>58</v>
      </c>
      <c r="E324" s="39" t="s">
        <v>5</v>
      </c>
    </row>
    <row r="325" spans="1:16" ht="38.25">
      <c r="A325" t="s">
        <v>50</v>
      </c>
      <c s="34" t="s">
        <v>445</v>
      </c>
      <c s="34" t="s">
        <v>446</v>
      </c>
      <c s="35" t="s">
        <v>5</v>
      </c>
      <c s="6" t="s">
        <v>442</v>
      </c>
      <c s="36" t="s">
        <v>109</v>
      </c>
      <c s="37">
        <v>2.035</v>
      </c>
      <c s="36">
        <v>0</v>
      </c>
      <c s="36">
        <f>ROUND(G325*H325,6)</f>
      </c>
      <c r="L325" s="38">
        <v>0</v>
      </c>
      <c s="32">
        <f>ROUND(ROUND(L325,2)*ROUND(G325,3),2)</f>
      </c>
      <c s="36" t="s">
        <v>103</v>
      </c>
      <c>
        <f>(M325*21)/100</f>
      </c>
      <c t="s">
        <v>28</v>
      </c>
    </row>
    <row r="326" spans="1:5" ht="38.25">
      <c r="A326" s="35" t="s">
        <v>56</v>
      </c>
      <c r="E326" s="39" t="s">
        <v>447</v>
      </c>
    </row>
    <row r="327" spans="1:5" ht="63.75">
      <c r="A327" s="35" t="s">
        <v>57</v>
      </c>
      <c r="E327" s="42" t="s">
        <v>448</v>
      </c>
    </row>
    <row r="328" spans="1:5" ht="12.75">
      <c r="A328" t="s">
        <v>58</v>
      </c>
      <c r="E328" s="39" t="s">
        <v>5</v>
      </c>
    </row>
    <row r="329" spans="1:16" ht="25.5">
      <c r="A329" t="s">
        <v>50</v>
      </c>
      <c s="34" t="s">
        <v>449</v>
      </c>
      <c s="34" t="s">
        <v>450</v>
      </c>
      <c s="35" t="s">
        <v>5</v>
      </c>
      <c s="6" t="s">
        <v>451</v>
      </c>
      <c s="36" t="s">
        <v>238</v>
      </c>
      <c s="37">
        <v>69.27</v>
      </c>
      <c s="36">
        <v>7.7E-05</v>
      </c>
      <c s="36">
        <f>ROUND(G329*H329,6)</f>
      </c>
      <c r="L329" s="38">
        <v>0</v>
      </c>
      <c s="32">
        <f>ROUND(ROUND(L329,2)*ROUND(G329,3),2)</f>
      </c>
      <c s="36" t="s">
        <v>103</v>
      </c>
      <c>
        <f>(M329*21)/100</f>
      </c>
      <c t="s">
        <v>28</v>
      </c>
    </row>
    <row r="330" spans="1:5" ht="25.5">
      <c r="A330" s="35" t="s">
        <v>56</v>
      </c>
      <c r="E330" s="39" t="s">
        <v>451</v>
      </c>
    </row>
    <row r="331" spans="1:5" ht="63.75">
      <c r="A331" s="35" t="s">
        <v>57</v>
      </c>
      <c r="E331" s="42" t="s">
        <v>452</v>
      </c>
    </row>
    <row r="332" spans="1:5" ht="89.25">
      <c r="A332" t="s">
        <v>58</v>
      </c>
      <c r="E332" s="39" t="s">
        <v>453</v>
      </c>
    </row>
    <row r="333" spans="1:16" ht="25.5">
      <c r="A333" t="s">
        <v>50</v>
      </c>
      <c s="34" t="s">
        <v>454</v>
      </c>
      <c s="34" t="s">
        <v>455</v>
      </c>
      <c s="35" t="s">
        <v>5</v>
      </c>
      <c s="6" t="s">
        <v>456</v>
      </c>
      <c s="36" t="s">
        <v>238</v>
      </c>
      <c s="37">
        <v>85.9</v>
      </c>
      <c s="36">
        <v>0.000201</v>
      </c>
      <c s="36">
        <f>ROUND(G333*H333,6)</f>
      </c>
      <c r="L333" s="38">
        <v>0</v>
      </c>
      <c s="32">
        <f>ROUND(ROUND(L333,2)*ROUND(G333,3),2)</f>
      </c>
      <c s="36" t="s">
        <v>103</v>
      </c>
      <c>
        <f>(M333*21)/100</f>
      </c>
      <c t="s">
        <v>28</v>
      </c>
    </row>
    <row r="334" spans="1:5" ht="25.5">
      <c r="A334" s="35" t="s">
        <v>56</v>
      </c>
      <c r="E334" s="39" t="s">
        <v>456</v>
      </c>
    </row>
    <row r="335" spans="1:5" ht="89.25">
      <c r="A335" s="35" t="s">
        <v>57</v>
      </c>
      <c r="E335" s="42" t="s">
        <v>457</v>
      </c>
    </row>
    <row r="336" spans="1:5" ht="89.25">
      <c r="A336" t="s">
        <v>58</v>
      </c>
      <c r="E336" s="39" t="s">
        <v>453</v>
      </c>
    </row>
    <row r="337" spans="1:16" ht="25.5">
      <c r="A337" t="s">
        <v>50</v>
      </c>
      <c s="34" t="s">
        <v>458</v>
      </c>
      <c s="34" t="s">
        <v>459</v>
      </c>
      <c s="35" t="s">
        <v>5</v>
      </c>
      <c s="6" t="s">
        <v>460</v>
      </c>
      <c s="36" t="s">
        <v>238</v>
      </c>
      <c s="37">
        <v>19.94</v>
      </c>
      <c s="36">
        <v>0.000289</v>
      </c>
      <c s="36">
        <f>ROUND(G337*H337,6)</f>
      </c>
      <c r="L337" s="38">
        <v>0</v>
      </c>
      <c s="32">
        <f>ROUND(ROUND(L337,2)*ROUND(G337,3),2)</f>
      </c>
      <c s="36" t="s">
        <v>103</v>
      </c>
      <c>
        <f>(M337*21)/100</f>
      </c>
      <c t="s">
        <v>28</v>
      </c>
    </row>
    <row r="338" spans="1:5" ht="25.5">
      <c r="A338" s="35" t="s">
        <v>56</v>
      </c>
      <c r="E338" s="39" t="s">
        <v>460</v>
      </c>
    </row>
    <row r="339" spans="1:5" ht="51">
      <c r="A339" s="35" t="s">
        <v>57</v>
      </c>
      <c r="E339" s="42" t="s">
        <v>461</v>
      </c>
    </row>
    <row r="340" spans="1:5" ht="89.25">
      <c r="A340" t="s">
        <v>58</v>
      </c>
      <c r="E340" s="39" t="s">
        <v>453</v>
      </c>
    </row>
    <row r="341" spans="1:16" ht="12.75">
      <c r="A341" t="s">
        <v>50</v>
      </c>
      <c s="34" t="s">
        <v>462</v>
      </c>
      <c s="34" t="s">
        <v>463</v>
      </c>
      <c s="35" t="s">
        <v>5</v>
      </c>
      <c s="6" t="s">
        <v>464</v>
      </c>
      <c s="36" t="s">
        <v>238</v>
      </c>
      <c s="37">
        <v>38.08</v>
      </c>
      <c s="36">
        <v>2E-06</v>
      </c>
      <c s="36">
        <f>ROUND(G341*H341,6)</f>
      </c>
      <c r="L341" s="38">
        <v>0</v>
      </c>
      <c s="32">
        <f>ROUND(ROUND(L341,2)*ROUND(G341,3),2)</f>
      </c>
      <c s="36" t="s">
        <v>103</v>
      </c>
      <c>
        <f>(M341*21)/100</f>
      </c>
      <c t="s">
        <v>28</v>
      </c>
    </row>
    <row r="342" spans="1:5" ht="12.75">
      <c r="A342" s="35" t="s">
        <v>56</v>
      </c>
      <c r="E342" s="39" t="s">
        <v>464</v>
      </c>
    </row>
    <row r="343" spans="1:5" ht="63.75">
      <c r="A343" s="35" t="s">
        <v>57</v>
      </c>
      <c r="E343" s="42" t="s">
        <v>465</v>
      </c>
    </row>
    <row r="344" spans="1:5" ht="12.75">
      <c r="A344" t="s">
        <v>58</v>
      </c>
      <c r="E344" s="39" t="s">
        <v>5</v>
      </c>
    </row>
    <row r="345" spans="1:16" ht="25.5">
      <c r="A345" t="s">
        <v>50</v>
      </c>
      <c s="34" t="s">
        <v>466</v>
      </c>
      <c s="34" t="s">
        <v>467</v>
      </c>
      <c s="35" t="s">
        <v>5</v>
      </c>
      <c s="6" t="s">
        <v>468</v>
      </c>
      <c s="36" t="s">
        <v>102</v>
      </c>
      <c s="37">
        <v>1187.85</v>
      </c>
      <c s="36">
        <v>0</v>
      </c>
      <c s="36">
        <f>ROUND(G345*H345,6)</f>
      </c>
      <c r="L345" s="38">
        <v>0</v>
      </c>
      <c s="32">
        <f>ROUND(ROUND(L345,2)*ROUND(G345,3),2)</f>
      </c>
      <c s="36" t="s">
        <v>103</v>
      </c>
      <c>
        <f>(M345*21)/100</f>
      </c>
      <c t="s">
        <v>28</v>
      </c>
    </row>
    <row r="346" spans="1:5" ht="25.5">
      <c r="A346" s="35" t="s">
        <v>56</v>
      </c>
      <c r="E346" s="39" t="s">
        <v>468</v>
      </c>
    </row>
    <row r="347" spans="1:5" ht="12.75">
      <c r="A347" s="35" t="s">
        <v>57</v>
      </c>
      <c r="E347" s="40" t="s">
        <v>5</v>
      </c>
    </row>
    <row r="348" spans="1:5" ht="25.5">
      <c r="A348" t="s">
        <v>58</v>
      </c>
      <c r="E348" s="39" t="s">
        <v>469</v>
      </c>
    </row>
    <row r="349" spans="1:16" ht="25.5">
      <c r="A349" t="s">
        <v>50</v>
      </c>
      <c s="34" t="s">
        <v>470</v>
      </c>
      <c s="34" t="s">
        <v>471</v>
      </c>
      <c s="35" t="s">
        <v>5</v>
      </c>
      <c s="6" t="s">
        <v>472</v>
      </c>
      <c s="36" t="s">
        <v>102</v>
      </c>
      <c s="37">
        <v>32.777</v>
      </c>
      <c s="36">
        <v>0</v>
      </c>
      <c s="36">
        <f>ROUND(G349*H349,6)</f>
      </c>
      <c r="L349" s="38">
        <v>0</v>
      </c>
      <c s="32">
        <f>ROUND(ROUND(L349,2)*ROUND(G349,3),2)</f>
      </c>
      <c s="36" t="s">
        <v>103</v>
      </c>
      <c>
        <f>(M349*21)/100</f>
      </c>
      <c t="s">
        <v>28</v>
      </c>
    </row>
    <row r="350" spans="1:5" ht="25.5">
      <c r="A350" s="35" t="s">
        <v>56</v>
      </c>
      <c r="E350" s="39" t="s">
        <v>472</v>
      </c>
    </row>
    <row r="351" spans="1:5" ht="89.25">
      <c r="A351" s="35" t="s">
        <v>57</v>
      </c>
      <c r="E351" s="42" t="s">
        <v>473</v>
      </c>
    </row>
    <row r="352" spans="1:5" ht="25.5">
      <c r="A352" t="s">
        <v>58</v>
      </c>
      <c r="E352" s="39" t="s">
        <v>469</v>
      </c>
    </row>
    <row r="353" spans="1:16" ht="25.5">
      <c r="A353" t="s">
        <v>50</v>
      </c>
      <c s="34" t="s">
        <v>474</v>
      </c>
      <c s="34" t="s">
        <v>475</v>
      </c>
      <c s="35" t="s">
        <v>5</v>
      </c>
      <c s="6" t="s">
        <v>476</v>
      </c>
      <c s="36" t="s">
        <v>102</v>
      </c>
      <c s="37">
        <v>2079.224</v>
      </c>
      <c s="36">
        <v>0</v>
      </c>
      <c s="36">
        <f>ROUND(G353*H353,6)</f>
      </c>
      <c r="L353" s="38">
        <v>0</v>
      </c>
      <c s="32">
        <f>ROUND(ROUND(L353,2)*ROUND(G353,3),2)</f>
      </c>
      <c s="36" t="s">
        <v>103</v>
      </c>
      <c>
        <f>(M353*21)/100</f>
      </c>
      <c t="s">
        <v>28</v>
      </c>
    </row>
    <row r="354" spans="1:5" ht="25.5">
      <c r="A354" s="35" t="s">
        <v>56</v>
      </c>
      <c r="E354" s="39" t="s">
        <v>476</v>
      </c>
    </row>
    <row r="355" spans="1:5" ht="12.75">
      <c r="A355" s="35" t="s">
        <v>57</v>
      </c>
      <c r="E355" s="40" t="s">
        <v>5</v>
      </c>
    </row>
    <row r="356" spans="1:5" ht="25.5">
      <c r="A356" t="s">
        <v>58</v>
      </c>
      <c r="E356" s="39" t="s">
        <v>469</v>
      </c>
    </row>
    <row r="357" spans="1:16" ht="12.75">
      <c r="A357" t="s">
        <v>50</v>
      </c>
      <c s="34" t="s">
        <v>477</v>
      </c>
      <c s="34" t="s">
        <v>478</v>
      </c>
      <c s="35" t="s">
        <v>5</v>
      </c>
      <c s="6" t="s">
        <v>479</v>
      </c>
      <c s="36" t="s">
        <v>102</v>
      </c>
      <c s="37">
        <v>1143.939</v>
      </c>
      <c s="36">
        <v>0</v>
      </c>
      <c s="36">
        <f>ROUND(G357*H357,6)</f>
      </c>
      <c r="L357" s="38">
        <v>0</v>
      </c>
      <c s="32">
        <f>ROUND(ROUND(L357,2)*ROUND(G357,3),2)</f>
      </c>
      <c s="36" t="s">
        <v>103</v>
      </c>
      <c>
        <f>(M357*21)/100</f>
      </c>
      <c t="s">
        <v>28</v>
      </c>
    </row>
    <row r="358" spans="1:5" ht="12.75">
      <c r="A358" s="35" t="s">
        <v>56</v>
      </c>
      <c r="E358" s="39" t="s">
        <v>479</v>
      </c>
    </row>
    <row r="359" spans="1:5" ht="409.5">
      <c r="A359" s="35" t="s">
        <v>57</v>
      </c>
      <c r="E359" s="42" t="s">
        <v>480</v>
      </c>
    </row>
    <row r="360" spans="1:5" ht="76.5">
      <c r="A360" t="s">
        <v>58</v>
      </c>
      <c r="E360" s="39" t="s">
        <v>481</v>
      </c>
    </row>
    <row r="361" spans="1:16" ht="12.75">
      <c r="A361" t="s">
        <v>50</v>
      </c>
      <c s="34" t="s">
        <v>482</v>
      </c>
      <c s="34" t="s">
        <v>483</v>
      </c>
      <c s="35" t="s">
        <v>5</v>
      </c>
      <c s="6" t="s">
        <v>484</v>
      </c>
      <c s="36" t="s">
        <v>102</v>
      </c>
      <c s="37">
        <v>1143.939</v>
      </c>
      <c s="36">
        <v>0</v>
      </c>
      <c s="36">
        <f>ROUND(G361*H361,6)</f>
      </c>
      <c r="L361" s="38">
        <v>0</v>
      </c>
      <c s="32">
        <f>ROUND(ROUND(L361,2)*ROUND(G361,3),2)</f>
      </c>
      <c s="36" t="s">
        <v>103</v>
      </c>
      <c>
        <f>(M361*21)/100</f>
      </c>
      <c t="s">
        <v>28</v>
      </c>
    </row>
    <row r="362" spans="1:5" ht="12.75">
      <c r="A362" s="35" t="s">
        <v>56</v>
      </c>
      <c r="E362" s="39" t="s">
        <v>484</v>
      </c>
    </row>
    <row r="363" spans="1:5" ht="12.75">
      <c r="A363" s="35" t="s">
        <v>57</v>
      </c>
      <c r="E363" s="40" t="s">
        <v>5</v>
      </c>
    </row>
    <row r="364" spans="1:5" ht="76.5">
      <c r="A364" t="s">
        <v>58</v>
      </c>
      <c r="E364" s="39" t="s">
        <v>481</v>
      </c>
    </row>
    <row r="365" spans="1:16" ht="25.5">
      <c r="A365" t="s">
        <v>50</v>
      </c>
      <c s="34" t="s">
        <v>485</v>
      </c>
      <c s="34" t="s">
        <v>486</v>
      </c>
      <c s="35" t="s">
        <v>5</v>
      </c>
      <c s="6" t="s">
        <v>487</v>
      </c>
      <c s="36" t="s">
        <v>102</v>
      </c>
      <c s="37">
        <v>1143.939</v>
      </c>
      <c s="36">
        <v>0</v>
      </c>
      <c s="36">
        <f>ROUND(G365*H365,6)</f>
      </c>
      <c r="L365" s="38">
        <v>0</v>
      </c>
      <c s="32">
        <f>ROUND(ROUND(L365,2)*ROUND(G365,3),2)</f>
      </c>
      <c s="36" t="s">
        <v>103</v>
      </c>
      <c>
        <f>(M365*21)/100</f>
      </c>
      <c t="s">
        <v>28</v>
      </c>
    </row>
    <row r="366" spans="1:5" ht="25.5">
      <c r="A366" s="35" t="s">
        <v>56</v>
      </c>
      <c r="E366" s="39" t="s">
        <v>487</v>
      </c>
    </row>
    <row r="367" spans="1:5" ht="12.75">
      <c r="A367" s="35" t="s">
        <v>57</v>
      </c>
      <c r="E367" s="40" t="s">
        <v>5</v>
      </c>
    </row>
    <row r="368" spans="1:5" ht="102">
      <c r="A368" t="s">
        <v>58</v>
      </c>
      <c r="E368" s="39" t="s">
        <v>488</v>
      </c>
    </row>
    <row r="369" spans="1:16" ht="12.75">
      <c r="A369" t="s">
        <v>50</v>
      </c>
      <c s="34" t="s">
        <v>489</v>
      </c>
      <c s="34" t="s">
        <v>490</v>
      </c>
      <c s="35" t="s">
        <v>5</v>
      </c>
      <c s="6" t="s">
        <v>491</v>
      </c>
      <c s="36" t="s">
        <v>109</v>
      </c>
      <c s="37">
        <v>8.532</v>
      </c>
      <c s="36">
        <v>0.54034</v>
      </c>
      <c s="36">
        <f>ROUND(G369*H369,6)</f>
      </c>
      <c r="L369" s="38">
        <v>0</v>
      </c>
      <c s="32">
        <f>ROUND(ROUND(L369,2)*ROUND(G369,3),2)</f>
      </c>
      <c s="36" t="s">
        <v>103</v>
      </c>
      <c>
        <f>(M369*21)/100</f>
      </c>
      <c t="s">
        <v>28</v>
      </c>
    </row>
    <row r="370" spans="1:5" ht="12.75">
      <c r="A370" s="35" t="s">
        <v>56</v>
      </c>
      <c r="E370" s="39" t="s">
        <v>491</v>
      </c>
    </row>
    <row r="371" spans="1:5" ht="409.5">
      <c r="A371" s="35" t="s">
        <v>57</v>
      </c>
      <c r="E371" s="42" t="s">
        <v>492</v>
      </c>
    </row>
    <row r="372" spans="1:5" ht="153">
      <c r="A372" t="s">
        <v>58</v>
      </c>
      <c r="E372" s="39" t="s">
        <v>493</v>
      </c>
    </row>
    <row r="373" spans="1:16" ht="12.75">
      <c r="A373" t="s">
        <v>50</v>
      </c>
      <c s="34" t="s">
        <v>494</v>
      </c>
      <c s="34" t="s">
        <v>495</v>
      </c>
      <c s="35" t="s">
        <v>5</v>
      </c>
      <c s="6" t="s">
        <v>496</v>
      </c>
      <c s="36" t="s">
        <v>207</v>
      </c>
      <c s="37">
        <v>2841.156</v>
      </c>
      <c s="36">
        <v>0.0041</v>
      </c>
      <c s="36">
        <f>ROUND(G373*H373,6)</f>
      </c>
      <c r="L373" s="38">
        <v>0</v>
      </c>
      <c s="32">
        <f>ROUND(ROUND(L373,2)*ROUND(G373,3),2)</f>
      </c>
      <c s="36" t="s">
        <v>103</v>
      </c>
      <c>
        <f>(M373*21)/100</f>
      </c>
      <c t="s">
        <v>28</v>
      </c>
    </row>
    <row r="374" spans="1:5" ht="12.75">
      <c r="A374" s="35" t="s">
        <v>56</v>
      </c>
      <c r="E374" s="39" t="s">
        <v>496</v>
      </c>
    </row>
    <row r="375" spans="1:5" ht="12.75">
      <c r="A375" s="35" t="s">
        <v>57</v>
      </c>
      <c r="E375" s="40" t="s">
        <v>5</v>
      </c>
    </row>
    <row r="376" spans="1:5" ht="12.75">
      <c r="A376" t="s">
        <v>58</v>
      </c>
      <c r="E376" s="39" t="s">
        <v>5</v>
      </c>
    </row>
    <row r="377" spans="1:13" ht="12.75">
      <c r="A377" t="s">
        <v>47</v>
      </c>
      <c r="C377" s="31" t="s">
        <v>497</v>
      </c>
      <c r="E377" s="33" t="s">
        <v>498</v>
      </c>
      <c r="J377" s="32">
        <f>0</f>
      </c>
      <c s="32">
        <f>0</f>
      </c>
      <c s="32">
        <f>0+L378+L382+L386+L390+L394</f>
      </c>
      <c s="32">
        <f>0+M378+M382+M386+M390+M394</f>
      </c>
    </row>
    <row r="378" spans="1:16" ht="25.5">
      <c r="A378" t="s">
        <v>50</v>
      </c>
      <c s="34" t="s">
        <v>499</v>
      </c>
      <c s="34" t="s">
        <v>500</v>
      </c>
      <c s="35" t="s">
        <v>5</v>
      </c>
      <c s="6" t="s">
        <v>501</v>
      </c>
      <c s="36" t="s">
        <v>109</v>
      </c>
      <c s="37">
        <v>18.366</v>
      </c>
      <c s="36">
        <v>0</v>
      </c>
      <c s="36">
        <f>ROUND(G378*H378,6)</f>
      </c>
      <c r="L378" s="38">
        <v>0</v>
      </c>
      <c s="32">
        <f>ROUND(ROUND(L378,2)*ROUND(G378,3),2)</f>
      </c>
      <c s="36" t="s">
        <v>103</v>
      </c>
      <c>
        <f>(M378*21)/100</f>
      </c>
      <c t="s">
        <v>28</v>
      </c>
    </row>
    <row r="379" spans="1:5" ht="38.25">
      <c r="A379" s="35" t="s">
        <v>56</v>
      </c>
      <c r="E379" s="39" t="s">
        <v>502</v>
      </c>
    </row>
    <row r="380" spans="1:5" ht="191.25">
      <c r="A380" s="35" t="s">
        <v>57</v>
      </c>
      <c r="E380" s="42" t="s">
        <v>503</v>
      </c>
    </row>
    <row r="381" spans="1:5" ht="89.25">
      <c r="A381" t="s">
        <v>58</v>
      </c>
      <c r="E381" s="39" t="s">
        <v>504</v>
      </c>
    </row>
    <row r="382" spans="1:16" ht="25.5">
      <c r="A382" t="s">
        <v>50</v>
      </c>
      <c s="34" t="s">
        <v>505</v>
      </c>
      <c s="34" t="s">
        <v>506</v>
      </c>
      <c s="35" t="s">
        <v>5</v>
      </c>
      <c s="6" t="s">
        <v>507</v>
      </c>
      <c s="36" t="s">
        <v>134</v>
      </c>
      <c s="37">
        <v>1747.374</v>
      </c>
      <c s="36">
        <v>0</v>
      </c>
      <c s="36">
        <f>ROUND(G382*H382,6)</f>
      </c>
      <c r="L382" s="38">
        <v>0</v>
      </c>
      <c s="32">
        <f>ROUND(ROUND(L382,2)*ROUND(G382,3),2)</f>
      </c>
      <c s="36" t="s">
        <v>103</v>
      </c>
      <c>
        <f>(M382*21)/100</f>
      </c>
      <c t="s">
        <v>28</v>
      </c>
    </row>
    <row r="383" spans="1:5" ht="25.5">
      <c r="A383" s="35" t="s">
        <v>56</v>
      </c>
      <c r="E383" s="39" t="s">
        <v>507</v>
      </c>
    </row>
    <row r="384" spans="1:5" ht="12.75">
      <c r="A384" s="35" t="s">
        <v>57</v>
      </c>
      <c r="E384" s="40" t="s">
        <v>5</v>
      </c>
    </row>
    <row r="385" spans="1:5" ht="165.75">
      <c r="A385" t="s">
        <v>58</v>
      </c>
      <c r="E385" s="39" t="s">
        <v>508</v>
      </c>
    </row>
    <row r="386" spans="1:16" ht="38.25">
      <c r="A386" t="s">
        <v>50</v>
      </c>
      <c s="34" t="s">
        <v>509</v>
      </c>
      <c s="34" t="s">
        <v>510</v>
      </c>
      <c s="35" t="s">
        <v>5</v>
      </c>
      <c s="6" t="s">
        <v>511</v>
      </c>
      <c s="36" t="s">
        <v>134</v>
      </c>
      <c s="37">
        <v>8736.87</v>
      </c>
      <c s="36">
        <v>0</v>
      </c>
      <c s="36">
        <f>ROUND(G386*H386,6)</f>
      </c>
      <c r="L386" s="38">
        <v>0</v>
      </c>
      <c s="32">
        <f>ROUND(ROUND(L386,2)*ROUND(G386,3),2)</f>
      </c>
      <c s="36" t="s">
        <v>103</v>
      </c>
      <c>
        <f>(M386*21)/100</f>
      </c>
      <c t="s">
        <v>28</v>
      </c>
    </row>
    <row r="387" spans="1:5" ht="38.25">
      <c r="A387" s="35" t="s">
        <v>56</v>
      </c>
      <c r="E387" s="39" t="s">
        <v>512</v>
      </c>
    </row>
    <row r="388" spans="1:5" ht="12.75">
      <c r="A388" s="35" t="s">
        <v>57</v>
      </c>
      <c r="E388" s="40" t="s">
        <v>5</v>
      </c>
    </row>
    <row r="389" spans="1:5" ht="165.75">
      <c r="A389" t="s">
        <v>58</v>
      </c>
      <c r="E389" s="39" t="s">
        <v>508</v>
      </c>
    </row>
    <row r="390" spans="1:16" ht="25.5">
      <c r="A390" t="s">
        <v>50</v>
      </c>
      <c s="34" t="s">
        <v>513</v>
      </c>
      <c s="34" t="s">
        <v>514</v>
      </c>
      <c s="35" t="s">
        <v>5</v>
      </c>
      <c s="6" t="s">
        <v>515</v>
      </c>
      <c s="36" t="s">
        <v>134</v>
      </c>
      <c s="37">
        <v>1747.374</v>
      </c>
      <c s="36">
        <v>0</v>
      </c>
      <c s="36">
        <f>ROUND(G390*H390,6)</f>
      </c>
      <c r="L390" s="38">
        <v>0</v>
      </c>
      <c s="32">
        <f>ROUND(ROUND(L390,2)*ROUND(G390,3),2)</f>
      </c>
      <c s="36" t="s">
        <v>103</v>
      </c>
      <c>
        <f>(M390*21)/100</f>
      </c>
      <c t="s">
        <v>28</v>
      </c>
    </row>
    <row r="391" spans="1:5" ht="25.5">
      <c r="A391" s="35" t="s">
        <v>56</v>
      </c>
      <c r="E391" s="39" t="s">
        <v>515</v>
      </c>
    </row>
    <row r="392" spans="1:5" ht="12.75">
      <c r="A392" s="35" t="s">
        <v>57</v>
      </c>
      <c r="E392" s="40" t="s">
        <v>5</v>
      </c>
    </row>
    <row r="393" spans="1:5" ht="102">
      <c r="A393" t="s">
        <v>58</v>
      </c>
      <c r="E393" s="39" t="s">
        <v>516</v>
      </c>
    </row>
    <row r="394" spans="1:16" ht="25.5">
      <c r="A394" t="s">
        <v>50</v>
      </c>
      <c s="34" t="s">
        <v>517</v>
      </c>
      <c s="34" t="s">
        <v>518</v>
      </c>
      <c s="35" t="s">
        <v>5</v>
      </c>
      <c s="6" t="s">
        <v>519</v>
      </c>
      <c s="36" t="s">
        <v>134</v>
      </c>
      <c s="37">
        <v>29705.358</v>
      </c>
      <c s="36">
        <v>0</v>
      </c>
      <c s="36">
        <f>ROUND(G394*H394,6)</f>
      </c>
      <c r="L394" s="38">
        <v>0</v>
      </c>
      <c s="32">
        <f>ROUND(ROUND(L394,2)*ROUND(G394,3),2)</f>
      </c>
      <c s="36" t="s">
        <v>103</v>
      </c>
      <c>
        <f>(M394*21)/100</f>
      </c>
      <c t="s">
        <v>28</v>
      </c>
    </row>
    <row r="395" spans="1:5" ht="25.5">
      <c r="A395" s="35" t="s">
        <v>56</v>
      </c>
      <c r="E395" s="39" t="s">
        <v>519</v>
      </c>
    </row>
    <row r="396" spans="1:5" ht="12.75">
      <c r="A396" s="35" t="s">
        <v>57</v>
      </c>
      <c r="E396" s="40" t="s">
        <v>5</v>
      </c>
    </row>
    <row r="397" spans="1:5" ht="102">
      <c r="A397" t="s">
        <v>58</v>
      </c>
      <c r="E397"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COUNTIFS(L8:L1411,"=0",A8:A1411,"P")+COUNTIFS(L8:L1411,"",A8:A1411,"P")+SUM(Q8:Q1411)</f>
      </c>
    </row>
    <row r="8" spans="1:13" ht="12.75">
      <c r="A8" t="s">
        <v>45</v>
      </c>
      <c r="C8" s="28" t="s">
        <v>522</v>
      </c>
      <c r="E8" s="30" t="s">
        <v>521</v>
      </c>
      <c r="J8" s="29">
        <f>0+J9+J46+J175+J340+J389+J402+J527+J588+J633+J718+J943+J1032+J1073+J1102+J1127+J1168+J1209+J1242+J1267+J1280+J1297+J1310+J1335+J1344+J1377+J1410</f>
      </c>
      <c s="29">
        <f>0+K9+K46+K175+K340+K389+K402+K527+K588+K633+K718+K943+K1032+K1073+K1102+K1127+K1168+K1209+K1242+K1267+K1280+K1297+K1310+K1335+K1344+K1377+K1410</f>
      </c>
      <c s="29">
        <f>0+L9+L46+L175+L340+L389+L402+L527+L588+L633+L718+L943+L1032+L1073+L1102+L1127+L1168+L1209+L1242+L1267+L1280+L1297+L1310+L1335+L1344+L1377+L1410</f>
      </c>
      <c s="29">
        <f>0+M9+M46+M175+M340+M389+M402+M527+M588+M633+M718+M943+M1032+M1073+M1102+M1127+M1168+M1209+M1242+M1267+M1280+M1297+M1310+M1335+M1344+M1377+M1410</f>
      </c>
    </row>
    <row r="9" spans="1:13" ht="12.75">
      <c r="A9" t="s">
        <v>47</v>
      </c>
      <c r="C9" s="31" t="s">
        <v>51</v>
      </c>
      <c r="E9" s="33" t="s">
        <v>99</v>
      </c>
      <c r="J9" s="32">
        <f>0</f>
      </c>
      <c s="32">
        <f>0</f>
      </c>
      <c s="32">
        <f>0+L10+L14+L18+L22+L26+L30+L34+L38+L42</f>
      </c>
      <c s="32">
        <f>0+M10+M14+M18+M22+M26+M30+M34+M38+M42</f>
      </c>
    </row>
    <row r="10" spans="1:16" ht="25.5">
      <c r="A10" t="s">
        <v>50</v>
      </c>
      <c s="34" t="s">
        <v>51</v>
      </c>
      <c s="34" t="s">
        <v>523</v>
      </c>
      <c s="35" t="s">
        <v>5</v>
      </c>
      <c s="6" t="s">
        <v>524</v>
      </c>
      <c s="36" t="s">
        <v>109</v>
      </c>
      <c s="37">
        <v>68</v>
      </c>
      <c s="36">
        <v>0</v>
      </c>
      <c s="36">
        <f>ROUND(G10*H10,6)</f>
      </c>
      <c r="L10" s="38">
        <v>0</v>
      </c>
      <c s="32">
        <f>ROUND(ROUND(L10,2)*ROUND(G10,3),2)</f>
      </c>
      <c s="36" t="s">
        <v>103</v>
      </c>
      <c>
        <f>(M10*21)/100</f>
      </c>
      <c t="s">
        <v>28</v>
      </c>
    </row>
    <row r="11" spans="1:5" ht="25.5">
      <c r="A11" s="35" t="s">
        <v>56</v>
      </c>
      <c r="E11" s="39" t="s">
        <v>525</v>
      </c>
    </row>
    <row r="12" spans="1:5" ht="38.25">
      <c r="A12" s="35" t="s">
        <v>57</v>
      </c>
      <c r="E12" s="42" t="s">
        <v>526</v>
      </c>
    </row>
    <row r="13" spans="1:5" ht="38.25">
      <c r="A13" t="s">
        <v>58</v>
      </c>
      <c r="E13" s="39" t="s">
        <v>527</v>
      </c>
    </row>
    <row r="14" spans="1:16" ht="38.25">
      <c r="A14" t="s">
        <v>50</v>
      </c>
      <c s="34" t="s">
        <v>28</v>
      </c>
      <c s="34" t="s">
        <v>119</v>
      </c>
      <c s="35" t="s">
        <v>5</v>
      </c>
      <c s="6" t="s">
        <v>120</v>
      </c>
      <c s="36" t="s">
        <v>109</v>
      </c>
      <c s="37">
        <v>152.382</v>
      </c>
      <c s="36">
        <v>0</v>
      </c>
      <c s="36">
        <f>ROUND(G14*H14,6)</f>
      </c>
      <c r="L14" s="38">
        <v>0</v>
      </c>
      <c s="32">
        <f>ROUND(ROUND(L14,2)*ROUND(G14,3),2)</f>
      </c>
      <c s="36" t="s">
        <v>103</v>
      </c>
      <c>
        <f>(M14*21)/100</f>
      </c>
      <c t="s">
        <v>28</v>
      </c>
    </row>
    <row r="15" spans="1:5" ht="38.25">
      <c r="A15" s="35" t="s">
        <v>56</v>
      </c>
      <c r="E15" s="39" t="s">
        <v>121</v>
      </c>
    </row>
    <row r="16" spans="1:5" ht="76.5">
      <c r="A16" s="35" t="s">
        <v>57</v>
      </c>
      <c r="E16" s="42" t="s">
        <v>528</v>
      </c>
    </row>
    <row r="17" spans="1:5" ht="12.75">
      <c r="A17" t="s">
        <v>58</v>
      </c>
      <c r="E17" s="39" t="s">
        <v>5</v>
      </c>
    </row>
    <row r="18" spans="1:16" ht="38.25">
      <c r="A18" t="s">
        <v>50</v>
      </c>
      <c s="34" t="s">
        <v>26</v>
      </c>
      <c s="34" t="s">
        <v>123</v>
      </c>
      <c s="35" t="s">
        <v>5</v>
      </c>
      <c s="6" t="s">
        <v>124</v>
      </c>
      <c s="36" t="s">
        <v>109</v>
      </c>
      <c s="37">
        <v>609.528</v>
      </c>
      <c s="36">
        <v>0</v>
      </c>
      <c s="36">
        <f>ROUND(G18*H18,6)</f>
      </c>
      <c r="L18" s="38">
        <v>0</v>
      </c>
      <c s="32">
        <f>ROUND(ROUND(L18,2)*ROUND(G18,3),2)</f>
      </c>
      <c s="36" t="s">
        <v>103</v>
      </c>
      <c>
        <f>(M18*21)/100</f>
      </c>
      <c t="s">
        <v>28</v>
      </c>
    </row>
    <row r="19" spans="1:5" ht="38.25">
      <c r="A19" s="35" t="s">
        <v>56</v>
      </c>
      <c r="E19" s="39" t="s">
        <v>125</v>
      </c>
    </row>
    <row r="20" spans="1:5" ht="76.5">
      <c r="A20" s="35" t="s">
        <v>57</v>
      </c>
      <c r="E20" s="42" t="s">
        <v>529</v>
      </c>
    </row>
    <row r="21" spans="1:5" ht="12.75">
      <c r="A21" t="s">
        <v>58</v>
      </c>
      <c r="E21" s="39" t="s">
        <v>5</v>
      </c>
    </row>
    <row r="22" spans="1:16" ht="25.5">
      <c r="A22" t="s">
        <v>50</v>
      </c>
      <c s="34" t="s">
        <v>63</v>
      </c>
      <c s="34" t="s">
        <v>530</v>
      </c>
      <c s="35" t="s">
        <v>5</v>
      </c>
      <c s="6" t="s">
        <v>531</v>
      </c>
      <c s="36" t="s">
        <v>109</v>
      </c>
      <c s="37">
        <v>76.191</v>
      </c>
      <c s="36">
        <v>0</v>
      </c>
      <c s="36">
        <f>ROUND(G22*H22,6)</f>
      </c>
      <c r="L22" s="38">
        <v>0</v>
      </c>
      <c s="32">
        <f>ROUND(ROUND(L22,2)*ROUND(G22,3),2)</f>
      </c>
      <c s="36" t="s">
        <v>103</v>
      </c>
      <c>
        <f>(M22*21)/100</f>
      </c>
      <c t="s">
        <v>28</v>
      </c>
    </row>
    <row r="23" spans="1:5" ht="25.5">
      <c r="A23" s="35" t="s">
        <v>56</v>
      </c>
      <c r="E23" s="39" t="s">
        <v>531</v>
      </c>
    </row>
    <row r="24" spans="1:5" ht="63.75">
      <c r="A24" s="35" t="s">
        <v>57</v>
      </c>
      <c r="E24" s="42" t="s">
        <v>532</v>
      </c>
    </row>
    <row r="25" spans="1:5" ht="12.75">
      <c r="A25" t="s">
        <v>58</v>
      </c>
      <c r="E25" s="39" t="s">
        <v>533</v>
      </c>
    </row>
    <row r="26" spans="1:16" ht="25.5">
      <c r="A26" t="s">
        <v>50</v>
      </c>
      <c s="34" t="s">
        <v>68</v>
      </c>
      <c s="34" t="s">
        <v>534</v>
      </c>
      <c s="35" t="s">
        <v>5</v>
      </c>
      <c s="6" t="s">
        <v>535</v>
      </c>
      <c s="36" t="s">
        <v>109</v>
      </c>
      <c s="37">
        <v>76.191</v>
      </c>
      <c s="36">
        <v>0</v>
      </c>
      <c s="36">
        <f>ROUND(G26*H26,6)</f>
      </c>
      <c r="L26" s="38">
        <v>0</v>
      </c>
      <c s="32">
        <f>ROUND(ROUND(L26,2)*ROUND(G26,3),2)</f>
      </c>
      <c s="36" t="s">
        <v>103</v>
      </c>
      <c>
        <f>(M26*21)/100</f>
      </c>
      <c t="s">
        <v>28</v>
      </c>
    </row>
    <row r="27" spans="1:5" ht="25.5">
      <c r="A27" s="35" t="s">
        <v>56</v>
      </c>
      <c r="E27" s="39" t="s">
        <v>535</v>
      </c>
    </row>
    <row r="28" spans="1:5" ht="63.75">
      <c r="A28" s="35" t="s">
        <v>57</v>
      </c>
      <c r="E28" s="42" t="s">
        <v>532</v>
      </c>
    </row>
    <row r="29" spans="1:5" ht="216.75">
      <c r="A29" t="s">
        <v>58</v>
      </c>
      <c r="E29" s="39" t="s">
        <v>536</v>
      </c>
    </row>
    <row r="30" spans="1:16" ht="12.75">
      <c r="A30" t="s">
        <v>50</v>
      </c>
      <c s="34" t="s">
        <v>27</v>
      </c>
      <c s="34" t="s">
        <v>537</v>
      </c>
      <c s="35" t="s">
        <v>5</v>
      </c>
      <c s="6" t="s">
        <v>538</v>
      </c>
      <c s="36" t="s">
        <v>238</v>
      </c>
      <c s="37">
        <v>283</v>
      </c>
      <c s="36">
        <v>0.174323</v>
      </c>
      <c s="36">
        <f>ROUND(G30*H30,6)</f>
      </c>
      <c r="L30" s="38">
        <v>0</v>
      </c>
      <c s="32">
        <f>ROUND(ROUND(L30,2)*ROUND(G30,3),2)</f>
      </c>
      <c s="36" t="s">
        <v>55</v>
      </c>
      <c>
        <f>(M30*21)/100</f>
      </c>
      <c t="s">
        <v>28</v>
      </c>
    </row>
    <row r="31" spans="1:5" ht="12.75">
      <c r="A31" s="35" t="s">
        <v>56</v>
      </c>
      <c r="E31" s="39" t="s">
        <v>538</v>
      </c>
    </row>
    <row r="32" spans="1:5" ht="51">
      <c r="A32" s="35" t="s">
        <v>57</v>
      </c>
      <c r="E32" s="40" t="s">
        <v>539</v>
      </c>
    </row>
    <row r="33" spans="1:5" ht="51">
      <c r="A33" t="s">
        <v>58</v>
      </c>
      <c r="E33" s="39" t="s">
        <v>540</v>
      </c>
    </row>
    <row r="34" spans="1:16" ht="25.5">
      <c r="A34" t="s">
        <v>50</v>
      </c>
      <c s="34" t="s">
        <v>74</v>
      </c>
      <c s="34" t="s">
        <v>541</v>
      </c>
      <c s="35" t="s">
        <v>5</v>
      </c>
      <c s="6" t="s">
        <v>542</v>
      </c>
      <c s="36" t="s">
        <v>238</v>
      </c>
      <c s="37">
        <v>888</v>
      </c>
      <c s="36">
        <v>0.03363</v>
      </c>
      <c s="36">
        <f>ROUND(G34*H34,6)</f>
      </c>
      <c r="L34" s="38">
        <v>0</v>
      </c>
      <c s="32">
        <f>ROUND(ROUND(L34,2)*ROUND(G34,3),2)</f>
      </c>
      <c s="36" t="s">
        <v>55</v>
      </c>
      <c>
        <f>(M34*21)/100</f>
      </c>
      <c t="s">
        <v>28</v>
      </c>
    </row>
    <row r="35" spans="1:5" ht="25.5">
      <c r="A35" s="35" t="s">
        <v>56</v>
      </c>
      <c r="E35" s="39" t="s">
        <v>542</v>
      </c>
    </row>
    <row r="36" spans="1:5" ht="25.5">
      <c r="A36" s="35" t="s">
        <v>57</v>
      </c>
      <c r="E36" s="40" t="s">
        <v>543</v>
      </c>
    </row>
    <row r="37" spans="1:5" ht="140.25">
      <c r="A37" t="s">
        <v>58</v>
      </c>
      <c r="E37" s="39" t="s">
        <v>544</v>
      </c>
    </row>
    <row r="38" spans="1:16" ht="12.75">
      <c r="A38" t="s">
        <v>50</v>
      </c>
      <c s="34" t="s">
        <v>77</v>
      </c>
      <c s="34" t="s">
        <v>264</v>
      </c>
      <c s="35" t="s">
        <v>5</v>
      </c>
      <c s="6" t="s">
        <v>545</v>
      </c>
      <c s="36" t="s">
        <v>207</v>
      </c>
      <c s="37">
        <v>148</v>
      </c>
      <c s="36">
        <v>0</v>
      </c>
      <c s="36">
        <f>ROUND(G38*H38,6)</f>
      </c>
      <c r="L38" s="38">
        <v>0</v>
      </c>
      <c s="32">
        <f>ROUND(ROUND(L38,2)*ROUND(G38,3),2)</f>
      </c>
      <c s="36" t="s">
        <v>55</v>
      </c>
      <c>
        <f>(M38*21)/100</f>
      </c>
      <c t="s">
        <v>28</v>
      </c>
    </row>
    <row r="39" spans="1:5" ht="12.75">
      <c r="A39" s="35" t="s">
        <v>56</v>
      </c>
      <c r="E39" s="39" t="s">
        <v>545</v>
      </c>
    </row>
    <row r="40" spans="1:5" ht="12.75">
      <c r="A40" s="35" t="s">
        <v>57</v>
      </c>
      <c r="E40" s="40" t="s">
        <v>5</v>
      </c>
    </row>
    <row r="41" spans="1:5" ht="12.75">
      <c r="A41" t="s">
        <v>58</v>
      </c>
      <c r="E41" s="39" t="s">
        <v>5</v>
      </c>
    </row>
    <row r="42" spans="1:16" ht="12.75">
      <c r="A42" t="s">
        <v>50</v>
      </c>
      <c s="34" t="s">
        <v>80</v>
      </c>
      <c s="34" t="s">
        <v>546</v>
      </c>
      <c s="35" t="s">
        <v>5</v>
      </c>
      <c s="6" t="s">
        <v>547</v>
      </c>
      <c s="36" t="s">
        <v>207</v>
      </c>
      <c s="37">
        <v>148</v>
      </c>
      <c s="36">
        <v>0.00369</v>
      </c>
      <c s="36">
        <f>ROUND(G42*H42,6)</f>
      </c>
      <c r="L42" s="38">
        <v>0</v>
      </c>
      <c s="32">
        <f>ROUND(ROUND(L42,2)*ROUND(G42,3),2)</f>
      </c>
      <c s="36" t="s">
        <v>103</v>
      </c>
      <c>
        <f>(M42*21)/100</f>
      </c>
      <c t="s">
        <v>28</v>
      </c>
    </row>
    <row r="43" spans="1:5" ht="12.75">
      <c r="A43" s="35" t="s">
        <v>56</v>
      </c>
      <c r="E43" s="39" t="s">
        <v>547</v>
      </c>
    </row>
    <row r="44" spans="1:5" ht="12.75">
      <c r="A44" s="35" t="s">
        <v>57</v>
      </c>
      <c r="E44" s="40" t="s">
        <v>5</v>
      </c>
    </row>
    <row r="45" spans="1:5" ht="25.5">
      <c r="A45" t="s">
        <v>58</v>
      </c>
      <c r="E45" s="39" t="s">
        <v>548</v>
      </c>
    </row>
    <row r="46" spans="1:13" ht="12.75">
      <c r="A46" t="s">
        <v>47</v>
      </c>
      <c r="C46" s="31" t="s">
        <v>28</v>
      </c>
      <c r="E46" s="33" t="s">
        <v>549</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25.5">
      <c r="A47" t="s">
        <v>50</v>
      </c>
      <c s="34" t="s">
        <v>83</v>
      </c>
      <c s="34" t="s">
        <v>550</v>
      </c>
      <c s="35" t="s">
        <v>5</v>
      </c>
      <c s="6" t="s">
        <v>551</v>
      </c>
      <c s="36" t="s">
        <v>102</v>
      </c>
      <c s="37">
        <v>311.72</v>
      </c>
      <c s="36">
        <v>0</v>
      </c>
      <c s="36">
        <f>ROUND(G47*H47,6)</f>
      </c>
      <c r="L47" s="38">
        <v>0</v>
      </c>
      <c s="32">
        <f>ROUND(ROUND(L47,2)*ROUND(G47,3),2)</f>
      </c>
      <c s="36" t="s">
        <v>103</v>
      </c>
      <c>
        <f>(M47*21)/100</f>
      </c>
      <c t="s">
        <v>28</v>
      </c>
    </row>
    <row r="48" spans="1:5" ht="25.5">
      <c r="A48" s="35" t="s">
        <v>56</v>
      </c>
      <c r="E48" s="39" t="s">
        <v>551</v>
      </c>
    </row>
    <row r="49" spans="1:5" ht="76.5">
      <c r="A49" s="35" t="s">
        <v>57</v>
      </c>
      <c r="E49" s="42" t="s">
        <v>552</v>
      </c>
    </row>
    <row r="50" spans="1:5" ht="165.75">
      <c r="A50" t="s">
        <v>58</v>
      </c>
      <c r="E50" s="39" t="s">
        <v>553</v>
      </c>
    </row>
    <row r="51" spans="1:16" ht="12.75">
      <c r="A51" t="s">
        <v>50</v>
      </c>
      <c s="34" t="s">
        <v>87</v>
      </c>
      <c s="34" t="s">
        <v>554</v>
      </c>
      <c s="35" t="s">
        <v>5</v>
      </c>
      <c s="6" t="s">
        <v>555</v>
      </c>
      <c s="36" t="s">
        <v>109</v>
      </c>
      <c s="37">
        <v>21.82</v>
      </c>
      <c s="36">
        <v>2.234</v>
      </c>
      <c s="36">
        <f>ROUND(G51*H51,6)</f>
      </c>
      <c r="L51" s="38">
        <v>0</v>
      </c>
      <c s="32">
        <f>ROUND(ROUND(L51,2)*ROUND(G51,3),2)</f>
      </c>
      <c s="36" t="s">
        <v>71</v>
      </c>
      <c>
        <f>(M51*21)/100</f>
      </c>
      <c t="s">
        <v>28</v>
      </c>
    </row>
    <row r="52" spans="1:5" ht="12.75">
      <c r="A52" s="35" t="s">
        <v>56</v>
      </c>
      <c r="E52" s="39" t="s">
        <v>555</v>
      </c>
    </row>
    <row r="53" spans="1:5" ht="12.75">
      <c r="A53" s="35" t="s">
        <v>57</v>
      </c>
      <c r="E53" s="40" t="s">
        <v>5</v>
      </c>
    </row>
    <row r="54" spans="1:5" ht="12.75">
      <c r="A54" t="s">
        <v>58</v>
      </c>
      <c r="E54" s="39" t="s">
        <v>5</v>
      </c>
    </row>
    <row r="55" spans="1:16" ht="25.5">
      <c r="A55" t="s">
        <v>50</v>
      </c>
      <c s="34" t="s">
        <v>91</v>
      </c>
      <c s="34" t="s">
        <v>556</v>
      </c>
      <c s="35" t="s">
        <v>5</v>
      </c>
      <c s="6" t="s">
        <v>557</v>
      </c>
      <c s="36" t="s">
        <v>102</v>
      </c>
      <c s="37">
        <v>311.72</v>
      </c>
      <c s="36">
        <v>0.002398</v>
      </c>
      <c s="36">
        <f>ROUND(G55*H55,6)</f>
      </c>
      <c r="L55" s="38">
        <v>0</v>
      </c>
      <c s="32">
        <f>ROUND(ROUND(L55,2)*ROUND(G55,3),2)</f>
      </c>
      <c s="36" t="s">
        <v>103</v>
      </c>
      <c>
        <f>(M55*21)/100</f>
      </c>
      <c t="s">
        <v>28</v>
      </c>
    </row>
    <row r="56" spans="1:5" ht="25.5">
      <c r="A56" s="35" t="s">
        <v>56</v>
      </c>
      <c r="E56" s="39" t="s">
        <v>557</v>
      </c>
    </row>
    <row r="57" spans="1:5" ht="12.75">
      <c r="A57" s="35" t="s">
        <v>57</v>
      </c>
      <c r="E57" s="40" t="s">
        <v>5</v>
      </c>
    </row>
    <row r="58" spans="1:5" ht="76.5">
      <c r="A58" t="s">
        <v>58</v>
      </c>
      <c r="E58" s="39" t="s">
        <v>558</v>
      </c>
    </row>
    <row r="59" spans="1:16" ht="25.5">
      <c r="A59" t="s">
        <v>50</v>
      </c>
      <c s="34" t="s">
        <v>319</v>
      </c>
      <c s="34" t="s">
        <v>559</v>
      </c>
      <c s="35" t="s">
        <v>5</v>
      </c>
      <c s="6" t="s">
        <v>560</v>
      </c>
      <c s="36" t="s">
        <v>238</v>
      </c>
      <c s="37">
        <v>888</v>
      </c>
      <c s="36">
        <v>0.000253</v>
      </c>
      <c s="36">
        <f>ROUND(G59*H59,6)</f>
      </c>
      <c r="L59" s="38">
        <v>0</v>
      </c>
      <c s="32">
        <f>ROUND(ROUND(L59,2)*ROUND(G59,3),2)</f>
      </c>
      <c s="36" t="s">
        <v>103</v>
      </c>
      <c>
        <f>(M59*21)/100</f>
      </c>
      <c t="s">
        <v>28</v>
      </c>
    </row>
    <row r="60" spans="1:5" ht="25.5">
      <c r="A60" s="35" t="s">
        <v>56</v>
      </c>
      <c r="E60" s="39" t="s">
        <v>560</v>
      </c>
    </row>
    <row r="61" spans="1:5" ht="12.75">
      <c r="A61" s="35" t="s">
        <v>57</v>
      </c>
      <c r="E61" s="40" t="s">
        <v>561</v>
      </c>
    </row>
    <row r="62" spans="1:5" ht="12.75">
      <c r="A62" t="s">
        <v>58</v>
      </c>
      <c r="E62" s="39" t="s">
        <v>5</v>
      </c>
    </row>
    <row r="63" spans="1:16" ht="25.5">
      <c r="A63" t="s">
        <v>50</v>
      </c>
      <c s="34" t="s">
        <v>323</v>
      </c>
      <c s="34" t="s">
        <v>562</v>
      </c>
      <c s="35" t="s">
        <v>5</v>
      </c>
      <c s="6" t="s">
        <v>563</v>
      </c>
      <c s="36" t="s">
        <v>238</v>
      </c>
      <c s="37">
        <v>863.6</v>
      </c>
      <c s="36">
        <v>0.000532</v>
      </c>
      <c s="36">
        <f>ROUND(G63*H63,6)</f>
      </c>
      <c r="L63" s="38">
        <v>0</v>
      </c>
      <c s="32">
        <f>ROUND(ROUND(L63,2)*ROUND(G63,3),2)</f>
      </c>
      <c s="36" t="s">
        <v>103</v>
      </c>
      <c>
        <f>(M63*21)/100</f>
      </c>
      <c t="s">
        <v>28</v>
      </c>
    </row>
    <row r="64" spans="1:5" ht="25.5">
      <c r="A64" s="35" t="s">
        <v>56</v>
      </c>
      <c r="E64" s="39" t="s">
        <v>563</v>
      </c>
    </row>
    <row r="65" spans="1:5" ht="127.5">
      <c r="A65" s="35" t="s">
        <v>57</v>
      </c>
      <c r="E65" s="42" t="s">
        <v>564</v>
      </c>
    </row>
    <row r="66" spans="1:5" ht="12.75">
      <c r="A66" t="s">
        <v>58</v>
      </c>
      <c r="E66" s="39" t="s">
        <v>5</v>
      </c>
    </row>
    <row r="67" spans="1:16" ht="25.5">
      <c r="A67" t="s">
        <v>50</v>
      </c>
      <c s="34" t="s">
        <v>327</v>
      </c>
      <c s="34" t="s">
        <v>565</v>
      </c>
      <c s="35" t="s">
        <v>5</v>
      </c>
      <c s="6" t="s">
        <v>566</v>
      </c>
      <c s="36" t="s">
        <v>238</v>
      </c>
      <c s="37">
        <v>783</v>
      </c>
      <c s="36">
        <v>0.000781</v>
      </c>
      <c s="36">
        <f>ROUND(G67*H67,6)</f>
      </c>
      <c r="L67" s="38">
        <v>0</v>
      </c>
      <c s="32">
        <f>ROUND(ROUND(L67,2)*ROUND(G67,3),2)</f>
      </c>
      <c s="36" t="s">
        <v>103</v>
      </c>
      <c>
        <f>(M67*21)/100</f>
      </c>
      <c t="s">
        <v>28</v>
      </c>
    </row>
    <row r="68" spans="1:5" ht="25.5">
      <c r="A68" s="35" t="s">
        <v>56</v>
      </c>
      <c r="E68" s="39" t="s">
        <v>566</v>
      </c>
    </row>
    <row r="69" spans="1:5" ht="63.75">
      <c r="A69" s="35" t="s">
        <v>57</v>
      </c>
      <c r="E69" s="42" t="s">
        <v>567</v>
      </c>
    </row>
    <row r="70" spans="1:5" ht="12.75">
      <c r="A70" t="s">
        <v>58</v>
      </c>
      <c r="E70" s="39" t="s">
        <v>5</v>
      </c>
    </row>
    <row r="71" spans="1:16" ht="38.25">
      <c r="A71" t="s">
        <v>50</v>
      </c>
      <c s="34" t="s">
        <v>332</v>
      </c>
      <c s="34" t="s">
        <v>568</v>
      </c>
      <c s="35" t="s">
        <v>5</v>
      </c>
      <c s="6" t="s">
        <v>569</v>
      </c>
      <c s="36" t="s">
        <v>238</v>
      </c>
      <c s="37">
        <v>783</v>
      </c>
      <c s="36">
        <v>0</v>
      </c>
      <c s="36">
        <f>ROUND(G71*H71,6)</f>
      </c>
      <c r="L71" s="38">
        <v>0</v>
      </c>
      <c s="32">
        <f>ROUND(ROUND(L71,2)*ROUND(G71,3),2)</f>
      </c>
      <c s="36" t="s">
        <v>103</v>
      </c>
      <c>
        <f>(M71*21)/100</f>
      </c>
      <c t="s">
        <v>28</v>
      </c>
    </row>
    <row r="72" spans="1:5" ht="38.25">
      <c r="A72" s="35" t="s">
        <v>56</v>
      </c>
      <c r="E72" s="39" t="s">
        <v>570</v>
      </c>
    </row>
    <row r="73" spans="1:5" ht="63.75">
      <c r="A73" s="35" t="s">
        <v>57</v>
      </c>
      <c r="E73" s="42" t="s">
        <v>567</v>
      </c>
    </row>
    <row r="74" spans="1:5" ht="191.25">
      <c r="A74" t="s">
        <v>58</v>
      </c>
      <c r="E74" s="39" t="s">
        <v>571</v>
      </c>
    </row>
    <row r="75" spans="1:16" ht="25.5">
      <c r="A75" t="s">
        <v>50</v>
      </c>
      <c s="34" t="s">
        <v>336</v>
      </c>
      <c s="34" t="s">
        <v>572</v>
      </c>
      <c s="35" t="s">
        <v>5</v>
      </c>
      <c s="6" t="s">
        <v>573</v>
      </c>
      <c s="36" t="s">
        <v>109</v>
      </c>
      <c s="37">
        <v>37.513</v>
      </c>
      <c s="36">
        <v>2.16</v>
      </c>
      <c s="36">
        <f>ROUND(G75*H75,6)</f>
      </c>
      <c r="L75" s="38">
        <v>0</v>
      </c>
      <c s="32">
        <f>ROUND(ROUND(L75,2)*ROUND(G75,3),2)</f>
      </c>
      <c s="36" t="s">
        <v>103</v>
      </c>
      <c>
        <f>(M75*21)/100</f>
      </c>
      <c t="s">
        <v>28</v>
      </c>
    </row>
    <row r="76" spans="1:5" ht="25.5">
      <c r="A76" s="35" t="s">
        <v>56</v>
      </c>
      <c r="E76" s="39" t="s">
        <v>573</v>
      </c>
    </row>
    <row r="77" spans="1:5" ht="331.5">
      <c r="A77" s="35" t="s">
        <v>57</v>
      </c>
      <c r="E77" s="42" t="s">
        <v>574</v>
      </c>
    </row>
    <row r="78" spans="1:5" ht="51">
      <c r="A78" t="s">
        <v>58</v>
      </c>
      <c r="E78" s="39" t="s">
        <v>575</v>
      </c>
    </row>
    <row r="79" spans="1:16" ht="25.5">
      <c r="A79" t="s">
        <v>50</v>
      </c>
      <c s="34" t="s">
        <v>340</v>
      </c>
      <c s="34" t="s">
        <v>576</v>
      </c>
      <c s="35" t="s">
        <v>5</v>
      </c>
      <c s="6" t="s">
        <v>577</v>
      </c>
      <c s="36" t="s">
        <v>109</v>
      </c>
      <c s="37">
        <v>30.015</v>
      </c>
      <c s="36">
        <v>2.256342</v>
      </c>
      <c s="36">
        <f>ROUND(G79*H79,6)</f>
      </c>
      <c r="L79" s="38">
        <v>0</v>
      </c>
      <c s="32">
        <f>ROUND(ROUND(L79,2)*ROUND(G79,3),2)</f>
      </c>
      <c s="36" t="s">
        <v>103</v>
      </c>
      <c>
        <f>(M79*21)/100</f>
      </c>
      <c t="s">
        <v>28</v>
      </c>
    </row>
    <row r="80" spans="1:5" ht="25.5">
      <c r="A80" s="35" t="s">
        <v>56</v>
      </c>
      <c r="E80" s="39" t="s">
        <v>577</v>
      </c>
    </row>
    <row r="81" spans="1:5" ht="102">
      <c r="A81" s="35" t="s">
        <v>57</v>
      </c>
      <c r="E81" s="42" t="s">
        <v>578</v>
      </c>
    </row>
    <row r="82" spans="1:5" ht="153">
      <c r="A82" t="s">
        <v>58</v>
      </c>
      <c r="E82" s="39" t="s">
        <v>579</v>
      </c>
    </row>
    <row r="83" spans="1:16" ht="25.5">
      <c r="A83" t="s">
        <v>50</v>
      </c>
      <c s="34" t="s">
        <v>344</v>
      </c>
      <c s="34" t="s">
        <v>580</v>
      </c>
      <c s="35" t="s">
        <v>5</v>
      </c>
      <c s="6" t="s">
        <v>581</v>
      </c>
      <c s="36" t="s">
        <v>109</v>
      </c>
      <c s="37">
        <v>53.251</v>
      </c>
      <c s="36">
        <v>2.453292</v>
      </c>
      <c s="36">
        <f>ROUND(G83*H83,6)</f>
      </c>
      <c r="L83" s="38">
        <v>0</v>
      </c>
      <c s="32">
        <f>ROUND(ROUND(L83,2)*ROUND(G83,3),2)</f>
      </c>
      <c s="36" t="s">
        <v>103</v>
      </c>
      <c>
        <f>(M83*21)/100</f>
      </c>
      <c t="s">
        <v>28</v>
      </c>
    </row>
    <row r="84" spans="1:5" ht="25.5">
      <c r="A84" s="35" t="s">
        <v>56</v>
      </c>
      <c r="E84" s="39" t="s">
        <v>581</v>
      </c>
    </row>
    <row r="85" spans="1:5" ht="409.5">
      <c r="A85" s="35" t="s">
        <v>57</v>
      </c>
      <c r="E85" s="42" t="s">
        <v>582</v>
      </c>
    </row>
    <row r="86" spans="1:5" ht="153">
      <c r="A86" t="s">
        <v>58</v>
      </c>
      <c r="E86" s="39" t="s">
        <v>579</v>
      </c>
    </row>
    <row r="87" spans="1:16" ht="25.5">
      <c r="A87" t="s">
        <v>50</v>
      </c>
      <c s="34" t="s">
        <v>349</v>
      </c>
      <c s="34" t="s">
        <v>583</v>
      </c>
      <c s="35" t="s">
        <v>5</v>
      </c>
      <c s="6" t="s">
        <v>584</v>
      </c>
      <c s="36" t="s">
        <v>109</v>
      </c>
      <c s="37">
        <v>0.987</v>
      </c>
      <c s="36">
        <v>2.45329</v>
      </c>
      <c s="36">
        <f>ROUND(G87*H87,6)</f>
      </c>
      <c r="L87" s="38">
        <v>0</v>
      </c>
      <c s="32">
        <f>ROUND(ROUND(L87,2)*ROUND(G87,3),2)</f>
      </c>
      <c s="36" t="s">
        <v>103</v>
      </c>
      <c>
        <f>(M87*21)/100</f>
      </c>
      <c t="s">
        <v>28</v>
      </c>
    </row>
    <row r="88" spans="1:5" ht="25.5">
      <c r="A88" s="35" t="s">
        <v>56</v>
      </c>
      <c r="E88" s="39" t="s">
        <v>584</v>
      </c>
    </row>
    <row r="89" spans="1:5" ht="38.25">
      <c r="A89" s="35" t="s">
        <v>57</v>
      </c>
      <c r="E89" s="42" t="s">
        <v>585</v>
      </c>
    </row>
    <row r="90" spans="1:5" ht="153">
      <c r="A90" t="s">
        <v>58</v>
      </c>
      <c r="E90" s="39" t="s">
        <v>579</v>
      </c>
    </row>
    <row r="91" spans="1:16" ht="25.5">
      <c r="A91" t="s">
        <v>50</v>
      </c>
      <c s="34" t="s">
        <v>353</v>
      </c>
      <c s="34" t="s">
        <v>586</v>
      </c>
      <c s="35" t="s">
        <v>5</v>
      </c>
      <c s="6" t="s">
        <v>587</v>
      </c>
      <c s="36" t="s">
        <v>109</v>
      </c>
      <c s="37">
        <v>121.233</v>
      </c>
      <c s="36">
        <v>2.474612</v>
      </c>
      <c s="36">
        <f>ROUND(G91*H91,6)</f>
      </c>
      <c r="L91" s="38">
        <v>0</v>
      </c>
      <c s="32">
        <f>ROUND(ROUND(L91,2)*ROUND(G91,3),2)</f>
      </c>
      <c s="36" t="s">
        <v>103</v>
      </c>
      <c>
        <f>(M91*21)/100</f>
      </c>
      <c t="s">
        <v>28</v>
      </c>
    </row>
    <row r="92" spans="1:5" ht="25.5">
      <c r="A92" s="35" t="s">
        <v>56</v>
      </c>
      <c r="E92" s="39" t="s">
        <v>587</v>
      </c>
    </row>
    <row r="93" spans="1:5" ht="76.5">
      <c r="A93" s="35" t="s">
        <v>57</v>
      </c>
      <c r="E93" s="42" t="s">
        <v>588</v>
      </c>
    </row>
    <row r="94" spans="1:5" ht="153">
      <c r="A94" t="s">
        <v>58</v>
      </c>
      <c r="E94" s="39" t="s">
        <v>579</v>
      </c>
    </row>
    <row r="95" spans="1:16" ht="12.75">
      <c r="A95" t="s">
        <v>50</v>
      </c>
      <c s="34" t="s">
        <v>358</v>
      </c>
      <c s="34" t="s">
        <v>589</v>
      </c>
      <c s="35" t="s">
        <v>5</v>
      </c>
      <c s="6" t="s">
        <v>590</v>
      </c>
      <c s="36" t="s">
        <v>102</v>
      </c>
      <c s="37">
        <v>10.18</v>
      </c>
      <c s="36">
        <v>0.002472</v>
      </c>
      <c s="36">
        <f>ROUND(G95*H95,6)</f>
      </c>
      <c r="L95" s="38">
        <v>0</v>
      </c>
      <c s="32">
        <f>ROUND(ROUND(L95,2)*ROUND(G95,3),2)</f>
      </c>
      <c s="36" t="s">
        <v>103</v>
      </c>
      <c>
        <f>(M95*21)/100</f>
      </c>
      <c t="s">
        <v>28</v>
      </c>
    </row>
    <row r="96" spans="1:5" ht="12.75">
      <c r="A96" s="35" t="s">
        <v>56</v>
      </c>
      <c r="E96" s="39" t="s">
        <v>590</v>
      </c>
    </row>
    <row r="97" spans="1:5" ht="38.25">
      <c r="A97" s="35" t="s">
        <v>57</v>
      </c>
      <c r="E97" s="42" t="s">
        <v>591</v>
      </c>
    </row>
    <row r="98" spans="1:5" ht="38.25">
      <c r="A98" t="s">
        <v>58</v>
      </c>
      <c r="E98" s="39" t="s">
        <v>592</v>
      </c>
    </row>
    <row r="99" spans="1:16" ht="12.75">
      <c r="A99" t="s">
        <v>50</v>
      </c>
      <c s="34" t="s">
        <v>362</v>
      </c>
      <c s="34" t="s">
        <v>593</v>
      </c>
      <c s="35" t="s">
        <v>5</v>
      </c>
      <c s="6" t="s">
        <v>594</v>
      </c>
      <c s="36" t="s">
        <v>102</v>
      </c>
      <c s="37">
        <v>10.18</v>
      </c>
      <c s="36">
        <v>0</v>
      </c>
      <c s="36">
        <f>ROUND(G99*H99,6)</f>
      </c>
      <c r="L99" s="38">
        <v>0</v>
      </c>
      <c s="32">
        <f>ROUND(ROUND(L99,2)*ROUND(G99,3),2)</f>
      </c>
      <c s="36" t="s">
        <v>103</v>
      </c>
      <c>
        <f>(M99*21)/100</f>
      </c>
      <c t="s">
        <v>28</v>
      </c>
    </row>
    <row r="100" spans="1:5" ht="12.75">
      <c r="A100" s="35" t="s">
        <v>56</v>
      </c>
      <c r="E100" s="39" t="s">
        <v>594</v>
      </c>
    </row>
    <row r="101" spans="1:5" ht="12.75">
      <c r="A101" s="35" t="s">
        <v>57</v>
      </c>
      <c r="E101" s="40" t="s">
        <v>5</v>
      </c>
    </row>
    <row r="102" spans="1:5" ht="38.25">
      <c r="A102" t="s">
        <v>58</v>
      </c>
      <c r="E102" s="39" t="s">
        <v>592</v>
      </c>
    </row>
    <row r="103" spans="1:16" ht="12.75">
      <c r="A103" t="s">
        <v>50</v>
      </c>
      <c s="34" t="s">
        <v>367</v>
      </c>
      <c s="34" t="s">
        <v>595</v>
      </c>
      <c s="35" t="s">
        <v>5</v>
      </c>
      <c s="6" t="s">
        <v>596</v>
      </c>
      <c s="36" t="s">
        <v>134</v>
      </c>
      <c s="37">
        <v>3.146</v>
      </c>
      <c s="36">
        <v>1.060621</v>
      </c>
      <c s="36">
        <f>ROUND(G103*H103,6)</f>
      </c>
      <c r="L103" s="38">
        <v>0</v>
      </c>
      <c s="32">
        <f>ROUND(ROUND(L103,2)*ROUND(G103,3),2)</f>
      </c>
      <c s="36" t="s">
        <v>103</v>
      </c>
      <c>
        <f>(M103*21)/100</f>
      </c>
      <c t="s">
        <v>28</v>
      </c>
    </row>
    <row r="104" spans="1:5" ht="12.75">
      <c r="A104" s="35" t="s">
        <v>56</v>
      </c>
      <c r="E104" s="39" t="s">
        <v>596</v>
      </c>
    </row>
    <row r="105" spans="1:5" ht="114.75">
      <c r="A105" s="35" t="s">
        <v>57</v>
      </c>
      <c r="E105" s="42" t="s">
        <v>597</v>
      </c>
    </row>
    <row r="106" spans="1:5" ht="25.5">
      <c r="A106" t="s">
        <v>58</v>
      </c>
      <c r="E106" s="39" t="s">
        <v>598</v>
      </c>
    </row>
    <row r="107" spans="1:16" ht="12.75">
      <c r="A107" t="s">
        <v>50</v>
      </c>
      <c s="34" t="s">
        <v>372</v>
      </c>
      <c s="34" t="s">
        <v>599</v>
      </c>
      <c s="35" t="s">
        <v>5</v>
      </c>
      <c s="6" t="s">
        <v>600</v>
      </c>
      <c s="36" t="s">
        <v>134</v>
      </c>
      <c s="37">
        <v>0.81</v>
      </c>
      <c s="36">
        <v>1.062773</v>
      </c>
      <c s="36">
        <f>ROUND(G107*H107,6)</f>
      </c>
      <c r="L107" s="38">
        <v>0</v>
      </c>
      <c s="32">
        <f>ROUND(ROUND(L107,2)*ROUND(G107,3),2)</f>
      </c>
      <c s="36" t="s">
        <v>103</v>
      </c>
      <c>
        <f>(M107*21)/100</f>
      </c>
      <c t="s">
        <v>28</v>
      </c>
    </row>
    <row r="108" spans="1:5" ht="12.75">
      <c r="A108" s="35" t="s">
        <v>56</v>
      </c>
      <c r="E108" s="39" t="s">
        <v>600</v>
      </c>
    </row>
    <row r="109" spans="1:5" ht="318.75">
      <c r="A109" s="35" t="s">
        <v>57</v>
      </c>
      <c r="E109" s="42" t="s">
        <v>601</v>
      </c>
    </row>
    <row r="110" spans="1:5" ht="25.5">
      <c r="A110" t="s">
        <v>58</v>
      </c>
      <c r="E110" s="39" t="s">
        <v>598</v>
      </c>
    </row>
    <row r="111" spans="1:16" ht="25.5">
      <c r="A111" t="s">
        <v>50</v>
      </c>
      <c s="34" t="s">
        <v>376</v>
      </c>
      <c s="34" t="s">
        <v>602</v>
      </c>
      <c s="35" t="s">
        <v>5</v>
      </c>
      <c s="6" t="s">
        <v>603</v>
      </c>
      <c s="36" t="s">
        <v>109</v>
      </c>
      <c s="37">
        <v>25.11</v>
      </c>
      <c s="36">
        <v>2.453292</v>
      </c>
      <c s="36">
        <f>ROUND(G111*H111,6)</f>
      </c>
      <c r="L111" s="38">
        <v>0</v>
      </c>
      <c s="32">
        <f>ROUND(ROUND(L111,2)*ROUND(G111,3),2)</f>
      </c>
      <c s="36" t="s">
        <v>103</v>
      </c>
      <c>
        <f>(M111*21)/100</f>
      </c>
      <c t="s">
        <v>28</v>
      </c>
    </row>
    <row r="112" spans="1:5" ht="25.5">
      <c r="A112" s="35" t="s">
        <v>56</v>
      </c>
      <c r="E112" s="39" t="s">
        <v>603</v>
      </c>
    </row>
    <row r="113" spans="1:5" ht="102">
      <c r="A113" s="35" t="s">
        <v>57</v>
      </c>
      <c r="E113" s="42" t="s">
        <v>604</v>
      </c>
    </row>
    <row r="114" spans="1:5" ht="153">
      <c r="A114" t="s">
        <v>58</v>
      </c>
      <c r="E114" s="39" t="s">
        <v>579</v>
      </c>
    </row>
    <row r="115" spans="1:16" ht="12.75">
      <c r="A115" t="s">
        <v>50</v>
      </c>
      <c s="34" t="s">
        <v>380</v>
      </c>
      <c s="34" t="s">
        <v>605</v>
      </c>
      <c s="35" t="s">
        <v>5</v>
      </c>
      <c s="6" t="s">
        <v>606</v>
      </c>
      <c s="36" t="s">
        <v>134</v>
      </c>
      <c s="37">
        <v>2.511</v>
      </c>
      <c s="36">
        <v>1.060621</v>
      </c>
      <c s="36">
        <f>ROUND(G115*H115,6)</f>
      </c>
      <c r="L115" s="38">
        <v>0</v>
      </c>
      <c s="32">
        <f>ROUND(ROUND(L115,2)*ROUND(G115,3),2)</f>
      </c>
      <c s="36" t="s">
        <v>103</v>
      </c>
      <c>
        <f>(M115*21)/100</f>
      </c>
      <c t="s">
        <v>28</v>
      </c>
    </row>
    <row r="116" spans="1:5" ht="12.75">
      <c r="A116" s="35" t="s">
        <v>56</v>
      </c>
      <c r="E116" s="39" t="s">
        <v>606</v>
      </c>
    </row>
    <row r="117" spans="1:5" ht="12.75">
      <c r="A117" s="35" t="s">
        <v>57</v>
      </c>
      <c r="E117" s="40" t="s">
        <v>5</v>
      </c>
    </row>
    <row r="118" spans="1:5" ht="25.5">
      <c r="A118" t="s">
        <v>58</v>
      </c>
      <c r="E118" s="39" t="s">
        <v>598</v>
      </c>
    </row>
    <row r="119" spans="1:16" ht="25.5">
      <c r="A119" t="s">
        <v>50</v>
      </c>
      <c s="34" t="s">
        <v>384</v>
      </c>
      <c s="34" t="s">
        <v>607</v>
      </c>
      <c s="35" t="s">
        <v>5</v>
      </c>
      <c s="6" t="s">
        <v>608</v>
      </c>
      <c s="36" t="s">
        <v>109</v>
      </c>
      <c s="37">
        <v>5.099</v>
      </c>
      <c s="36">
        <v>2.453292</v>
      </c>
      <c s="36">
        <f>ROUND(G119*H119,6)</f>
      </c>
      <c r="L119" s="38">
        <v>0</v>
      </c>
      <c s="32">
        <f>ROUND(ROUND(L119,2)*ROUND(G119,3),2)</f>
      </c>
      <c s="36" t="s">
        <v>103</v>
      </c>
      <c>
        <f>(M119*21)/100</f>
      </c>
      <c t="s">
        <v>28</v>
      </c>
    </row>
    <row r="120" spans="1:5" ht="25.5">
      <c r="A120" s="35" t="s">
        <v>56</v>
      </c>
      <c r="E120" s="39" t="s">
        <v>608</v>
      </c>
    </row>
    <row r="121" spans="1:5" ht="38.25">
      <c r="A121" s="35" t="s">
        <v>57</v>
      </c>
      <c r="E121" s="42" t="s">
        <v>609</v>
      </c>
    </row>
    <row r="122" spans="1:5" ht="153">
      <c r="A122" t="s">
        <v>58</v>
      </c>
      <c r="E122" s="39" t="s">
        <v>610</v>
      </c>
    </row>
    <row r="123" spans="1:16" ht="25.5">
      <c r="A123" t="s">
        <v>50</v>
      </c>
      <c s="34" t="s">
        <v>388</v>
      </c>
      <c s="34" t="s">
        <v>611</v>
      </c>
      <c s="35" t="s">
        <v>5</v>
      </c>
      <c s="6" t="s">
        <v>612</v>
      </c>
      <c s="36" t="s">
        <v>109</v>
      </c>
      <c s="37">
        <v>32.223</v>
      </c>
      <c s="36">
        <v>2.453292</v>
      </c>
      <c s="36">
        <f>ROUND(G123*H123,6)</f>
      </c>
      <c r="L123" s="38">
        <v>0</v>
      </c>
      <c s="32">
        <f>ROUND(ROUND(L123,2)*ROUND(G123,3),2)</f>
      </c>
      <c s="36" t="s">
        <v>103</v>
      </c>
      <c>
        <f>(M123*21)/100</f>
      </c>
      <c t="s">
        <v>28</v>
      </c>
    </row>
    <row r="124" spans="1:5" ht="25.5">
      <c r="A124" s="35" t="s">
        <v>56</v>
      </c>
      <c r="E124" s="39" t="s">
        <v>612</v>
      </c>
    </row>
    <row r="125" spans="1:5" ht="51">
      <c r="A125" s="35" t="s">
        <v>57</v>
      </c>
      <c r="E125" s="42" t="s">
        <v>613</v>
      </c>
    </row>
    <row r="126" spans="1:5" ht="153">
      <c r="A126" t="s">
        <v>58</v>
      </c>
      <c r="E126" s="39" t="s">
        <v>610</v>
      </c>
    </row>
    <row r="127" spans="1:16" ht="25.5">
      <c r="A127" t="s">
        <v>50</v>
      </c>
      <c s="34" t="s">
        <v>393</v>
      </c>
      <c s="34" t="s">
        <v>614</v>
      </c>
      <c s="35" t="s">
        <v>5</v>
      </c>
      <c s="6" t="s">
        <v>615</v>
      </c>
      <c s="36" t="s">
        <v>109</v>
      </c>
      <c s="37">
        <v>97.079</v>
      </c>
      <c s="36">
        <v>2.474502</v>
      </c>
      <c s="36">
        <f>ROUND(G127*H127,6)</f>
      </c>
      <c r="L127" s="38">
        <v>0</v>
      </c>
      <c s="32">
        <f>ROUND(ROUND(L127,2)*ROUND(G127,3),2)</f>
      </c>
      <c s="36" t="s">
        <v>103</v>
      </c>
      <c>
        <f>(M127*21)/100</f>
      </c>
      <c t="s">
        <v>28</v>
      </c>
    </row>
    <row r="128" spans="1:5" ht="25.5">
      <c r="A128" s="35" t="s">
        <v>56</v>
      </c>
      <c r="E128" s="39" t="s">
        <v>615</v>
      </c>
    </row>
    <row r="129" spans="1:5" ht="89.25">
      <c r="A129" s="35" t="s">
        <v>57</v>
      </c>
      <c r="E129" s="42" t="s">
        <v>616</v>
      </c>
    </row>
    <row r="130" spans="1:5" ht="153">
      <c r="A130" t="s">
        <v>58</v>
      </c>
      <c r="E130" s="39" t="s">
        <v>610</v>
      </c>
    </row>
    <row r="131" spans="1:16" ht="12.75">
      <c r="A131" t="s">
        <v>50</v>
      </c>
      <c s="34" t="s">
        <v>397</v>
      </c>
      <c s="34" t="s">
        <v>617</v>
      </c>
      <c s="35" t="s">
        <v>5</v>
      </c>
      <c s="6" t="s">
        <v>618</v>
      </c>
      <c s="36" t="s">
        <v>102</v>
      </c>
      <c s="37">
        <v>540.121</v>
      </c>
      <c s="36">
        <v>0.003462</v>
      </c>
      <c s="36">
        <f>ROUND(G131*H131,6)</f>
      </c>
      <c r="L131" s="38">
        <v>0</v>
      </c>
      <c s="32">
        <f>ROUND(ROUND(L131,2)*ROUND(G131,3),2)</f>
      </c>
      <c s="36" t="s">
        <v>103</v>
      </c>
      <c>
        <f>(M131*21)/100</f>
      </c>
      <c t="s">
        <v>28</v>
      </c>
    </row>
    <row r="132" spans="1:5" ht="12.75">
      <c r="A132" s="35" t="s">
        <v>56</v>
      </c>
      <c r="E132" s="39" t="s">
        <v>618</v>
      </c>
    </row>
    <row r="133" spans="1:5" ht="153">
      <c r="A133" s="35" t="s">
        <v>57</v>
      </c>
      <c r="E133" s="42" t="s">
        <v>619</v>
      </c>
    </row>
    <row r="134" spans="1:5" ht="51">
      <c r="A134" t="s">
        <v>58</v>
      </c>
      <c r="E134" s="39" t="s">
        <v>620</v>
      </c>
    </row>
    <row r="135" spans="1:16" ht="12.75">
      <c r="A135" t="s">
        <v>50</v>
      </c>
      <c s="34" t="s">
        <v>401</v>
      </c>
      <c s="34" t="s">
        <v>621</v>
      </c>
      <c s="35" t="s">
        <v>5</v>
      </c>
      <c s="6" t="s">
        <v>622</v>
      </c>
      <c s="36" t="s">
        <v>102</v>
      </c>
      <c s="37">
        <v>540.121</v>
      </c>
      <c s="36">
        <v>0</v>
      </c>
      <c s="36">
        <f>ROUND(G135*H135,6)</f>
      </c>
      <c r="L135" s="38">
        <v>0</v>
      </c>
      <c s="32">
        <f>ROUND(ROUND(L135,2)*ROUND(G135,3),2)</f>
      </c>
      <c s="36" t="s">
        <v>103</v>
      </c>
      <c>
        <f>(M135*21)/100</f>
      </c>
      <c t="s">
        <v>28</v>
      </c>
    </row>
    <row r="136" spans="1:5" ht="12.75">
      <c r="A136" s="35" t="s">
        <v>56</v>
      </c>
      <c r="E136" s="39" t="s">
        <v>622</v>
      </c>
    </row>
    <row r="137" spans="1:5" ht="12.75">
      <c r="A137" s="35" t="s">
        <v>57</v>
      </c>
      <c r="E137" s="40" t="s">
        <v>5</v>
      </c>
    </row>
    <row r="138" spans="1:5" ht="51">
      <c r="A138" t="s">
        <v>58</v>
      </c>
      <c r="E138" s="39" t="s">
        <v>620</v>
      </c>
    </row>
    <row r="139" spans="1:16" ht="25.5">
      <c r="A139" t="s">
        <v>50</v>
      </c>
      <c s="34" t="s">
        <v>405</v>
      </c>
      <c s="34" t="s">
        <v>623</v>
      </c>
      <c s="35" t="s">
        <v>5</v>
      </c>
      <c s="6" t="s">
        <v>624</v>
      </c>
      <c s="36" t="s">
        <v>134</v>
      </c>
      <c s="37">
        <v>3.284</v>
      </c>
      <c s="36">
        <v>1.059403</v>
      </c>
      <c s="36">
        <f>ROUND(G139*H139,6)</f>
      </c>
      <c r="L139" s="38">
        <v>0</v>
      </c>
      <c s="32">
        <f>ROUND(ROUND(L139,2)*ROUND(G139,3),2)</f>
      </c>
      <c s="36" t="s">
        <v>103</v>
      </c>
      <c>
        <f>(M139*21)/100</f>
      </c>
      <c t="s">
        <v>28</v>
      </c>
    </row>
    <row r="140" spans="1:5" ht="38.25">
      <c r="A140" s="35" t="s">
        <v>56</v>
      </c>
      <c r="E140" s="39" t="s">
        <v>625</v>
      </c>
    </row>
    <row r="141" spans="1:5" ht="153">
      <c r="A141" s="35" t="s">
        <v>57</v>
      </c>
      <c r="E141" s="42" t="s">
        <v>626</v>
      </c>
    </row>
    <row r="142" spans="1:5" ht="12.75">
      <c r="A142" t="s">
        <v>58</v>
      </c>
      <c r="E142" s="39" t="s">
        <v>5</v>
      </c>
    </row>
    <row r="143" spans="1:16" ht="12.75">
      <c r="A143" t="s">
        <v>50</v>
      </c>
      <c s="34" t="s">
        <v>408</v>
      </c>
      <c s="34" t="s">
        <v>627</v>
      </c>
      <c s="35" t="s">
        <v>5</v>
      </c>
      <c s="6" t="s">
        <v>628</v>
      </c>
      <c s="36" t="s">
        <v>207</v>
      </c>
      <c s="37">
        <v>5</v>
      </c>
      <c s="36">
        <v>0</v>
      </c>
      <c s="36">
        <f>ROUND(G143*H143,6)</f>
      </c>
      <c r="L143" s="38">
        <v>0</v>
      </c>
      <c s="32">
        <f>ROUND(ROUND(L143,2)*ROUND(G143,3),2)</f>
      </c>
      <c s="36" t="s">
        <v>55</v>
      </c>
      <c>
        <f>(M143*21)/100</f>
      </c>
      <c t="s">
        <v>28</v>
      </c>
    </row>
    <row r="144" spans="1:5" ht="12.75">
      <c r="A144" s="35" t="s">
        <v>56</v>
      </c>
      <c r="E144" s="39" t="s">
        <v>628</v>
      </c>
    </row>
    <row r="145" spans="1:5" ht="12.75">
      <c r="A145" s="35" t="s">
        <v>57</v>
      </c>
      <c r="E145" s="40" t="s">
        <v>5</v>
      </c>
    </row>
    <row r="146" spans="1:5" ht="12.75">
      <c r="A146" t="s">
        <v>58</v>
      </c>
      <c r="E146" s="39" t="s">
        <v>5</v>
      </c>
    </row>
    <row r="147" spans="1:16" ht="25.5">
      <c r="A147" t="s">
        <v>50</v>
      </c>
      <c s="34" t="s">
        <v>412</v>
      </c>
      <c s="34" t="s">
        <v>629</v>
      </c>
      <c s="35" t="s">
        <v>5</v>
      </c>
      <c s="6" t="s">
        <v>630</v>
      </c>
      <c s="36" t="s">
        <v>238</v>
      </c>
      <c s="37">
        <v>783</v>
      </c>
      <c s="36">
        <v>0.03739</v>
      </c>
      <c s="36">
        <f>ROUND(G147*H147,6)</f>
      </c>
      <c r="L147" s="38">
        <v>0</v>
      </c>
      <c s="32">
        <f>ROUND(ROUND(L147,2)*ROUND(G147,3),2)</f>
      </c>
      <c s="36" t="s">
        <v>103</v>
      </c>
      <c>
        <f>(M147*21)/100</f>
      </c>
      <c t="s">
        <v>28</v>
      </c>
    </row>
    <row r="148" spans="1:5" ht="25.5">
      <c r="A148" s="35" t="s">
        <v>56</v>
      </c>
      <c r="E148" s="39" t="s">
        <v>630</v>
      </c>
    </row>
    <row r="149" spans="1:5" ht="63.75">
      <c r="A149" s="35" t="s">
        <v>57</v>
      </c>
      <c r="E149" s="42" t="s">
        <v>567</v>
      </c>
    </row>
    <row r="150" spans="1:5" ht="153">
      <c r="A150" t="s">
        <v>58</v>
      </c>
      <c r="E150" s="39" t="s">
        <v>631</v>
      </c>
    </row>
    <row r="151" spans="1:16" ht="12.75">
      <c r="A151" t="s">
        <v>50</v>
      </c>
      <c s="34" t="s">
        <v>416</v>
      </c>
      <c s="34" t="s">
        <v>632</v>
      </c>
      <c s="35" t="s">
        <v>5</v>
      </c>
      <c s="6" t="s">
        <v>633</v>
      </c>
      <c s="36" t="s">
        <v>238</v>
      </c>
      <c s="37">
        <v>783</v>
      </c>
      <c s="36">
        <v>0.0434</v>
      </c>
      <c s="36">
        <f>ROUND(G151*H151,6)</f>
      </c>
      <c r="L151" s="38">
        <v>0</v>
      </c>
      <c s="32">
        <f>ROUND(ROUND(L151,2)*ROUND(G151,3),2)</f>
      </c>
      <c s="36" t="s">
        <v>103</v>
      </c>
      <c>
        <f>(M151*21)/100</f>
      </c>
      <c t="s">
        <v>28</v>
      </c>
    </row>
    <row r="152" spans="1:5" ht="12.75">
      <c r="A152" s="35" t="s">
        <v>56</v>
      </c>
      <c r="E152" s="39" t="s">
        <v>633</v>
      </c>
    </row>
    <row r="153" spans="1:5" ht="12.75">
      <c r="A153" s="35" t="s">
        <v>57</v>
      </c>
      <c r="E153" s="40" t="s">
        <v>5</v>
      </c>
    </row>
    <row r="154" spans="1:5" ht="12.75">
      <c r="A154" t="s">
        <v>58</v>
      </c>
      <c r="E154" s="39" t="s">
        <v>5</v>
      </c>
    </row>
    <row r="155" spans="1:16" ht="25.5">
      <c r="A155" t="s">
        <v>50</v>
      </c>
      <c s="34" t="s">
        <v>421</v>
      </c>
      <c s="34" t="s">
        <v>634</v>
      </c>
      <c s="35" t="s">
        <v>5</v>
      </c>
      <c s="6" t="s">
        <v>635</v>
      </c>
      <c s="36" t="s">
        <v>238</v>
      </c>
      <c s="37">
        <v>460.2</v>
      </c>
      <c s="36">
        <v>0.046604</v>
      </c>
      <c s="36">
        <f>ROUND(G155*H155,6)</f>
      </c>
      <c r="L155" s="38">
        <v>0</v>
      </c>
      <c s="32">
        <f>ROUND(ROUND(L155,2)*ROUND(G155,3),2)</f>
      </c>
      <c s="36" t="s">
        <v>55</v>
      </c>
      <c>
        <f>(M155*21)/100</f>
      </c>
      <c t="s">
        <v>28</v>
      </c>
    </row>
    <row r="156" spans="1:5" ht="38.25">
      <c r="A156" s="35" t="s">
        <v>56</v>
      </c>
      <c r="E156" s="39" t="s">
        <v>636</v>
      </c>
    </row>
    <row r="157" spans="1:5" ht="102">
      <c r="A157" s="35" t="s">
        <v>57</v>
      </c>
      <c r="E157" s="42" t="s">
        <v>637</v>
      </c>
    </row>
    <row r="158" spans="1:5" ht="114.75">
      <c r="A158" t="s">
        <v>58</v>
      </c>
      <c r="E158" s="39" t="s">
        <v>638</v>
      </c>
    </row>
    <row r="159" spans="1:16" ht="25.5">
      <c r="A159" t="s">
        <v>50</v>
      </c>
      <c s="34" t="s">
        <v>426</v>
      </c>
      <c s="34" t="s">
        <v>639</v>
      </c>
      <c s="35" t="s">
        <v>5</v>
      </c>
      <c s="6" t="s">
        <v>640</v>
      </c>
      <c s="36" t="s">
        <v>641</v>
      </c>
      <c s="37">
        <v>22</v>
      </c>
      <c s="36">
        <v>0.000152</v>
      </c>
      <c s="36">
        <f>ROUND(G159*H159,6)</f>
      </c>
      <c r="L159" s="38">
        <v>0</v>
      </c>
      <c s="32">
        <f>ROUND(ROUND(L159,2)*ROUND(G159,3),2)</f>
      </c>
      <c s="36" t="s">
        <v>103</v>
      </c>
      <c>
        <f>(M159*21)/100</f>
      </c>
      <c t="s">
        <v>28</v>
      </c>
    </row>
    <row r="160" spans="1:5" ht="25.5">
      <c r="A160" s="35" t="s">
        <v>56</v>
      </c>
      <c r="E160" s="39" t="s">
        <v>640</v>
      </c>
    </row>
    <row r="161" spans="1:5" ht="12.75">
      <c r="A161" s="35" t="s">
        <v>57</v>
      </c>
      <c r="E161" s="40" t="s">
        <v>5</v>
      </c>
    </row>
    <row r="162" spans="1:5" ht="178.5">
      <c r="A162" t="s">
        <v>58</v>
      </c>
      <c r="E162" s="39" t="s">
        <v>642</v>
      </c>
    </row>
    <row r="163" spans="1:16" ht="12.75">
      <c r="A163" t="s">
        <v>50</v>
      </c>
      <c s="34" t="s">
        <v>431</v>
      </c>
      <c s="34" t="s">
        <v>643</v>
      </c>
      <c s="35" t="s">
        <v>5</v>
      </c>
      <c s="6" t="s">
        <v>644</v>
      </c>
      <c s="36" t="s">
        <v>134</v>
      </c>
      <c s="37">
        <v>20.12</v>
      </c>
      <c s="36">
        <v>1</v>
      </c>
      <c s="36">
        <f>ROUND(G163*H163,6)</f>
      </c>
      <c r="L163" s="38">
        <v>0</v>
      </c>
      <c s="32">
        <f>ROUND(ROUND(L163,2)*ROUND(G163,3),2)</f>
      </c>
      <c s="36" t="s">
        <v>103</v>
      </c>
      <c>
        <f>(M163*21)/100</f>
      </c>
      <c t="s">
        <v>28</v>
      </c>
    </row>
    <row r="164" spans="1:5" ht="12.75">
      <c r="A164" s="35" t="s">
        <v>56</v>
      </c>
      <c r="E164" s="39" t="s">
        <v>644</v>
      </c>
    </row>
    <row r="165" spans="1:5" ht="12.75">
      <c r="A165" s="35" t="s">
        <v>57</v>
      </c>
      <c r="E165" s="40" t="s">
        <v>5</v>
      </c>
    </row>
    <row r="166" spans="1:5" ht="12.75">
      <c r="A166" t="s">
        <v>58</v>
      </c>
      <c r="E166" s="39" t="s">
        <v>5</v>
      </c>
    </row>
    <row r="167" spans="1:16" ht="12.75">
      <c r="A167" t="s">
        <v>50</v>
      </c>
      <c s="34" t="s">
        <v>435</v>
      </c>
      <c s="34" t="s">
        <v>645</v>
      </c>
      <c s="35" t="s">
        <v>5</v>
      </c>
      <c s="6" t="s">
        <v>646</v>
      </c>
      <c s="36" t="s">
        <v>238</v>
      </c>
      <c s="37">
        <v>645.2</v>
      </c>
      <c s="36">
        <v>0.001234</v>
      </c>
      <c s="36">
        <f>ROUND(G167*H167,6)</f>
      </c>
      <c r="L167" s="38">
        <v>0</v>
      </c>
      <c s="32">
        <f>ROUND(ROUND(L167,2)*ROUND(G167,3),2)</f>
      </c>
      <c s="36" t="s">
        <v>103</v>
      </c>
      <c>
        <f>(M167*21)/100</f>
      </c>
      <c t="s">
        <v>28</v>
      </c>
    </row>
    <row r="168" spans="1:5" ht="12.75">
      <c r="A168" s="35" t="s">
        <v>56</v>
      </c>
      <c r="E168" s="39" t="s">
        <v>646</v>
      </c>
    </row>
    <row r="169" spans="1:5" ht="127.5">
      <c r="A169" s="35" t="s">
        <v>57</v>
      </c>
      <c r="E169" s="42" t="s">
        <v>647</v>
      </c>
    </row>
    <row r="170" spans="1:5" ht="102">
      <c r="A170" t="s">
        <v>58</v>
      </c>
      <c r="E170" s="39" t="s">
        <v>648</v>
      </c>
    </row>
    <row r="171" spans="1:16" ht="12.75">
      <c r="A171" t="s">
        <v>50</v>
      </c>
      <c s="34" t="s">
        <v>440</v>
      </c>
      <c s="34" t="s">
        <v>643</v>
      </c>
      <c s="35" t="s">
        <v>51</v>
      </c>
      <c s="6" t="s">
        <v>644</v>
      </c>
      <c s="36" t="s">
        <v>134</v>
      </c>
      <c s="37">
        <v>681.057</v>
      </c>
      <c s="36">
        <v>1</v>
      </c>
      <c s="36">
        <f>ROUND(G171*H171,6)</f>
      </c>
      <c r="L171" s="38">
        <v>0</v>
      </c>
      <c s="32">
        <f>ROUND(ROUND(L171,2)*ROUND(G171,3),2)</f>
      </c>
      <c s="36" t="s">
        <v>103</v>
      </c>
      <c>
        <f>(M171*21)/100</f>
      </c>
      <c t="s">
        <v>28</v>
      </c>
    </row>
    <row r="172" spans="1:5" ht="12.75">
      <c r="A172" s="35" t="s">
        <v>56</v>
      </c>
      <c r="E172" s="39" t="s">
        <v>644</v>
      </c>
    </row>
    <row r="173" spans="1:5" ht="12.75">
      <c r="A173" s="35" t="s">
        <v>57</v>
      </c>
      <c r="E173" s="40" t="s">
        <v>5</v>
      </c>
    </row>
    <row r="174" spans="1:5" ht="12.75">
      <c r="A174" t="s">
        <v>58</v>
      </c>
      <c r="E174" s="39" t="s">
        <v>5</v>
      </c>
    </row>
    <row r="175" spans="1:13" ht="12.75">
      <c r="A175" t="s">
        <v>47</v>
      </c>
      <c r="C175" s="31" t="s">
        <v>26</v>
      </c>
      <c r="E175" s="33" t="s">
        <v>649</v>
      </c>
      <c r="J175" s="32">
        <f>0</f>
      </c>
      <c s="32">
        <f>0</f>
      </c>
      <c s="32">
        <f>0+L176+L180+L184+L188+L192+L196+L200+L204+L208+L212+L216+L220+L224+L228+L232+L236+L240+L244+L248+L252+L256+L260+L264+L268+L272+L276+L280+L284+L288+L292+L296+L300+L304+L308+L312+L316+L320+L324+L328+L332+L336</f>
      </c>
      <c s="32">
        <f>0+M176+M180+M184+M188+M192+M196+M200+M204+M208+M212+M216+M220+M224+M228+M232+M236+M240+M244+M248+M252+M256+M260+M264+M268+M272+M276+M280+M284+M288+M292+M296+M300+M304+M308+M312+M316+M320+M324+M328+M332+M336</f>
      </c>
    </row>
    <row r="176" spans="1:16" ht="25.5">
      <c r="A176" t="s">
        <v>50</v>
      </c>
      <c s="34" t="s">
        <v>445</v>
      </c>
      <c s="34" t="s">
        <v>650</v>
      </c>
      <c s="35" t="s">
        <v>5</v>
      </c>
      <c s="6" t="s">
        <v>651</v>
      </c>
      <c s="36" t="s">
        <v>109</v>
      </c>
      <c s="37">
        <v>13.129</v>
      </c>
      <c s="36">
        <v>1.8775</v>
      </c>
      <c s="36">
        <f>ROUND(G176*H176,6)</f>
      </c>
      <c r="L176" s="38">
        <v>0</v>
      </c>
      <c s="32">
        <f>ROUND(ROUND(L176,2)*ROUND(G176,3),2)</f>
      </c>
      <c s="36" t="s">
        <v>103</v>
      </c>
      <c>
        <f>(M176*21)/100</f>
      </c>
      <c t="s">
        <v>28</v>
      </c>
    </row>
    <row r="177" spans="1:5" ht="25.5">
      <c r="A177" s="35" t="s">
        <v>56</v>
      </c>
      <c r="E177" s="39" t="s">
        <v>651</v>
      </c>
    </row>
    <row r="178" spans="1:5" ht="153">
      <c r="A178" s="35" t="s">
        <v>57</v>
      </c>
      <c r="E178" s="42" t="s">
        <v>652</v>
      </c>
    </row>
    <row r="179" spans="1:5" ht="12.75">
      <c r="A179" t="s">
        <v>58</v>
      </c>
      <c r="E179" s="39" t="s">
        <v>5</v>
      </c>
    </row>
    <row r="180" spans="1:16" ht="25.5">
      <c r="A180" t="s">
        <v>50</v>
      </c>
      <c s="34" t="s">
        <v>449</v>
      </c>
      <c s="34" t="s">
        <v>653</v>
      </c>
      <c s="35" t="s">
        <v>5</v>
      </c>
      <c s="6" t="s">
        <v>654</v>
      </c>
      <c s="36" t="s">
        <v>102</v>
      </c>
      <c s="37">
        <v>60.793</v>
      </c>
      <c s="36">
        <v>0.22158</v>
      </c>
      <c s="36">
        <f>ROUND(G180*H180,6)</f>
      </c>
      <c r="L180" s="38">
        <v>0</v>
      </c>
      <c s="32">
        <f>ROUND(ROUND(L180,2)*ROUND(G180,3),2)</f>
      </c>
      <c s="36" t="s">
        <v>103</v>
      </c>
      <c>
        <f>(M180*21)/100</f>
      </c>
      <c t="s">
        <v>28</v>
      </c>
    </row>
    <row r="181" spans="1:5" ht="25.5">
      <c r="A181" s="35" t="s">
        <v>56</v>
      </c>
      <c r="E181" s="39" t="s">
        <v>654</v>
      </c>
    </row>
    <row r="182" spans="1:5" ht="165.75">
      <c r="A182" s="35" t="s">
        <v>57</v>
      </c>
      <c r="E182" s="42" t="s">
        <v>655</v>
      </c>
    </row>
    <row r="183" spans="1:5" ht="216.75">
      <c r="A183" t="s">
        <v>58</v>
      </c>
      <c r="E183" s="39" t="s">
        <v>656</v>
      </c>
    </row>
    <row r="184" spans="1:16" ht="25.5">
      <c r="A184" t="s">
        <v>50</v>
      </c>
      <c s="34" t="s">
        <v>454</v>
      </c>
      <c s="34" t="s">
        <v>657</v>
      </c>
      <c s="35" t="s">
        <v>5</v>
      </c>
      <c s="6" t="s">
        <v>658</v>
      </c>
      <c s="36" t="s">
        <v>102</v>
      </c>
      <c s="37">
        <v>13.145</v>
      </c>
      <c s="36">
        <v>0.332928</v>
      </c>
      <c s="36">
        <f>ROUND(G184*H184,6)</f>
      </c>
      <c r="L184" s="38">
        <v>0</v>
      </c>
      <c s="32">
        <f>ROUND(ROUND(L184,2)*ROUND(G184,3),2)</f>
      </c>
      <c s="36" t="s">
        <v>103</v>
      </c>
      <c>
        <f>(M184*21)/100</f>
      </c>
      <c t="s">
        <v>28</v>
      </c>
    </row>
    <row r="185" spans="1:5" ht="25.5">
      <c r="A185" s="35" t="s">
        <v>56</v>
      </c>
      <c r="E185" s="39" t="s">
        <v>658</v>
      </c>
    </row>
    <row r="186" spans="1:5" ht="38.25">
      <c r="A186" s="35" t="s">
        <v>57</v>
      </c>
      <c r="E186" s="42" t="s">
        <v>659</v>
      </c>
    </row>
    <row r="187" spans="1:5" ht="216.75">
      <c r="A187" t="s">
        <v>58</v>
      </c>
      <c r="E187" s="39" t="s">
        <v>656</v>
      </c>
    </row>
    <row r="188" spans="1:16" ht="25.5">
      <c r="A188" t="s">
        <v>50</v>
      </c>
      <c s="34" t="s">
        <v>458</v>
      </c>
      <c s="34" t="s">
        <v>660</v>
      </c>
      <c s="35" t="s">
        <v>5</v>
      </c>
      <c s="6" t="s">
        <v>661</v>
      </c>
      <c s="36" t="s">
        <v>102</v>
      </c>
      <c s="37">
        <v>75.018</v>
      </c>
      <c s="36">
        <v>0.191111</v>
      </c>
      <c s="36">
        <f>ROUND(G188*H188,6)</f>
      </c>
      <c r="L188" s="38">
        <v>0</v>
      </c>
      <c s="32">
        <f>ROUND(ROUND(L188,2)*ROUND(G188,3),2)</f>
      </c>
      <c s="36" t="s">
        <v>103</v>
      </c>
      <c>
        <f>(M188*21)/100</f>
      </c>
      <c t="s">
        <v>28</v>
      </c>
    </row>
    <row r="189" spans="1:5" ht="25.5">
      <c r="A189" s="35" t="s">
        <v>56</v>
      </c>
      <c r="E189" s="39" t="s">
        <v>661</v>
      </c>
    </row>
    <row r="190" spans="1:5" ht="153">
      <c r="A190" s="35" t="s">
        <v>57</v>
      </c>
      <c r="E190" s="42" t="s">
        <v>662</v>
      </c>
    </row>
    <row r="191" spans="1:5" ht="216.75">
      <c r="A191" t="s">
        <v>58</v>
      </c>
      <c r="E191" s="39" t="s">
        <v>656</v>
      </c>
    </row>
    <row r="192" spans="1:16" ht="25.5">
      <c r="A192" t="s">
        <v>50</v>
      </c>
      <c s="34" t="s">
        <v>462</v>
      </c>
      <c s="34" t="s">
        <v>663</v>
      </c>
      <c s="35" t="s">
        <v>5</v>
      </c>
      <c s="6" t="s">
        <v>664</v>
      </c>
      <c s="36" t="s">
        <v>109</v>
      </c>
      <c s="37">
        <v>63.951</v>
      </c>
      <c s="36">
        <v>1.78636</v>
      </c>
      <c s="36">
        <f>ROUND(G192*H192,6)</f>
      </c>
      <c r="L192" s="38">
        <v>0</v>
      </c>
      <c s="32">
        <f>ROUND(ROUND(L192,2)*ROUND(G192,3),2)</f>
      </c>
      <c s="36" t="s">
        <v>103</v>
      </c>
      <c>
        <f>(M192*21)/100</f>
      </c>
      <c t="s">
        <v>28</v>
      </c>
    </row>
    <row r="193" spans="1:5" ht="25.5">
      <c r="A193" s="35" t="s">
        <v>56</v>
      </c>
      <c r="E193" s="39" t="s">
        <v>664</v>
      </c>
    </row>
    <row r="194" spans="1:5" ht="409.5">
      <c r="A194" s="35" t="s">
        <v>57</v>
      </c>
      <c r="E194" s="42" t="s">
        <v>665</v>
      </c>
    </row>
    <row r="195" spans="1:5" ht="102">
      <c r="A195" t="s">
        <v>58</v>
      </c>
      <c r="E195" s="39" t="s">
        <v>666</v>
      </c>
    </row>
    <row r="196" spans="1:16" ht="25.5">
      <c r="A196" t="s">
        <v>50</v>
      </c>
      <c s="34" t="s">
        <v>466</v>
      </c>
      <c s="34" t="s">
        <v>667</v>
      </c>
      <c s="35" t="s">
        <v>5</v>
      </c>
      <c s="6" t="s">
        <v>668</v>
      </c>
      <c s="36" t="s">
        <v>207</v>
      </c>
      <c s="37">
        <v>22</v>
      </c>
      <c s="36">
        <v>0.02588</v>
      </c>
      <c s="36">
        <f>ROUND(G196*H196,6)</f>
      </c>
      <c r="L196" s="38">
        <v>0</v>
      </c>
      <c s="32">
        <f>ROUND(ROUND(L196,2)*ROUND(G196,3),2)</f>
      </c>
      <c s="36" t="s">
        <v>103</v>
      </c>
      <c>
        <f>(M196*21)/100</f>
      </c>
      <c t="s">
        <v>28</v>
      </c>
    </row>
    <row r="197" spans="1:5" ht="25.5">
      <c r="A197" s="35" t="s">
        <v>56</v>
      </c>
      <c r="E197" s="39" t="s">
        <v>668</v>
      </c>
    </row>
    <row r="198" spans="1:5" ht="140.25">
      <c r="A198" s="35" t="s">
        <v>57</v>
      </c>
      <c r="E198" s="42" t="s">
        <v>669</v>
      </c>
    </row>
    <row r="199" spans="1:5" ht="51">
      <c r="A199" t="s">
        <v>58</v>
      </c>
      <c r="E199" s="39" t="s">
        <v>670</v>
      </c>
    </row>
    <row r="200" spans="1:16" ht="12.75">
      <c r="A200" t="s">
        <v>50</v>
      </c>
      <c s="34" t="s">
        <v>470</v>
      </c>
      <c s="34" t="s">
        <v>671</v>
      </c>
      <c s="35" t="s">
        <v>5</v>
      </c>
      <c s="6" t="s">
        <v>672</v>
      </c>
      <c s="36" t="s">
        <v>207</v>
      </c>
      <c s="37">
        <v>8</v>
      </c>
      <c s="36">
        <v>0.063</v>
      </c>
      <c s="36">
        <f>ROUND(G200*H200,6)</f>
      </c>
      <c r="L200" s="38">
        <v>0</v>
      </c>
      <c s="32">
        <f>ROUND(ROUND(L200,2)*ROUND(G200,3),2)</f>
      </c>
      <c s="36" t="s">
        <v>103</v>
      </c>
      <c>
        <f>(M200*21)/100</f>
      </c>
      <c t="s">
        <v>28</v>
      </c>
    </row>
    <row r="201" spans="1:5" ht="12.75">
      <c r="A201" s="35" t="s">
        <v>56</v>
      </c>
      <c r="E201" s="39" t="s">
        <v>672</v>
      </c>
    </row>
    <row r="202" spans="1:5" ht="12.75">
      <c r="A202" s="35" t="s">
        <v>57</v>
      </c>
      <c r="E202" s="40" t="s">
        <v>5</v>
      </c>
    </row>
    <row r="203" spans="1:5" ht="12.75">
      <c r="A203" t="s">
        <v>58</v>
      </c>
      <c r="E203" s="39" t="s">
        <v>5</v>
      </c>
    </row>
    <row r="204" spans="1:16" ht="12.75">
      <c r="A204" t="s">
        <v>50</v>
      </c>
      <c s="34" t="s">
        <v>474</v>
      </c>
      <c s="34" t="s">
        <v>673</v>
      </c>
      <c s="35" t="s">
        <v>5</v>
      </c>
      <c s="6" t="s">
        <v>674</v>
      </c>
      <c s="36" t="s">
        <v>207</v>
      </c>
      <c s="37">
        <v>14</v>
      </c>
      <c s="36">
        <v>0.045</v>
      </c>
      <c s="36">
        <f>ROUND(G204*H204,6)</f>
      </c>
      <c r="L204" s="38">
        <v>0</v>
      </c>
      <c s="32">
        <f>ROUND(ROUND(L204,2)*ROUND(G204,3),2)</f>
      </c>
      <c s="36" t="s">
        <v>103</v>
      </c>
      <c>
        <f>(M204*21)/100</f>
      </c>
      <c t="s">
        <v>28</v>
      </c>
    </row>
    <row r="205" spans="1:5" ht="12.75">
      <c r="A205" s="35" t="s">
        <v>56</v>
      </c>
      <c r="E205" s="39" t="s">
        <v>674</v>
      </c>
    </row>
    <row r="206" spans="1:5" ht="12.75">
      <c r="A206" s="35" t="s">
        <v>57</v>
      </c>
      <c r="E206" s="40" t="s">
        <v>5</v>
      </c>
    </row>
    <row r="207" spans="1:5" ht="12.75">
      <c r="A207" t="s">
        <v>58</v>
      </c>
      <c r="E207" s="39" t="s">
        <v>5</v>
      </c>
    </row>
    <row r="208" spans="1:16" ht="25.5">
      <c r="A208" t="s">
        <v>50</v>
      </c>
      <c s="34" t="s">
        <v>477</v>
      </c>
      <c s="34" t="s">
        <v>675</v>
      </c>
      <c s="35" t="s">
        <v>5</v>
      </c>
      <c s="6" t="s">
        <v>676</v>
      </c>
      <c s="36" t="s">
        <v>207</v>
      </c>
      <c s="37">
        <v>24</v>
      </c>
      <c s="36">
        <v>0.045548</v>
      </c>
      <c s="36">
        <f>ROUND(G208*H208,6)</f>
      </c>
      <c r="L208" s="38">
        <v>0</v>
      </c>
      <c s="32">
        <f>ROUND(ROUND(L208,2)*ROUND(G208,3),2)</f>
      </c>
      <c s="36" t="s">
        <v>103</v>
      </c>
      <c>
        <f>(M208*21)/100</f>
      </c>
      <c t="s">
        <v>28</v>
      </c>
    </row>
    <row r="209" spans="1:5" ht="25.5">
      <c r="A209" s="35" t="s">
        <v>56</v>
      </c>
      <c r="E209" s="39" t="s">
        <v>676</v>
      </c>
    </row>
    <row r="210" spans="1:5" ht="165.75">
      <c r="A210" s="35" t="s">
        <v>57</v>
      </c>
      <c r="E210" s="42" t="s">
        <v>677</v>
      </c>
    </row>
    <row r="211" spans="1:5" ht="409.5">
      <c r="A211" t="s">
        <v>58</v>
      </c>
      <c r="E211" s="39" t="s">
        <v>678</v>
      </c>
    </row>
    <row r="212" spans="1:16" ht="25.5">
      <c r="A212" t="s">
        <v>50</v>
      </c>
      <c s="34" t="s">
        <v>482</v>
      </c>
      <c s="34" t="s">
        <v>679</v>
      </c>
      <c s="35" t="s">
        <v>5</v>
      </c>
      <c s="6" t="s">
        <v>680</v>
      </c>
      <c s="36" t="s">
        <v>207</v>
      </c>
      <c s="37">
        <v>11</v>
      </c>
      <c s="36">
        <v>0.063548</v>
      </c>
      <c s="36">
        <f>ROUND(G212*H212,6)</f>
      </c>
      <c r="L212" s="38">
        <v>0</v>
      </c>
      <c s="32">
        <f>ROUND(ROUND(L212,2)*ROUND(G212,3),2)</f>
      </c>
      <c s="36" t="s">
        <v>103</v>
      </c>
      <c>
        <f>(M212*21)/100</f>
      </c>
      <c t="s">
        <v>28</v>
      </c>
    </row>
    <row r="213" spans="1:5" ht="25.5">
      <c r="A213" s="35" t="s">
        <v>56</v>
      </c>
      <c r="E213" s="39" t="s">
        <v>680</v>
      </c>
    </row>
    <row r="214" spans="1:5" ht="114.75">
      <c r="A214" s="35" t="s">
        <v>57</v>
      </c>
      <c r="E214" s="42" t="s">
        <v>681</v>
      </c>
    </row>
    <row r="215" spans="1:5" ht="409.5">
      <c r="A215" t="s">
        <v>58</v>
      </c>
      <c r="E215" s="39" t="s">
        <v>678</v>
      </c>
    </row>
    <row r="216" spans="1:16" ht="25.5">
      <c r="A216" t="s">
        <v>50</v>
      </c>
      <c s="34" t="s">
        <v>485</v>
      </c>
      <c s="34" t="s">
        <v>682</v>
      </c>
      <c s="35" t="s">
        <v>5</v>
      </c>
      <c s="6" t="s">
        <v>683</v>
      </c>
      <c s="36" t="s">
        <v>207</v>
      </c>
      <c s="37">
        <v>2</v>
      </c>
      <c s="36">
        <v>0.072848</v>
      </c>
      <c s="36">
        <f>ROUND(G216*H216,6)</f>
      </c>
      <c r="L216" s="38">
        <v>0</v>
      </c>
      <c s="32">
        <f>ROUND(ROUND(L216,2)*ROUND(G216,3),2)</f>
      </c>
      <c s="36" t="s">
        <v>103</v>
      </c>
      <c>
        <f>(M216*21)/100</f>
      </c>
      <c t="s">
        <v>28</v>
      </c>
    </row>
    <row r="217" spans="1:5" ht="25.5">
      <c r="A217" s="35" t="s">
        <v>56</v>
      </c>
      <c r="E217" s="39" t="s">
        <v>683</v>
      </c>
    </row>
    <row r="218" spans="1:5" ht="63.75">
      <c r="A218" s="35" t="s">
        <v>57</v>
      </c>
      <c r="E218" s="42" t="s">
        <v>684</v>
      </c>
    </row>
    <row r="219" spans="1:5" ht="409.5">
      <c r="A219" t="s">
        <v>58</v>
      </c>
      <c r="E219" s="39" t="s">
        <v>678</v>
      </c>
    </row>
    <row r="220" spans="1:16" ht="25.5">
      <c r="A220" t="s">
        <v>50</v>
      </c>
      <c s="34" t="s">
        <v>489</v>
      </c>
      <c s="34" t="s">
        <v>685</v>
      </c>
      <c s="35" t="s">
        <v>5</v>
      </c>
      <c s="6" t="s">
        <v>686</v>
      </c>
      <c s="36" t="s">
        <v>134</v>
      </c>
      <c s="37">
        <v>0.076</v>
      </c>
      <c s="36">
        <v>0.019536</v>
      </c>
      <c s="36">
        <f>ROUND(G220*H220,6)</f>
      </c>
      <c r="L220" s="38">
        <v>0</v>
      </c>
      <c s="32">
        <f>ROUND(ROUND(L220,2)*ROUND(G220,3),2)</f>
      </c>
      <c s="36" t="s">
        <v>103</v>
      </c>
      <c>
        <f>(M220*21)/100</f>
      </c>
      <c t="s">
        <v>28</v>
      </c>
    </row>
    <row r="221" spans="1:5" ht="25.5">
      <c r="A221" s="35" t="s">
        <v>56</v>
      </c>
      <c r="E221" s="39" t="s">
        <v>686</v>
      </c>
    </row>
    <row r="222" spans="1:5" ht="63.75">
      <c r="A222" s="35" t="s">
        <v>57</v>
      </c>
      <c r="E222" s="42" t="s">
        <v>687</v>
      </c>
    </row>
    <row r="223" spans="1:5" ht="51">
      <c r="A223" t="s">
        <v>58</v>
      </c>
      <c r="E223" s="39" t="s">
        <v>688</v>
      </c>
    </row>
    <row r="224" spans="1:16" ht="12.75">
      <c r="A224" t="s">
        <v>50</v>
      </c>
      <c s="34" t="s">
        <v>494</v>
      </c>
      <c s="34" t="s">
        <v>689</v>
      </c>
      <c s="35" t="s">
        <v>5</v>
      </c>
      <c s="6" t="s">
        <v>690</v>
      </c>
      <c s="36" t="s">
        <v>134</v>
      </c>
      <c s="37">
        <v>0.076</v>
      </c>
      <c s="36">
        <v>1</v>
      </c>
      <c s="36">
        <f>ROUND(G224*H224,6)</f>
      </c>
      <c r="L224" s="38">
        <v>0</v>
      </c>
      <c s="32">
        <f>ROUND(ROUND(L224,2)*ROUND(G224,3),2)</f>
      </c>
      <c s="36" t="s">
        <v>103</v>
      </c>
      <c>
        <f>(M224*21)/100</f>
      </c>
      <c t="s">
        <v>28</v>
      </c>
    </row>
    <row r="225" spans="1:5" ht="12.75">
      <c r="A225" s="35" t="s">
        <v>56</v>
      </c>
      <c r="E225" s="39" t="s">
        <v>690</v>
      </c>
    </row>
    <row r="226" spans="1:5" ht="12.75">
      <c r="A226" s="35" t="s">
        <v>57</v>
      </c>
      <c r="E226" s="40" t="s">
        <v>5</v>
      </c>
    </row>
    <row r="227" spans="1:5" ht="12.75">
      <c r="A227" t="s">
        <v>58</v>
      </c>
      <c r="E227" s="39" t="s">
        <v>5</v>
      </c>
    </row>
    <row r="228" spans="1:16" ht="25.5">
      <c r="A228" t="s">
        <v>50</v>
      </c>
      <c s="34" t="s">
        <v>499</v>
      </c>
      <c s="34" t="s">
        <v>691</v>
      </c>
      <c s="35" t="s">
        <v>5</v>
      </c>
      <c s="6" t="s">
        <v>692</v>
      </c>
      <c s="36" t="s">
        <v>134</v>
      </c>
      <c s="37">
        <v>5.921</v>
      </c>
      <c s="36">
        <v>0.017094</v>
      </c>
      <c s="36">
        <f>ROUND(G228*H228,6)</f>
      </c>
      <c r="L228" s="38">
        <v>0</v>
      </c>
      <c s="32">
        <f>ROUND(ROUND(L228,2)*ROUND(G228,3),2)</f>
      </c>
      <c s="36" t="s">
        <v>103</v>
      </c>
      <c>
        <f>(M228*21)/100</f>
      </c>
      <c t="s">
        <v>28</v>
      </c>
    </row>
    <row r="229" spans="1:5" ht="25.5">
      <c r="A229" s="35" t="s">
        <v>56</v>
      </c>
      <c r="E229" s="39" t="s">
        <v>692</v>
      </c>
    </row>
    <row r="230" spans="1:5" ht="76.5">
      <c r="A230" s="35" t="s">
        <v>57</v>
      </c>
      <c r="E230" s="42" t="s">
        <v>693</v>
      </c>
    </row>
    <row r="231" spans="1:5" ht="51">
      <c r="A231" t="s">
        <v>58</v>
      </c>
      <c r="E231" s="39" t="s">
        <v>688</v>
      </c>
    </row>
    <row r="232" spans="1:16" ht="12.75">
      <c r="A232" t="s">
        <v>50</v>
      </c>
      <c s="34" t="s">
        <v>505</v>
      </c>
      <c s="34" t="s">
        <v>694</v>
      </c>
      <c s="35" t="s">
        <v>5</v>
      </c>
      <c s="6" t="s">
        <v>695</v>
      </c>
      <c s="36" t="s">
        <v>134</v>
      </c>
      <c s="37">
        <v>5.3</v>
      </c>
      <c s="36">
        <v>1</v>
      </c>
      <c s="36">
        <f>ROUND(G232*H232,6)</f>
      </c>
      <c r="L232" s="38">
        <v>0</v>
      </c>
      <c s="32">
        <f>ROUND(ROUND(L232,2)*ROUND(G232,3),2)</f>
      </c>
      <c s="36" t="s">
        <v>103</v>
      </c>
      <c>
        <f>(M232*21)/100</f>
      </c>
      <c t="s">
        <v>28</v>
      </c>
    </row>
    <row r="233" spans="1:5" ht="12.75">
      <c r="A233" s="35" t="s">
        <v>56</v>
      </c>
      <c r="E233" s="39" t="s">
        <v>695</v>
      </c>
    </row>
    <row r="234" spans="1:5" ht="12.75">
      <c r="A234" s="35" t="s">
        <v>57</v>
      </c>
      <c r="E234" s="40" t="s">
        <v>5</v>
      </c>
    </row>
    <row r="235" spans="1:5" ht="12.75">
      <c r="A235" t="s">
        <v>58</v>
      </c>
      <c r="E235" s="39" t="s">
        <v>5</v>
      </c>
    </row>
    <row r="236" spans="1:16" ht="12.75">
      <c r="A236" t="s">
        <v>50</v>
      </c>
      <c s="34" t="s">
        <v>509</v>
      </c>
      <c s="34" t="s">
        <v>696</v>
      </c>
      <c s="35" t="s">
        <v>5</v>
      </c>
      <c s="6" t="s">
        <v>697</v>
      </c>
      <c s="36" t="s">
        <v>134</v>
      </c>
      <c s="37">
        <v>0.621</v>
      </c>
      <c s="36">
        <v>1</v>
      </c>
      <c s="36">
        <f>ROUND(G236*H236,6)</f>
      </c>
      <c r="L236" s="38">
        <v>0</v>
      </c>
      <c s="32">
        <f>ROUND(ROUND(L236,2)*ROUND(G236,3),2)</f>
      </c>
      <c s="36" t="s">
        <v>55</v>
      </c>
      <c>
        <f>(M236*21)/100</f>
      </c>
      <c t="s">
        <v>28</v>
      </c>
    </row>
    <row r="237" spans="1:5" ht="12.75">
      <c r="A237" s="35" t="s">
        <v>56</v>
      </c>
      <c r="E237" s="39" t="s">
        <v>697</v>
      </c>
    </row>
    <row r="238" spans="1:5" ht="12.75">
      <c r="A238" s="35" t="s">
        <v>57</v>
      </c>
      <c r="E238" s="40" t="s">
        <v>5</v>
      </c>
    </row>
    <row r="239" spans="1:5" ht="12.75">
      <c r="A239" t="s">
        <v>58</v>
      </c>
      <c r="E239" s="39" t="s">
        <v>5</v>
      </c>
    </row>
    <row r="240" spans="1:16" ht="25.5">
      <c r="A240" t="s">
        <v>50</v>
      </c>
      <c s="34" t="s">
        <v>513</v>
      </c>
      <c s="34" t="s">
        <v>698</v>
      </c>
      <c s="35" t="s">
        <v>5</v>
      </c>
      <c s="6" t="s">
        <v>699</v>
      </c>
      <c s="36" t="s">
        <v>238</v>
      </c>
      <c s="37">
        <v>2.5</v>
      </c>
      <c s="36">
        <v>0.000113</v>
      </c>
      <c s="36">
        <f>ROUND(G240*H240,6)</f>
      </c>
      <c r="L240" s="38">
        <v>0</v>
      </c>
      <c s="32">
        <f>ROUND(ROUND(L240,2)*ROUND(G240,3),2)</f>
      </c>
      <c s="36" t="s">
        <v>103</v>
      </c>
      <c>
        <f>(M240*21)/100</f>
      </c>
      <c t="s">
        <v>28</v>
      </c>
    </row>
    <row r="241" spans="1:5" ht="25.5">
      <c r="A241" s="35" t="s">
        <v>56</v>
      </c>
      <c r="E241" s="39" t="s">
        <v>699</v>
      </c>
    </row>
    <row r="242" spans="1:5" ht="63.75">
      <c r="A242" s="35" t="s">
        <v>57</v>
      </c>
      <c r="E242" s="42" t="s">
        <v>700</v>
      </c>
    </row>
    <row r="243" spans="1:5" ht="12.75">
      <c r="A243" t="s">
        <v>58</v>
      </c>
      <c r="E243" s="39" t="s">
        <v>5</v>
      </c>
    </row>
    <row r="244" spans="1:16" ht="25.5">
      <c r="A244" t="s">
        <v>50</v>
      </c>
      <c s="34" t="s">
        <v>517</v>
      </c>
      <c s="34" t="s">
        <v>701</v>
      </c>
      <c s="35" t="s">
        <v>5</v>
      </c>
      <c s="6" t="s">
        <v>702</v>
      </c>
      <c s="36" t="s">
        <v>238</v>
      </c>
      <c s="37">
        <v>30.5</v>
      </c>
      <c s="36">
        <v>0.000188</v>
      </c>
      <c s="36">
        <f>ROUND(G244*H244,6)</f>
      </c>
      <c r="L244" s="38">
        <v>0</v>
      </c>
      <c s="32">
        <f>ROUND(ROUND(L244,2)*ROUND(G244,3),2)</f>
      </c>
      <c s="36" t="s">
        <v>103</v>
      </c>
      <c>
        <f>(M244*21)/100</f>
      </c>
      <c t="s">
        <v>28</v>
      </c>
    </row>
    <row r="245" spans="1:5" ht="25.5">
      <c r="A245" s="35" t="s">
        <v>56</v>
      </c>
      <c r="E245" s="39" t="s">
        <v>702</v>
      </c>
    </row>
    <row r="246" spans="1:5" ht="216.75">
      <c r="A246" s="35" t="s">
        <v>57</v>
      </c>
      <c r="E246" s="42" t="s">
        <v>703</v>
      </c>
    </row>
    <row r="247" spans="1:5" ht="12.75">
      <c r="A247" t="s">
        <v>58</v>
      </c>
      <c r="E247" s="39" t="s">
        <v>5</v>
      </c>
    </row>
    <row r="248" spans="1:16" ht="25.5">
      <c r="A248" t="s">
        <v>50</v>
      </c>
      <c s="34" t="s">
        <v>141</v>
      </c>
      <c s="34" t="s">
        <v>704</v>
      </c>
      <c s="35" t="s">
        <v>5</v>
      </c>
      <c s="6" t="s">
        <v>705</v>
      </c>
      <c s="36" t="s">
        <v>238</v>
      </c>
      <c s="37">
        <v>4.25</v>
      </c>
      <c s="36">
        <v>0.000263</v>
      </c>
      <c s="36">
        <f>ROUND(G248*H248,6)</f>
      </c>
      <c r="L248" s="38">
        <v>0</v>
      </c>
      <c s="32">
        <f>ROUND(ROUND(L248,2)*ROUND(G248,3),2)</f>
      </c>
      <c s="36" t="s">
        <v>103</v>
      </c>
      <c>
        <f>(M248*21)/100</f>
      </c>
      <c t="s">
        <v>28</v>
      </c>
    </row>
    <row r="249" spans="1:5" ht="25.5">
      <c r="A249" s="35" t="s">
        <v>56</v>
      </c>
      <c r="E249" s="39" t="s">
        <v>705</v>
      </c>
    </row>
    <row r="250" spans="1:5" ht="114.75">
      <c r="A250" s="35" t="s">
        <v>57</v>
      </c>
      <c r="E250" s="42" t="s">
        <v>706</v>
      </c>
    </row>
    <row r="251" spans="1:5" ht="12.75">
      <c r="A251" t="s">
        <v>58</v>
      </c>
      <c r="E251" s="39" t="s">
        <v>5</v>
      </c>
    </row>
    <row r="252" spans="1:16" ht="25.5">
      <c r="A252" t="s">
        <v>50</v>
      </c>
      <c s="34" t="s">
        <v>148</v>
      </c>
      <c s="34" t="s">
        <v>707</v>
      </c>
      <c s="35" t="s">
        <v>5</v>
      </c>
      <c s="6" t="s">
        <v>708</v>
      </c>
      <c s="36" t="s">
        <v>238</v>
      </c>
      <c s="37">
        <v>350</v>
      </c>
      <c s="36">
        <v>0.006785</v>
      </c>
      <c s="36">
        <f>ROUND(G252*H252,6)</f>
      </c>
      <c r="L252" s="38">
        <v>0</v>
      </c>
      <c s="32">
        <f>ROUND(ROUND(L252,2)*ROUND(G252,3),2)</f>
      </c>
      <c s="36" t="s">
        <v>103</v>
      </c>
      <c>
        <f>(M252*21)/100</f>
      </c>
      <c t="s">
        <v>28</v>
      </c>
    </row>
    <row r="253" spans="1:5" ht="25.5">
      <c r="A253" s="35" t="s">
        <v>56</v>
      </c>
      <c r="E253" s="39" t="s">
        <v>708</v>
      </c>
    </row>
    <row r="254" spans="1:5" ht="12.75">
      <c r="A254" s="35" t="s">
        <v>57</v>
      </c>
      <c r="E254" s="40" t="s">
        <v>5</v>
      </c>
    </row>
    <row r="255" spans="1:5" ht="63.75">
      <c r="A255" t="s">
        <v>58</v>
      </c>
      <c r="E255" s="39" t="s">
        <v>709</v>
      </c>
    </row>
    <row r="256" spans="1:16" ht="25.5">
      <c r="A256" t="s">
        <v>50</v>
      </c>
      <c s="34" t="s">
        <v>156</v>
      </c>
      <c s="34" t="s">
        <v>710</v>
      </c>
      <c s="35" t="s">
        <v>5</v>
      </c>
      <c s="6" t="s">
        <v>711</v>
      </c>
      <c s="36" t="s">
        <v>109</v>
      </c>
      <c s="37">
        <v>1.886</v>
      </c>
      <c s="36">
        <v>2.45329</v>
      </c>
      <c s="36">
        <f>ROUND(G256*H256,6)</f>
      </c>
      <c r="L256" s="38">
        <v>0</v>
      </c>
      <c s="32">
        <f>ROUND(ROUND(L256,2)*ROUND(G256,3),2)</f>
      </c>
      <c s="36" t="s">
        <v>103</v>
      </c>
      <c>
        <f>(M256*21)/100</f>
      </c>
      <c t="s">
        <v>28</v>
      </c>
    </row>
    <row r="257" spans="1:5" ht="25.5">
      <c r="A257" s="35" t="s">
        <v>56</v>
      </c>
      <c r="E257" s="39" t="s">
        <v>711</v>
      </c>
    </row>
    <row r="258" spans="1:5" ht="38.25">
      <c r="A258" s="35" t="s">
        <v>57</v>
      </c>
      <c r="E258" s="42" t="s">
        <v>712</v>
      </c>
    </row>
    <row r="259" spans="1:5" ht="38.25">
      <c r="A259" t="s">
        <v>58</v>
      </c>
      <c r="E259" s="39" t="s">
        <v>713</v>
      </c>
    </row>
    <row r="260" spans="1:16" ht="25.5">
      <c r="A260" t="s">
        <v>50</v>
      </c>
      <c s="34" t="s">
        <v>161</v>
      </c>
      <c s="34" t="s">
        <v>714</v>
      </c>
      <c s="35" t="s">
        <v>5</v>
      </c>
      <c s="6" t="s">
        <v>715</v>
      </c>
      <c s="36" t="s">
        <v>102</v>
      </c>
      <c s="37">
        <v>18.864</v>
      </c>
      <c s="36">
        <v>0.002197</v>
      </c>
      <c s="36">
        <f>ROUND(G260*H260,6)</f>
      </c>
      <c r="L260" s="38">
        <v>0</v>
      </c>
      <c s="32">
        <f>ROUND(ROUND(L260,2)*ROUND(G260,3),2)</f>
      </c>
      <c s="36" t="s">
        <v>103</v>
      </c>
      <c>
        <f>(M260*21)/100</f>
      </c>
      <c t="s">
        <v>28</v>
      </c>
    </row>
    <row r="261" spans="1:5" ht="25.5">
      <c r="A261" s="35" t="s">
        <v>56</v>
      </c>
      <c r="E261" s="39" t="s">
        <v>715</v>
      </c>
    </row>
    <row r="262" spans="1:5" ht="38.25">
      <c r="A262" s="35" t="s">
        <v>57</v>
      </c>
      <c r="E262" s="42" t="s">
        <v>716</v>
      </c>
    </row>
    <row r="263" spans="1:5" ht="63.75">
      <c r="A263" t="s">
        <v>58</v>
      </c>
      <c r="E263" s="39" t="s">
        <v>717</v>
      </c>
    </row>
    <row r="264" spans="1:16" ht="25.5">
      <c r="A264" t="s">
        <v>50</v>
      </c>
      <c s="34" t="s">
        <v>165</v>
      </c>
      <c s="34" t="s">
        <v>718</v>
      </c>
      <c s="35" t="s">
        <v>5</v>
      </c>
      <c s="6" t="s">
        <v>719</v>
      </c>
      <c s="36" t="s">
        <v>102</v>
      </c>
      <c s="37">
        <v>18.864</v>
      </c>
      <c s="36">
        <v>0</v>
      </c>
      <c s="36">
        <f>ROUND(G264*H264,6)</f>
      </c>
      <c r="L264" s="38">
        <v>0</v>
      </c>
      <c s="32">
        <f>ROUND(ROUND(L264,2)*ROUND(G264,3),2)</f>
      </c>
      <c s="36" t="s">
        <v>103</v>
      </c>
      <c>
        <f>(M264*21)/100</f>
      </c>
      <c t="s">
        <v>28</v>
      </c>
    </row>
    <row r="265" spans="1:5" ht="25.5">
      <c r="A265" s="35" t="s">
        <v>56</v>
      </c>
      <c r="E265" s="39" t="s">
        <v>719</v>
      </c>
    </row>
    <row r="266" spans="1:5" ht="12.75">
      <c r="A266" s="35" t="s">
        <v>57</v>
      </c>
      <c r="E266" s="40" t="s">
        <v>5</v>
      </c>
    </row>
    <row r="267" spans="1:5" ht="63.75">
      <c r="A267" t="s">
        <v>58</v>
      </c>
      <c r="E267" s="39" t="s">
        <v>717</v>
      </c>
    </row>
    <row r="268" spans="1:16" ht="25.5">
      <c r="A268" t="s">
        <v>50</v>
      </c>
      <c s="34" t="s">
        <v>169</v>
      </c>
      <c s="34" t="s">
        <v>720</v>
      </c>
      <c s="35" t="s">
        <v>5</v>
      </c>
      <c s="6" t="s">
        <v>721</v>
      </c>
      <c s="36" t="s">
        <v>134</v>
      </c>
      <c s="37">
        <v>0.472</v>
      </c>
      <c s="36">
        <v>1.052372</v>
      </c>
      <c s="36">
        <f>ROUND(G268*H268,6)</f>
      </c>
      <c r="L268" s="38">
        <v>0</v>
      </c>
      <c s="32">
        <f>ROUND(ROUND(L268,2)*ROUND(G268,3),2)</f>
      </c>
      <c s="36" t="s">
        <v>103</v>
      </c>
      <c>
        <f>(M268*21)/100</f>
      </c>
      <c t="s">
        <v>28</v>
      </c>
    </row>
    <row r="269" spans="1:5" ht="25.5">
      <c r="A269" s="35" t="s">
        <v>56</v>
      </c>
      <c r="E269" s="39" t="s">
        <v>721</v>
      </c>
    </row>
    <row r="270" spans="1:5" ht="38.25">
      <c r="A270" s="35" t="s">
        <v>57</v>
      </c>
      <c r="E270" s="42" t="s">
        <v>722</v>
      </c>
    </row>
    <row r="271" spans="1:5" ht="12.75">
      <c r="A271" t="s">
        <v>58</v>
      </c>
      <c r="E271" s="39" t="s">
        <v>5</v>
      </c>
    </row>
    <row r="272" spans="1:16" ht="25.5">
      <c r="A272" t="s">
        <v>50</v>
      </c>
      <c s="34" t="s">
        <v>175</v>
      </c>
      <c s="34" t="s">
        <v>723</v>
      </c>
      <c s="35" t="s">
        <v>5</v>
      </c>
      <c s="6" t="s">
        <v>724</v>
      </c>
      <c s="36" t="s">
        <v>102</v>
      </c>
      <c s="37">
        <v>84.927</v>
      </c>
      <c s="36">
        <v>0.068432</v>
      </c>
      <c s="36">
        <f>ROUND(G272*H272,6)</f>
      </c>
      <c r="L272" s="38">
        <v>0</v>
      </c>
      <c s="32">
        <f>ROUND(ROUND(L272,2)*ROUND(G272,3),2)</f>
      </c>
      <c s="36" t="s">
        <v>103</v>
      </c>
      <c>
        <f>(M272*21)/100</f>
      </c>
      <c t="s">
        <v>28</v>
      </c>
    </row>
    <row r="273" spans="1:5" ht="25.5">
      <c r="A273" s="35" t="s">
        <v>56</v>
      </c>
      <c r="E273" s="39" t="s">
        <v>724</v>
      </c>
    </row>
    <row r="274" spans="1:5" ht="165.75">
      <c r="A274" s="35" t="s">
        <v>57</v>
      </c>
      <c r="E274" s="42" t="s">
        <v>725</v>
      </c>
    </row>
    <row r="275" spans="1:5" ht="12.75">
      <c r="A275" t="s">
        <v>58</v>
      </c>
      <c r="E275" s="39" t="s">
        <v>726</v>
      </c>
    </row>
    <row r="276" spans="1:16" ht="25.5">
      <c r="A276" t="s">
        <v>50</v>
      </c>
      <c s="34" t="s">
        <v>180</v>
      </c>
      <c s="34" t="s">
        <v>727</v>
      </c>
      <c s="35" t="s">
        <v>5</v>
      </c>
      <c s="6" t="s">
        <v>728</v>
      </c>
      <c s="36" t="s">
        <v>102</v>
      </c>
      <c s="37">
        <v>147.129</v>
      </c>
      <c s="36">
        <v>0.087312</v>
      </c>
      <c s="36">
        <f>ROUND(G276*H276,6)</f>
      </c>
      <c r="L276" s="38">
        <v>0</v>
      </c>
      <c s="32">
        <f>ROUND(ROUND(L276,2)*ROUND(G276,3),2)</f>
      </c>
      <c s="36" t="s">
        <v>103</v>
      </c>
      <c>
        <f>(M276*21)/100</f>
      </c>
      <c t="s">
        <v>28</v>
      </c>
    </row>
    <row r="277" spans="1:5" ht="25.5">
      <c r="A277" s="35" t="s">
        <v>56</v>
      </c>
      <c r="E277" s="39" t="s">
        <v>728</v>
      </c>
    </row>
    <row r="278" spans="1:5" ht="229.5">
      <c r="A278" s="35" t="s">
        <v>57</v>
      </c>
      <c r="E278" s="42" t="s">
        <v>729</v>
      </c>
    </row>
    <row r="279" spans="1:5" ht="12.75">
      <c r="A279" t="s">
        <v>58</v>
      </c>
      <c r="E279" s="39" t="s">
        <v>726</v>
      </c>
    </row>
    <row r="280" spans="1:16" ht="25.5">
      <c r="A280" t="s">
        <v>50</v>
      </c>
      <c s="34" t="s">
        <v>185</v>
      </c>
      <c s="34" t="s">
        <v>730</v>
      </c>
      <c s="35" t="s">
        <v>5</v>
      </c>
      <c s="6" t="s">
        <v>731</v>
      </c>
      <c s="36" t="s">
        <v>102</v>
      </c>
      <c s="37">
        <v>66.219</v>
      </c>
      <c s="36">
        <v>0.104448</v>
      </c>
      <c s="36">
        <f>ROUND(G280*H280,6)</f>
      </c>
      <c r="L280" s="38">
        <v>0</v>
      </c>
      <c s="32">
        <f>ROUND(ROUND(L280,2)*ROUND(G280,3),2)</f>
      </c>
      <c s="36" t="s">
        <v>103</v>
      </c>
      <c>
        <f>(M280*21)/100</f>
      </c>
      <c t="s">
        <v>28</v>
      </c>
    </row>
    <row r="281" spans="1:5" ht="25.5">
      <c r="A281" s="35" t="s">
        <v>56</v>
      </c>
      <c r="E281" s="39" t="s">
        <v>731</v>
      </c>
    </row>
    <row r="282" spans="1:5" ht="127.5">
      <c r="A282" s="35" t="s">
        <v>57</v>
      </c>
      <c r="E282" s="42" t="s">
        <v>732</v>
      </c>
    </row>
    <row r="283" spans="1:5" ht="12.75">
      <c r="A283" t="s">
        <v>58</v>
      </c>
      <c r="E283" s="39" t="s">
        <v>726</v>
      </c>
    </row>
    <row r="284" spans="1:16" ht="12.75">
      <c r="A284" t="s">
        <v>50</v>
      </c>
      <c s="34" t="s">
        <v>190</v>
      </c>
      <c s="34" t="s">
        <v>733</v>
      </c>
      <c s="35" t="s">
        <v>5</v>
      </c>
      <c s="6" t="s">
        <v>734</v>
      </c>
      <c s="36" t="s">
        <v>238</v>
      </c>
      <c s="37">
        <v>123.49</v>
      </c>
      <c s="36">
        <v>8E-05</v>
      </c>
      <c s="36">
        <f>ROUND(G284*H284,6)</f>
      </c>
      <c r="L284" s="38">
        <v>0</v>
      </c>
      <c s="32">
        <f>ROUND(ROUND(L284,2)*ROUND(G284,3),2)</f>
      </c>
      <c s="36" t="s">
        <v>103</v>
      </c>
      <c>
        <f>(M284*21)/100</f>
      </c>
      <c t="s">
        <v>28</v>
      </c>
    </row>
    <row r="285" spans="1:5" ht="12.75">
      <c r="A285" s="35" t="s">
        <v>56</v>
      </c>
      <c r="E285" s="39" t="s">
        <v>734</v>
      </c>
    </row>
    <row r="286" spans="1:5" ht="229.5">
      <c r="A286" s="35" t="s">
        <v>57</v>
      </c>
      <c r="E286" s="42" t="s">
        <v>735</v>
      </c>
    </row>
    <row r="287" spans="1:5" ht="63.75">
      <c r="A287" t="s">
        <v>58</v>
      </c>
      <c r="E287" s="39" t="s">
        <v>736</v>
      </c>
    </row>
    <row r="288" spans="1:16" ht="12.75">
      <c r="A288" t="s">
        <v>50</v>
      </c>
      <c s="34" t="s">
        <v>195</v>
      </c>
      <c s="34" t="s">
        <v>737</v>
      </c>
      <c s="35" t="s">
        <v>5</v>
      </c>
      <c s="6" t="s">
        <v>738</v>
      </c>
      <c s="36" t="s">
        <v>238</v>
      </c>
      <c s="37">
        <v>66.66</v>
      </c>
      <c s="36">
        <v>0.00012</v>
      </c>
      <c s="36">
        <f>ROUND(G288*H288,6)</f>
      </c>
      <c r="L288" s="38">
        <v>0</v>
      </c>
      <c s="32">
        <f>ROUND(ROUND(L288,2)*ROUND(G288,3),2)</f>
      </c>
      <c s="36" t="s">
        <v>103</v>
      </c>
      <c>
        <f>(M288*21)/100</f>
      </c>
      <c t="s">
        <v>28</v>
      </c>
    </row>
    <row r="289" spans="1:5" ht="12.75">
      <c r="A289" s="35" t="s">
        <v>56</v>
      </c>
      <c r="E289" s="39" t="s">
        <v>738</v>
      </c>
    </row>
    <row r="290" spans="1:5" ht="178.5">
      <c r="A290" s="35" t="s">
        <v>57</v>
      </c>
      <c r="E290" s="42" t="s">
        <v>739</v>
      </c>
    </row>
    <row r="291" spans="1:5" ht="63.75">
      <c r="A291" t="s">
        <v>58</v>
      </c>
      <c r="E291" s="39" t="s">
        <v>736</v>
      </c>
    </row>
    <row r="292" spans="1:16" ht="25.5">
      <c r="A292" t="s">
        <v>50</v>
      </c>
      <c s="34" t="s">
        <v>199</v>
      </c>
      <c s="34" t="s">
        <v>740</v>
      </c>
      <c s="35" t="s">
        <v>5</v>
      </c>
      <c s="6" t="s">
        <v>741</v>
      </c>
      <c s="36" t="s">
        <v>109</v>
      </c>
      <c s="37">
        <v>3.758</v>
      </c>
      <c s="36">
        <v>2.453311</v>
      </c>
      <c s="36">
        <f>ROUND(G292*H292,6)</f>
      </c>
      <c r="L292" s="38">
        <v>0</v>
      </c>
      <c s="32">
        <f>ROUND(ROUND(L292,2)*ROUND(G292,3),2)</f>
      </c>
      <c s="36" t="s">
        <v>103</v>
      </c>
      <c>
        <f>(M292*21)/100</f>
      </c>
      <c t="s">
        <v>28</v>
      </c>
    </row>
    <row r="293" spans="1:5" ht="25.5">
      <c r="A293" s="35" t="s">
        <v>56</v>
      </c>
      <c r="E293" s="39" t="s">
        <v>741</v>
      </c>
    </row>
    <row r="294" spans="1:5" ht="38.25">
      <c r="A294" s="35" t="s">
        <v>57</v>
      </c>
      <c r="E294" s="42" t="s">
        <v>742</v>
      </c>
    </row>
    <row r="295" spans="1:5" ht="12.75">
      <c r="A295" t="s">
        <v>58</v>
      </c>
      <c r="E295" s="39" t="s">
        <v>5</v>
      </c>
    </row>
    <row r="296" spans="1:16" ht="25.5">
      <c r="A296" t="s">
        <v>50</v>
      </c>
      <c s="34" t="s">
        <v>204</v>
      </c>
      <c s="34" t="s">
        <v>743</v>
      </c>
      <c s="35" t="s">
        <v>5</v>
      </c>
      <c s="6" t="s">
        <v>744</v>
      </c>
      <c s="36" t="s">
        <v>102</v>
      </c>
      <c s="37">
        <v>16.486</v>
      </c>
      <c s="36">
        <v>0.001422</v>
      </c>
      <c s="36">
        <f>ROUND(G296*H296,6)</f>
      </c>
      <c r="L296" s="38">
        <v>0</v>
      </c>
      <c s="32">
        <f>ROUND(ROUND(L296,2)*ROUND(G296,3),2)</f>
      </c>
      <c s="36" t="s">
        <v>103</v>
      </c>
      <c>
        <f>(M296*21)/100</f>
      </c>
      <c t="s">
        <v>28</v>
      </c>
    </row>
    <row r="297" spans="1:5" ht="25.5">
      <c r="A297" s="35" t="s">
        <v>56</v>
      </c>
      <c r="E297" s="39" t="s">
        <v>744</v>
      </c>
    </row>
    <row r="298" spans="1:5" ht="38.25">
      <c r="A298" s="35" t="s">
        <v>57</v>
      </c>
      <c r="E298" s="42" t="s">
        <v>745</v>
      </c>
    </row>
    <row r="299" spans="1:5" ht="25.5">
      <c r="A299" t="s">
        <v>58</v>
      </c>
      <c r="E299" s="39" t="s">
        <v>746</v>
      </c>
    </row>
    <row r="300" spans="1:16" ht="25.5">
      <c r="A300" t="s">
        <v>50</v>
      </c>
      <c s="34" t="s">
        <v>211</v>
      </c>
      <c s="34" t="s">
        <v>747</v>
      </c>
      <c s="35" t="s">
        <v>5</v>
      </c>
      <c s="6" t="s">
        <v>748</v>
      </c>
      <c s="36" t="s">
        <v>102</v>
      </c>
      <c s="37">
        <v>16.486</v>
      </c>
      <c s="36">
        <v>0</v>
      </c>
      <c s="36">
        <f>ROUND(G300*H300,6)</f>
      </c>
      <c r="L300" s="38">
        <v>0</v>
      </c>
      <c s="32">
        <f>ROUND(ROUND(L300,2)*ROUND(G300,3),2)</f>
      </c>
      <c s="36" t="s">
        <v>103</v>
      </c>
      <c>
        <f>(M300*21)/100</f>
      </c>
      <c t="s">
        <v>28</v>
      </c>
    </row>
    <row r="301" spans="1:5" ht="25.5">
      <c r="A301" s="35" t="s">
        <v>56</v>
      </c>
      <c r="E301" s="39" t="s">
        <v>748</v>
      </c>
    </row>
    <row r="302" spans="1:5" ht="12.75">
      <c r="A302" s="35" t="s">
        <v>57</v>
      </c>
      <c r="E302" s="40" t="s">
        <v>5</v>
      </c>
    </row>
    <row r="303" spans="1:5" ht="25.5">
      <c r="A303" t="s">
        <v>58</v>
      </c>
      <c r="E303" s="39" t="s">
        <v>746</v>
      </c>
    </row>
    <row r="304" spans="1:16" ht="25.5">
      <c r="A304" t="s">
        <v>50</v>
      </c>
      <c s="34" t="s">
        <v>216</v>
      </c>
      <c s="34" t="s">
        <v>749</v>
      </c>
      <c s="35" t="s">
        <v>5</v>
      </c>
      <c s="6" t="s">
        <v>750</v>
      </c>
      <c s="36" t="s">
        <v>134</v>
      </c>
      <c s="37">
        <v>0.939</v>
      </c>
      <c s="36">
        <v>1.050885</v>
      </c>
      <c s="36">
        <f>ROUND(G304*H304,6)</f>
      </c>
      <c r="L304" s="38">
        <v>0</v>
      </c>
      <c s="32">
        <f>ROUND(ROUND(L304,2)*ROUND(G304,3),2)</f>
      </c>
      <c s="36" t="s">
        <v>103</v>
      </c>
      <c>
        <f>(M304*21)/100</f>
      </c>
      <c t="s">
        <v>28</v>
      </c>
    </row>
    <row r="305" spans="1:5" ht="25.5">
      <c r="A305" s="35" t="s">
        <v>56</v>
      </c>
      <c r="E305" s="39" t="s">
        <v>750</v>
      </c>
    </row>
    <row r="306" spans="1:5" ht="38.25">
      <c r="A306" s="35" t="s">
        <v>57</v>
      </c>
      <c r="E306" s="42" t="s">
        <v>751</v>
      </c>
    </row>
    <row r="307" spans="1:5" ht="12.75">
      <c r="A307" t="s">
        <v>58</v>
      </c>
      <c r="E307" s="39" t="s">
        <v>5</v>
      </c>
    </row>
    <row r="308" spans="1:16" ht="12.75">
      <c r="A308" t="s">
        <v>50</v>
      </c>
      <c s="34" t="s">
        <v>219</v>
      </c>
      <c s="34" t="s">
        <v>752</v>
      </c>
      <c s="35" t="s">
        <v>5</v>
      </c>
      <c s="6" t="s">
        <v>753</v>
      </c>
      <c s="36" t="s">
        <v>134</v>
      </c>
      <c s="37">
        <v>48.218</v>
      </c>
      <c s="36">
        <v>0</v>
      </c>
      <c s="36">
        <f>ROUND(G308*H308,6)</f>
      </c>
      <c r="L308" s="38">
        <v>0</v>
      </c>
      <c s="32">
        <f>ROUND(ROUND(L308,2)*ROUND(G308,3),2)</f>
      </c>
      <c s="36" t="s">
        <v>55</v>
      </c>
      <c>
        <f>(M308*21)/100</f>
      </c>
      <c t="s">
        <v>28</v>
      </c>
    </row>
    <row r="309" spans="1:5" ht="12.75">
      <c r="A309" s="35" t="s">
        <v>56</v>
      </c>
      <c r="E309" s="39" t="s">
        <v>753</v>
      </c>
    </row>
    <row r="310" spans="1:5" ht="114.75">
      <c r="A310" s="35" t="s">
        <v>57</v>
      </c>
      <c r="E310" s="42" t="s">
        <v>754</v>
      </c>
    </row>
    <row r="311" spans="1:5" ht="25.5">
      <c r="A311" t="s">
        <v>58</v>
      </c>
      <c r="E311" s="39" t="s">
        <v>755</v>
      </c>
    </row>
    <row r="312" spans="1:16" ht="12.75">
      <c r="A312" t="s">
        <v>50</v>
      </c>
      <c s="34" t="s">
        <v>224</v>
      </c>
      <c s="34" t="s">
        <v>694</v>
      </c>
      <c s="35" t="s">
        <v>51</v>
      </c>
      <c s="6" t="s">
        <v>695</v>
      </c>
      <c s="36" t="s">
        <v>134</v>
      </c>
      <c s="37">
        <v>1.752</v>
      </c>
      <c s="36">
        <v>1</v>
      </c>
      <c s="36">
        <f>ROUND(G312*H312,6)</f>
      </c>
      <c r="L312" s="38">
        <v>0</v>
      </c>
      <c s="32">
        <f>ROUND(ROUND(L312,2)*ROUND(G312,3),2)</f>
      </c>
      <c s="36" t="s">
        <v>103</v>
      </c>
      <c>
        <f>(M312*21)/100</f>
      </c>
      <c t="s">
        <v>28</v>
      </c>
    </row>
    <row r="313" spans="1:5" ht="12.75">
      <c r="A313" s="35" t="s">
        <v>56</v>
      </c>
      <c r="E313" s="39" t="s">
        <v>695</v>
      </c>
    </row>
    <row r="314" spans="1:5" ht="51">
      <c r="A314" s="35" t="s">
        <v>57</v>
      </c>
      <c r="E314" s="42" t="s">
        <v>756</v>
      </c>
    </row>
    <row r="315" spans="1:5" ht="12.75">
      <c r="A315" t="s">
        <v>58</v>
      </c>
      <c r="E315" s="39" t="s">
        <v>5</v>
      </c>
    </row>
    <row r="316" spans="1:16" ht="12.75">
      <c r="A316" t="s">
        <v>50</v>
      </c>
      <c s="34" t="s">
        <v>229</v>
      </c>
      <c s="34" t="s">
        <v>757</v>
      </c>
      <c s="35" t="s">
        <v>5</v>
      </c>
      <c s="6" t="s">
        <v>758</v>
      </c>
      <c s="36" t="s">
        <v>134</v>
      </c>
      <c s="37">
        <v>30.221</v>
      </c>
      <c s="36">
        <v>1</v>
      </c>
      <c s="36">
        <f>ROUND(G316*H316,6)</f>
      </c>
      <c r="L316" s="38">
        <v>0</v>
      </c>
      <c s="32">
        <f>ROUND(ROUND(L316,2)*ROUND(G316,3),2)</f>
      </c>
      <c s="36" t="s">
        <v>103</v>
      </c>
      <c>
        <f>(M316*21)/100</f>
      </c>
      <c t="s">
        <v>28</v>
      </c>
    </row>
    <row r="317" spans="1:5" ht="12.75">
      <c r="A317" s="35" t="s">
        <v>56</v>
      </c>
      <c r="E317" s="39" t="s">
        <v>758</v>
      </c>
    </row>
    <row r="318" spans="1:5" ht="51">
      <c r="A318" s="35" t="s">
        <v>57</v>
      </c>
      <c r="E318" s="42" t="s">
        <v>759</v>
      </c>
    </row>
    <row r="319" spans="1:5" ht="12.75">
      <c r="A319" t="s">
        <v>58</v>
      </c>
      <c r="E319" s="39" t="s">
        <v>5</v>
      </c>
    </row>
    <row r="320" spans="1:16" ht="12.75">
      <c r="A320" t="s">
        <v>50</v>
      </c>
      <c s="34" t="s">
        <v>235</v>
      </c>
      <c s="34" t="s">
        <v>760</v>
      </c>
      <c s="35" t="s">
        <v>5</v>
      </c>
      <c s="6" t="s">
        <v>761</v>
      </c>
      <c s="36" t="s">
        <v>134</v>
      </c>
      <c s="37">
        <v>3.806</v>
      </c>
      <c s="36">
        <v>1</v>
      </c>
      <c s="36">
        <f>ROUND(G320*H320,6)</f>
      </c>
      <c r="L320" s="38">
        <v>0</v>
      </c>
      <c s="32">
        <f>ROUND(ROUND(L320,2)*ROUND(G320,3),2)</f>
      </c>
      <c s="36" t="s">
        <v>55</v>
      </c>
      <c>
        <f>(M320*21)/100</f>
      </c>
      <c t="s">
        <v>28</v>
      </c>
    </row>
    <row r="321" spans="1:5" ht="12.75">
      <c r="A321" s="35" t="s">
        <v>56</v>
      </c>
      <c r="E321" s="39" t="s">
        <v>761</v>
      </c>
    </row>
    <row r="322" spans="1:5" ht="51">
      <c r="A322" s="35" t="s">
        <v>57</v>
      </c>
      <c r="E322" s="42" t="s">
        <v>762</v>
      </c>
    </row>
    <row r="323" spans="1:5" ht="12.75">
      <c r="A323" t="s">
        <v>58</v>
      </c>
      <c r="E323" s="39" t="s">
        <v>5</v>
      </c>
    </row>
    <row r="324" spans="1:16" ht="12.75">
      <c r="A324" t="s">
        <v>50</v>
      </c>
      <c s="34" t="s">
        <v>240</v>
      </c>
      <c s="34" t="s">
        <v>763</v>
      </c>
      <c s="35" t="s">
        <v>5</v>
      </c>
      <c s="6" t="s">
        <v>764</v>
      </c>
      <c s="36" t="s">
        <v>134</v>
      </c>
      <c s="37">
        <v>1.524</v>
      </c>
      <c s="36">
        <v>1</v>
      </c>
      <c s="36">
        <f>ROUND(G324*H324,6)</f>
      </c>
      <c r="L324" s="38">
        <v>0</v>
      </c>
      <c s="32">
        <f>ROUND(ROUND(L324,2)*ROUND(G324,3),2)</f>
      </c>
      <c s="36" t="s">
        <v>103</v>
      </c>
      <c>
        <f>(M324*21)/100</f>
      </c>
      <c t="s">
        <v>28</v>
      </c>
    </row>
    <row r="325" spans="1:5" ht="12.75">
      <c r="A325" s="35" t="s">
        <v>56</v>
      </c>
      <c r="E325" s="39" t="s">
        <v>764</v>
      </c>
    </row>
    <row r="326" spans="1:5" ht="51">
      <c r="A326" s="35" t="s">
        <v>57</v>
      </c>
      <c r="E326" s="42" t="s">
        <v>765</v>
      </c>
    </row>
    <row r="327" spans="1:5" ht="12.75">
      <c r="A327" t="s">
        <v>58</v>
      </c>
      <c r="E327" s="39" t="s">
        <v>5</v>
      </c>
    </row>
    <row r="328" spans="1:16" ht="12.75">
      <c r="A328" t="s">
        <v>50</v>
      </c>
      <c s="34" t="s">
        <v>244</v>
      </c>
      <c s="34" t="s">
        <v>766</v>
      </c>
      <c s="35" t="s">
        <v>5</v>
      </c>
      <c s="6" t="s">
        <v>767</v>
      </c>
      <c s="36" t="s">
        <v>134</v>
      </c>
      <c s="37">
        <v>4.625</v>
      </c>
      <c s="36">
        <v>1</v>
      </c>
      <c s="36">
        <f>ROUND(G328*H328,6)</f>
      </c>
      <c r="L328" s="38">
        <v>0</v>
      </c>
      <c s="32">
        <f>ROUND(ROUND(L328,2)*ROUND(G328,3),2)</f>
      </c>
      <c s="36" t="s">
        <v>103</v>
      </c>
      <c>
        <f>(M328*21)/100</f>
      </c>
      <c t="s">
        <v>28</v>
      </c>
    </row>
    <row r="329" spans="1:5" ht="12.75">
      <c r="A329" s="35" t="s">
        <v>56</v>
      </c>
      <c r="E329" s="39" t="s">
        <v>767</v>
      </c>
    </row>
    <row r="330" spans="1:5" ht="51">
      <c r="A330" s="35" t="s">
        <v>57</v>
      </c>
      <c r="E330" s="42" t="s">
        <v>768</v>
      </c>
    </row>
    <row r="331" spans="1:5" ht="12.75">
      <c r="A331" t="s">
        <v>58</v>
      </c>
      <c r="E331" s="39" t="s">
        <v>5</v>
      </c>
    </row>
    <row r="332" spans="1:16" ht="12.75">
      <c r="A332" t="s">
        <v>50</v>
      </c>
      <c s="34" t="s">
        <v>247</v>
      </c>
      <c s="34" t="s">
        <v>769</v>
      </c>
      <c s="35" t="s">
        <v>5</v>
      </c>
      <c s="6" t="s">
        <v>770</v>
      </c>
      <c s="36" t="s">
        <v>134</v>
      </c>
      <c s="37">
        <v>6.29</v>
      </c>
      <c s="36">
        <v>0</v>
      </c>
      <c s="36">
        <f>ROUND(G332*H332,6)</f>
      </c>
      <c r="L332" s="38">
        <v>0</v>
      </c>
      <c s="32">
        <f>ROUND(ROUND(L332,2)*ROUND(G332,3),2)</f>
      </c>
      <c s="36" t="s">
        <v>55</v>
      </c>
      <c>
        <f>(M332*21)/100</f>
      </c>
      <c t="s">
        <v>28</v>
      </c>
    </row>
    <row r="333" spans="1:5" ht="12.75">
      <c r="A333" s="35" t="s">
        <v>56</v>
      </c>
      <c r="E333" s="39" t="s">
        <v>770</v>
      </c>
    </row>
    <row r="334" spans="1:5" ht="12.75">
      <c r="A334" s="35" t="s">
        <v>57</v>
      </c>
      <c r="E334" s="40" t="s">
        <v>5</v>
      </c>
    </row>
    <row r="335" spans="1:5" ht="12.75">
      <c r="A335" t="s">
        <v>58</v>
      </c>
      <c r="E335" s="39" t="s">
        <v>5</v>
      </c>
    </row>
    <row r="336" spans="1:16" ht="25.5">
      <c r="A336" t="s">
        <v>50</v>
      </c>
      <c s="34" t="s">
        <v>252</v>
      </c>
      <c s="34" t="s">
        <v>771</v>
      </c>
      <c s="35" t="s">
        <v>5</v>
      </c>
      <c s="6" t="s">
        <v>772</v>
      </c>
      <c s="36" t="s">
        <v>238</v>
      </c>
      <c s="37">
        <v>11</v>
      </c>
      <c s="36">
        <v>0.0495</v>
      </c>
      <c s="36">
        <f>ROUND(G336*H336,6)</f>
      </c>
      <c r="L336" s="38">
        <v>0</v>
      </c>
      <c s="32">
        <f>ROUND(ROUND(L336,2)*ROUND(G336,3),2)</f>
      </c>
      <c s="36" t="s">
        <v>55</v>
      </c>
      <c>
        <f>(M336*21)/100</f>
      </c>
      <c t="s">
        <v>28</v>
      </c>
    </row>
    <row r="337" spans="1:5" ht="25.5">
      <c r="A337" s="35" t="s">
        <v>56</v>
      </c>
      <c r="E337" s="39" t="s">
        <v>772</v>
      </c>
    </row>
    <row r="338" spans="1:5" ht="38.25">
      <c r="A338" s="35" t="s">
        <v>57</v>
      </c>
      <c r="E338" s="42" t="s">
        <v>773</v>
      </c>
    </row>
    <row r="339" spans="1:5" ht="127.5">
      <c r="A339" t="s">
        <v>58</v>
      </c>
      <c r="E339" s="39" t="s">
        <v>774</v>
      </c>
    </row>
    <row r="340" spans="1:13" ht="12.75">
      <c r="A340" t="s">
        <v>47</v>
      </c>
      <c r="C340" s="31" t="s">
        <v>63</v>
      </c>
      <c r="E340" s="33" t="s">
        <v>775</v>
      </c>
      <c r="J340" s="32">
        <f>0</f>
      </c>
      <c s="32">
        <f>0</f>
      </c>
      <c s="32">
        <f>0+L341+L345+L349+L353+L357+L361+L365+L369+L373+L377+L381+L385</f>
      </c>
      <c s="32">
        <f>0+M341+M345+M349+M353+M357+M361+M365+M369+M373+M377+M381+M385</f>
      </c>
    </row>
    <row r="341" spans="1:16" ht="25.5">
      <c r="A341" t="s">
        <v>50</v>
      </c>
      <c s="34" t="s">
        <v>255</v>
      </c>
      <c s="34" t="s">
        <v>776</v>
      </c>
      <c s="35" t="s">
        <v>5</v>
      </c>
      <c s="6" t="s">
        <v>777</v>
      </c>
      <c s="36" t="s">
        <v>109</v>
      </c>
      <c s="37">
        <v>54.96</v>
      </c>
      <c s="36">
        <v>2.45343</v>
      </c>
      <c s="36">
        <f>ROUND(G341*H341,6)</f>
      </c>
      <c r="L341" s="38">
        <v>0</v>
      </c>
      <c s="32">
        <f>ROUND(ROUND(L341,2)*ROUND(G341,3),2)</f>
      </c>
      <c s="36" t="s">
        <v>103</v>
      </c>
      <c>
        <f>(M341*21)/100</f>
      </c>
      <c t="s">
        <v>28</v>
      </c>
    </row>
    <row r="342" spans="1:5" ht="25.5">
      <c r="A342" s="35" t="s">
        <v>56</v>
      </c>
      <c r="E342" s="39" t="s">
        <v>777</v>
      </c>
    </row>
    <row r="343" spans="1:5" ht="38.25">
      <c r="A343" s="35" t="s">
        <v>57</v>
      </c>
      <c r="E343" s="42" t="s">
        <v>778</v>
      </c>
    </row>
    <row r="344" spans="1:5" ht="38.25">
      <c r="A344" t="s">
        <v>58</v>
      </c>
      <c r="E344" s="39" t="s">
        <v>779</v>
      </c>
    </row>
    <row r="345" spans="1:16" ht="25.5">
      <c r="A345" t="s">
        <v>50</v>
      </c>
      <c s="34" t="s">
        <v>259</v>
      </c>
      <c s="34" t="s">
        <v>780</v>
      </c>
      <c s="35" t="s">
        <v>5</v>
      </c>
      <c s="6" t="s">
        <v>781</v>
      </c>
      <c s="36" t="s">
        <v>102</v>
      </c>
      <c s="37">
        <v>171.307</v>
      </c>
      <c s="36">
        <v>0.005518</v>
      </c>
      <c s="36">
        <f>ROUND(G345*H345,6)</f>
      </c>
      <c r="L345" s="38">
        <v>0</v>
      </c>
      <c s="32">
        <f>ROUND(ROUND(L345,2)*ROUND(G345,3),2)</f>
      </c>
      <c s="36" t="s">
        <v>103</v>
      </c>
      <c>
        <f>(M345*21)/100</f>
      </c>
      <c t="s">
        <v>28</v>
      </c>
    </row>
    <row r="346" spans="1:5" ht="25.5">
      <c r="A346" s="35" t="s">
        <v>56</v>
      </c>
      <c r="E346" s="39" t="s">
        <v>781</v>
      </c>
    </row>
    <row r="347" spans="1:5" ht="102">
      <c r="A347" s="35" t="s">
        <v>57</v>
      </c>
      <c r="E347" s="42" t="s">
        <v>782</v>
      </c>
    </row>
    <row r="348" spans="1:5" ht="229.5">
      <c r="A348" t="s">
        <v>58</v>
      </c>
      <c r="E348" s="39" t="s">
        <v>783</v>
      </c>
    </row>
    <row r="349" spans="1:16" ht="25.5">
      <c r="A349" t="s">
        <v>50</v>
      </c>
      <c s="34" t="s">
        <v>263</v>
      </c>
      <c s="34" t="s">
        <v>784</v>
      </c>
      <c s="35" t="s">
        <v>5</v>
      </c>
      <c s="6" t="s">
        <v>785</v>
      </c>
      <c s="36" t="s">
        <v>102</v>
      </c>
      <c s="37">
        <v>171.307</v>
      </c>
      <c s="36">
        <v>0</v>
      </c>
      <c s="36">
        <f>ROUND(G349*H349,6)</f>
      </c>
      <c r="L349" s="38">
        <v>0</v>
      </c>
      <c s="32">
        <f>ROUND(ROUND(L349,2)*ROUND(G349,3),2)</f>
      </c>
      <c s="36" t="s">
        <v>103</v>
      </c>
      <c>
        <f>(M349*21)/100</f>
      </c>
      <c t="s">
        <v>28</v>
      </c>
    </row>
    <row r="350" spans="1:5" ht="25.5">
      <c r="A350" s="35" t="s">
        <v>56</v>
      </c>
      <c r="E350" s="39" t="s">
        <v>785</v>
      </c>
    </row>
    <row r="351" spans="1:5" ht="12.75">
      <c r="A351" s="35" t="s">
        <v>57</v>
      </c>
      <c r="E351" s="40" t="s">
        <v>5</v>
      </c>
    </row>
    <row r="352" spans="1:5" ht="229.5">
      <c r="A352" t="s">
        <v>58</v>
      </c>
      <c r="E352" s="39" t="s">
        <v>783</v>
      </c>
    </row>
    <row r="353" spans="1:16" ht="25.5">
      <c r="A353" t="s">
        <v>50</v>
      </c>
      <c s="34" t="s">
        <v>267</v>
      </c>
      <c s="34" t="s">
        <v>786</v>
      </c>
      <c s="35" t="s">
        <v>5</v>
      </c>
      <c s="6" t="s">
        <v>787</v>
      </c>
      <c s="36" t="s">
        <v>102</v>
      </c>
      <c s="37">
        <v>158.168</v>
      </c>
      <c s="36">
        <v>0.000882</v>
      </c>
      <c s="36">
        <f>ROUND(G353*H353,6)</f>
      </c>
      <c r="L353" s="38">
        <v>0</v>
      </c>
      <c s="32">
        <f>ROUND(ROUND(L353,2)*ROUND(G353,3),2)</f>
      </c>
      <c s="36" t="s">
        <v>103</v>
      </c>
      <c>
        <f>(M353*21)/100</f>
      </c>
      <c t="s">
        <v>28</v>
      </c>
    </row>
    <row r="354" spans="1:5" ht="25.5">
      <c r="A354" s="35" t="s">
        <v>56</v>
      </c>
      <c r="E354" s="39" t="s">
        <v>787</v>
      </c>
    </row>
    <row r="355" spans="1:5" ht="89.25">
      <c r="A355" s="35" t="s">
        <v>57</v>
      </c>
      <c r="E355" s="42" t="s">
        <v>788</v>
      </c>
    </row>
    <row r="356" spans="1:5" ht="12.75">
      <c r="A356" t="s">
        <v>58</v>
      </c>
      <c r="E356" s="39" t="s">
        <v>789</v>
      </c>
    </row>
    <row r="357" spans="1:16" ht="25.5">
      <c r="A357" t="s">
        <v>50</v>
      </c>
      <c s="34" t="s">
        <v>273</v>
      </c>
      <c s="34" t="s">
        <v>790</v>
      </c>
      <c s="35" t="s">
        <v>5</v>
      </c>
      <c s="6" t="s">
        <v>791</v>
      </c>
      <c s="36" t="s">
        <v>102</v>
      </c>
      <c s="37">
        <v>158.168</v>
      </c>
      <c s="36">
        <v>0</v>
      </c>
      <c s="36">
        <f>ROUND(G357*H357,6)</f>
      </c>
      <c r="L357" s="38">
        <v>0</v>
      </c>
      <c s="32">
        <f>ROUND(ROUND(L357,2)*ROUND(G357,3),2)</f>
      </c>
      <c s="36" t="s">
        <v>103</v>
      </c>
      <c>
        <f>(M357*21)/100</f>
      </c>
      <c t="s">
        <v>28</v>
      </c>
    </row>
    <row r="358" spans="1:5" ht="25.5">
      <c r="A358" s="35" t="s">
        <v>56</v>
      </c>
      <c r="E358" s="39" t="s">
        <v>791</v>
      </c>
    </row>
    <row r="359" spans="1:5" ht="12.75">
      <c r="A359" s="35" t="s">
        <v>57</v>
      </c>
      <c r="E359" s="40" t="s">
        <v>5</v>
      </c>
    </row>
    <row r="360" spans="1:5" ht="12.75">
      <c r="A360" t="s">
        <v>58</v>
      </c>
      <c r="E360" s="39" t="s">
        <v>789</v>
      </c>
    </row>
    <row r="361" spans="1:16" ht="38.25">
      <c r="A361" t="s">
        <v>50</v>
      </c>
      <c s="34" t="s">
        <v>278</v>
      </c>
      <c s="34" t="s">
        <v>792</v>
      </c>
      <c s="35" t="s">
        <v>5</v>
      </c>
      <c s="6" t="s">
        <v>793</v>
      </c>
      <c s="36" t="s">
        <v>134</v>
      </c>
      <c s="37">
        <v>13.74</v>
      </c>
      <c s="36">
        <v>1.055552</v>
      </c>
      <c s="36">
        <f>ROUND(G361*H361,6)</f>
      </c>
      <c r="L361" s="38">
        <v>0</v>
      </c>
      <c s="32">
        <f>ROUND(ROUND(L361,2)*ROUND(G361,3),2)</f>
      </c>
      <c s="36" t="s">
        <v>103</v>
      </c>
      <c>
        <f>(M361*21)/100</f>
      </c>
      <c t="s">
        <v>28</v>
      </c>
    </row>
    <row r="362" spans="1:5" ht="51">
      <c r="A362" s="35" t="s">
        <v>56</v>
      </c>
      <c r="E362" s="39" t="s">
        <v>794</v>
      </c>
    </row>
    <row r="363" spans="1:5" ht="38.25">
      <c r="A363" s="35" t="s">
        <v>57</v>
      </c>
      <c r="E363" s="42" t="s">
        <v>795</v>
      </c>
    </row>
    <row r="364" spans="1:5" ht="12.75">
      <c r="A364" t="s">
        <v>58</v>
      </c>
      <c r="E364" s="39" t="s">
        <v>5</v>
      </c>
    </row>
    <row r="365" spans="1:16" ht="25.5">
      <c r="A365" t="s">
        <v>50</v>
      </c>
      <c s="34" t="s">
        <v>284</v>
      </c>
      <c s="34" t="s">
        <v>796</v>
      </c>
      <c s="35" t="s">
        <v>5</v>
      </c>
      <c s="6" t="s">
        <v>797</v>
      </c>
      <c s="36" t="s">
        <v>109</v>
      </c>
      <c s="37">
        <v>4.139</v>
      </c>
      <c s="36">
        <v>2.34276</v>
      </c>
      <c s="36">
        <f>ROUND(G365*H365,6)</f>
      </c>
      <c r="L365" s="38">
        <v>0</v>
      </c>
      <c s="32">
        <f>ROUND(ROUND(L365,2)*ROUND(G365,3),2)</f>
      </c>
      <c s="36" t="s">
        <v>103</v>
      </c>
      <c>
        <f>(M365*21)/100</f>
      </c>
      <c t="s">
        <v>28</v>
      </c>
    </row>
    <row r="366" spans="1:5" ht="38.25">
      <c r="A366" s="35" t="s">
        <v>56</v>
      </c>
      <c r="E366" s="39" t="s">
        <v>798</v>
      </c>
    </row>
    <row r="367" spans="1:5" ht="63.75">
      <c r="A367" s="35" t="s">
        <v>57</v>
      </c>
      <c r="E367" s="42" t="s">
        <v>799</v>
      </c>
    </row>
    <row r="368" spans="1:5" ht="12.75">
      <c r="A368" t="s">
        <v>58</v>
      </c>
      <c r="E368" s="39" t="s">
        <v>5</v>
      </c>
    </row>
    <row r="369" spans="1:16" ht="12.75">
      <c r="A369" t="s">
        <v>50</v>
      </c>
      <c s="34" t="s">
        <v>290</v>
      </c>
      <c s="34" t="s">
        <v>800</v>
      </c>
      <c s="35" t="s">
        <v>5</v>
      </c>
      <c s="6" t="s">
        <v>801</v>
      </c>
      <c s="36" t="s">
        <v>109</v>
      </c>
      <c s="37">
        <v>1.46</v>
      </c>
      <c s="36">
        <v>2.4534</v>
      </c>
      <c s="36">
        <f>ROUND(G369*H369,6)</f>
      </c>
      <c r="L369" s="38">
        <v>0</v>
      </c>
      <c s="32">
        <f>ROUND(ROUND(L369,2)*ROUND(G369,3),2)</f>
      </c>
      <c s="36" t="s">
        <v>103</v>
      </c>
      <c>
        <f>(M369*21)/100</f>
      </c>
      <c t="s">
        <v>28</v>
      </c>
    </row>
    <row r="370" spans="1:5" ht="12.75">
      <c r="A370" s="35" t="s">
        <v>56</v>
      </c>
      <c r="E370" s="39" t="s">
        <v>801</v>
      </c>
    </row>
    <row r="371" spans="1:5" ht="51">
      <c r="A371" s="35" t="s">
        <v>57</v>
      </c>
      <c r="E371" s="42" t="s">
        <v>802</v>
      </c>
    </row>
    <row r="372" spans="1:5" ht="12.75">
      <c r="A372" t="s">
        <v>58</v>
      </c>
      <c r="E372" s="39" t="s">
        <v>5</v>
      </c>
    </row>
    <row r="373" spans="1:16" ht="12.75">
      <c r="A373" t="s">
        <v>50</v>
      </c>
      <c s="34" t="s">
        <v>296</v>
      </c>
      <c s="34" t="s">
        <v>803</v>
      </c>
      <c s="35" t="s">
        <v>5</v>
      </c>
      <c s="6" t="s">
        <v>804</v>
      </c>
      <c s="36" t="s">
        <v>102</v>
      </c>
      <c s="37">
        <v>26.2</v>
      </c>
      <c s="36">
        <v>0.00576</v>
      </c>
      <c s="36">
        <f>ROUND(G373*H373,6)</f>
      </c>
      <c r="L373" s="38">
        <v>0</v>
      </c>
      <c s="32">
        <f>ROUND(ROUND(L373,2)*ROUND(G373,3),2)</f>
      </c>
      <c s="36" t="s">
        <v>103</v>
      </c>
      <c>
        <f>(M373*21)/100</f>
      </c>
      <c t="s">
        <v>28</v>
      </c>
    </row>
    <row r="374" spans="1:5" ht="12.75">
      <c r="A374" s="35" t="s">
        <v>56</v>
      </c>
      <c r="E374" s="39" t="s">
        <v>804</v>
      </c>
    </row>
    <row r="375" spans="1:5" ht="51">
      <c r="A375" s="35" t="s">
        <v>57</v>
      </c>
      <c r="E375" s="42" t="s">
        <v>805</v>
      </c>
    </row>
    <row r="376" spans="1:5" ht="12.75">
      <c r="A376" t="s">
        <v>58</v>
      </c>
      <c r="E376" s="39" t="s">
        <v>5</v>
      </c>
    </row>
    <row r="377" spans="1:16" ht="12.75">
      <c r="A377" t="s">
        <v>50</v>
      </c>
      <c s="34" t="s">
        <v>302</v>
      </c>
      <c s="34" t="s">
        <v>806</v>
      </c>
      <c s="35" t="s">
        <v>5</v>
      </c>
      <c s="6" t="s">
        <v>807</v>
      </c>
      <c s="36" t="s">
        <v>102</v>
      </c>
      <c s="37">
        <v>26.2</v>
      </c>
      <c s="36">
        <v>0</v>
      </c>
      <c s="36">
        <f>ROUND(G377*H377,6)</f>
      </c>
      <c r="L377" s="38">
        <v>0</v>
      </c>
      <c s="32">
        <f>ROUND(ROUND(L377,2)*ROUND(G377,3),2)</f>
      </c>
      <c s="36" t="s">
        <v>103</v>
      </c>
      <c>
        <f>(M377*21)/100</f>
      </c>
      <c t="s">
        <v>28</v>
      </c>
    </row>
    <row r="378" spans="1:5" ht="12.75">
      <c r="A378" s="35" t="s">
        <v>56</v>
      </c>
      <c r="E378" s="39" t="s">
        <v>807</v>
      </c>
    </row>
    <row r="379" spans="1:5" ht="12.75">
      <c r="A379" s="35" t="s">
        <v>57</v>
      </c>
      <c r="E379" s="40" t="s">
        <v>5</v>
      </c>
    </row>
    <row r="380" spans="1:5" ht="12.75">
      <c r="A380" t="s">
        <v>58</v>
      </c>
      <c r="E380" s="39" t="s">
        <v>5</v>
      </c>
    </row>
    <row r="381" spans="1:16" ht="12.75">
      <c r="A381" t="s">
        <v>50</v>
      </c>
      <c s="34" t="s">
        <v>308</v>
      </c>
      <c s="34" t="s">
        <v>808</v>
      </c>
      <c s="35" t="s">
        <v>5</v>
      </c>
      <c s="6" t="s">
        <v>809</v>
      </c>
      <c s="36" t="s">
        <v>134</v>
      </c>
      <c s="37">
        <v>0.292</v>
      </c>
      <c s="36">
        <v>1.05291</v>
      </c>
      <c s="36">
        <f>ROUND(G381*H381,6)</f>
      </c>
      <c r="L381" s="38">
        <v>0</v>
      </c>
      <c s="32">
        <f>ROUND(ROUND(L381,2)*ROUND(G381,3),2)</f>
      </c>
      <c s="36" t="s">
        <v>103</v>
      </c>
      <c>
        <f>(M381*21)/100</f>
      </c>
      <c t="s">
        <v>28</v>
      </c>
    </row>
    <row r="382" spans="1:5" ht="12.75">
      <c r="A382" s="35" t="s">
        <v>56</v>
      </c>
      <c r="E382" s="39" t="s">
        <v>809</v>
      </c>
    </row>
    <row r="383" spans="1:5" ht="51">
      <c r="A383" s="35" t="s">
        <v>57</v>
      </c>
      <c r="E383" s="42" t="s">
        <v>810</v>
      </c>
    </row>
    <row r="384" spans="1:5" ht="12.75">
      <c r="A384" t="s">
        <v>58</v>
      </c>
      <c r="E384" s="39" t="s">
        <v>5</v>
      </c>
    </row>
    <row r="385" spans="1:16" ht="38.25">
      <c r="A385" t="s">
        <v>50</v>
      </c>
      <c s="34" t="s">
        <v>811</v>
      </c>
      <c s="34" t="s">
        <v>812</v>
      </c>
      <c s="35" t="s">
        <v>5</v>
      </c>
      <c s="6" t="s">
        <v>813</v>
      </c>
      <c s="36" t="s">
        <v>54</v>
      </c>
      <c s="37">
        <v>1</v>
      </c>
      <c s="36">
        <v>0</v>
      </c>
      <c s="36">
        <f>ROUND(G385*H385,6)</f>
      </c>
      <c r="L385" s="38">
        <v>0</v>
      </c>
      <c s="32">
        <f>ROUND(ROUND(L385,2)*ROUND(G385,3),2)</f>
      </c>
      <c s="36" t="s">
        <v>55</v>
      </c>
      <c>
        <f>(M385*21)/100</f>
      </c>
      <c t="s">
        <v>28</v>
      </c>
    </row>
    <row r="386" spans="1:5" ht="38.25">
      <c r="A386" s="35" t="s">
        <v>56</v>
      </c>
      <c r="E386" s="39" t="s">
        <v>814</v>
      </c>
    </row>
    <row r="387" spans="1:5" ht="12.75">
      <c r="A387" s="35" t="s">
        <v>57</v>
      </c>
      <c r="E387" s="40" t="s">
        <v>5</v>
      </c>
    </row>
    <row r="388" spans="1:5" ht="12.75">
      <c r="A388" t="s">
        <v>58</v>
      </c>
      <c r="E388" s="39" t="s">
        <v>815</v>
      </c>
    </row>
    <row r="389" spans="1:13" ht="12.75">
      <c r="A389" t="s">
        <v>47</v>
      </c>
      <c r="C389" s="31" t="s">
        <v>68</v>
      </c>
      <c r="E389" s="33" t="s">
        <v>816</v>
      </c>
      <c r="J389" s="32">
        <f>0</f>
      </c>
      <c s="32">
        <f>0</f>
      </c>
      <c s="32">
        <f>0+L390+L394+L398</f>
      </c>
      <c s="32">
        <f>0+M390+M394+M398</f>
      </c>
    </row>
    <row r="390" spans="1:16" ht="25.5">
      <c r="A390" t="s">
        <v>50</v>
      </c>
      <c s="34" t="s">
        <v>817</v>
      </c>
      <c s="34" t="s">
        <v>818</v>
      </c>
      <c s="35" t="s">
        <v>5</v>
      </c>
      <c s="6" t="s">
        <v>819</v>
      </c>
      <c s="36" t="s">
        <v>102</v>
      </c>
      <c s="37">
        <v>220.22</v>
      </c>
      <c s="36">
        <v>0</v>
      </c>
      <c s="36">
        <f>ROUND(G390*H390,6)</f>
      </c>
      <c r="L390" s="38">
        <v>0</v>
      </c>
      <c s="32">
        <f>ROUND(ROUND(L390,2)*ROUND(G390,3),2)</f>
      </c>
      <c s="36" t="s">
        <v>103</v>
      </c>
      <c>
        <f>(M390*21)/100</f>
      </c>
      <c t="s">
        <v>28</v>
      </c>
    </row>
    <row r="391" spans="1:5" ht="25.5">
      <c r="A391" s="35" t="s">
        <v>56</v>
      </c>
      <c r="E391" s="39" t="s">
        <v>819</v>
      </c>
    </row>
    <row r="392" spans="1:5" ht="63.75">
      <c r="A392" s="35" t="s">
        <v>57</v>
      </c>
      <c r="E392" s="42" t="s">
        <v>820</v>
      </c>
    </row>
    <row r="393" spans="1:5" ht="12.75">
      <c r="A393" t="s">
        <v>58</v>
      </c>
      <c r="E393" s="39" t="s">
        <v>5</v>
      </c>
    </row>
    <row r="394" spans="1:16" ht="25.5">
      <c r="A394" t="s">
        <v>50</v>
      </c>
      <c s="34" t="s">
        <v>821</v>
      </c>
      <c s="34" t="s">
        <v>822</v>
      </c>
      <c s="35" t="s">
        <v>5</v>
      </c>
      <c s="6" t="s">
        <v>823</v>
      </c>
      <c s="36" t="s">
        <v>102</v>
      </c>
      <c s="37">
        <v>233.758</v>
      </c>
      <c s="36">
        <v>0.1837</v>
      </c>
      <c s="36">
        <f>ROUND(G394*H394,6)</f>
      </c>
      <c r="L394" s="38">
        <v>0</v>
      </c>
      <c s="32">
        <f>ROUND(ROUND(L394,2)*ROUND(G394,3),2)</f>
      </c>
      <c s="36" t="s">
        <v>103</v>
      </c>
      <c>
        <f>(M394*21)/100</f>
      </c>
      <c t="s">
        <v>28</v>
      </c>
    </row>
    <row r="395" spans="1:5" ht="38.25">
      <c r="A395" s="35" t="s">
        <v>56</v>
      </c>
      <c r="E395" s="39" t="s">
        <v>824</v>
      </c>
    </row>
    <row r="396" spans="1:5" ht="63.75">
      <c r="A396" s="35" t="s">
        <v>57</v>
      </c>
      <c r="E396" s="42" t="s">
        <v>825</v>
      </c>
    </row>
    <row r="397" spans="1:5" ht="204">
      <c r="A397" t="s">
        <v>58</v>
      </c>
      <c r="E397" s="39" t="s">
        <v>826</v>
      </c>
    </row>
    <row r="398" spans="1:16" ht="12.75">
      <c r="A398" t="s">
        <v>50</v>
      </c>
      <c s="34" t="s">
        <v>827</v>
      </c>
      <c s="34" t="s">
        <v>828</v>
      </c>
      <c s="35" t="s">
        <v>5</v>
      </c>
      <c s="6" t="s">
        <v>829</v>
      </c>
      <c s="36" t="s">
        <v>102</v>
      </c>
      <c s="37">
        <v>236.096</v>
      </c>
      <c s="36">
        <v>0.118</v>
      </c>
      <c s="36">
        <f>ROUND(G398*H398,6)</f>
      </c>
      <c r="L398" s="38">
        <v>0</v>
      </c>
      <c s="32">
        <f>ROUND(ROUND(L398,2)*ROUND(G398,3),2)</f>
      </c>
      <c s="36" t="s">
        <v>55</v>
      </c>
      <c>
        <f>(M398*21)/100</f>
      </c>
      <c t="s">
        <v>28</v>
      </c>
    </row>
    <row r="399" spans="1:5" ht="12.75">
      <c r="A399" s="35" t="s">
        <v>56</v>
      </c>
      <c r="E399" s="39" t="s">
        <v>829</v>
      </c>
    </row>
    <row r="400" spans="1:5" ht="12.75">
      <c r="A400" s="35" t="s">
        <v>57</v>
      </c>
      <c r="E400" s="40" t="s">
        <v>5</v>
      </c>
    </row>
    <row r="401" spans="1:5" ht="12.75">
      <c r="A401" t="s">
        <v>58</v>
      </c>
      <c r="E401" s="39" t="s">
        <v>5</v>
      </c>
    </row>
    <row r="402" spans="1:13" ht="12.75">
      <c r="A402" t="s">
        <v>47</v>
      </c>
      <c r="C402" s="31" t="s">
        <v>27</v>
      </c>
      <c r="E402" s="33" t="s">
        <v>830</v>
      </c>
      <c r="J402" s="32">
        <f>0</f>
      </c>
      <c s="32">
        <f>0</f>
      </c>
      <c s="32">
        <f>0+L403+L407+L411+L415+L419+L423+L427+L431+L435+L439+L443+L447+L451+L455+L459+L463+L467+L471+L475+L479+L483+L487+L491+L495+L499+L503+L507+L511+L515+L519+L523</f>
      </c>
      <c s="32">
        <f>0+M403+M407+M411+M415+M419+M423+M427+M431+M435+M439+M443+M447+M451+M455+M459+M463+M467+M471+M475+M479+M483+M487+M491+M495+M499+M503+M507+M511+M515+M519+M523</f>
      </c>
    </row>
    <row r="403" spans="1:16" ht="25.5">
      <c r="A403" t="s">
        <v>50</v>
      </c>
      <c s="34" t="s">
        <v>831</v>
      </c>
      <c s="34" t="s">
        <v>832</v>
      </c>
      <c s="35" t="s">
        <v>5</v>
      </c>
      <c s="6" t="s">
        <v>833</v>
      </c>
      <c s="36" t="s">
        <v>102</v>
      </c>
      <c s="37">
        <v>133.232</v>
      </c>
      <c s="36">
        <v>0.0147</v>
      </c>
      <c s="36">
        <f>ROUND(G403*H403,6)</f>
      </c>
      <c r="L403" s="38">
        <v>0</v>
      </c>
      <c s="32">
        <f>ROUND(ROUND(L403,2)*ROUND(G403,3),2)</f>
      </c>
      <c s="36" t="s">
        <v>103</v>
      </c>
      <c>
        <f>(M403*21)/100</f>
      </c>
      <c t="s">
        <v>28</v>
      </c>
    </row>
    <row r="404" spans="1:5" ht="25.5">
      <c r="A404" s="35" t="s">
        <v>56</v>
      </c>
      <c r="E404" s="39" t="s">
        <v>833</v>
      </c>
    </row>
    <row r="405" spans="1:5" ht="127.5">
      <c r="A405" s="35" t="s">
        <v>57</v>
      </c>
      <c r="E405" s="42" t="s">
        <v>834</v>
      </c>
    </row>
    <row r="406" spans="1:5" ht="76.5">
      <c r="A406" t="s">
        <v>58</v>
      </c>
      <c r="E406" s="39" t="s">
        <v>835</v>
      </c>
    </row>
    <row r="407" spans="1:16" ht="25.5">
      <c r="A407" t="s">
        <v>50</v>
      </c>
      <c s="34" t="s">
        <v>836</v>
      </c>
      <c s="34" t="s">
        <v>837</v>
      </c>
      <c s="35" t="s">
        <v>5</v>
      </c>
      <c s="6" t="s">
        <v>838</v>
      </c>
      <c s="36" t="s">
        <v>102</v>
      </c>
      <c s="37">
        <v>425.175</v>
      </c>
      <c s="36">
        <v>0.0147</v>
      </c>
      <c s="36">
        <f>ROUND(G407*H407,6)</f>
      </c>
      <c r="L407" s="38">
        <v>0</v>
      </c>
      <c s="32">
        <f>ROUND(ROUND(L407,2)*ROUND(G407,3),2)</f>
      </c>
      <c s="36" t="s">
        <v>103</v>
      </c>
      <c>
        <f>(M407*21)/100</f>
      </c>
      <c t="s">
        <v>28</v>
      </c>
    </row>
    <row r="408" spans="1:5" ht="25.5">
      <c r="A408" s="35" t="s">
        <v>56</v>
      </c>
      <c r="E408" s="39" t="s">
        <v>838</v>
      </c>
    </row>
    <row r="409" spans="1:5" ht="191.25">
      <c r="A409" s="35" t="s">
        <v>57</v>
      </c>
      <c r="E409" s="42" t="s">
        <v>839</v>
      </c>
    </row>
    <row r="410" spans="1:5" ht="76.5">
      <c r="A410" t="s">
        <v>58</v>
      </c>
      <c r="E410" s="39" t="s">
        <v>835</v>
      </c>
    </row>
    <row r="411" spans="1:16" ht="25.5">
      <c r="A411" t="s">
        <v>50</v>
      </c>
      <c s="34" t="s">
        <v>840</v>
      </c>
      <c s="34" t="s">
        <v>841</v>
      </c>
      <c s="35" t="s">
        <v>5</v>
      </c>
      <c s="6" t="s">
        <v>842</v>
      </c>
      <c s="36" t="s">
        <v>102</v>
      </c>
      <c s="37">
        <v>226.266</v>
      </c>
      <c s="36">
        <v>0.01733</v>
      </c>
      <c s="36">
        <f>ROUND(G411*H411,6)</f>
      </c>
      <c r="L411" s="38">
        <v>0</v>
      </c>
      <c s="32">
        <f>ROUND(ROUND(L411,2)*ROUND(G411,3),2)</f>
      </c>
      <c s="36" t="s">
        <v>103</v>
      </c>
      <c>
        <f>(M411*21)/100</f>
      </c>
      <c t="s">
        <v>28</v>
      </c>
    </row>
    <row r="412" spans="1:5" ht="25.5">
      <c r="A412" s="35" t="s">
        <v>56</v>
      </c>
      <c r="E412" s="39" t="s">
        <v>843</v>
      </c>
    </row>
    <row r="413" spans="1:5" ht="331.5">
      <c r="A413" s="35" t="s">
        <v>57</v>
      </c>
      <c r="E413" s="42" t="s">
        <v>844</v>
      </c>
    </row>
    <row r="414" spans="1:5" ht="76.5">
      <c r="A414" t="s">
        <v>58</v>
      </c>
      <c r="E414" s="39" t="s">
        <v>835</v>
      </c>
    </row>
    <row r="415" spans="1:16" ht="25.5">
      <c r="A415" t="s">
        <v>50</v>
      </c>
      <c s="34" t="s">
        <v>845</v>
      </c>
      <c s="34" t="s">
        <v>846</v>
      </c>
      <c s="35" t="s">
        <v>5</v>
      </c>
      <c s="6" t="s">
        <v>847</v>
      </c>
      <c s="36" t="s">
        <v>102</v>
      </c>
      <c s="37">
        <v>26.703</v>
      </c>
      <c s="36">
        <v>0.01733</v>
      </c>
      <c s="36">
        <f>ROUND(G415*H415,6)</f>
      </c>
      <c r="L415" s="38">
        <v>0</v>
      </c>
      <c s="32">
        <f>ROUND(ROUND(L415,2)*ROUND(G415,3),2)</f>
      </c>
      <c s="36" t="s">
        <v>103</v>
      </c>
      <c>
        <f>(M415*21)/100</f>
      </c>
      <c t="s">
        <v>28</v>
      </c>
    </row>
    <row r="416" spans="1:5" ht="38.25">
      <c r="A416" s="35" t="s">
        <v>56</v>
      </c>
      <c r="E416" s="39" t="s">
        <v>848</v>
      </c>
    </row>
    <row r="417" spans="1:5" ht="89.25">
      <c r="A417" s="35" t="s">
        <v>57</v>
      </c>
      <c r="E417" s="42" t="s">
        <v>849</v>
      </c>
    </row>
    <row r="418" spans="1:5" ht="76.5">
      <c r="A418" t="s">
        <v>58</v>
      </c>
      <c r="E418" s="39" t="s">
        <v>835</v>
      </c>
    </row>
    <row r="419" spans="1:16" ht="25.5">
      <c r="A419" t="s">
        <v>50</v>
      </c>
      <c s="34" t="s">
        <v>850</v>
      </c>
      <c s="34" t="s">
        <v>851</v>
      </c>
      <c s="35" t="s">
        <v>5</v>
      </c>
      <c s="6" t="s">
        <v>852</v>
      </c>
      <c s="36" t="s">
        <v>102</v>
      </c>
      <c s="37">
        <v>45.95</v>
      </c>
      <c s="36">
        <v>0.01733</v>
      </c>
      <c s="36">
        <f>ROUND(G419*H419,6)</f>
      </c>
      <c r="L419" s="38">
        <v>0</v>
      </c>
      <c s="32">
        <f>ROUND(ROUND(L419,2)*ROUND(G419,3),2)</f>
      </c>
      <c s="36" t="s">
        <v>103</v>
      </c>
      <c>
        <f>(M419*21)/100</f>
      </c>
      <c t="s">
        <v>28</v>
      </c>
    </row>
    <row r="420" spans="1:5" ht="38.25">
      <c r="A420" s="35" t="s">
        <v>56</v>
      </c>
      <c r="E420" s="39" t="s">
        <v>853</v>
      </c>
    </row>
    <row r="421" spans="1:5" ht="63.75">
      <c r="A421" s="35" t="s">
        <v>57</v>
      </c>
      <c r="E421" s="42" t="s">
        <v>854</v>
      </c>
    </row>
    <row r="422" spans="1:5" ht="76.5">
      <c r="A422" t="s">
        <v>58</v>
      </c>
      <c r="E422" s="39" t="s">
        <v>835</v>
      </c>
    </row>
    <row r="423" spans="1:16" ht="25.5">
      <c r="A423" t="s">
        <v>50</v>
      </c>
      <c s="34" t="s">
        <v>855</v>
      </c>
      <c s="34" t="s">
        <v>856</v>
      </c>
      <c s="35" t="s">
        <v>5</v>
      </c>
      <c s="6" t="s">
        <v>857</v>
      </c>
      <c s="36" t="s">
        <v>102</v>
      </c>
      <c s="37">
        <v>1622.752</v>
      </c>
      <c s="36">
        <v>0.00735</v>
      </c>
      <c s="36">
        <f>ROUND(G423*H423,6)</f>
      </c>
      <c r="L423" s="38">
        <v>0</v>
      </c>
      <c s="32">
        <f>ROUND(ROUND(L423,2)*ROUND(G423,3),2)</f>
      </c>
      <c s="36" t="s">
        <v>103</v>
      </c>
      <c>
        <f>(M423*21)/100</f>
      </c>
      <c t="s">
        <v>28</v>
      </c>
    </row>
    <row r="424" spans="1:5" ht="25.5">
      <c r="A424" s="35" t="s">
        <v>56</v>
      </c>
      <c r="E424" s="39" t="s">
        <v>857</v>
      </c>
    </row>
    <row r="425" spans="1:5" ht="12.75">
      <c r="A425" s="35" t="s">
        <v>57</v>
      </c>
      <c r="E425" s="40" t="s">
        <v>5</v>
      </c>
    </row>
    <row r="426" spans="1:5" ht="76.5">
      <c r="A426" t="s">
        <v>58</v>
      </c>
      <c r="E426" s="39" t="s">
        <v>835</v>
      </c>
    </row>
    <row r="427" spans="1:16" ht="25.5">
      <c r="A427" t="s">
        <v>50</v>
      </c>
      <c s="34" t="s">
        <v>858</v>
      </c>
      <c s="34" t="s">
        <v>859</v>
      </c>
      <c s="35" t="s">
        <v>5</v>
      </c>
      <c s="6" t="s">
        <v>860</v>
      </c>
      <c s="36" t="s">
        <v>102</v>
      </c>
      <c s="37">
        <v>155.392</v>
      </c>
      <c s="36">
        <v>0.0154</v>
      </c>
      <c s="36">
        <f>ROUND(G427*H427,6)</f>
      </c>
      <c r="L427" s="38">
        <v>0</v>
      </c>
      <c s="32">
        <f>ROUND(ROUND(L427,2)*ROUND(G427,3),2)</f>
      </c>
      <c s="36" t="s">
        <v>103</v>
      </c>
      <c>
        <f>(M427*21)/100</f>
      </c>
      <c t="s">
        <v>28</v>
      </c>
    </row>
    <row r="428" spans="1:5" ht="25.5">
      <c r="A428" s="35" t="s">
        <v>56</v>
      </c>
      <c r="E428" s="39" t="s">
        <v>860</v>
      </c>
    </row>
    <row r="429" spans="1:5" ht="76.5">
      <c r="A429" s="35" t="s">
        <v>57</v>
      </c>
      <c r="E429" s="42" t="s">
        <v>861</v>
      </c>
    </row>
    <row r="430" spans="1:5" ht="76.5">
      <c r="A430" t="s">
        <v>58</v>
      </c>
      <c r="E430" s="39" t="s">
        <v>862</v>
      </c>
    </row>
    <row r="431" spans="1:16" ht="25.5">
      <c r="A431" t="s">
        <v>50</v>
      </c>
      <c s="34" t="s">
        <v>863</v>
      </c>
      <c s="34" t="s">
        <v>864</v>
      </c>
      <c s="35" t="s">
        <v>5</v>
      </c>
      <c s="6" t="s">
        <v>865</v>
      </c>
      <c s="36" t="s">
        <v>102</v>
      </c>
      <c s="37">
        <v>621.568</v>
      </c>
      <c s="36">
        <v>0.0079</v>
      </c>
      <c s="36">
        <f>ROUND(G431*H431,6)</f>
      </c>
      <c r="L431" s="38">
        <v>0</v>
      </c>
      <c s="32">
        <f>ROUND(ROUND(L431,2)*ROUND(G431,3),2)</f>
      </c>
      <c s="36" t="s">
        <v>103</v>
      </c>
      <c>
        <f>(M431*21)/100</f>
      </c>
      <c t="s">
        <v>28</v>
      </c>
    </row>
    <row r="432" spans="1:5" ht="25.5">
      <c r="A432" s="35" t="s">
        <v>56</v>
      </c>
      <c r="E432" s="39" t="s">
        <v>865</v>
      </c>
    </row>
    <row r="433" spans="1:5" ht="12.75">
      <c r="A433" s="35" t="s">
        <v>57</v>
      </c>
      <c r="E433" s="40" t="s">
        <v>5</v>
      </c>
    </row>
    <row r="434" spans="1:5" ht="76.5">
      <c r="A434" t="s">
        <v>58</v>
      </c>
      <c r="E434" s="39" t="s">
        <v>862</v>
      </c>
    </row>
    <row r="435" spans="1:16" ht="25.5">
      <c r="A435" t="s">
        <v>50</v>
      </c>
      <c s="34" t="s">
        <v>866</v>
      </c>
      <c s="34" t="s">
        <v>867</v>
      </c>
      <c s="35" t="s">
        <v>5</v>
      </c>
      <c s="6" t="s">
        <v>868</v>
      </c>
      <c s="36" t="s">
        <v>102</v>
      </c>
      <c s="37">
        <v>1248.115</v>
      </c>
      <c s="36">
        <v>0.0147</v>
      </c>
      <c s="36">
        <f>ROUND(G435*H435,6)</f>
      </c>
      <c r="L435" s="38">
        <v>0</v>
      </c>
      <c s="32">
        <f>ROUND(ROUND(L435,2)*ROUND(G435,3),2)</f>
      </c>
      <c s="36" t="s">
        <v>103</v>
      </c>
      <c>
        <f>(M435*21)/100</f>
      </c>
      <c t="s">
        <v>28</v>
      </c>
    </row>
    <row r="436" spans="1:5" ht="25.5">
      <c r="A436" s="35" t="s">
        <v>56</v>
      </c>
      <c r="E436" s="39" t="s">
        <v>868</v>
      </c>
    </row>
    <row r="437" spans="1:5" ht="409.5">
      <c r="A437" s="35" t="s">
        <v>57</v>
      </c>
      <c r="E437" s="42" t="s">
        <v>869</v>
      </c>
    </row>
    <row r="438" spans="1:5" ht="76.5">
      <c r="A438" t="s">
        <v>58</v>
      </c>
      <c r="E438" s="39" t="s">
        <v>835</v>
      </c>
    </row>
    <row r="439" spans="1:16" ht="25.5">
      <c r="A439" t="s">
        <v>50</v>
      </c>
      <c s="34" t="s">
        <v>870</v>
      </c>
      <c s="34" t="s">
        <v>871</v>
      </c>
      <c s="35" t="s">
        <v>5</v>
      </c>
      <c s="6" t="s">
        <v>872</v>
      </c>
      <c s="36" t="s">
        <v>102</v>
      </c>
      <c s="37">
        <v>1354.89</v>
      </c>
      <c s="36">
        <v>0.01733</v>
      </c>
      <c s="36">
        <f>ROUND(G439*H439,6)</f>
      </c>
      <c r="L439" s="38">
        <v>0</v>
      </c>
      <c s="32">
        <f>ROUND(ROUND(L439,2)*ROUND(G439,3),2)</f>
      </c>
      <c s="36" t="s">
        <v>103</v>
      </c>
      <c>
        <f>(M439*21)/100</f>
      </c>
      <c t="s">
        <v>28</v>
      </c>
    </row>
    <row r="440" spans="1:5" ht="25.5">
      <c r="A440" s="35" t="s">
        <v>56</v>
      </c>
      <c r="E440" s="39" t="s">
        <v>872</v>
      </c>
    </row>
    <row r="441" spans="1:5" ht="409.5">
      <c r="A441" s="35" t="s">
        <v>57</v>
      </c>
      <c r="E441" s="42" t="s">
        <v>873</v>
      </c>
    </row>
    <row r="442" spans="1:5" ht="76.5">
      <c r="A442" t="s">
        <v>58</v>
      </c>
      <c r="E442" s="39" t="s">
        <v>835</v>
      </c>
    </row>
    <row r="443" spans="1:16" ht="25.5">
      <c r="A443" t="s">
        <v>50</v>
      </c>
      <c s="34" t="s">
        <v>874</v>
      </c>
      <c s="34" t="s">
        <v>875</v>
      </c>
      <c s="35" t="s">
        <v>5</v>
      </c>
      <c s="6" t="s">
        <v>876</v>
      </c>
      <c s="36" t="s">
        <v>102</v>
      </c>
      <c s="37">
        <v>10412.02</v>
      </c>
      <c s="36">
        <v>0.00735</v>
      </c>
      <c s="36">
        <f>ROUND(G443*H443,6)</f>
      </c>
      <c r="L443" s="38">
        <v>0</v>
      </c>
      <c s="32">
        <f>ROUND(ROUND(L443,2)*ROUND(G443,3),2)</f>
      </c>
      <c s="36" t="s">
        <v>103</v>
      </c>
      <c>
        <f>(M443*21)/100</f>
      </c>
      <c t="s">
        <v>28</v>
      </c>
    </row>
    <row r="444" spans="1:5" ht="25.5">
      <c r="A444" s="35" t="s">
        <v>56</v>
      </c>
      <c r="E444" s="39" t="s">
        <v>876</v>
      </c>
    </row>
    <row r="445" spans="1:5" ht="12.75">
      <c r="A445" s="35" t="s">
        <v>57</v>
      </c>
      <c r="E445" s="40" t="s">
        <v>5</v>
      </c>
    </row>
    <row r="446" spans="1:5" ht="76.5">
      <c r="A446" t="s">
        <v>58</v>
      </c>
      <c r="E446" s="39" t="s">
        <v>835</v>
      </c>
    </row>
    <row r="447" spans="1:16" ht="25.5">
      <c r="A447" t="s">
        <v>50</v>
      </c>
      <c s="34" t="s">
        <v>877</v>
      </c>
      <c s="34" t="s">
        <v>878</v>
      </c>
      <c s="35" t="s">
        <v>5</v>
      </c>
      <c s="6" t="s">
        <v>879</v>
      </c>
      <c s="36" t="s">
        <v>102</v>
      </c>
      <c s="37">
        <v>503.202</v>
      </c>
      <c s="36">
        <v>0.0154</v>
      </c>
      <c s="36">
        <f>ROUND(G447*H447,6)</f>
      </c>
      <c r="L447" s="38">
        <v>0</v>
      </c>
      <c s="32">
        <f>ROUND(ROUND(L447,2)*ROUND(G447,3),2)</f>
      </c>
      <c s="36" t="s">
        <v>103</v>
      </c>
      <c>
        <f>(M447*21)/100</f>
      </c>
      <c t="s">
        <v>28</v>
      </c>
    </row>
    <row r="448" spans="1:5" ht="25.5">
      <c r="A448" s="35" t="s">
        <v>56</v>
      </c>
      <c r="E448" s="39" t="s">
        <v>879</v>
      </c>
    </row>
    <row r="449" spans="1:5" ht="409.5">
      <c r="A449" s="35" t="s">
        <v>57</v>
      </c>
      <c r="E449" s="42" t="s">
        <v>880</v>
      </c>
    </row>
    <row r="450" spans="1:5" ht="76.5">
      <c r="A450" t="s">
        <v>58</v>
      </c>
      <c r="E450" s="39" t="s">
        <v>862</v>
      </c>
    </row>
    <row r="451" spans="1:16" ht="25.5">
      <c r="A451" t="s">
        <v>50</v>
      </c>
      <c s="34" t="s">
        <v>881</v>
      </c>
      <c s="34" t="s">
        <v>882</v>
      </c>
      <c s="35" t="s">
        <v>5</v>
      </c>
      <c s="6" t="s">
        <v>883</v>
      </c>
      <c s="36" t="s">
        <v>102</v>
      </c>
      <c s="37">
        <v>338.12</v>
      </c>
      <c s="36">
        <v>0.01838</v>
      </c>
      <c s="36">
        <f>ROUND(G451*H451,6)</f>
      </c>
      <c r="L451" s="38">
        <v>0</v>
      </c>
      <c s="32">
        <f>ROUND(ROUND(L451,2)*ROUND(G451,3),2)</f>
      </c>
      <c s="36" t="s">
        <v>103</v>
      </c>
      <c>
        <f>(M451*21)/100</f>
      </c>
      <c t="s">
        <v>28</v>
      </c>
    </row>
    <row r="452" spans="1:5" ht="25.5">
      <c r="A452" s="35" t="s">
        <v>56</v>
      </c>
      <c r="E452" s="39" t="s">
        <v>883</v>
      </c>
    </row>
    <row r="453" spans="1:5" ht="344.25">
      <c r="A453" s="35" t="s">
        <v>57</v>
      </c>
      <c r="E453" s="42" t="s">
        <v>884</v>
      </c>
    </row>
    <row r="454" spans="1:5" ht="76.5">
      <c r="A454" t="s">
        <v>58</v>
      </c>
      <c r="E454" s="39" t="s">
        <v>862</v>
      </c>
    </row>
    <row r="455" spans="1:16" ht="25.5">
      <c r="A455" t="s">
        <v>50</v>
      </c>
      <c s="34" t="s">
        <v>885</v>
      </c>
      <c s="34" t="s">
        <v>886</v>
      </c>
      <c s="35" t="s">
        <v>5</v>
      </c>
      <c s="6" t="s">
        <v>887</v>
      </c>
      <c s="36" t="s">
        <v>102</v>
      </c>
      <c s="37">
        <v>3365.288</v>
      </c>
      <c s="36">
        <v>0.0079</v>
      </c>
      <c s="36">
        <f>ROUND(G455*H455,6)</f>
      </c>
      <c r="L455" s="38">
        <v>0</v>
      </c>
      <c s="32">
        <f>ROUND(ROUND(L455,2)*ROUND(G455,3),2)</f>
      </c>
      <c s="36" t="s">
        <v>103</v>
      </c>
      <c>
        <f>(M455*21)/100</f>
      </c>
      <c t="s">
        <v>28</v>
      </c>
    </row>
    <row r="456" spans="1:5" ht="25.5">
      <c r="A456" s="35" t="s">
        <v>56</v>
      </c>
      <c r="E456" s="39" t="s">
        <v>887</v>
      </c>
    </row>
    <row r="457" spans="1:5" ht="12.75">
      <c r="A457" s="35" t="s">
        <v>57</v>
      </c>
      <c r="E457" s="40" t="s">
        <v>5</v>
      </c>
    </row>
    <row r="458" spans="1:5" ht="76.5">
      <c r="A458" t="s">
        <v>58</v>
      </c>
      <c r="E458" s="39" t="s">
        <v>862</v>
      </c>
    </row>
    <row r="459" spans="1:16" ht="25.5">
      <c r="A459" t="s">
        <v>50</v>
      </c>
      <c s="34" t="s">
        <v>888</v>
      </c>
      <c s="34" t="s">
        <v>889</v>
      </c>
      <c s="35" t="s">
        <v>5</v>
      </c>
      <c s="6" t="s">
        <v>890</v>
      </c>
      <c s="36" t="s">
        <v>102</v>
      </c>
      <c s="37">
        <v>76.249</v>
      </c>
      <c s="36">
        <v>0.021</v>
      </c>
      <c s="36">
        <f>ROUND(G459*H459,6)</f>
      </c>
      <c r="L459" s="38">
        <v>0</v>
      </c>
      <c s="32">
        <f>ROUND(ROUND(L459,2)*ROUND(G459,3),2)</f>
      </c>
      <c s="36" t="s">
        <v>103</v>
      </c>
      <c>
        <f>(M459*21)/100</f>
      </c>
      <c t="s">
        <v>28</v>
      </c>
    </row>
    <row r="460" spans="1:5" ht="25.5">
      <c r="A460" s="35" t="s">
        <v>56</v>
      </c>
      <c r="E460" s="39" t="s">
        <v>890</v>
      </c>
    </row>
    <row r="461" spans="1:5" ht="76.5">
      <c r="A461" s="35" t="s">
        <v>57</v>
      </c>
      <c r="E461" s="42" t="s">
        <v>891</v>
      </c>
    </row>
    <row r="462" spans="1:5" ht="76.5">
      <c r="A462" t="s">
        <v>58</v>
      </c>
      <c r="E462" s="39" t="s">
        <v>892</v>
      </c>
    </row>
    <row r="463" spans="1:16" ht="25.5">
      <c r="A463" t="s">
        <v>50</v>
      </c>
      <c s="34" t="s">
        <v>893</v>
      </c>
      <c s="34" t="s">
        <v>894</v>
      </c>
      <c s="35" t="s">
        <v>5</v>
      </c>
      <c s="6" t="s">
        <v>895</v>
      </c>
      <c s="36" t="s">
        <v>102</v>
      </c>
      <c s="37">
        <v>304.996</v>
      </c>
      <c s="36">
        <v>0.0105</v>
      </c>
      <c s="36">
        <f>ROUND(G463*H463,6)</f>
      </c>
      <c r="L463" s="38">
        <v>0</v>
      </c>
      <c s="32">
        <f>ROUND(ROUND(L463,2)*ROUND(G463,3),2)</f>
      </c>
      <c s="36" t="s">
        <v>103</v>
      </c>
      <c>
        <f>(M463*21)/100</f>
      </c>
      <c t="s">
        <v>28</v>
      </c>
    </row>
    <row r="464" spans="1:5" ht="25.5">
      <c r="A464" s="35" t="s">
        <v>56</v>
      </c>
      <c r="E464" s="39" t="s">
        <v>895</v>
      </c>
    </row>
    <row r="465" spans="1:5" ht="12.75">
      <c r="A465" s="35" t="s">
        <v>57</v>
      </c>
      <c r="E465" s="40" t="s">
        <v>5</v>
      </c>
    </row>
    <row r="466" spans="1:5" ht="76.5">
      <c r="A466" t="s">
        <v>58</v>
      </c>
      <c r="E466" s="39" t="s">
        <v>892</v>
      </c>
    </row>
    <row r="467" spans="1:16" ht="25.5">
      <c r="A467" t="s">
        <v>50</v>
      </c>
      <c s="34" t="s">
        <v>896</v>
      </c>
      <c s="34" t="s">
        <v>897</v>
      </c>
      <c s="35" t="s">
        <v>5</v>
      </c>
      <c s="6" t="s">
        <v>898</v>
      </c>
      <c s="36" t="s">
        <v>102</v>
      </c>
      <c s="37">
        <v>363.635</v>
      </c>
      <c s="36">
        <v>0.01103</v>
      </c>
      <c s="36">
        <f>ROUND(G467*H467,6)</f>
      </c>
      <c r="L467" s="38">
        <v>0</v>
      </c>
      <c s="32">
        <f>ROUND(ROUND(L467,2)*ROUND(G467,3),2)</f>
      </c>
      <c s="36" t="s">
        <v>103</v>
      </c>
      <c>
        <f>(M467*21)/100</f>
      </c>
      <c t="s">
        <v>28</v>
      </c>
    </row>
    <row r="468" spans="1:5" ht="25.5">
      <c r="A468" s="35" t="s">
        <v>56</v>
      </c>
      <c r="E468" s="39" t="s">
        <v>898</v>
      </c>
    </row>
    <row r="469" spans="1:5" ht="191.25">
      <c r="A469" s="35" t="s">
        <v>57</v>
      </c>
      <c r="E469" s="42" t="s">
        <v>899</v>
      </c>
    </row>
    <row r="470" spans="1:5" ht="76.5">
      <c r="A470" t="s">
        <v>58</v>
      </c>
      <c r="E470" s="39" t="s">
        <v>892</v>
      </c>
    </row>
    <row r="471" spans="1:16" ht="25.5">
      <c r="A471" t="s">
        <v>50</v>
      </c>
      <c s="34" t="s">
        <v>900</v>
      </c>
      <c s="34" t="s">
        <v>901</v>
      </c>
      <c s="35" t="s">
        <v>5</v>
      </c>
      <c s="6" t="s">
        <v>902</v>
      </c>
      <c s="36" t="s">
        <v>102</v>
      </c>
      <c s="37">
        <v>363.635</v>
      </c>
      <c s="36">
        <v>0.0035</v>
      </c>
      <c s="36">
        <f>ROUND(G471*H471,6)</f>
      </c>
      <c r="L471" s="38">
        <v>0</v>
      </c>
      <c s="32">
        <f>ROUND(ROUND(L471,2)*ROUND(G471,3),2)</f>
      </c>
      <c s="36" t="s">
        <v>103</v>
      </c>
      <c>
        <f>(M471*21)/100</f>
      </c>
      <c t="s">
        <v>28</v>
      </c>
    </row>
    <row r="472" spans="1:5" ht="25.5">
      <c r="A472" s="35" t="s">
        <v>56</v>
      </c>
      <c r="E472" s="39" t="s">
        <v>902</v>
      </c>
    </row>
    <row r="473" spans="1:5" ht="12.75">
      <c r="A473" s="35" t="s">
        <v>57</v>
      </c>
      <c r="E473" s="40" t="s">
        <v>5</v>
      </c>
    </row>
    <row r="474" spans="1:5" ht="12.75">
      <c r="A474" t="s">
        <v>58</v>
      </c>
      <c r="E474" s="39" t="s">
        <v>5</v>
      </c>
    </row>
    <row r="475" spans="1:16" ht="25.5">
      <c r="A475" t="s">
        <v>50</v>
      </c>
      <c s="34" t="s">
        <v>903</v>
      </c>
      <c s="34" t="s">
        <v>904</v>
      </c>
      <c s="35" t="s">
        <v>5</v>
      </c>
      <c s="6" t="s">
        <v>905</v>
      </c>
      <c s="36" t="s">
        <v>102</v>
      </c>
      <c s="37">
        <v>1454.54</v>
      </c>
      <c s="36">
        <v>0.00552</v>
      </c>
      <c s="36">
        <f>ROUND(G475*H475,6)</f>
      </c>
      <c r="L475" s="38">
        <v>0</v>
      </c>
      <c s="32">
        <f>ROUND(ROUND(L475,2)*ROUND(G475,3),2)</f>
      </c>
      <c s="36" t="s">
        <v>103</v>
      </c>
      <c>
        <f>(M475*21)/100</f>
      </c>
      <c t="s">
        <v>28</v>
      </c>
    </row>
    <row r="476" spans="1:5" ht="25.5">
      <c r="A476" s="35" t="s">
        <v>56</v>
      </c>
      <c r="E476" s="39" t="s">
        <v>905</v>
      </c>
    </row>
    <row r="477" spans="1:5" ht="12.75">
      <c r="A477" s="35" t="s">
        <v>57</v>
      </c>
      <c r="E477" s="40" t="s">
        <v>5</v>
      </c>
    </row>
    <row r="478" spans="1:5" ht="76.5">
      <c r="A478" t="s">
        <v>58</v>
      </c>
      <c r="E478" s="39" t="s">
        <v>892</v>
      </c>
    </row>
    <row r="479" spans="1:16" ht="25.5">
      <c r="A479" t="s">
        <v>50</v>
      </c>
      <c s="34" t="s">
        <v>906</v>
      </c>
      <c s="34" t="s">
        <v>907</v>
      </c>
      <c s="35" t="s">
        <v>5</v>
      </c>
      <c s="6" t="s">
        <v>908</v>
      </c>
      <c s="36" t="s">
        <v>238</v>
      </c>
      <c s="37">
        <v>103.84</v>
      </c>
      <c s="36">
        <v>0.0068</v>
      </c>
      <c s="36">
        <f>ROUND(G479*H479,6)</f>
      </c>
      <c r="L479" s="38">
        <v>0</v>
      </c>
      <c s="32">
        <f>ROUND(ROUND(L479,2)*ROUND(G479,3),2)</f>
      </c>
      <c s="36" t="s">
        <v>103</v>
      </c>
      <c>
        <f>(M479*21)/100</f>
      </c>
      <c t="s">
        <v>28</v>
      </c>
    </row>
    <row r="480" spans="1:5" ht="25.5">
      <c r="A480" s="35" t="s">
        <v>56</v>
      </c>
      <c r="E480" s="39" t="s">
        <v>908</v>
      </c>
    </row>
    <row r="481" spans="1:5" ht="178.5">
      <c r="A481" s="35" t="s">
        <v>57</v>
      </c>
      <c r="E481" s="42" t="s">
        <v>909</v>
      </c>
    </row>
    <row r="482" spans="1:5" ht="12.75">
      <c r="A482" t="s">
        <v>58</v>
      </c>
      <c r="E482" s="39" t="s">
        <v>910</v>
      </c>
    </row>
    <row r="483" spans="1:16" ht="25.5">
      <c r="A483" t="s">
        <v>50</v>
      </c>
      <c s="34" t="s">
        <v>911</v>
      </c>
      <c s="34" t="s">
        <v>912</v>
      </c>
      <c s="35" t="s">
        <v>5</v>
      </c>
      <c s="6" t="s">
        <v>913</v>
      </c>
      <c s="36" t="s">
        <v>102</v>
      </c>
      <c s="37">
        <v>1658.58</v>
      </c>
      <c s="36">
        <v>0.01764</v>
      </c>
      <c s="36">
        <f>ROUND(G483*H483,6)</f>
      </c>
      <c r="L483" s="38">
        <v>0</v>
      </c>
      <c s="32">
        <f>ROUND(ROUND(L483,2)*ROUND(G483,3),2)</f>
      </c>
      <c s="36" t="s">
        <v>103</v>
      </c>
      <c>
        <f>(M483*21)/100</f>
      </c>
      <c t="s">
        <v>28</v>
      </c>
    </row>
    <row r="484" spans="1:5" ht="25.5">
      <c r="A484" s="35" t="s">
        <v>56</v>
      </c>
      <c r="E484" s="39" t="s">
        <v>913</v>
      </c>
    </row>
    <row r="485" spans="1:5" ht="51">
      <c r="A485" s="35" t="s">
        <v>57</v>
      </c>
      <c r="E485" s="40" t="s">
        <v>914</v>
      </c>
    </row>
    <row r="486" spans="1:5" ht="51">
      <c r="A486" t="s">
        <v>58</v>
      </c>
      <c r="E486" s="39" t="s">
        <v>915</v>
      </c>
    </row>
    <row r="487" spans="1:16" ht="25.5">
      <c r="A487" t="s">
        <v>50</v>
      </c>
      <c s="34" t="s">
        <v>916</v>
      </c>
      <c s="34" t="s">
        <v>917</v>
      </c>
      <c s="35" t="s">
        <v>5</v>
      </c>
      <c s="6" t="s">
        <v>918</v>
      </c>
      <c s="36" t="s">
        <v>102</v>
      </c>
      <c s="37">
        <v>1658.58</v>
      </c>
      <c s="36">
        <v>0.00022</v>
      </c>
      <c s="36">
        <f>ROUND(G487*H487,6)</f>
      </c>
      <c r="L487" s="38">
        <v>0</v>
      </c>
      <c s="32">
        <f>ROUND(ROUND(L487,2)*ROUND(G487,3),2)</f>
      </c>
      <c s="36" t="s">
        <v>103</v>
      </c>
      <c>
        <f>(M487*21)/100</f>
      </c>
      <c t="s">
        <v>28</v>
      </c>
    </row>
    <row r="488" spans="1:5" ht="25.5">
      <c r="A488" s="35" t="s">
        <v>56</v>
      </c>
      <c r="E488" s="39" t="s">
        <v>918</v>
      </c>
    </row>
    <row r="489" spans="1:5" ht="51">
      <c r="A489" s="35" t="s">
        <v>57</v>
      </c>
      <c r="E489" s="40" t="s">
        <v>914</v>
      </c>
    </row>
    <row r="490" spans="1:5" ht="51">
      <c r="A490" t="s">
        <v>58</v>
      </c>
      <c r="E490" s="39" t="s">
        <v>915</v>
      </c>
    </row>
    <row r="491" spans="1:16" ht="25.5">
      <c r="A491" t="s">
        <v>50</v>
      </c>
      <c s="34" t="s">
        <v>919</v>
      </c>
      <c s="34" t="s">
        <v>920</v>
      </c>
      <c s="35" t="s">
        <v>5</v>
      </c>
      <c s="6" t="s">
        <v>921</v>
      </c>
      <c s="36" t="s">
        <v>109</v>
      </c>
      <c s="37">
        <v>79.87</v>
      </c>
      <c s="36">
        <v>2.45329</v>
      </c>
      <c s="36">
        <f>ROUND(G491*H491,6)</f>
      </c>
      <c r="L491" s="38">
        <v>0</v>
      </c>
      <c s="32">
        <f>ROUND(ROUND(L491,2)*ROUND(G491,3),2)</f>
      </c>
      <c s="36" t="s">
        <v>103</v>
      </c>
      <c>
        <f>(M491*21)/100</f>
      </c>
      <c t="s">
        <v>28</v>
      </c>
    </row>
    <row r="492" spans="1:5" ht="25.5">
      <c r="A492" s="35" t="s">
        <v>56</v>
      </c>
      <c r="E492" s="39" t="s">
        <v>921</v>
      </c>
    </row>
    <row r="493" spans="1:5" ht="12.75">
      <c r="A493" s="35" t="s">
        <v>57</v>
      </c>
      <c r="E493" s="40" t="s">
        <v>5</v>
      </c>
    </row>
    <row r="494" spans="1:5" ht="229.5">
      <c r="A494" t="s">
        <v>58</v>
      </c>
      <c r="E494" s="39" t="s">
        <v>922</v>
      </c>
    </row>
    <row r="495" spans="1:16" ht="25.5">
      <c r="A495" t="s">
        <v>50</v>
      </c>
      <c s="34" t="s">
        <v>923</v>
      </c>
      <c s="34" t="s">
        <v>924</v>
      </c>
      <c s="35" t="s">
        <v>5</v>
      </c>
      <c s="6" t="s">
        <v>925</v>
      </c>
      <c s="36" t="s">
        <v>109</v>
      </c>
      <c s="37">
        <v>79.87</v>
      </c>
      <c s="36">
        <v>0</v>
      </c>
      <c s="36">
        <f>ROUND(G495*H495,6)</f>
      </c>
      <c r="L495" s="38">
        <v>0</v>
      </c>
      <c s="32">
        <f>ROUND(ROUND(L495,2)*ROUND(G495,3),2)</f>
      </c>
      <c s="36" t="s">
        <v>103</v>
      </c>
      <c>
        <f>(M495*21)/100</f>
      </c>
      <c t="s">
        <v>28</v>
      </c>
    </row>
    <row r="496" spans="1:5" ht="25.5">
      <c r="A496" s="35" t="s">
        <v>56</v>
      </c>
      <c r="E496" s="39" t="s">
        <v>925</v>
      </c>
    </row>
    <row r="497" spans="1:5" ht="12.75">
      <c r="A497" s="35" t="s">
        <v>57</v>
      </c>
      <c r="E497" s="40" t="s">
        <v>5</v>
      </c>
    </row>
    <row r="498" spans="1:5" ht="76.5">
      <c r="A498" t="s">
        <v>58</v>
      </c>
      <c r="E498" s="39" t="s">
        <v>926</v>
      </c>
    </row>
    <row r="499" spans="1:16" ht="12.75">
      <c r="A499" t="s">
        <v>50</v>
      </c>
      <c s="34" t="s">
        <v>927</v>
      </c>
      <c s="34" t="s">
        <v>928</v>
      </c>
      <c s="35" t="s">
        <v>5</v>
      </c>
      <c s="6" t="s">
        <v>929</v>
      </c>
      <c s="36" t="s">
        <v>134</v>
      </c>
      <c s="37">
        <v>0.013</v>
      </c>
      <c s="36">
        <v>1.06277</v>
      </c>
      <c s="36">
        <f>ROUND(G499*H499,6)</f>
      </c>
      <c r="L499" s="38">
        <v>0</v>
      </c>
      <c s="32">
        <f>ROUND(ROUND(L499,2)*ROUND(G499,3),2)</f>
      </c>
      <c s="36" t="s">
        <v>103</v>
      </c>
      <c>
        <f>(M499*21)/100</f>
      </c>
      <c t="s">
        <v>28</v>
      </c>
    </row>
    <row r="500" spans="1:5" ht="12.75">
      <c r="A500" s="35" t="s">
        <v>56</v>
      </c>
      <c r="E500" s="39" t="s">
        <v>929</v>
      </c>
    </row>
    <row r="501" spans="1:5" ht="38.25">
      <c r="A501" s="35" t="s">
        <v>57</v>
      </c>
      <c r="E501" s="42" t="s">
        <v>930</v>
      </c>
    </row>
    <row r="502" spans="1:5" ht="25.5">
      <c r="A502" t="s">
        <v>58</v>
      </c>
      <c r="E502" s="39" t="s">
        <v>931</v>
      </c>
    </row>
    <row r="503" spans="1:16" ht="25.5">
      <c r="A503" t="s">
        <v>50</v>
      </c>
      <c s="34" t="s">
        <v>932</v>
      </c>
      <c s="34" t="s">
        <v>264</v>
      </c>
      <c s="35" t="s">
        <v>5</v>
      </c>
      <c s="6" t="s">
        <v>933</v>
      </c>
      <c s="36" t="s">
        <v>54</v>
      </c>
      <c s="37">
        <v>1</v>
      </c>
      <c s="36">
        <v>0</v>
      </c>
      <c s="36">
        <f>ROUND(G503*H503,6)</f>
      </c>
      <c r="L503" s="38">
        <v>0</v>
      </c>
      <c s="32">
        <f>ROUND(ROUND(L503,2)*ROUND(G503,3),2)</f>
      </c>
      <c s="36" t="s">
        <v>55</v>
      </c>
      <c>
        <f>(M503*21)/100</f>
      </c>
      <c t="s">
        <v>28</v>
      </c>
    </row>
    <row r="504" spans="1:5" ht="38.25">
      <c r="A504" s="35" t="s">
        <v>56</v>
      </c>
      <c r="E504" s="39" t="s">
        <v>934</v>
      </c>
    </row>
    <row r="505" spans="1:5" ht="12.75">
      <c r="A505" s="35" t="s">
        <v>57</v>
      </c>
      <c r="E505" s="40" t="s">
        <v>5</v>
      </c>
    </row>
    <row r="506" spans="1:5" ht="12.75">
      <c r="A506" t="s">
        <v>58</v>
      </c>
      <c r="E506" s="39" t="s">
        <v>5</v>
      </c>
    </row>
    <row r="507" spans="1:16" ht="12.75">
      <c r="A507" t="s">
        <v>50</v>
      </c>
      <c s="34" t="s">
        <v>935</v>
      </c>
      <c s="34" t="s">
        <v>936</v>
      </c>
      <c s="35" t="s">
        <v>5</v>
      </c>
      <c s="6" t="s">
        <v>937</v>
      </c>
      <c s="36" t="s">
        <v>134</v>
      </c>
      <c s="37">
        <v>5.249</v>
      </c>
      <c s="36">
        <v>1.06277</v>
      </c>
      <c s="36">
        <f>ROUND(G507*H507,6)</f>
      </c>
      <c r="L507" s="38">
        <v>0</v>
      </c>
      <c s="32">
        <f>ROUND(ROUND(L507,2)*ROUND(G507,3),2)</f>
      </c>
      <c s="36" t="s">
        <v>55</v>
      </c>
      <c>
        <f>(M507*21)/100</f>
      </c>
      <c t="s">
        <v>28</v>
      </c>
    </row>
    <row r="508" spans="1:5" ht="12.75">
      <c r="A508" s="35" t="s">
        <v>56</v>
      </c>
      <c r="E508" s="39" t="s">
        <v>937</v>
      </c>
    </row>
    <row r="509" spans="1:5" ht="12.75">
      <c r="A509" s="35" t="s">
        <v>57</v>
      </c>
      <c r="E509" s="40" t="s">
        <v>5</v>
      </c>
    </row>
    <row r="510" spans="1:5" ht="25.5">
      <c r="A510" t="s">
        <v>58</v>
      </c>
      <c r="E510" s="39" t="s">
        <v>938</v>
      </c>
    </row>
    <row r="511" spans="1:16" ht="12.75">
      <c r="A511" t="s">
        <v>50</v>
      </c>
      <c s="34" t="s">
        <v>939</v>
      </c>
      <c s="34" t="s">
        <v>940</v>
      </c>
      <c s="35" t="s">
        <v>5</v>
      </c>
      <c s="6" t="s">
        <v>941</v>
      </c>
      <c s="36" t="s">
        <v>102</v>
      </c>
      <c s="37">
        <v>1731.169</v>
      </c>
      <c s="36">
        <v>0.11</v>
      </c>
      <c s="36">
        <f>ROUND(G511*H511,6)</f>
      </c>
      <c r="L511" s="38">
        <v>0</v>
      </c>
      <c s="32">
        <f>ROUND(ROUND(L511,2)*ROUND(G511,3),2)</f>
      </c>
      <c s="36" t="s">
        <v>103</v>
      </c>
      <c>
        <f>(M511*21)/100</f>
      </c>
      <c t="s">
        <v>28</v>
      </c>
    </row>
    <row r="512" spans="1:5" ht="12.75">
      <c r="A512" s="35" t="s">
        <v>56</v>
      </c>
      <c r="E512" s="39" t="s">
        <v>941</v>
      </c>
    </row>
    <row r="513" spans="1:5" ht="12.75">
      <c r="A513" s="35" t="s">
        <v>57</v>
      </c>
      <c r="E513" s="40" t="s">
        <v>5</v>
      </c>
    </row>
    <row r="514" spans="1:5" ht="12.75">
      <c r="A514" t="s">
        <v>58</v>
      </c>
      <c r="E514" s="39" t="s">
        <v>5</v>
      </c>
    </row>
    <row r="515" spans="1:16" ht="12.75">
      <c r="A515" t="s">
        <v>50</v>
      </c>
      <c s="34" t="s">
        <v>942</v>
      </c>
      <c s="34" t="s">
        <v>943</v>
      </c>
      <c s="35" t="s">
        <v>5</v>
      </c>
      <c s="6" t="s">
        <v>944</v>
      </c>
      <c s="36" t="s">
        <v>102</v>
      </c>
      <c s="37">
        <v>1027.521</v>
      </c>
      <c s="36">
        <v>0.000132</v>
      </c>
      <c s="36">
        <f>ROUND(G515*H515,6)</f>
      </c>
      <c r="L515" s="38">
        <v>0</v>
      </c>
      <c s="32">
        <f>ROUND(ROUND(L515,2)*ROUND(G515,3),2)</f>
      </c>
      <c s="36" t="s">
        <v>103</v>
      </c>
      <c>
        <f>(M515*21)/100</f>
      </c>
      <c t="s">
        <v>28</v>
      </c>
    </row>
    <row r="516" spans="1:5" ht="12.75">
      <c r="A516" s="35" t="s">
        <v>56</v>
      </c>
      <c r="E516" s="39" t="s">
        <v>944</v>
      </c>
    </row>
    <row r="517" spans="1:5" ht="409.5">
      <c r="A517" s="35" t="s">
        <v>57</v>
      </c>
      <c r="E517" s="42" t="s">
        <v>945</v>
      </c>
    </row>
    <row r="518" spans="1:5" ht="12.75">
      <c r="A518" t="s">
        <v>58</v>
      </c>
      <c r="E518" s="39" t="s">
        <v>5</v>
      </c>
    </row>
    <row r="519" spans="1:16" ht="12.75">
      <c r="A519" t="s">
        <v>50</v>
      </c>
      <c s="34" t="s">
        <v>946</v>
      </c>
      <c s="34" t="s">
        <v>947</v>
      </c>
      <c s="35" t="s">
        <v>5</v>
      </c>
      <c s="6" t="s">
        <v>948</v>
      </c>
      <c s="36" t="s">
        <v>102</v>
      </c>
      <c s="37">
        <v>1041.941</v>
      </c>
      <c s="36">
        <v>0.00033</v>
      </c>
      <c s="36">
        <f>ROUND(G519*H519,6)</f>
      </c>
      <c r="L519" s="38">
        <v>0</v>
      </c>
      <c s="32">
        <f>ROUND(ROUND(L519,2)*ROUND(G519,3),2)</f>
      </c>
      <c s="36" t="s">
        <v>103</v>
      </c>
      <c>
        <f>(M519*21)/100</f>
      </c>
      <c t="s">
        <v>28</v>
      </c>
    </row>
    <row r="520" spans="1:5" ht="12.75">
      <c r="A520" s="35" t="s">
        <v>56</v>
      </c>
      <c r="E520" s="39" t="s">
        <v>948</v>
      </c>
    </row>
    <row r="521" spans="1:5" ht="409.5">
      <c r="A521" s="35" t="s">
        <v>57</v>
      </c>
      <c r="E521" s="42" t="s">
        <v>949</v>
      </c>
    </row>
    <row r="522" spans="1:5" ht="12.75">
      <c r="A522" t="s">
        <v>58</v>
      </c>
      <c r="E522" s="39" t="s">
        <v>5</v>
      </c>
    </row>
    <row r="523" spans="1:16" ht="25.5">
      <c r="A523" t="s">
        <v>50</v>
      </c>
      <c s="34" t="s">
        <v>950</v>
      </c>
      <c s="34" t="s">
        <v>951</v>
      </c>
      <c s="35" t="s">
        <v>5</v>
      </c>
      <c s="6" t="s">
        <v>952</v>
      </c>
      <c s="36" t="s">
        <v>238</v>
      </c>
      <c s="37">
        <v>1205.23</v>
      </c>
      <c s="36">
        <v>2.1E-05</v>
      </c>
      <c s="36">
        <f>ROUND(G523*H523,6)</f>
      </c>
      <c r="L523" s="38">
        <v>0</v>
      </c>
      <c s="32">
        <f>ROUND(ROUND(L523,2)*ROUND(G523,3),2)</f>
      </c>
      <c s="36" t="s">
        <v>103</v>
      </c>
      <c>
        <f>(M523*21)/100</f>
      </c>
      <c t="s">
        <v>28</v>
      </c>
    </row>
    <row r="524" spans="1:5" ht="25.5">
      <c r="A524" s="35" t="s">
        <v>56</v>
      </c>
      <c r="E524" s="39" t="s">
        <v>952</v>
      </c>
    </row>
    <row r="525" spans="1:5" ht="12.75">
      <c r="A525" s="35" t="s">
        <v>57</v>
      </c>
      <c r="E525" s="40" t="s">
        <v>5</v>
      </c>
    </row>
    <row r="526" spans="1:5" ht="12.75">
      <c r="A526" t="s">
        <v>58</v>
      </c>
      <c r="E526" s="39" t="s">
        <v>5</v>
      </c>
    </row>
    <row r="527" spans="1:13" ht="12.75">
      <c r="A527" t="s">
        <v>47</v>
      </c>
      <c r="C527" s="31" t="s">
        <v>139</v>
      </c>
      <c r="E527" s="33" t="s">
        <v>140</v>
      </c>
      <c r="J527" s="32">
        <f>0</f>
      </c>
      <c s="32">
        <f>0</f>
      </c>
      <c s="32">
        <f>0+L528+L532+L536+L540+L544+L548+L552+L556+L560+L564+L568+L572+L576+L580+L584</f>
      </c>
      <c s="32">
        <f>0+M528+M532+M536+M540+M544+M548+M552+M556+M560+M564+M568+M572+M576+M580+M584</f>
      </c>
    </row>
    <row r="528" spans="1:16" ht="25.5">
      <c r="A528" t="s">
        <v>50</v>
      </c>
      <c s="34" t="s">
        <v>953</v>
      </c>
      <c s="34" t="s">
        <v>954</v>
      </c>
      <c s="35" t="s">
        <v>5</v>
      </c>
      <c s="6" t="s">
        <v>955</v>
      </c>
      <c s="36" t="s">
        <v>102</v>
      </c>
      <c s="37">
        <v>1404.234</v>
      </c>
      <c s="36">
        <v>0</v>
      </c>
      <c s="36">
        <f>ROUND(G528*H528,6)</f>
      </c>
      <c r="L528" s="38">
        <v>0</v>
      </c>
      <c s="32">
        <f>ROUND(ROUND(L528,2)*ROUND(G528,3),2)</f>
      </c>
      <c s="36" t="s">
        <v>103</v>
      </c>
      <c>
        <f>(M528*21)/100</f>
      </c>
      <c t="s">
        <v>28</v>
      </c>
    </row>
    <row r="529" spans="1:5" ht="25.5">
      <c r="A529" s="35" t="s">
        <v>56</v>
      </c>
      <c r="E529" s="39" t="s">
        <v>955</v>
      </c>
    </row>
    <row r="530" spans="1:5" ht="12.75">
      <c r="A530" s="35" t="s">
        <v>57</v>
      </c>
      <c r="E530" s="40" t="s">
        <v>5</v>
      </c>
    </row>
    <row r="531" spans="1:5" ht="25.5">
      <c r="A531" t="s">
        <v>58</v>
      </c>
      <c r="E531" s="39" t="s">
        <v>956</v>
      </c>
    </row>
    <row r="532" spans="1:16" ht="25.5">
      <c r="A532" t="s">
        <v>50</v>
      </c>
      <c s="34" t="s">
        <v>957</v>
      </c>
      <c s="34" t="s">
        <v>958</v>
      </c>
      <c s="35" t="s">
        <v>5</v>
      </c>
      <c s="6" t="s">
        <v>959</v>
      </c>
      <c s="36" t="s">
        <v>102</v>
      </c>
      <c s="37">
        <v>426.171</v>
      </c>
      <c s="36">
        <v>0</v>
      </c>
      <c s="36">
        <f>ROUND(G532*H532,6)</f>
      </c>
      <c r="L532" s="38">
        <v>0</v>
      </c>
      <c s="32">
        <f>ROUND(ROUND(L532,2)*ROUND(G532,3),2)</f>
      </c>
      <c s="36" t="s">
        <v>103</v>
      </c>
      <c>
        <f>(M532*21)/100</f>
      </c>
      <c t="s">
        <v>28</v>
      </c>
    </row>
    <row r="533" spans="1:5" ht="25.5">
      <c r="A533" s="35" t="s">
        <v>56</v>
      </c>
      <c r="E533" s="39" t="s">
        <v>959</v>
      </c>
    </row>
    <row r="534" spans="1:5" ht="12.75">
      <c r="A534" s="35" t="s">
        <v>57</v>
      </c>
      <c r="E534" s="40" t="s">
        <v>5</v>
      </c>
    </row>
    <row r="535" spans="1:5" ht="25.5">
      <c r="A535" t="s">
        <v>58</v>
      </c>
      <c r="E535" s="39" t="s">
        <v>956</v>
      </c>
    </row>
    <row r="536" spans="1:16" ht="12.75">
      <c r="A536" t="s">
        <v>50</v>
      </c>
      <c s="34" t="s">
        <v>960</v>
      </c>
      <c s="34" t="s">
        <v>961</v>
      </c>
      <c s="35" t="s">
        <v>5</v>
      </c>
      <c s="6" t="s">
        <v>962</v>
      </c>
      <c s="36" t="s">
        <v>134</v>
      </c>
      <c s="37">
        <v>0.549</v>
      </c>
      <c s="36">
        <v>1</v>
      </c>
      <c s="36">
        <f>ROUND(G536*H536,6)</f>
      </c>
      <c r="L536" s="38">
        <v>0</v>
      </c>
      <c s="32">
        <f>ROUND(ROUND(L536,2)*ROUND(G536,3),2)</f>
      </c>
      <c s="36" t="s">
        <v>103</v>
      </c>
      <c>
        <f>(M536*21)/100</f>
      </c>
      <c t="s">
        <v>28</v>
      </c>
    </row>
    <row r="537" spans="1:5" ht="12.75">
      <c r="A537" s="35" t="s">
        <v>56</v>
      </c>
      <c r="E537" s="39" t="s">
        <v>962</v>
      </c>
    </row>
    <row r="538" spans="1:5" ht="12.75">
      <c r="A538" s="35" t="s">
        <v>57</v>
      </c>
      <c r="E538" s="40" t="s">
        <v>5</v>
      </c>
    </row>
    <row r="539" spans="1:5" ht="12.75">
      <c r="A539" t="s">
        <v>58</v>
      </c>
      <c r="E539" s="39" t="s">
        <v>5</v>
      </c>
    </row>
    <row r="540" spans="1:16" ht="12.75">
      <c r="A540" t="s">
        <v>50</v>
      </c>
      <c s="34" t="s">
        <v>963</v>
      </c>
      <c s="34" t="s">
        <v>964</v>
      </c>
      <c s="35" t="s">
        <v>5</v>
      </c>
      <c s="6" t="s">
        <v>965</v>
      </c>
      <c s="36" t="s">
        <v>102</v>
      </c>
      <c s="37">
        <v>2822.712</v>
      </c>
      <c s="36">
        <v>0.000398</v>
      </c>
      <c s="36">
        <f>ROUND(G540*H540,6)</f>
      </c>
      <c r="L540" s="38">
        <v>0</v>
      </c>
      <c s="32">
        <f>ROUND(ROUND(L540,2)*ROUND(G540,3),2)</f>
      </c>
      <c s="36" t="s">
        <v>103</v>
      </c>
      <c>
        <f>(M540*21)/100</f>
      </c>
      <c t="s">
        <v>28</v>
      </c>
    </row>
    <row r="541" spans="1:5" ht="12.75">
      <c r="A541" s="35" t="s">
        <v>56</v>
      </c>
      <c r="E541" s="39" t="s">
        <v>965</v>
      </c>
    </row>
    <row r="542" spans="1:5" ht="409.5">
      <c r="A542" s="35" t="s">
        <v>57</v>
      </c>
      <c r="E542" s="42" t="s">
        <v>966</v>
      </c>
    </row>
    <row r="543" spans="1:5" ht="25.5">
      <c r="A543" t="s">
        <v>58</v>
      </c>
      <c r="E543" s="39" t="s">
        <v>967</v>
      </c>
    </row>
    <row r="544" spans="1:16" ht="12.75">
      <c r="A544" t="s">
        <v>50</v>
      </c>
      <c s="34" t="s">
        <v>968</v>
      </c>
      <c s="34" t="s">
        <v>969</v>
      </c>
      <c s="35" t="s">
        <v>5</v>
      </c>
      <c s="6" t="s">
        <v>970</v>
      </c>
      <c s="36" t="s">
        <v>102</v>
      </c>
      <c s="37">
        <v>852.342</v>
      </c>
      <c s="36">
        <v>0.000398</v>
      </c>
      <c s="36">
        <f>ROUND(G544*H544,6)</f>
      </c>
      <c r="L544" s="38">
        <v>0</v>
      </c>
      <c s="32">
        <f>ROUND(ROUND(L544,2)*ROUND(G544,3),2)</f>
      </c>
      <c s="36" t="s">
        <v>103</v>
      </c>
      <c>
        <f>(M544*21)/100</f>
      </c>
      <c t="s">
        <v>28</v>
      </c>
    </row>
    <row r="545" spans="1:5" ht="12.75">
      <c r="A545" s="35" t="s">
        <v>56</v>
      </c>
      <c r="E545" s="39" t="s">
        <v>970</v>
      </c>
    </row>
    <row r="546" spans="1:5" ht="409.5">
      <c r="A546" s="35" t="s">
        <v>57</v>
      </c>
      <c r="E546" s="42" t="s">
        <v>971</v>
      </c>
    </row>
    <row r="547" spans="1:5" ht="25.5">
      <c r="A547" t="s">
        <v>58</v>
      </c>
      <c r="E547" s="39" t="s">
        <v>967</v>
      </c>
    </row>
    <row r="548" spans="1:16" ht="25.5">
      <c r="A548" t="s">
        <v>50</v>
      </c>
      <c s="34" t="s">
        <v>972</v>
      </c>
      <c s="34" t="s">
        <v>973</v>
      </c>
      <c s="35" t="s">
        <v>5</v>
      </c>
      <c s="6" t="s">
        <v>974</v>
      </c>
      <c s="36" t="s">
        <v>102</v>
      </c>
      <c s="37">
        <v>2178.071</v>
      </c>
      <c s="36">
        <v>0.0047</v>
      </c>
      <c s="36">
        <f>ROUND(G548*H548,6)</f>
      </c>
      <c r="L548" s="38">
        <v>0</v>
      </c>
      <c s="32">
        <f>ROUND(ROUND(L548,2)*ROUND(G548,3),2)</f>
      </c>
      <c s="36" t="s">
        <v>103</v>
      </c>
      <c>
        <f>(M548*21)/100</f>
      </c>
      <c t="s">
        <v>28</v>
      </c>
    </row>
    <row r="549" spans="1:5" ht="25.5">
      <c r="A549" s="35" t="s">
        <v>56</v>
      </c>
      <c r="E549" s="39" t="s">
        <v>974</v>
      </c>
    </row>
    <row r="550" spans="1:5" ht="12.75">
      <c r="A550" s="35" t="s">
        <v>57</v>
      </c>
      <c r="E550" s="40" t="s">
        <v>5</v>
      </c>
    </row>
    <row r="551" spans="1:5" ht="12.75">
      <c r="A551" t="s">
        <v>58</v>
      </c>
      <c r="E551" s="39" t="s">
        <v>5</v>
      </c>
    </row>
    <row r="552" spans="1:16" ht="25.5">
      <c r="A552" t="s">
        <v>50</v>
      </c>
      <c s="34" t="s">
        <v>975</v>
      </c>
      <c s="34" t="s">
        <v>976</v>
      </c>
      <c s="35" t="s">
        <v>5</v>
      </c>
      <c s="6" t="s">
        <v>977</v>
      </c>
      <c s="36" t="s">
        <v>102</v>
      </c>
      <c s="37">
        <v>1933.076</v>
      </c>
      <c s="36">
        <v>0.0048</v>
      </c>
      <c s="36">
        <f>ROUND(G552*H552,6)</f>
      </c>
      <c r="L552" s="38">
        <v>0</v>
      </c>
      <c s="32">
        <f>ROUND(ROUND(L552,2)*ROUND(G552,3),2)</f>
      </c>
      <c s="36" t="s">
        <v>55</v>
      </c>
      <c>
        <f>(M552*21)/100</f>
      </c>
      <c t="s">
        <v>28</v>
      </c>
    </row>
    <row r="553" spans="1:5" ht="25.5">
      <c r="A553" s="35" t="s">
        <v>56</v>
      </c>
      <c r="E553" s="39" t="s">
        <v>977</v>
      </c>
    </row>
    <row r="554" spans="1:5" ht="12.75">
      <c r="A554" s="35" t="s">
        <v>57</v>
      </c>
      <c r="E554" s="40" t="s">
        <v>5</v>
      </c>
    </row>
    <row r="555" spans="1:5" ht="12.75">
      <c r="A555" t="s">
        <v>58</v>
      </c>
      <c r="E555" s="39" t="s">
        <v>5</v>
      </c>
    </row>
    <row r="556" spans="1:16" ht="25.5">
      <c r="A556" t="s">
        <v>50</v>
      </c>
      <c s="34" t="s">
        <v>978</v>
      </c>
      <c s="34" t="s">
        <v>979</v>
      </c>
      <c s="35" t="s">
        <v>5</v>
      </c>
      <c s="6" t="s">
        <v>980</v>
      </c>
      <c s="36" t="s">
        <v>102</v>
      </c>
      <c s="37">
        <v>6.583</v>
      </c>
      <c s="36">
        <v>0.00077</v>
      </c>
      <c s="36">
        <f>ROUND(G556*H556,6)</f>
      </c>
      <c r="L556" s="38">
        <v>0</v>
      </c>
      <c s="32">
        <f>ROUND(ROUND(L556,2)*ROUND(G556,3),2)</f>
      </c>
      <c s="36" t="s">
        <v>103</v>
      </c>
      <c>
        <f>(M556*21)/100</f>
      </c>
      <c t="s">
        <v>28</v>
      </c>
    </row>
    <row r="557" spans="1:5" ht="25.5">
      <c r="A557" s="35" t="s">
        <v>56</v>
      </c>
      <c r="E557" s="39" t="s">
        <v>980</v>
      </c>
    </row>
    <row r="558" spans="1:5" ht="38.25">
      <c r="A558" s="35" t="s">
        <v>57</v>
      </c>
      <c r="E558" s="42" t="s">
        <v>981</v>
      </c>
    </row>
    <row r="559" spans="1:5" ht="38.25">
      <c r="A559" t="s">
        <v>58</v>
      </c>
      <c r="E559" s="39" t="s">
        <v>982</v>
      </c>
    </row>
    <row r="560" spans="1:16" ht="25.5">
      <c r="A560" t="s">
        <v>50</v>
      </c>
      <c s="34" t="s">
        <v>983</v>
      </c>
      <c s="34" t="s">
        <v>984</v>
      </c>
      <c s="35" t="s">
        <v>5</v>
      </c>
      <c s="6" t="s">
        <v>985</v>
      </c>
      <c s="36" t="s">
        <v>102</v>
      </c>
      <c s="37">
        <v>2.722</v>
      </c>
      <c s="36">
        <v>0.00077</v>
      </c>
      <c s="36">
        <f>ROUND(G560*H560,6)</f>
      </c>
      <c r="L560" s="38">
        <v>0</v>
      </c>
      <c s="32">
        <f>ROUND(ROUND(L560,2)*ROUND(G560,3),2)</f>
      </c>
      <c s="36" t="s">
        <v>103</v>
      </c>
      <c>
        <f>(M560*21)/100</f>
      </c>
      <c t="s">
        <v>28</v>
      </c>
    </row>
    <row r="561" spans="1:5" ht="25.5">
      <c r="A561" s="35" t="s">
        <v>56</v>
      </c>
      <c r="E561" s="39" t="s">
        <v>985</v>
      </c>
    </row>
    <row r="562" spans="1:5" ht="38.25">
      <c r="A562" s="35" t="s">
        <v>57</v>
      </c>
      <c r="E562" s="42" t="s">
        <v>986</v>
      </c>
    </row>
    <row r="563" spans="1:5" ht="38.25">
      <c r="A563" t="s">
        <v>58</v>
      </c>
      <c r="E563" s="39" t="s">
        <v>982</v>
      </c>
    </row>
    <row r="564" spans="1:16" ht="12.75">
      <c r="A564" t="s">
        <v>50</v>
      </c>
      <c s="34" t="s">
        <v>987</v>
      </c>
      <c s="34" t="s">
        <v>988</v>
      </c>
      <c s="35" t="s">
        <v>5</v>
      </c>
      <c s="6" t="s">
        <v>989</v>
      </c>
      <c s="36" t="s">
        <v>102</v>
      </c>
      <c s="37">
        <v>10.701</v>
      </c>
      <c s="36">
        <v>0.0022</v>
      </c>
      <c s="36">
        <f>ROUND(G564*H564,6)</f>
      </c>
      <c r="L564" s="38">
        <v>0</v>
      </c>
      <c s="32">
        <f>ROUND(ROUND(L564,2)*ROUND(G564,3),2)</f>
      </c>
      <c s="36" t="s">
        <v>103</v>
      </c>
      <c>
        <f>(M564*21)/100</f>
      </c>
      <c t="s">
        <v>28</v>
      </c>
    </row>
    <row r="565" spans="1:5" ht="12.75">
      <c r="A565" s="35" t="s">
        <v>56</v>
      </c>
      <c r="E565" s="39" t="s">
        <v>989</v>
      </c>
    </row>
    <row r="566" spans="1:5" ht="12.75">
      <c r="A566" s="35" t="s">
        <v>57</v>
      </c>
      <c r="E566" s="40" t="s">
        <v>5</v>
      </c>
    </row>
    <row r="567" spans="1:5" ht="12.75">
      <c r="A567" t="s">
        <v>58</v>
      </c>
      <c r="E567" s="39" t="s">
        <v>5</v>
      </c>
    </row>
    <row r="568" spans="1:16" ht="12.75">
      <c r="A568" t="s">
        <v>50</v>
      </c>
      <c s="34" t="s">
        <v>990</v>
      </c>
      <c s="34" t="s">
        <v>991</v>
      </c>
      <c s="35" t="s">
        <v>5</v>
      </c>
      <c s="6" t="s">
        <v>992</v>
      </c>
      <c s="36" t="s">
        <v>102</v>
      </c>
      <c s="37">
        <v>6.583</v>
      </c>
      <c s="36">
        <v>0</v>
      </c>
      <c s="36">
        <f>ROUND(G568*H568,6)</f>
      </c>
      <c r="L568" s="38">
        <v>0</v>
      </c>
      <c s="32">
        <f>ROUND(ROUND(L568,2)*ROUND(G568,3),2)</f>
      </c>
      <c s="36" t="s">
        <v>103</v>
      </c>
      <c>
        <f>(M568*21)/100</f>
      </c>
      <c t="s">
        <v>28</v>
      </c>
    </row>
    <row r="569" spans="1:5" ht="12.75">
      <c r="A569" s="35" t="s">
        <v>56</v>
      </c>
      <c r="E569" s="39" t="s">
        <v>992</v>
      </c>
    </row>
    <row r="570" spans="1:5" ht="38.25">
      <c r="A570" s="35" t="s">
        <v>57</v>
      </c>
      <c r="E570" s="42" t="s">
        <v>981</v>
      </c>
    </row>
    <row r="571" spans="1:5" ht="25.5">
      <c r="A571" t="s">
        <v>58</v>
      </c>
      <c r="E571" s="39" t="s">
        <v>993</v>
      </c>
    </row>
    <row r="572" spans="1:16" ht="12.75">
      <c r="A572" t="s">
        <v>50</v>
      </c>
      <c s="34" t="s">
        <v>994</v>
      </c>
      <c s="34" t="s">
        <v>995</v>
      </c>
      <c s="35" t="s">
        <v>5</v>
      </c>
      <c s="6" t="s">
        <v>996</v>
      </c>
      <c s="36" t="s">
        <v>102</v>
      </c>
      <c s="37">
        <v>6.583</v>
      </c>
      <c s="36">
        <v>0</v>
      </c>
      <c s="36">
        <f>ROUND(G572*H572,6)</f>
      </c>
      <c r="L572" s="38">
        <v>0</v>
      </c>
      <c s="32">
        <f>ROUND(ROUND(L572,2)*ROUND(G572,3),2)</f>
      </c>
      <c s="36" t="s">
        <v>103</v>
      </c>
      <c>
        <f>(M572*21)/100</f>
      </c>
      <c t="s">
        <v>28</v>
      </c>
    </row>
    <row r="573" spans="1:5" ht="12.75">
      <c r="A573" s="35" t="s">
        <v>56</v>
      </c>
      <c r="E573" s="39" t="s">
        <v>996</v>
      </c>
    </row>
    <row r="574" spans="1:5" ht="38.25">
      <c r="A574" s="35" t="s">
        <v>57</v>
      </c>
      <c r="E574" s="42" t="s">
        <v>981</v>
      </c>
    </row>
    <row r="575" spans="1:5" ht="25.5">
      <c r="A575" t="s">
        <v>58</v>
      </c>
      <c r="E575" s="39" t="s">
        <v>993</v>
      </c>
    </row>
    <row r="576" spans="1:16" ht="12.75">
      <c r="A576" t="s">
        <v>50</v>
      </c>
      <c s="34" t="s">
        <v>997</v>
      </c>
      <c s="34" t="s">
        <v>998</v>
      </c>
      <c s="35" t="s">
        <v>5</v>
      </c>
      <c s="6" t="s">
        <v>999</v>
      </c>
      <c s="36" t="s">
        <v>102</v>
      </c>
      <c s="37">
        <v>13.824</v>
      </c>
      <c s="36">
        <v>0.0003</v>
      </c>
      <c s="36">
        <f>ROUND(G576*H576,6)</f>
      </c>
      <c r="L576" s="38">
        <v>0</v>
      </c>
      <c s="32">
        <f>ROUND(ROUND(L576,2)*ROUND(G576,3),2)</f>
      </c>
      <c s="36" t="s">
        <v>103</v>
      </c>
      <c>
        <f>(M576*21)/100</f>
      </c>
      <c t="s">
        <v>28</v>
      </c>
    </row>
    <row r="577" spans="1:5" ht="12.75">
      <c r="A577" s="35" t="s">
        <v>56</v>
      </c>
      <c r="E577" s="39" t="s">
        <v>999</v>
      </c>
    </row>
    <row r="578" spans="1:5" ht="12.75">
      <c r="A578" s="35" t="s">
        <v>57</v>
      </c>
      <c r="E578" s="40" t="s">
        <v>5</v>
      </c>
    </row>
    <row r="579" spans="1:5" ht="12.75">
      <c r="A579" t="s">
        <v>58</v>
      </c>
      <c r="E579" s="39" t="s">
        <v>5</v>
      </c>
    </row>
    <row r="580" spans="1:16" ht="38.25">
      <c r="A580" t="s">
        <v>50</v>
      </c>
      <c s="34" t="s">
        <v>1000</v>
      </c>
      <c s="34" t="s">
        <v>1001</v>
      </c>
      <c s="35" t="s">
        <v>5</v>
      </c>
      <c s="6" t="s">
        <v>1002</v>
      </c>
      <c s="36" t="s">
        <v>134</v>
      </c>
      <c s="37">
        <v>21.563</v>
      </c>
      <c s="36">
        <v>0</v>
      </c>
      <c s="36">
        <f>ROUND(G580*H580,6)</f>
      </c>
      <c r="L580" s="38">
        <v>0</v>
      </c>
      <c s="32">
        <f>ROUND(ROUND(L580,2)*ROUND(G580,3),2)</f>
      </c>
      <c s="36" t="s">
        <v>103</v>
      </c>
      <c>
        <f>(M580*21)/100</f>
      </c>
      <c t="s">
        <v>28</v>
      </c>
    </row>
    <row r="581" spans="1:5" ht="38.25">
      <c r="A581" s="35" t="s">
        <v>56</v>
      </c>
      <c r="E581" s="39" t="s">
        <v>1003</v>
      </c>
    </row>
    <row r="582" spans="1:5" ht="12.75">
      <c r="A582" s="35" t="s">
        <v>57</v>
      </c>
      <c r="E582" s="40" t="s">
        <v>5</v>
      </c>
    </row>
    <row r="583" spans="1:5" ht="114.75">
      <c r="A583" t="s">
        <v>58</v>
      </c>
      <c r="E583" s="39" t="s">
        <v>1004</v>
      </c>
    </row>
    <row r="584" spans="1:16" ht="38.25">
      <c r="A584" t="s">
        <v>50</v>
      </c>
      <c s="34" t="s">
        <v>1005</v>
      </c>
      <c s="34" t="s">
        <v>1006</v>
      </c>
      <c s="35" t="s">
        <v>5</v>
      </c>
      <c s="6" t="s">
        <v>1007</v>
      </c>
      <c s="36" t="s">
        <v>134</v>
      </c>
      <c s="37">
        <v>21.563</v>
      </c>
      <c s="36">
        <v>0</v>
      </c>
      <c s="36">
        <f>ROUND(G584*H584,6)</f>
      </c>
      <c r="L584" s="38">
        <v>0</v>
      </c>
      <c s="32">
        <f>ROUND(ROUND(L584,2)*ROUND(G584,3),2)</f>
      </c>
      <c s="36" t="s">
        <v>103</v>
      </c>
      <c>
        <f>(M584*21)/100</f>
      </c>
      <c t="s">
        <v>28</v>
      </c>
    </row>
    <row r="585" spans="1:5" ht="38.25">
      <c r="A585" s="35" t="s">
        <v>56</v>
      </c>
      <c r="E585" s="39" t="s">
        <v>1008</v>
      </c>
    </row>
    <row r="586" spans="1:5" ht="12.75">
      <c r="A586" s="35" t="s">
        <v>57</v>
      </c>
      <c r="E586" s="40" t="s">
        <v>5</v>
      </c>
    </row>
    <row r="587" spans="1:5" ht="114.75">
      <c r="A587" t="s">
        <v>58</v>
      </c>
      <c r="E587" s="39" t="s">
        <v>1004</v>
      </c>
    </row>
    <row r="588" spans="1:13" ht="12.75">
      <c r="A588" t="s">
        <v>47</v>
      </c>
      <c r="C588" s="31" t="s">
        <v>146</v>
      </c>
      <c r="E588" s="33" t="s">
        <v>147</v>
      </c>
      <c r="J588" s="32">
        <f>0</f>
      </c>
      <c s="32">
        <f>0</f>
      </c>
      <c s="32">
        <f>0+L589+L593+L597+L601+L605+L609+L613+L617+L621+L625+L629</f>
      </c>
      <c s="32">
        <f>0+M589+M593+M597+M601+M605+M609+M613+M617+M621+M625+M629</f>
      </c>
    </row>
    <row r="589" spans="1:16" ht="25.5">
      <c r="A589" t="s">
        <v>50</v>
      </c>
      <c s="34" t="s">
        <v>1009</v>
      </c>
      <c s="34" t="s">
        <v>1010</v>
      </c>
      <c s="35" t="s">
        <v>5</v>
      </c>
      <c s="6" t="s">
        <v>1011</v>
      </c>
      <c s="36" t="s">
        <v>102</v>
      </c>
      <c s="37">
        <v>1297.487</v>
      </c>
      <c s="36">
        <v>0</v>
      </c>
      <c s="36">
        <f>ROUND(G589*H589,6)</f>
      </c>
      <c r="L589" s="38">
        <v>0</v>
      </c>
      <c s="32">
        <f>ROUND(ROUND(L589,2)*ROUND(G589,3),2)</f>
      </c>
      <c s="36" t="s">
        <v>103</v>
      </c>
      <c>
        <f>(M589*21)/100</f>
      </c>
      <c t="s">
        <v>28</v>
      </c>
    </row>
    <row r="590" spans="1:5" ht="25.5">
      <c r="A590" s="35" t="s">
        <v>56</v>
      </c>
      <c r="E590" s="39" t="s">
        <v>1011</v>
      </c>
    </row>
    <row r="591" spans="1:5" ht="12.75">
      <c r="A591" s="35" t="s">
        <v>57</v>
      </c>
      <c r="E591" s="40" t="s">
        <v>5</v>
      </c>
    </row>
    <row r="592" spans="1:5" ht="25.5">
      <c r="A592" t="s">
        <v>58</v>
      </c>
      <c r="E592" s="39" t="s">
        <v>1012</v>
      </c>
    </row>
    <row r="593" spans="1:16" ht="12.75">
      <c r="A593" t="s">
        <v>50</v>
      </c>
      <c s="34" t="s">
        <v>1013</v>
      </c>
      <c s="34" t="s">
        <v>1014</v>
      </c>
      <c s="35" t="s">
        <v>5</v>
      </c>
      <c s="6" t="s">
        <v>1015</v>
      </c>
      <c s="36" t="s">
        <v>102</v>
      </c>
      <c s="37">
        <v>403.338</v>
      </c>
      <c s="36">
        <v>0.00386</v>
      </c>
      <c s="36">
        <f>ROUND(G593*H593,6)</f>
      </c>
      <c r="L593" s="38">
        <v>0</v>
      </c>
      <c s="32">
        <f>ROUND(ROUND(L593,2)*ROUND(G593,3),2)</f>
      </c>
      <c s="36" t="s">
        <v>103</v>
      </c>
      <c>
        <f>(M593*21)/100</f>
      </c>
      <c t="s">
        <v>28</v>
      </c>
    </row>
    <row r="594" spans="1:5" ht="12.75">
      <c r="A594" s="35" t="s">
        <v>56</v>
      </c>
      <c r="E594" s="39" t="s">
        <v>1015</v>
      </c>
    </row>
    <row r="595" spans="1:5" ht="242.25">
      <c r="A595" s="35" t="s">
        <v>57</v>
      </c>
      <c r="E595" s="42" t="s">
        <v>1016</v>
      </c>
    </row>
    <row r="596" spans="1:5" ht="12.75">
      <c r="A596" t="s">
        <v>58</v>
      </c>
      <c r="E596" s="39" t="s">
        <v>5</v>
      </c>
    </row>
    <row r="597" spans="1:16" ht="12.75">
      <c r="A597" t="s">
        <v>50</v>
      </c>
      <c s="34" t="s">
        <v>1017</v>
      </c>
      <c s="34" t="s">
        <v>1018</v>
      </c>
      <c s="35" t="s">
        <v>5</v>
      </c>
      <c s="6" t="s">
        <v>1019</v>
      </c>
      <c s="36" t="s">
        <v>102</v>
      </c>
      <c s="37">
        <v>317.778</v>
      </c>
      <c s="36">
        <v>0.0021</v>
      </c>
      <c s="36">
        <f>ROUND(G597*H597,6)</f>
      </c>
      <c r="L597" s="38">
        <v>0</v>
      </c>
      <c s="32">
        <f>ROUND(ROUND(L597,2)*ROUND(G597,3),2)</f>
      </c>
      <c s="36" t="s">
        <v>103</v>
      </c>
      <c>
        <f>(M597*21)/100</f>
      </c>
      <c t="s">
        <v>28</v>
      </c>
    </row>
    <row r="598" spans="1:5" ht="12.75">
      <c r="A598" s="35" t="s">
        <v>56</v>
      </c>
      <c r="E598" s="39" t="s">
        <v>1019</v>
      </c>
    </row>
    <row r="599" spans="1:5" ht="344.25">
      <c r="A599" s="35" t="s">
        <v>57</v>
      </c>
      <c r="E599" s="42" t="s">
        <v>1020</v>
      </c>
    </row>
    <row r="600" spans="1:5" ht="12.75">
      <c r="A600" t="s">
        <v>58</v>
      </c>
      <c r="E600" s="39" t="s">
        <v>5</v>
      </c>
    </row>
    <row r="601" spans="1:16" ht="12.75">
      <c r="A601" t="s">
        <v>50</v>
      </c>
      <c s="34" t="s">
        <v>1021</v>
      </c>
      <c s="34" t="s">
        <v>1022</v>
      </c>
      <c s="35" t="s">
        <v>5</v>
      </c>
      <c s="6" t="s">
        <v>1023</v>
      </c>
      <c s="36" t="s">
        <v>102</v>
      </c>
      <c s="37">
        <v>602.321</v>
      </c>
      <c s="36">
        <v>0.0029</v>
      </c>
      <c s="36">
        <f>ROUND(G601*H601,6)</f>
      </c>
      <c r="L601" s="38">
        <v>0</v>
      </c>
      <c s="32">
        <f>ROUND(ROUND(L601,2)*ROUND(G601,3),2)</f>
      </c>
      <c s="36" t="s">
        <v>103</v>
      </c>
      <c>
        <f>(M601*21)/100</f>
      </c>
      <c t="s">
        <v>28</v>
      </c>
    </row>
    <row r="602" spans="1:5" ht="12.75">
      <c r="A602" s="35" t="s">
        <v>56</v>
      </c>
      <c r="E602" s="39" t="s">
        <v>1023</v>
      </c>
    </row>
    <row r="603" spans="1:5" ht="409.5">
      <c r="A603" s="35" t="s">
        <v>57</v>
      </c>
      <c r="E603" s="42" t="s">
        <v>1024</v>
      </c>
    </row>
    <row r="604" spans="1:5" ht="12.75">
      <c r="A604" t="s">
        <v>58</v>
      </c>
      <c r="E604" s="39" t="s">
        <v>5</v>
      </c>
    </row>
    <row r="605" spans="1:16" ht="25.5">
      <c r="A605" t="s">
        <v>50</v>
      </c>
      <c s="34" t="s">
        <v>1025</v>
      </c>
      <c s="34" t="s">
        <v>1026</v>
      </c>
      <c s="35" t="s">
        <v>5</v>
      </c>
      <c s="6" t="s">
        <v>1027</v>
      </c>
      <c s="36" t="s">
        <v>102</v>
      </c>
      <c s="37">
        <v>14.045</v>
      </c>
      <c s="36">
        <v>0</v>
      </c>
      <c s="36">
        <f>ROUND(G605*H605,6)</f>
      </c>
      <c r="L605" s="38">
        <v>0</v>
      </c>
      <c s="32">
        <f>ROUND(ROUND(L605,2)*ROUND(G605,3),2)</f>
      </c>
      <c s="36" t="s">
        <v>103</v>
      </c>
      <c>
        <f>(M605*21)/100</f>
      </c>
      <c t="s">
        <v>28</v>
      </c>
    </row>
    <row r="606" spans="1:5" ht="25.5">
      <c r="A606" s="35" t="s">
        <v>56</v>
      </c>
      <c r="E606" s="39" t="s">
        <v>1027</v>
      </c>
    </row>
    <row r="607" spans="1:5" ht="51">
      <c r="A607" s="35" t="s">
        <v>57</v>
      </c>
      <c r="E607" s="42" t="s">
        <v>1028</v>
      </c>
    </row>
    <row r="608" spans="1:5" ht="76.5">
      <c r="A608" t="s">
        <v>58</v>
      </c>
      <c r="E608" s="39" t="s">
        <v>1029</v>
      </c>
    </row>
    <row r="609" spans="1:16" ht="12.75">
      <c r="A609" t="s">
        <v>50</v>
      </c>
      <c s="34" t="s">
        <v>1030</v>
      </c>
      <c s="34" t="s">
        <v>1031</v>
      </c>
      <c s="35" t="s">
        <v>5</v>
      </c>
      <c s="6" t="s">
        <v>1032</v>
      </c>
      <c s="36" t="s">
        <v>102</v>
      </c>
      <c s="37">
        <v>14.747</v>
      </c>
      <c s="36">
        <v>0.003</v>
      </c>
      <c s="36">
        <f>ROUND(G609*H609,6)</f>
      </c>
      <c r="L609" s="38">
        <v>0</v>
      </c>
      <c s="32">
        <f>ROUND(ROUND(L609,2)*ROUND(G609,3),2)</f>
      </c>
      <c s="36" t="s">
        <v>103</v>
      </c>
      <c>
        <f>(M609*21)/100</f>
      </c>
      <c t="s">
        <v>28</v>
      </c>
    </row>
    <row r="610" spans="1:5" ht="12.75">
      <c r="A610" s="35" t="s">
        <v>56</v>
      </c>
      <c r="E610" s="39" t="s">
        <v>1032</v>
      </c>
    </row>
    <row r="611" spans="1:5" ht="12.75">
      <c r="A611" s="35" t="s">
        <v>57</v>
      </c>
      <c r="E611" s="40" t="s">
        <v>5</v>
      </c>
    </row>
    <row r="612" spans="1:5" ht="12.75">
      <c r="A612" t="s">
        <v>58</v>
      </c>
      <c r="E612" s="39" t="s">
        <v>5</v>
      </c>
    </row>
    <row r="613" spans="1:16" ht="25.5">
      <c r="A613" t="s">
        <v>50</v>
      </c>
      <c s="34" t="s">
        <v>1033</v>
      </c>
      <c s="34" t="s">
        <v>1034</v>
      </c>
      <c s="35" t="s">
        <v>5</v>
      </c>
      <c s="6" t="s">
        <v>1035</v>
      </c>
      <c s="36" t="s">
        <v>102</v>
      </c>
      <c s="37">
        <v>1009.582</v>
      </c>
      <c s="36">
        <v>0.001159</v>
      </c>
      <c s="36">
        <f>ROUND(G613*H613,6)</f>
      </c>
      <c r="L613" s="38">
        <v>0</v>
      </c>
      <c s="32">
        <f>ROUND(ROUND(L613,2)*ROUND(G613,3),2)</f>
      </c>
      <c s="36" t="s">
        <v>103</v>
      </c>
      <c>
        <f>(M613*21)/100</f>
      </c>
      <c t="s">
        <v>28</v>
      </c>
    </row>
    <row r="614" spans="1:5" ht="25.5">
      <c r="A614" s="35" t="s">
        <v>56</v>
      </c>
      <c r="E614" s="39" t="s">
        <v>1035</v>
      </c>
    </row>
    <row r="615" spans="1:5" ht="102">
      <c r="A615" s="35" t="s">
        <v>57</v>
      </c>
      <c r="E615" s="42" t="s">
        <v>1036</v>
      </c>
    </row>
    <row r="616" spans="1:5" ht="140.25">
      <c r="A616" t="s">
        <v>58</v>
      </c>
      <c r="E616" s="39" t="s">
        <v>1037</v>
      </c>
    </row>
    <row r="617" spans="1:16" ht="12.75">
      <c r="A617" t="s">
        <v>50</v>
      </c>
      <c s="34" t="s">
        <v>1038</v>
      </c>
      <c s="34" t="s">
        <v>1039</v>
      </c>
      <c s="35" t="s">
        <v>5</v>
      </c>
      <c s="6" t="s">
        <v>1040</v>
      </c>
      <c s="36" t="s">
        <v>102</v>
      </c>
      <c s="37">
        <v>161.111</v>
      </c>
      <c s="36">
        <v>0.0036</v>
      </c>
      <c s="36">
        <f>ROUND(G617*H617,6)</f>
      </c>
      <c r="L617" s="38">
        <v>0</v>
      </c>
      <c s="32">
        <f>ROUND(ROUND(L617,2)*ROUND(G617,3),2)</f>
      </c>
      <c s="36" t="s">
        <v>103</v>
      </c>
      <c>
        <f>(M617*21)/100</f>
      </c>
      <c t="s">
        <v>28</v>
      </c>
    </row>
    <row r="618" spans="1:5" ht="12.75">
      <c r="A618" s="35" t="s">
        <v>56</v>
      </c>
      <c r="E618" s="39" t="s">
        <v>1040</v>
      </c>
    </row>
    <row r="619" spans="1:5" ht="51">
      <c r="A619" s="35" t="s">
        <v>57</v>
      </c>
      <c r="E619" s="42" t="s">
        <v>1041</v>
      </c>
    </row>
    <row r="620" spans="1:5" ht="12.75">
      <c r="A620" t="s">
        <v>58</v>
      </c>
      <c r="E620" s="39" t="s">
        <v>5</v>
      </c>
    </row>
    <row r="621" spans="1:16" ht="12.75">
      <c r="A621" t="s">
        <v>50</v>
      </c>
      <c s="34" t="s">
        <v>1042</v>
      </c>
      <c s="34" t="s">
        <v>1043</v>
      </c>
      <c s="35" t="s">
        <v>5</v>
      </c>
      <c s="6" t="s">
        <v>1044</v>
      </c>
      <c s="36" t="s">
        <v>102</v>
      </c>
      <c s="37">
        <v>1737.325</v>
      </c>
      <c s="36">
        <v>0.006</v>
      </c>
      <c s="36">
        <f>ROUND(G621*H621,6)</f>
      </c>
      <c r="L621" s="38">
        <v>0</v>
      </c>
      <c s="32">
        <f>ROUND(ROUND(L621,2)*ROUND(G621,3),2)</f>
      </c>
      <c s="36" t="s">
        <v>55</v>
      </c>
      <c>
        <f>(M621*21)/100</f>
      </c>
      <c t="s">
        <v>28</v>
      </c>
    </row>
    <row r="622" spans="1:5" ht="12.75">
      <c r="A622" s="35" t="s">
        <v>56</v>
      </c>
      <c r="E622" s="39" t="s">
        <v>1044</v>
      </c>
    </row>
    <row r="623" spans="1:5" ht="12.75">
      <c r="A623" s="35" t="s">
        <v>57</v>
      </c>
      <c r="E623" s="40" t="s">
        <v>5</v>
      </c>
    </row>
    <row r="624" spans="1:5" ht="12.75">
      <c r="A624" t="s">
        <v>58</v>
      </c>
      <c r="E624" s="39" t="s">
        <v>5</v>
      </c>
    </row>
    <row r="625" spans="1:16" ht="25.5">
      <c r="A625" t="s">
        <v>50</v>
      </c>
      <c s="34" t="s">
        <v>1045</v>
      </c>
      <c s="34" t="s">
        <v>1046</v>
      </c>
      <c s="35" t="s">
        <v>5</v>
      </c>
      <c s="6" t="s">
        <v>1047</v>
      </c>
      <c s="36" t="s">
        <v>134</v>
      </c>
      <c s="37">
        <v>16.189</v>
      </c>
      <c s="36">
        <v>0</v>
      </c>
      <c s="36">
        <f>ROUND(G625*H625,6)</f>
      </c>
      <c r="L625" s="38">
        <v>0</v>
      </c>
      <c s="32">
        <f>ROUND(ROUND(L625,2)*ROUND(G625,3),2)</f>
      </c>
      <c s="36" t="s">
        <v>103</v>
      </c>
      <c>
        <f>(M625*21)/100</f>
      </c>
      <c t="s">
        <v>28</v>
      </c>
    </row>
    <row r="626" spans="1:5" ht="25.5">
      <c r="A626" s="35" t="s">
        <v>56</v>
      </c>
      <c r="E626" s="39" t="s">
        <v>1047</v>
      </c>
    </row>
    <row r="627" spans="1:5" ht="12.75">
      <c r="A627" s="35" t="s">
        <v>57</v>
      </c>
      <c r="E627" s="40" t="s">
        <v>5</v>
      </c>
    </row>
    <row r="628" spans="1:5" ht="114.75">
      <c r="A628" t="s">
        <v>58</v>
      </c>
      <c r="E628" s="39" t="s">
        <v>1048</v>
      </c>
    </row>
    <row r="629" spans="1:16" ht="38.25">
      <c r="A629" t="s">
        <v>50</v>
      </c>
      <c s="34" t="s">
        <v>1049</v>
      </c>
      <c s="34" t="s">
        <v>1050</v>
      </c>
      <c s="35" t="s">
        <v>5</v>
      </c>
      <c s="6" t="s">
        <v>1051</v>
      </c>
      <c s="36" t="s">
        <v>134</v>
      </c>
      <c s="37">
        <v>16.189</v>
      </c>
      <c s="36">
        <v>0</v>
      </c>
      <c s="36">
        <f>ROUND(G629*H629,6)</f>
      </c>
      <c r="L629" s="38">
        <v>0</v>
      </c>
      <c s="32">
        <f>ROUND(ROUND(L629,2)*ROUND(G629,3),2)</f>
      </c>
      <c s="36" t="s">
        <v>103</v>
      </c>
      <c>
        <f>(M629*21)/100</f>
      </c>
      <c t="s">
        <v>28</v>
      </c>
    </row>
    <row r="630" spans="1:5" ht="38.25">
      <c r="A630" s="35" t="s">
        <v>56</v>
      </c>
      <c r="E630" s="39" t="s">
        <v>1052</v>
      </c>
    </row>
    <row r="631" spans="1:5" ht="12.75">
      <c r="A631" s="35" t="s">
        <v>57</v>
      </c>
      <c r="E631" s="40" t="s">
        <v>5</v>
      </c>
    </row>
    <row r="632" spans="1:5" ht="114.75">
      <c r="A632" t="s">
        <v>58</v>
      </c>
      <c r="E632" s="39" t="s">
        <v>1048</v>
      </c>
    </row>
    <row r="633" spans="1:13" ht="12.75">
      <c r="A633" t="s">
        <v>47</v>
      </c>
      <c r="C633" s="31" t="s">
        <v>183</v>
      </c>
      <c r="E633" s="33" t="s">
        <v>184</v>
      </c>
      <c r="J633" s="32">
        <f>0</f>
      </c>
      <c s="32">
        <f>0</f>
      </c>
      <c s="32">
        <f>0+L634+L638+L642+L646+L650+L654+L658+L662+L666+L670+L674+L678+L682+L686+L690+L694+L698+L702+L706+L710+L714</f>
      </c>
      <c s="32">
        <f>0+M634+M638+M642+M646+M650+M654+M658+M662+M666+M670+M674+M678+M682+M686+M690+M694+M698+M702+M706+M710+M714</f>
      </c>
    </row>
    <row r="634" spans="1:16" ht="25.5">
      <c r="A634" t="s">
        <v>50</v>
      </c>
      <c s="34" t="s">
        <v>1053</v>
      </c>
      <c s="34" t="s">
        <v>1054</v>
      </c>
      <c s="35" t="s">
        <v>5</v>
      </c>
      <c s="6" t="s">
        <v>1055</v>
      </c>
      <c s="36" t="s">
        <v>102</v>
      </c>
      <c s="37">
        <v>109.688</v>
      </c>
      <c s="36">
        <v>0.061417</v>
      </c>
      <c s="36">
        <f>ROUND(G634*H634,6)</f>
      </c>
      <c r="L634" s="38">
        <v>0</v>
      </c>
      <c s="32">
        <f>ROUND(ROUND(L634,2)*ROUND(G634,3),2)</f>
      </c>
      <c s="36" t="s">
        <v>103</v>
      </c>
      <c>
        <f>(M634*21)/100</f>
      </c>
      <c t="s">
        <v>28</v>
      </c>
    </row>
    <row r="635" spans="1:5" ht="38.25">
      <c r="A635" s="35" t="s">
        <v>56</v>
      </c>
      <c r="E635" s="39" t="s">
        <v>1056</v>
      </c>
    </row>
    <row r="636" spans="1:5" ht="89.25">
      <c r="A636" s="35" t="s">
        <v>57</v>
      </c>
      <c r="E636" s="42" t="s">
        <v>1057</v>
      </c>
    </row>
    <row r="637" spans="1:5" ht="140.25">
      <c r="A637" t="s">
        <v>58</v>
      </c>
      <c r="E637" s="39" t="s">
        <v>1058</v>
      </c>
    </row>
    <row r="638" spans="1:16" ht="25.5">
      <c r="A638" t="s">
        <v>50</v>
      </c>
      <c s="34" t="s">
        <v>1059</v>
      </c>
      <c s="34" t="s">
        <v>1060</v>
      </c>
      <c s="35" t="s">
        <v>5</v>
      </c>
      <c s="6" t="s">
        <v>1061</v>
      </c>
      <c s="36" t="s">
        <v>102</v>
      </c>
      <c s="37">
        <v>109.688</v>
      </c>
      <c s="36">
        <v>0</v>
      </c>
      <c s="36">
        <f>ROUND(G638*H638,6)</f>
      </c>
      <c r="L638" s="38">
        <v>0</v>
      </c>
      <c s="32">
        <f>ROUND(ROUND(L638,2)*ROUND(G638,3),2)</f>
      </c>
      <c s="36" t="s">
        <v>103</v>
      </c>
      <c>
        <f>(M638*21)/100</f>
      </c>
      <c t="s">
        <v>28</v>
      </c>
    </row>
    <row r="639" spans="1:5" ht="25.5">
      <c r="A639" s="35" t="s">
        <v>56</v>
      </c>
      <c r="E639" s="39" t="s">
        <v>1061</v>
      </c>
    </row>
    <row r="640" spans="1:5" ht="12.75">
      <c r="A640" s="35" t="s">
        <v>57</v>
      </c>
      <c r="E640" s="40" t="s">
        <v>5</v>
      </c>
    </row>
    <row r="641" spans="1:5" ht="140.25">
      <c r="A641" t="s">
        <v>58</v>
      </c>
      <c r="E641" s="39" t="s">
        <v>1058</v>
      </c>
    </row>
    <row r="642" spans="1:16" ht="12.75">
      <c r="A642" t="s">
        <v>50</v>
      </c>
      <c s="34" t="s">
        <v>1062</v>
      </c>
      <c s="34" t="s">
        <v>1063</v>
      </c>
      <c s="35" t="s">
        <v>5</v>
      </c>
      <c s="6" t="s">
        <v>1064</v>
      </c>
      <c s="36" t="s">
        <v>102</v>
      </c>
      <c s="37">
        <v>111.882</v>
      </c>
      <c s="36">
        <v>0.00064</v>
      </c>
      <c s="36">
        <f>ROUND(G642*H642,6)</f>
      </c>
      <c r="L642" s="38">
        <v>0</v>
      </c>
      <c s="32">
        <f>ROUND(ROUND(L642,2)*ROUND(G642,3),2)</f>
      </c>
      <c s="36" t="s">
        <v>103</v>
      </c>
      <c>
        <f>(M642*21)/100</f>
      </c>
      <c t="s">
        <v>28</v>
      </c>
    </row>
    <row r="643" spans="1:5" ht="12.75">
      <c r="A643" s="35" t="s">
        <v>56</v>
      </c>
      <c r="E643" s="39" t="s">
        <v>1064</v>
      </c>
    </row>
    <row r="644" spans="1:5" ht="12.75">
      <c r="A644" s="35" t="s">
        <v>57</v>
      </c>
      <c r="E644" s="40" t="s">
        <v>5</v>
      </c>
    </row>
    <row r="645" spans="1:5" ht="12.75">
      <c r="A645" t="s">
        <v>58</v>
      </c>
      <c r="E645" s="39" t="s">
        <v>5</v>
      </c>
    </row>
    <row r="646" spans="1:16" ht="25.5">
      <c r="A646" t="s">
        <v>50</v>
      </c>
      <c s="34" t="s">
        <v>1065</v>
      </c>
      <c s="34" t="s">
        <v>1066</v>
      </c>
      <c s="35" t="s">
        <v>5</v>
      </c>
      <c s="6" t="s">
        <v>1067</v>
      </c>
      <c s="36" t="s">
        <v>102</v>
      </c>
      <c s="37">
        <v>109.688</v>
      </c>
      <c s="36">
        <v>0.0032</v>
      </c>
      <c s="36">
        <f>ROUND(G646*H646,6)</f>
      </c>
      <c r="L646" s="38">
        <v>0</v>
      </c>
      <c s="32">
        <f>ROUND(ROUND(L646,2)*ROUND(G646,3),2)</f>
      </c>
      <c s="36" t="s">
        <v>103</v>
      </c>
      <c>
        <f>(M646*21)/100</f>
      </c>
      <c t="s">
        <v>28</v>
      </c>
    </row>
    <row r="647" spans="1:5" ht="25.5">
      <c r="A647" s="35" t="s">
        <v>56</v>
      </c>
      <c r="E647" s="39" t="s">
        <v>1067</v>
      </c>
    </row>
    <row r="648" spans="1:5" ht="12.75">
      <c r="A648" s="35" t="s">
        <v>57</v>
      </c>
      <c r="E648" s="40" t="s">
        <v>5</v>
      </c>
    </row>
    <row r="649" spans="1:5" ht="140.25">
      <c r="A649" t="s">
        <v>58</v>
      </c>
      <c r="E649" s="39" t="s">
        <v>1058</v>
      </c>
    </row>
    <row r="650" spans="1:16" ht="25.5">
      <c r="A650" t="s">
        <v>50</v>
      </c>
      <c s="34" t="s">
        <v>1068</v>
      </c>
      <c s="34" t="s">
        <v>1069</v>
      </c>
      <c s="35" t="s">
        <v>5</v>
      </c>
      <c s="6" t="s">
        <v>1070</v>
      </c>
      <c s="36" t="s">
        <v>207</v>
      </c>
      <c s="37">
        <v>15</v>
      </c>
      <c s="36">
        <v>0.00064</v>
      </c>
      <c s="36">
        <f>ROUND(G650*H650,6)</f>
      </c>
      <c r="L650" s="38">
        <v>0</v>
      </c>
      <c s="32">
        <f>ROUND(ROUND(L650,2)*ROUND(G650,3),2)</f>
      </c>
      <c s="36" t="s">
        <v>103</v>
      </c>
      <c>
        <f>(M650*21)/100</f>
      </c>
      <c t="s">
        <v>28</v>
      </c>
    </row>
    <row r="651" spans="1:5" ht="25.5">
      <c r="A651" s="35" t="s">
        <v>56</v>
      </c>
      <c r="E651" s="39" t="s">
        <v>1070</v>
      </c>
    </row>
    <row r="652" spans="1:5" ht="38.25">
      <c r="A652" s="35" t="s">
        <v>57</v>
      </c>
      <c r="E652" s="42" t="s">
        <v>1071</v>
      </c>
    </row>
    <row r="653" spans="1:5" ht="114.75">
      <c r="A653" t="s">
        <v>58</v>
      </c>
      <c r="E653" s="39" t="s">
        <v>1072</v>
      </c>
    </row>
    <row r="654" spans="1:16" ht="12.75">
      <c r="A654" t="s">
        <v>50</v>
      </c>
      <c s="34" t="s">
        <v>1073</v>
      </c>
      <c s="34" t="s">
        <v>1074</v>
      </c>
      <c s="35" t="s">
        <v>5</v>
      </c>
      <c s="6" t="s">
        <v>1075</v>
      </c>
      <c s="36" t="s">
        <v>207</v>
      </c>
      <c s="37">
        <v>15</v>
      </c>
      <c s="36">
        <v>0.0102</v>
      </c>
      <c s="36">
        <f>ROUND(G654*H654,6)</f>
      </c>
      <c r="L654" s="38">
        <v>0</v>
      </c>
      <c s="32">
        <f>ROUND(ROUND(L654,2)*ROUND(G654,3),2)</f>
      </c>
      <c s="36" t="s">
        <v>103</v>
      </c>
      <c>
        <f>(M654*21)/100</f>
      </c>
      <c t="s">
        <v>28</v>
      </c>
    </row>
    <row r="655" spans="1:5" ht="12.75">
      <c r="A655" s="35" t="s">
        <v>56</v>
      </c>
      <c r="E655" s="39" t="s">
        <v>1075</v>
      </c>
    </row>
    <row r="656" spans="1:5" ht="12.75">
      <c r="A656" s="35" t="s">
        <v>57</v>
      </c>
      <c r="E656" s="40" t="s">
        <v>5</v>
      </c>
    </row>
    <row r="657" spans="1:5" ht="12.75">
      <c r="A657" t="s">
        <v>58</v>
      </c>
      <c r="E657" s="39" t="s">
        <v>5</v>
      </c>
    </row>
    <row r="658" spans="1:16" ht="38.25">
      <c r="A658" t="s">
        <v>50</v>
      </c>
      <c s="34" t="s">
        <v>1076</v>
      </c>
      <c s="34" t="s">
        <v>1077</v>
      </c>
      <c s="35" t="s">
        <v>5</v>
      </c>
      <c s="6" t="s">
        <v>1078</v>
      </c>
      <c s="36" t="s">
        <v>102</v>
      </c>
      <c s="37">
        <v>7.416</v>
      </c>
      <c s="36">
        <v>0.048136</v>
      </c>
      <c s="36">
        <f>ROUND(G658*H658,6)</f>
      </c>
      <c r="L658" s="38">
        <v>0</v>
      </c>
      <c s="32">
        <f>ROUND(ROUND(L658,2)*ROUND(G658,3),2)</f>
      </c>
      <c s="36" t="s">
        <v>55</v>
      </c>
      <c>
        <f>(M658*21)/100</f>
      </c>
      <c t="s">
        <v>28</v>
      </c>
    </row>
    <row r="659" spans="1:5" ht="51">
      <c r="A659" s="35" t="s">
        <v>56</v>
      </c>
      <c r="E659" s="39" t="s">
        <v>1079</v>
      </c>
    </row>
    <row r="660" spans="1:5" ht="63.75">
      <c r="A660" s="35" t="s">
        <v>57</v>
      </c>
      <c r="E660" s="42" t="s">
        <v>1080</v>
      </c>
    </row>
    <row r="661" spans="1:5" ht="140.25">
      <c r="A661" t="s">
        <v>58</v>
      </c>
      <c r="E661" s="39" t="s">
        <v>1081</v>
      </c>
    </row>
    <row r="662" spans="1:16" ht="38.25">
      <c r="A662" t="s">
        <v>50</v>
      </c>
      <c s="34" t="s">
        <v>1082</v>
      </c>
      <c s="34" t="s">
        <v>1083</v>
      </c>
      <c s="35" t="s">
        <v>5</v>
      </c>
      <c s="6" t="s">
        <v>1084</v>
      </c>
      <c s="36" t="s">
        <v>102</v>
      </c>
      <c s="37">
        <v>40.955</v>
      </c>
      <c s="36">
        <v>0.03119</v>
      </c>
      <c s="36">
        <f>ROUND(G662*H662,6)</f>
      </c>
      <c r="L662" s="38">
        <v>0</v>
      </c>
      <c s="32">
        <f>ROUND(ROUND(L662,2)*ROUND(G662,3),2)</f>
      </c>
      <c s="36" t="s">
        <v>55</v>
      </c>
      <c>
        <f>(M662*21)/100</f>
      </c>
      <c t="s">
        <v>28</v>
      </c>
    </row>
    <row r="663" spans="1:5" ht="38.25">
      <c r="A663" s="35" t="s">
        <v>56</v>
      </c>
      <c r="E663" s="39" t="s">
        <v>1085</v>
      </c>
    </row>
    <row r="664" spans="1:5" ht="114.75">
      <c r="A664" s="35" t="s">
        <v>57</v>
      </c>
      <c r="E664" s="42" t="s">
        <v>1086</v>
      </c>
    </row>
    <row r="665" spans="1:5" ht="140.25">
      <c r="A665" t="s">
        <v>58</v>
      </c>
      <c r="E665" s="39" t="s">
        <v>1087</v>
      </c>
    </row>
    <row r="666" spans="1:16" ht="25.5">
      <c r="A666" t="s">
        <v>50</v>
      </c>
      <c s="34" t="s">
        <v>1088</v>
      </c>
      <c s="34" t="s">
        <v>1089</v>
      </c>
      <c s="35" t="s">
        <v>5</v>
      </c>
      <c s="6" t="s">
        <v>1090</v>
      </c>
      <c s="36" t="s">
        <v>238</v>
      </c>
      <c s="37">
        <v>18.305</v>
      </c>
      <c s="36">
        <v>0.006626</v>
      </c>
      <c s="36">
        <f>ROUND(G666*H666,6)</f>
      </c>
      <c r="L666" s="38">
        <v>0</v>
      </c>
      <c s="32">
        <f>ROUND(ROUND(L666,2)*ROUND(G666,3),2)</f>
      </c>
      <c s="36" t="s">
        <v>103</v>
      </c>
      <c>
        <f>(M666*21)/100</f>
      </c>
      <c t="s">
        <v>28</v>
      </c>
    </row>
    <row r="667" spans="1:5" ht="25.5">
      <c r="A667" s="35" t="s">
        <v>56</v>
      </c>
      <c r="E667" s="39" t="s">
        <v>1090</v>
      </c>
    </row>
    <row r="668" spans="1:5" ht="63.75">
      <c r="A668" s="35" t="s">
        <v>57</v>
      </c>
      <c r="E668" s="42" t="s">
        <v>1091</v>
      </c>
    </row>
    <row r="669" spans="1:5" ht="178.5">
      <c r="A669" t="s">
        <v>58</v>
      </c>
      <c r="E669" s="39" t="s">
        <v>1092</v>
      </c>
    </row>
    <row r="670" spans="1:16" ht="25.5">
      <c r="A670" t="s">
        <v>50</v>
      </c>
      <c s="34" t="s">
        <v>1093</v>
      </c>
      <c s="34" t="s">
        <v>1094</v>
      </c>
      <c s="35" t="s">
        <v>5</v>
      </c>
      <c s="6" t="s">
        <v>1095</v>
      </c>
      <c s="36" t="s">
        <v>102</v>
      </c>
      <c s="37">
        <v>136.377</v>
      </c>
      <c s="36">
        <v>0</v>
      </c>
      <c s="36">
        <f>ROUND(G670*H670,6)</f>
      </c>
      <c r="L670" s="38">
        <v>0</v>
      </c>
      <c s="32">
        <f>ROUND(ROUND(L670,2)*ROUND(G670,3),2)</f>
      </c>
      <c s="36" t="s">
        <v>103</v>
      </c>
      <c>
        <f>(M670*21)/100</f>
      </c>
      <c t="s">
        <v>28</v>
      </c>
    </row>
    <row r="671" spans="1:5" ht="25.5">
      <c r="A671" s="35" t="s">
        <v>56</v>
      </c>
      <c r="E671" s="39" t="s">
        <v>1095</v>
      </c>
    </row>
    <row r="672" spans="1:5" ht="153">
      <c r="A672" s="35" t="s">
        <v>57</v>
      </c>
      <c r="E672" s="42" t="s">
        <v>1096</v>
      </c>
    </row>
    <row r="673" spans="1:5" ht="178.5">
      <c r="A673" t="s">
        <v>58</v>
      </c>
      <c r="E673" s="39" t="s">
        <v>1092</v>
      </c>
    </row>
    <row r="674" spans="1:16" ht="12.75">
      <c r="A674" t="s">
        <v>50</v>
      </c>
      <c s="34" t="s">
        <v>1097</v>
      </c>
      <c s="34" t="s">
        <v>1098</v>
      </c>
      <c s="35" t="s">
        <v>5</v>
      </c>
      <c s="6" t="s">
        <v>1099</v>
      </c>
      <c s="36" t="s">
        <v>102</v>
      </c>
      <c s="37">
        <v>139.105</v>
      </c>
      <c s="36">
        <v>0.003</v>
      </c>
      <c s="36">
        <f>ROUND(G674*H674,6)</f>
      </c>
      <c r="L674" s="38">
        <v>0</v>
      </c>
      <c s="32">
        <f>ROUND(ROUND(L674,2)*ROUND(G674,3),2)</f>
      </c>
      <c s="36" t="s">
        <v>103</v>
      </c>
      <c>
        <f>(M674*21)/100</f>
      </c>
      <c t="s">
        <v>28</v>
      </c>
    </row>
    <row r="675" spans="1:5" ht="12.75">
      <c r="A675" s="35" t="s">
        <v>56</v>
      </c>
      <c r="E675" s="39" t="s">
        <v>1099</v>
      </c>
    </row>
    <row r="676" spans="1:5" ht="12.75">
      <c r="A676" s="35" t="s">
        <v>57</v>
      </c>
      <c r="E676" s="40" t="s">
        <v>5</v>
      </c>
    </row>
    <row r="677" spans="1:5" ht="12.75">
      <c r="A677" t="s">
        <v>58</v>
      </c>
      <c r="E677" s="39" t="s">
        <v>5</v>
      </c>
    </row>
    <row r="678" spans="1:16" ht="25.5">
      <c r="A678" t="s">
        <v>50</v>
      </c>
      <c s="34" t="s">
        <v>1100</v>
      </c>
      <c s="34" t="s">
        <v>1101</v>
      </c>
      <c s="35" t="s">
        <v>5</v>
      </c>
      <c s="6" t="s">
        <v>1102</v>
      </c>
      <c s="36" t="s">
        <v>102</v>
      </c>
      <c s="37">
        <v>177.332</v>
      </c>
      <c s="36">
        <v>0.0016</v>
      </c>
      <c s="36">
        <f>ROUND(G678*H678,6)</f>
      </c>
      <c r="L678" s="38">
        <v>0</v>
      </c>
      <c s="32">
        <f>ROUND(ROUND(L678,2)*ROUND(G678,3),2)</f>
      </c>
      <c s="36" t="s">
        <v>103</v>
      </c>
      <c>
        <f>(M678*21)/100</f>
      </c>
      <c t="s">
        <v>28</v>
      </c>
    </row>
    <row r="679" spans="1:5" ht="25.5">
      <c r="A679" s="35" t="s">
        <v>56</v>
      </c>
      <c r="E679" s="39" t="s">
        <v>1102</v>
      </c>
    </row>
    <row r="680" spans="1:5" ht="12.75">
      <c r="A680" s="35" t="s">
        <v>57</v>
      </c>
      <c r="E680" s="40" t="s">
        <v>5</v>
      </c>
    </row>
    <row r="681" spans="1:5" ht="178.5">
      <c r="A681" t="s">
        <v>58</v>
      </c>
      <c r="E681" s="39" t="s">
        <v>1092</v>
      </c>
    </row>
    <row r="682" spans="1:16" ht="38.25">
      <c r="A682" t="s">
        <v>50</v>
      </c>
      <c s="34" t="s">
        <v>1103</v>
      </c>
      <c s="34" t="s">
        <v>1104</v>
      </c>
      <c s="35" t="s">
        <v>5</v>
      </c>
      <c s="6" t="s">
        <v>1105</v>
      </c>
      <c s="36" t="s">
        <v>102</v>
      </c>
      <c s="37">
        <v>88.593</v>
      </c>
      <c s="36">
        <v>0.024679</v>
      </c>
      <c s="36">
        <f>ROUND(G682*H682,6)</f>
      </c>
      <c r="L682" s="38">
        <v>0</v>
      </c>
      <c s="32">
        <f>ROUND(ROUND(L682,2)*ROUND(G682,3),2)</f>
      </c>
      <c s="36" t="s">
        <v>55</v>
      </c>
      <c>
        <f>(M682*21)/100</f>
      </c>
      <c t="s">
        <v>28</v>
      </c>
    </row>
    <row r="683" spans="1:5" ht="38.25">
      <c r="A683" s="35" t="s">
        <v>56</v>
      </c>
      <c r="E683" s="39" t="s">
        <v>1106</v>
      </c>
    </row>
    <row r="684" spans="1:5" ht="242.25">
      <c r="A684" s="35" t="s">
        <v>57</v>
      </c>
      <c r="E684" s="42" t="s">
        <v>1107</v>
      </c>
    </row>
    <row r="685" spans="1:5" ht="165.75">
      <c r="A685" t="s">
        <v>58</v>
      </c>
      <c r="E685" s="39" t="s">
        <v>1108</v>
      </c>
    </row>
    <row r="686" spans="1:16" ht="38.25">
      <c r="A686" t="s">
        <v>50</v>
      </c>
      <c s="34" t="s">
        <v>1109</v>
      </c>
      <c s="34" t="s">
        <v>1110</v>
      </c>
      <c s="35" t="s">
        <v>5</v>
      </c>
      <c s="6" t="s">
        <v>1111</v>
      </c>
      <c s="36" t="s">
        <v>102</v>
      </c>
      <c s="37">
        <v>62.441</v>
      </c>
      <c s="36">
        <v>0.012201</v>
      </c>
      <c s="36">
        <f>ROUND(G686*H686,6)</f>
      </c>
      <c r="L686" s="38">
        <v>0</v>
      </c>
      <c s="32">
        <f>ROUND(ROUND(L686,2)*ROUND(G686,3),2)</f>
      </c>
      <c s="36" t="s">
        <v>103</v>
      </c>
      <c>
        <f>(M686*21)/100</f>
      </c>
      <c t="s">
        <v>28</v>
      </c>
    </row>
    <row r="687" spans="1:5" ht="38.25">
      <c r="A687" s="35" t="s">
        <v>56</v>
      </c>
      <c r="E687" s="39" t="s">
        <v>1112</v>
      </c>
    </row>
    <row r="688" spans="1:5" ht="114.75">
      <c r="A688" s="35" t="s">
        <v>57</v>
      </c>
      <c r="E688" s="42" t="s">
        <v>1113</v>
      </c>
    </row>
    <row r="689" spans="1:5" ht="178.5">
      <c r="A689" t="s">
        <v>58</v>
      </c>
      <c r="E689" s="39" t="s">
        <v>1092</v>
      </c>
    </row>
    <row r="690" spans="1:16" ht="38.25">
      <c r="A690" t="s">
        <v>50</v>
      </c>
      <c s="34" t="s">
        <v>1114</v>
      </c>
      <c s="34" t="s">
        <v>1115</v>
      </c>
      <c s="35" t="s">
        <v>5</v>
      </c>
      <c s="6" t="s">
        <v>1116</v>
      </c>
      <c s="36" t="s">
        <v>102</v>
      </c>
      <c s="37">
        <v>35.081</v>
      </c>
      <c s="36">
        <v>0.012589</v>
      </c>
      <c s="36">
        <f>ROUND(G690*H690,6)</f>
      </c>
      <c r="L690" s="38">
        <v>0</v>
      </c>
      <c s="32">
        <f>ROUND(ROUND(L690,2)*ROUND(G690,3),2)</f>
      </c>
      <c s="36" t="s">
        <v>103</v>
      </c>
      <c>
        <f>(M690*21)/100</f>
      </c>
      <c t="s">
        <v>28</v>
      </c>
    </row>
    <row r="691" spans="1:5" ht="38.25">
      <c r="A691" s="35" t="s">
        <v>56</v>
      </c>
      <c r="E691" s="39" t="s">
        <v>1117</v>
      </c>
    </row>
    <row r="692" spans="1:5" ht="153">
      <c r="A692" s="35" t="s">
        <v>57</v>
      </c>
      <c r="E692" s="42" t="s">
        <v>1118</v>
      </c>
    </row>
    <row r="693" spans="1:5" ht="178.5">
      <c r="A693" t="s">
        <v>58</v>
      </c>
      <c r="E693" s="39" t="s">
        <v>1092</v>
      </c>
    </row>
    <row r="694" spans="1:16" ht="38.25">
      <c r="A694" t="s">
        <v>50</v>
      </c>
      <c s="34" t="s">
        <v>1119</v>
      </c>
      <c s="34" t="s">
        <v>1120</v>
      </c>
      <c s="35" t="s">
        <v>5</v>
      </c>
      <c s="6" t="s">
        <v>1121</v>
      </c>
      <c s="36" t="s">
        <v>102</v>
      </c>
      <c s="37">
        <v>136.377</v>
      </c>
      <c s="36">
        <v>0.03119</v>
      </c>
      <c s="36">
        <f>ROUND(G694*H694,6)</f>
      </c>
      <c r="L694" s="38">
        <v>0</v>
      </c>
      <c s="32">
        <f>ROUND(ROUND(L694,2)*ROUND(G694,3),2)</f>
      </c>
      <c s="36" t="s">
        <v>55</v>
      </c>
      <c>
        <f>(M694*21)/100</f>
      </c>
      <c t="s">
        <v>28</v>
      </c>
    </row>
    <row r="695" spans="1:5" ht="38.25">
      <c r="A695" s="35" t="s">
        <v>56</v>
      </c>
      <c r="E695" s="39" t="s">
        <v>1122</v>
      </c>
    </row>
    <row r="696" spans="1:5" ht="153">
      <c r="A696" s="35" t="s">
        <v>57</v>
      </c>
      <c r="E696" s="42" t="s">
        <v>1096</v>
      </c>
    </row>
    <row r="697" spans="1:5" ht="140.25">
      <c r="A697" t="s">
        <v>58</v>
      </c>
      <c r="E697" s="39" t="s">
        <v>1087</v>
      </c>
    </row>
    <row r="698" spans="1:16" ht="12.75">
      <c r="A698" t="s">
        <v>50</v>
      </c>
      <c s="34" t="s">
        <v>1123</v>
      </c>
      <c s="34" t="s">
        <v>1124</v>
      </c>
      <c s="35" t="s">
        <v>5</v>
      </c>
      <c s="6" t="s">
        <v>1125</v>
      </c>
      <c s="36" t="s">
        <v>102</v>
      </c>
      <c s="37">
        <v>30.025</v>
      </c>
      <c s="36">
        <v>0.015746</v>
      </c>
      <c s="36">
        <f>ROUND(G698*H698,6)</f>
      </c>
      <c r="L698" s="38">
        <v>0</v>
      </c>
      <c s="32">
        <f>ROUND(ROUND(L698,2)*ROUND(G698,3),2)</f>
      </c>
      <c s="36" t="s">
        <v>55</v>
      </c>
      <c>
        <f>(M698*21)/100</f>
      </c>
      <c t="s">
        <v>28</v>
      </c>
    </row>
    <row r="699" spans="1:5" ht="12.75">
      <c r="A699" s="35" t="s">
        <v>56</v>
      </c>
      <c r="E699" s="39" t="s">
        <v>1125</v>
      </c>
    </row>
    <row r="700" spans="1:5" ht="51">
      <c r="A700" s="35" t="s">
        <v>57</v>
      </c>
      <c r="E700" s="42" t="s">
        <v>1126</v>
      </c>
    </row>
    <row r="701" spans="1:5" ht="63.75">
      <c r="A701" t="s">
        <v>58</v>
      </c>
      <c r="E701" s="39" t="s">
        <v>1127</v>
      </c>
    </row>
    <row r="702" spans="1:16" ht="25.5">
      <c r="A702" t="s">
        <v>50</v>
      </c>
      <c s="34" t="s">
        <v>1128</v>
      </c>
      <c s="34" t="s">
        <v>1129</v>
      </c>
      <c s="35" t="s">
        <v>5</v>
      </c>
      <c s="6" t="s">
        <v>1130</v>
      </c>
      <c s="36" t="s">
        <v>207</v>
      </c>
      <c s="37">
        <v>8</v>
      </c>
      <c s="36">
        <v>0.02358</v>
      </c>
      <c s="36">
        <f>ROUND(G702*H702,6)</f>
      </c>
      <c r="L702" s="38">
        <v>0</v>
      </c>
      <c s="32">
        <f>ROUND(ROUND(L702,2)*ROUND(G702,3),2)</f>
      </c>
      <c s="36" t="s">
        <v>55</v>
      </c>
      <c>
        <f>(M702*21)/100</f>
      </c>
      <c t="s">
        <v>28</v>
      </c>
    </row>
    <row r="703" spans="1:5" ht="38.25">
      <c r="A703" s="35" t="s">
        <v>56</v>
      </c>
      <c r="E703" s="39" t="s">
        <v>1131</v>
      </c>
    </row>
    <row r="704" spans="1:5" ht="51">
      <c r="A704" s="35" t="s">
        <v>57</v>
      </c>
      <c r="E704" s="42" t="s">
        <v>1132</v>
      </c>
    </row>
    <row r="705" spans="1:5" ht="63.75">
      <c r="A705" t="s">
        <v>58</v>
      </c>
      <c r="E705" s="39" t="s">
        <v>1127</v>
      </c>
    </row>
    <row r="706" spans="1:16" ht="25.5">
      <c r="A706" t="s">
        <v>50</v>
      </c>
      <c s="34" t="s">
        <v>1133</v>
      </c>
      <c s="34" t="s">
        <v>1134</v>
      </c>
      <c s="35" t="s">
        <v>5</v>
      </c>
      <c s="6" t="s">
        <v>1135</v>
      </c>
      <c s="36" t="s">
        <v>102</v>
      </c>
      <c s="37">
        <v>4.2</v>
      </c>
      <c s="36">
        <v>0.01479</v>
      </c>
      <c s="36">
        <f>ROUND(G706*H706,6)</f>
      </c>
      <c r="L706" s="38">
        <v>0</v>
      </c>
      <c s="32">
        <f>ROUND(ROUND(L706,2)*ROUND(G706,3),2)</f>
      </c>
      <c s="36" t="s">
        <v>55</v>
      </c>
      <c>
        <f>(M706*21)/100</f>
      </c>
      <c t="s">
        <v>28</v>
      </c>
    </row>
    <row r="707" spans="1:5" ht="25.5">
      <c r="A707" s="35" t="s">
        <v>56</v>
      </c>
      <c r="E707" s="39" t="s">
        <v>1135</v>
      </c>
    </row>
    <row r="708" spans="1:5" ht="38.25">
      <c r="A708" s="35" t="s">
        <v>57</v>
      </c>
      <c r="E708" s="42" t="s">
        <v>1136</v>
      </c>
    </row>
    <row r="709" spans="1:5" ht="63.75">
      <c r="A709" t="s">
        <v>58</v>
      </c>
      <c r="E709" s="39" t="s">
        <v>1127</v>
      </c>
    </row>
    <row r="710" spans="1:16" ht="38.25">
      <c r="A710" t="s">
        <v>50</v>
      </c>
      <c s="34" t="s">
        <v>1137</v>
      </c>
      <c s="34" t="s">
        <v>1138</v>
      </c>
      <c s="35" t="s">
        <v>5</v>
      </c>
      <c s="6" t="s">
        <v>1139</v>
      </c>
      <c s="36" t="s">
        <v>134</v>
      </c>
      <c s="37">
        <v>18.146</v>
      </c>
      <c s="36">
        <v>0</v>
      </c>
      <c s="36">
        <f>ROUND(G710*H710,6)</f>
      </c>
      <c r="L710" s="38">
        <v>0</v>
      </c>
      <c s="32">
        <f>ROUND(ROUND(L710,2)*ROUND(G710,3),2)</f>
      </c>
      <c s="36" t="s">
        <v>103</v>
      </c>
      <c>
        <f>(M710*21)/100</f>
      </c>
      <c t="s">
        <v>28</v>
      </c>
    </row>
    <row r="711" spans="1:5" ht="38.25">
      <c r="A711" s="35" t="s">
        <v>56</v>
      </c>
      <c r="E711" s="39" t="s">
        <v>1140</v>
      </c>
    </row>
    <row r="712" spans="1:5" ht="12.75">
      <c r="A712" s="35" t="s">
        <v>57</v>
      </c>
      <c r="E712" s="40" t="s">
        <v>5</v>
      </c>
    </row>
    <row r="713" spans="1:5" ht="127.5">
      <c r="A713" t="s">
        <v>58</v>
      </c>
      <c r="E713" s="39" t="s">
        <v>1141</v>
      </c>
    </row>
    <row r="714" spans="1:16" ht="38.25">
      <c r="A714" t="s">
        <v>50</v>
      </c>
      <c s="34" t="s">
        <v>1142</v>
      </c>
      <c s="34" t="s">
        <v>1143</v>
      </c>
      <c s="35" t="s">
        <v>5</v>
      </c>
      <c s="6" t="s">
        <v>1144</v>
      </c>
      <c s="36" t="s">
        <v>134</v>
      </c>
      <c s="37">
        <v>18.146</v>
      </c>
      <c s="36">
        <v>0</v>
      </c>
      <c s="36">
        <f>ROUND(G714*H714,6)</f>
      </c>
      <c r="L714" s="38">
        <v>0</v>
      </c>
      <c s="32">
        <f>ROUND(ROUND(L714,2)*ROUND(G714,3),2)</f>
      </c>
      <c s="36" t="s">
        <v>103</v>
      </c>
      <c>
        <f>(M714*21)/100</f>
      </c>
      <c t="s">
        <v>28</v>
      </c>
    </row>
    <row r="715" spans="1:5" ht="38.25">
      <c r="A715" s="35" t="s">
        <v>56</v>
      </c>
      <c r="E715" s="39" t="s">
        <v>1145</v>
      </c>
    </row>
    <row r="716" spans="1:5" ht="12.75">
      <c r="A716" s="35" t="s">
        <v>57</v>
      </c>
      <c r="E716" s="40" t="s">
        <v>5</v>
      </c>
    </row>
    <row r="717" spans="1:5" ht="127.5">
      <c r="A717" t="s">
        <v>58</v>
      </c>
      <c r="E717" s="39" t="s">
        <v>1141</v>
      </c>
    </row>
    <row r="718" spans="1:13" ht="12.75">
      <c r="A718" t="s">
        <v>47</v>
      </c>
      <c r="C718" s="31" t="s">
        <v>209</v>
      </c>
      <c r="E718" s="33" t="s">
        <v>210</v>
      </c>
      <c r="J718" s="32">
        <f>0</f>
      </c>
      <c s="32">
        <f>0</f>
      </c>
      <c s="32">
        <f>0+L719+L723+L727+L731+L735+L739+L743+L747+L751+L755+L759+L763+L767+L771+L775+L779+L783+L787+L791+L795+L799+L803+L807+L811+L815+L819+L823+L827+L831+L835+L839+L843+L847+L851+L855+L859+L863+L867+L871+L875+L879+L883+L887+L891+L895+L899+L903+L907+L911+L915+L919+L923+L927+L931+L935+L939</f>
      </c>
      <c s="32">
        <f>0+M719+M723+M727+M731+M735+M739+M743+M747+M751+M755+M759+M763+M767+M771+M775+M779+M783+M787+M791+M795+M799+M803+M807+M811+M815+M819+M823+M827+M831+M835+M839+M843+M847+M851+M855+M859+M863+M867+M871+M875+M879+M883+M887+M891+M895+M899+M903+M907+M911+M915+M919+M923+M927+M931+M935+M939</f>
      </c>
    </row>
    <row r="719" spans="1:16" ht="12.75">
      <c r="A719" t="s">
        <v>50</v>
      </c>
      <c s="34" t="s">
        <v>1146</v>
      </c>
      <c s="34" t="s">
        <v>1147</v>
      </c>
      <c s="35" t="s">
        <v>5</v>
      </c>
      <c s="6" t="s">
        <v>1148</v>
      </c>
      <c s="36" t="s">
        <v>207</v>
      </c>
      <c s="37">
        <v>5</v>
      </c>
      <c s="36">
        <v>0</v>
      </c>
      <c s="36">
        <f>ROUND(G719*H719,6)</f>
      </c>
      <c r="L719" s="38">
        <v>0</v>
      </c>
      <c s="32">
        <f>ROUND(ROUND(L719,2)*ROUND(G719,3),2)</f>
      </c>
      <c s="36" t="s">
        <v>55</v>
      </c>
      <c>
        <f>(M719*21)/100</f>
      </c>
      <c t="s">
        <v>28</v>
      </c>
    </row>
    <row r="720" spans="1:5" ht="12.75">
      <c r="A720" s="35" t="s">
        <v>56</v>
      </c>
      <c r="E720" s="39" t="s">
        <v>1148</v>
      </c>
    </row>
    <row r="721" spans="1:5" ht="12.75">
      <c r="A721" s="35" t="s">
        <v>57</v>
      </c>
      <c r="E721" s="40" t="s">
        <v>5</v>
      </c>
    </row>
    <row r="722" spans="1:5" ht="12.75">
      <c r="A722" t="s">
        <v>58</v>
      </c>
      <c r="E722" s="39" t="s">
        <v>1149</v>
      </c>
    </row>
    <row r="723" spans="1:16" ht="12.75">
      <c r="A723" t="s">
        <v>50</v>
      </c>
      <c s="34" t="s">
        <v>1150</v>
      </c>
      <c s="34" t="s">
        <v>1151</v>
      </c>
      <c s="35" t="s">
        <v>5</v>
      </c>
      <c s="6" t="s">
        <v>1152</v>
      </c>
      <c s="36" t="s">
        <v>207</v>
      </c>
      <c s="37">
        <v>1</v>
      </c>
      <c s="36">
        <v>0</v>
      </c>
      <c s="36">
        <f>ROUND(G723*H723,6)</f>
      </c>
      <c r="L723" s="38">
        <v>0</v>
      </c>
      <c s="32">
        <f>ROUND(ROUND(L723,2)*ROUND(G723,3),2)</f>
      </c>
      <c s="36" t="s">
        <v>55</v>
      </c>
      <c>
        <f>(M723*21)/100</f>
      </c>
      <c t="s">
        <v>28</v>
      </c>
    </row>
    <row r="724" spans="1:5" ht="12.75">
      <c r="A724" s="35" t="s">
        <v>56</v>
      </c>
      <c r="E724" s="39" t="s">
        <v>1152</v>
      </c>
    </row>
    <row r="725" spans="1:5" ht="12.75">
      <c r="A725" s="35" t="s">
        <v>57</v>
      </c>
      <c r="E725" s="40" t="s">
        <v>5</v>
      </c>
    </row>
    <row r="726" spans="1:5" ht="12.75">
      <c r="A726" t="s">
        <v>58</v>
      </c>
      <c r="E726" s="39" t="s">
        <v>1153</v>
      </c>
    </row>
    <row r="727" spans="1:16" ht="12.75">
      <c r="A727" t="s">
        <v>50</v>
      </c>
      <c s="34" t="s">
        <v>1154</v>
      </c>
      <c s="34" t="s">
        <v>1155</v>
      </c>
      <c s="35" t="s">
        <v>5</v>
      </c>
      <c s="6" t="s">
        <v>1156</v>
      </c>
      <c s="36" t="s">
        <v>207</v>
      </c>
      <c s="37">
        <v>1</v>
      </c>
      <c s="36">
        <v>0</v>
      </c>
      <c s="36">
        <f>ROUND(G727*H727,6)</f>
      </c>
      <c r="L727" s="38">
        <v>0</v>
      </c>
      <c s="32">
        <f>ROUND(ROUND(L727,2)*ROUND(G727,3),2)</f>
      </c>
      <c s="36" t="s">
        <v>55</v>
      </c>
      <c>
        <f>(M727*21)/100</f>
      </c>
      <c t="s">
        <v>28</v>
      </c>
    </row>
    <row r="728" spans="1:5" ht="12.75">
      <c r="A728" s="35" t="s">
        <v>56</v>
      </c>
      <c r="E728" s="39" t="s">
        <v>1156</v>
      </c>
    </row>
    <row r="729" spans="1:5" ht="12.75">
      <c r="A729" s="35" t="s">
        <v>57</v>
      </c>
      <c r="E729" s="40" t="s">
        <v>5</v>
      </c>
    </row>
    <row r="730" spans="1:5" ht="12.75">
      <c r="A730" t="s">
        <v>58</v>
      </c>
      <c r="E730" s="39" t="s">
        <v>1157</v>
      </c>
    </row>
    <row r="731" spans="1:16" ht="12.75">
      <c r="A731" t="s">
        <v>50</v>
      </c>
      <c s="34" t="s">
        <v>1158</v>
      </c>
      <c s="34" t="s">
        <v>1159</v>
      </c>
      <c s="35" t="s">
        <v>5</v>
      </c>
      <c s="6" t="s">
        <v>1160</v>
      </c>
      <c s="36" t="s">
        <v>207</v>
      </c>
      <c s="37">
        <v>1</v>
      </c>
      <c s="36">
        <v>0</v>
      </c>
      <c s="36">
        <f>ROUND(G731*H731,6)</f>
      </c>
      <c r="L731" s="38">
        <v>0</v>
      </c>
      <c s="32">
        <f>ROUND(ROUND(L731,2)*ROUND(G731,3),2)</f>
      </c>
      <c s="36" t="s">
        <v>55</v>
      </c>
      <c>
        <f>(M731*21)/100</f>
      </c>
      <c t="s">
        <v>28</v>
      </c>
    </row>
    <row r="732" spans="1:5" ht="12.75">
      <c r="A732" s="35" t="s">
        <v>56</v>
      </c>
      <c r="E732" s="39" t="s">
        <v>1160</v>
      </c>
    </row>
    <row r="733" spans="1:5" ht="12.75">
      <c r="A733" s="35" t="s">
        <v>57</v>
      </c>
      <c r="E733" s="40" t="s">
        <v>5</v>
      </c>
    </row>
    <row r="734" spans="1:5" ht="12.75">
      <c r="A734" t="s">
        <v>58</v>
      </c>
      <c r="E734" s="39" t="s">
        <v>1161</v>
      </c>
    </row>
    <row r="735" spans="1:16" ht="12.75">
      <c r="A735" t="s">
        <v>50</v>
      </c>
      <c s="34" t="s">
        <v>1162</v>
      </c>
      <c s="34" t="s">
        <v>1163</v>
      </c>
      <c s="35" t="s">
        <v>5</v>
      </c>
      <c s="6" t="s">
        <v>1164</v>
      </c>
      <c s="36" t="s">
        <v>207</v>
      </c>
      <c s="37">
        <v>1</v>
      </c>
      <c s="36">
        <v>0</v>
      </c>
      <c s="36">
        <f>ROUND(G735*H735,6)</f>
      </c>
      <c r="L735" s="38">
        <v>0</v>
      </c>
      <c s="32">
        <f>ROUND(ROUND(L735,2)*ROUND(G735,3),2)</f>
      </c>
      <c s="36" t="s">
        <v>55</v>
      </c>
      <c>
        <f>(M735*21)/100</f>
      </c>
      <c t="s">
        <v>28</v>
      </c>
    </row>
    <row r="736" spans="1:5" ht="12.75">
      <c r="A736" s="35" t="s">
        <v>56</v>
      </c>
      <c r="E736" s="39" t="s">
        <v>1164</v>
      </c>
    </row>
    <row r="737" spans="1:5" ht="12.75">
      <c r="A737" s="35" t="s">
        <v>57</v>
      </c>
      <c r="E737" s="40" t="s">
        <v>5</v>
      </c>
    </row>
    <row r="738" spans="1:5" ht="12.75">
      <c r="A738" t="s">
        <v>58</v>
      </c>
      <c r="E738" s="39" t="s">
        <v>1165</v>
      </c>
    </row>
    <row r="739" spans="1:16" ht="12.75">
      <c r="A739" t="s">
        <v>50</v>
      </c>
      <c s="34" t="s">
        <v>1166</v>
      </c>
      <c s="34" t="s">
        <v>1167</v>
      </c>
      <c s="35" t="s">
        <v>5</v>
      </c>
      <c s="6" t="s">
        <v>1168</v>
      </c>
      <c s="36" t="s">
        <v>207</v>
      </c>
      <c s="37">
        <v>2</v>
      </c>
      <c s="36">
        <v>0</v>
      </c>
      <c s="36">
        <f>ROUND(G739*H739,6)</f>
      </c>
      <c r="L739" s="38">
        <v>0</v>
      </c>
      <c s="32">
        <f>ROUND(ROUND(L739,2)*ROUND(G739,3),2)</f>
      </c>
      <c s="36" t="s">
        <v>55</v>
      </c>
      <c>
        <f>(M739*21)/100</f>
      </c>
      <c t="s">
        <v>28</v>
      </c>
    </row>
    <row r="740" spans="1:5" ht="12.75">
      <c r="A740" s="35" t="s">
        <v>56</v>
      </c>
      <c r="E740" s="39" t="s">
        <v>1168</v>
      </c>
    </row>
    <row r="741" spans="1:5" ht="12.75">
      <c r="A741" s="35" t="s">
        <v>57</v>
      </c>
      <c r="E741" s="40" t="s">
        <v>5</v>
      </c>
    </row>
    <row r="742" spans="1:5" ht="12.75">
      <c r="A742" t="s">
        <v>58</v>
      </c>
      <c r="E742" s="39" t="s">
        <v>1169</v>
      </c>
    </row>
    <row r="743" spans="1:16" ht="12.75">
      <c r="A743" t="s">
        <v>50</v>
      </c>
      <c s="34" t="s">
        <v>1170</v>
      </c>
      <c s="34" t="s">
        <v>1171</v>
      </c>
      <c s="35" t="s">
        <v>5</v>
      </c>
      <c s="6" t="s">
        <v>1172</v>
      </c>
      <c s="36" t="s">
        <v>207</v>
      </c>
      <c s="37">
        <v>2</v>
      </c>
      <c s="36">
        <v>0</v>
      </c>
      <c s="36">
        <f>ROUND(G743*H743,6)</f>
      </c>
      <c r="L743" s="38">
        <v>0</v>
      </c>
      <c s="32">
        <f>ROUND(ROUND(L743,2)*ROUND(G743,3),2)</f>
      </c>
      <c s="36" t="s">
        <v>55</v>
      </c>
      <c>
        <f>(M743*21)/100</f>
      </c>
      <c t="s">
        <v>28</v>
      </c>
    </row>
    <row r="744" spans="1:5" ht="12.75">
      <c r="A744" s="35" t="s">
        <v>56</v>
      </c>
      <c r="E744" s="39" t="s">
        <v>1172</v>
      </c>
    </row>
    <row r="745" spans="1:5" ht="12.75">
      <c r="A745" s="35" t="s">
        <v>57</v>
      </c>
      <c r="E745" s="40" t="s">
        <v>5</v>
      </c>
    </row>
    <row r="746" spans="1:5" ht="12.75">
      <c r="A746" t="s">
        <v>58</v>
      </c>
      <c r="E746" s="39" t="s">
        <v>1169</v>
      </c>
    </row>
    <row r="747" spans="1:16" ht="12.75">
      <c r="A747" t="s">
        <v>50</v>
      </c>
      <c s="34" t="s">
        <v>1173</v>
      </c>
      <c s="34" t="s">
        <v>1174</v>
      </c>
      <c s="35" t="s">
        <v>5</v>
      </c>
      <c s="6" t="s">
        <v>1175</v>
      </c>
      <c s="36" t="s">
        <v>207</v>
      </c>
      <c s="37">
        <v>1</v>
      </c>
      <c s="36">
        <v>0</v>
      </c>
      <c s="36">
        <f>ROUND(G747*H747,6)</f>
      </c>
      <c r="L747" s="38">
        <v>0</v>
      </c>
      <c s="32">
        <f>ROUND(ROUND(L747,2)*ROUND(G747,3),2)</f>
      </c>
      <c s="36" t="s">
        <v>55</v>
      </c>
      <c>
        <f>(M747*21)/100</f>
      </c>
      <c t="s">
        <v>28</v>
      </c>
    </row>
    <row r="748" spans="1:5" ht="12.75">
      <c r="A748" s="35" t="s">
        <v>56</v>
      </c>
      <c r="E748" s="39" t="s">
        <v>1175</v>
      </c>
    </row>
    <row r="749" spans="1:5" ht="12.75">
      <c r="A749" s="35" t="s">
        <v>57</v>
      </c>
      <c r="E749" s="40" t="s">
        <v>5</v>
      </c>
    </row>
    <row r="750" spans="1:5" ht="12.75">
      <c r="A750" t="s">
        <v>58</v>
      </c>
      <c r="E750" s="39" t="s">
        <v>1176</v>
      </c>
    </row>
    <row r="751" spans="1:16" ht="12.75">
      <c r="A751" t="s">
        <v>50</v>
      </c>
      <c s="34" t="s">
        <v>1177</v>
      </c>
      <c s="34" t="s">
        <v>1178</v>
      </c>
      <c s="35" t="s">
        <v>5</v>
      </c>
      <c s="6" t="s">
        <v>1179</v>
      </c>
      <c s="36" t="s">
        <v>207</v>
      </c>
      <c s="37">
        <v>1</v>
      </c>
      <c s="36">
        <v>0</v>
      </c>
      <c s="36">
        <f>ROUND(G751*H751,6)</f>
      </c>
      <c r="L751" s="38">
        <v>0</v>
      </c>
      <c s="32">
        <f>ROUND(ROUND(L751,2)*ROUND(G751,3),2)</f>
      </c>
      <c s="36" t="s">
        <v>55</v>
      </c>
      <c>
        <f>(M751*21)/100</f>
      </c>
      <c t="s">
        <v>28</v>
      </c>
    </row>
    <row r="752" spans="1:5" ht="12.75">
      <c r="A752" s="35" t="s">
        <v>56</v>
      </c>
      <c r="E752" s="39" t="s">
        <v>1179</v>
      </c>
    </row>
    <row r="753" spans="1:5" ht="12.75">
      <c r="A753" s="35" t="s">
        <v>57</v>
      </c>
      <c r="E753" s="40" t="s">
        <v>5</v>
      </c>
    </row>
    <row r="754" spans="1:5" ht="12.75">
      <c r="A754" t="s">
        <v>58</v>
      </c>
      <c r="E754" s="39" t="s">
        <v>1176</v>
      </c>
    </row>
    <row r="755" spans="1:16" ht="12.75">
      <c r="A755" t="s">
        <v>50</v>
      </c>
      <c s="34" t="s">
        <v>1180</v>
      </c>
      <c s="34" t="s">
        <v>1181</v>
      </c>
      <c s="35" t="s">
        <v>5</v>
      </c>
      <c s="6" t="s">
        <v>1182</v>
      </c>
      <c s="36" t="s">
        <v>207</v>
      </c>
      <c s="37">
        <v>1</v>
      </c>
      <c s="36">
        <v>0</v>
      </c>
      <c s="36">
        <f>ROUND(G755*H755,6)</f>
      </c>
      <c r="L755" s="38">
        <v>0</v>
      </c>
      <c s="32">
        <f>ROUND(ROUND(L755,2)*ROUND(G755,3),2)</f>
      </c>
      <c s="36" t="s">
        <v>55</v>
      </c>
      <c>
        <f>(M755*21)/100</f>
      </c>
      <c t="s">
        <v>28</v>
      </c>
    </row>
    <row r="756" spans="1:5" ht="12.75">
      <c r="A756" s="35" t="s">
        <v>56</v>
      </c>
      <c r="E756" s="39" t="s">
        <v>1182</v>
      </c>
    </row>
    <row r="757" spans="1:5" ht="12.75">
      <c r="A757" s="35" t="s">
        <v>57</v>
      </c>
      <c r="E757" s="40" t="s">
        <v>5</v>
      </c>
    </row>
    <row r="758" spans="1:5" ht="12.75">
      <c r="A758" t="s">
        <v>58</v>
      </c>
      <c r="E758" s="39" t="s">
        <v>1183</v>
      </c>
    </row>
    <row r="759" spans="1:16" ht="12.75">
      <c r="A759" t="s">
        <v>50</v>
      </c>
      <c s="34" t="s">
        <v>1184</v>
      </c>
      <c s="34" t="s">
        <v>1185</v>
      </c>
      <c s="35" t="s">
        <v>5</v>
      </c>
      <c s="6" t="s">
        <v>1186</v>
      </c>
      <c s="36" t="s">
        <v>207</v>
      </c>
      <c s="37">
        <v>1</v>
      </c>
      <c s="36">
        <v>0</v>
      </c>
      <c s="36">
        <f>ROUND(G759*H759,6)</f>
      </c>
      <c r="L759" s="38">
        <v>0</v>
      </c>
      <c s="32">
        <f>ROUND(ROUND(L759,2)*ROUND(G759,3),2)</f>
      </c>
      <c s="36" t="s">
        <v>55</v>
      </c>
      <c>
        <f>(M759*21)/100</f>
      </c>
      <c t="s">
        <v>28</v>
      </c>
    </row>
    <row r="760" spans="1:5" ht="12.75">
      <c r="A760" s="35" t="s">
        <v>56</v>
      </c>
      <c r="E760" s="39" t="s">
        <v>1186</v>
      </c>
    </row>
    <row r="761" spans="1:5" ht="12.75">
      <c r="A761" s="35" t="s">
        <v>57</v>
      </c>
      <c r="E761" s="40" t="s">
        <v>5</v>
      </c>
    </row>
    <row r="762" spans="1:5" ht="12.75">
      <c r="A762" t="s">
        <v>58</v>
      </c>
      <c r="E762" s="39" t="s">
        <v>1183</v>
      </c>
    </row>
    <row r="763" spans="1:16" ht="12.75">
      <c r="A763" t="s">
        <v>50</v>
      </c>
      <c s="34" t="s">
        <v>1187</v>
      </c>
      <c s="34" t="s">
        <v>1188</v>
      </c>
      <c s="35" t="s">
        <v>5</v>
      </c>
      <c s="6" t="s">
        <v>1186</v>
      </c>
      <c s="36" t="s">
        <v>207</v>
      </c>
      <c s="37">
        <v>1</v>
      </c>
      <c s="36">
        <v>0</v>
      </c>
      <c s="36">
        <f>ROUND(G763*H763,6)</f>
      </c>
      <c r="L763" s="38">
        <v>0</v>
      </c>
      <c s="32">
        <f>ROUND(ROUND(L763,2)*ROUND(G763,3),2)</f>
      </c>
      <c s="36" t="s">
        <v>55</v>
      </c>
      <c>
        <f>(M763*21)/100</f>
      </c>
      <c t="s">
        <v>28</v>
      </c>
    </row>
    <row r="764" spans="1:5" ht="12.75">
      <c r="A764" s="35" t="s">
        <v>56</v>
      </c>
      <c r="E764" s="39" t="s">
        <v>1186</v>
      </c>
    </row>
    <row r="765" spans="1:5" ht="12.75">
      <c r="A765" s="35" t="s">
        <v>57</v>
      </c>
      <c r="E765" s="40" t="s">
        <v>5</v>
      </c>
    </row>
    <row r="766" spans="1:5" ht="12.75">
      <c r="A766" t="s">
        <v>58</v>
      </c>
      <c r="E766" s="39" t="s">
        <v>1183</v>
      </c>
    </row>
    <row r="767" spans="1:16" ht="12.75">
      <c r="A767" t="s">
        <v>50</v>
      </c>
      <c s="34" t="s">
        <v>1189</v>
      </c>
      <c s="34" t="s">
        <v>1190</v>
      </c>
      <c s="35" t="s">
        <v>5</v>
      </c>
      <c s="6" t="s">
        <v>1186</v>
      </c>
      <c s="36" t="s">
        <v>207</v>
      </c>
      <c s="37">
        <v>3</v>
      </c>
      <c s="36">
        <v>0</v>
      </c>
      <c s="36">
        <f>ROUND(G767*H767,6)</f>
      </c>
      <c r="L767" s="38">
        <v>0</v>
      </c>
      <c s="32">
        <f>ROUND(ROUND(L767,2)*ROUND(G767,3),2)</f>
      </c>
      <c s="36" t="s">
        <v>55</v>
      </c>
      <c>
        <f>(M767*21)/100</f>
      </c>
      <c t="s">
        <v>28</v>
      </c>
    </row>
    <row r="768" spans="1:5" ht="12.75">
      <c r="A768" s="35" t="s">
        <v>56</v>
      </c>
      <c r="E768" s="39" t="s">
        <v>1186</v>
      </c>
    </row>
    <row r="769" spans="1:5" ht="12.75">
      <c r="A769" s="35" t="s">
        <v>57</v>
      </c>
      <c r="E769" s="40" t="s">
        <v>5</v>
      </c>
    </row>
    <row r="770" spans="1:5" ht="12.75">
      <c r="A770" t="s">
        <v>58</v>
      </c>
      <c r="E770" s="39" t="s">
        <v>1183</v>
      </c>
    </row>
    <row r="771" spans="1:16" ht="12.75">
      <c r="A771" t="s">
        <v>50</v>
      </c>
      <c s="34" t="s">
        <v>1191</v>
      </c>
      <c s="34" t="s">
        <v>1192</v>
      </c>
      <c s="35" t="s">
        <v>5</v>
      </c>
      <c s="6" t="s">
        <v>1193</v>
      </c>
      <c s="36" t="s">
        <v>207</v>
      </c>
      <c s="37">
        <v>3</v>
      </c>
      <c s="36">
        <v>0</v>
      </c>
      <c s="36">
        <f>ROUND(G771*H771,6)</f>
      </c>
      <c r="L771" s="38">
        <v>0</v>
      </c>
      <c s="32">
        <f>ROUND(ROUND(L771,2)*ROUND(G771,3),2)</f>
      </c>
      <c s="36" t="s">
        <v>55</v>
      </c>
      <c>
        <f>(M771*21)/100</f>
      </c>
      <c t="s">
        <v>28</v>
      </c>
    </row>
    <row r="772" spans="1:5" ht="12.75">
      <c r="A772" s="35" t="s">
        <v>56</v>
      </c>
      <c r="E772" s="39" t="s">
        <v>1193</v>
      </c>
    </row>
    <row r="773" spans="1:5" ht="12.75">
      <c r="A773" s="35" t="s">
        <v>57</v>
      </c>
      <c r="E773" s="40" t="s">
        <v>5</v>
      </c>
    </row>
    <row r="774" spans="1:5" ht="12.75">
      <c r="A774" t="s">
        <v>58</v>
      </c>
      <c r="E774" s="39" t="s">
        <v>1183</v>
      </c>
    </row>
    <row r="775" spans="1:16" ht="12.75">
      <c r="A775" t="s">
        <v>50</v>
      </c>
      <c s="34" t="s">
        <v>1194</v>
      </c>
      <c s="34" t="s">
        <v>1195</v>
      </c>
      <c s="35" t="s">
        <v>5</v>
      </c>
      <c s="6" t="s">
        <v>1193</v>
      </c>
      <c s="36" t="s">
        <v>207</v>
      </c>
      <c s="37">
        <v>1</v>
      </c>
      <c s="36">
        <v>0</v>
      </c>
      <c s="36">
        <f>ROUND(G775*H775,6)</f>
      </c>
      <c r="L775" s="38">
        <v>0</v>
      </c>
      <c s="32">
        <f>ROUND(ROUND(L775,2)*ROUND(G775,3),2)</f>
      </c>
      <c s="36" t="s">
        <v>55</v>
      </c>
      <c>
        <f>(M775*21)/100</f>
      </c>
      <c t="s">
        <v>28</v>
      </c>
    </row>
    <row r="776" spans="1:5" ht="12.75">
      <c r="A776" s="35" t="s">
        <v>56</v>
      </c>
      <c r="E776" s="39" t="s">
        <v>1193</v>
      </c>
    </row>
    <row r="777" spans="1:5" ht="12.75">
      <c r="A777" s="35" t="s">
        <v>57</v>
      </c>
      <c r="E777" s="40" t="s">
        <v>5</v>
      </c>
    </row>
    <row r="778" spans="1:5" ht="12.75">
      <c r="A778" t="s">
        <v>58</v>
      </c>
      <c r="E778" s="39" t="s">
        <v>1183</v>
      </c>
    </row>
    <row r="779" spans="1:16" ht="12.75">
      <c r="A779" t="s">
        <v>50</v>
      </c>
      <c s="34" t="s">
        <v>1196</v>
      </c>
      <c s="34" t="s">
        <v>1197</v>
      </c>
      <c s="35" t="s">
        <v>5</v>
      </c>
      <c s="6" t="s">
        <v>1193</v>
      </c>
      <c s="36" t="s">
        <v>207</v>
      </c>
      <c s="37">
        <v>2</v>
      </c>
      <c s="36">
        <v>0</v>
      </c>
      <c s="36">
        <f>ROUND(G779*H779,6)</f>
      </c>
      <c r="L779" s="38">
        <v>0</v>
      </c>
      <c s="32">
        <f>ROUND(ROUND(L779,2)*ROUND(G779,3),2)</f>
      </c>
      <c s="36" t="s">
        <v>55</v>
      </c>
      <c>
        <f>(M779*21)/100</f>
      </c>
      <c t="s">
        <v>28</v>
      </c>
    </row>
    <row r="780" spans="1:5" ht="12.75">
      <c r="A780" s="35" t="s">
        <v>56</v>
      </c>
      <c r="E780" s="39" t="s">
        <v>1193</v>
      </c>
    </row>
    <row r="781" spans="1:5" ht="12.75">
      <c r="A781" s="35" t="s">
        <v>57</v>
      </c>
      <c r="E781" s="40" t="s">
        <v>5</v>
      </c>
    </row>
    <row r="782" spans="1:5" ht="12.75">
      <c r="A782" t="s">
        <v>58</v>
      </c>
      <c r="E782" s="39" t="s">
        <v>1183</v>
      </c>
    </row>
    <row r="783" spans="1:16" ht="12.75">
      <c r="A783" t="s">
        <v>50</v>
      </c>
      <c s="34" t="s">
        <v>1198</v>
      </c>
      <c s="34" t="s">
        <v>1199</v>
      </c>
      <c s="35" t="s">
        <v>5</v>
      </c>
      <c s="6" t="s">
        <v>1200</v>
      </c>
      <c s="36" t="s">
        <v>207</v>
      </c>
      <c s="37">
        <v>1</v>
      </c>
      <c s="36">
        <v>0</v>
      </c>
      <c s="36">
        <f>ROUND(G783*H783,6)</f>
      </c>
      <c r="L783" s="38">
        <v>0</v>
      </c>
      <c s="32">
        <f>ROUND(ROUND(L783,2)*ROUND(G783,3),2)</f>
      </c>
      <c s="36" t="s">
        <v>55</v>
      </c>
      <c>
        <f>(M783*21)/100</f>
      </c>
      <c t="s">
        <v>28</v>
      </c>
    </row>
    <row r="784" spans="1:5" ht="12.75">
      <c r="A784" s="35" t="s">
        <v>56</v>
      </c>
      <c r="E784" s="39" t="s">
        <v>1200</v>
      </c>
    </row>
    <row r="785" spans="1:5" ht="12.75">
      <c r="A785" s="35" t="s">
        <v>57</v>
      </c>
      <c r="E785" s="40" t="s">
        <v>5</v>
      </c>
    </row>
    <row r="786" spans="1:5" ht="12.75">
      <c r="A786" t="s">
        <v>58</v>
      </c>
      <c r="E786" s="39" t="s">
        <v>1183</v>
      </c>
    </row>
    <row r="787" spans="1:16" ht="12.75">
      <c r="A787" t="s">
        <v>50</v>
      </c>
      <c s="34" t="s">
        <v>1201</v>
      </c>
      <c s="34" t="s">
        <v>1202</v>
      </c>
      <c s="35" t="s">
        <v>5</v>
      </c>
      <c s="6" t="s">
        <v>1186</v>
      </c>
      <c s="36" t="s">
        <v>207</v>
      </c>
      <c s="37">
        <v>1</v>
      </c>
      <c s="36">
        <v>0</v>
      </c>
      <c s="36">
        <f>ROUND(G787*H787,6)</f>
      </c>
      <c r="L787" s="38">
        <v>0</v>
      </c>
      <c s="32">
        <f>ROUND(ROUND(L787,2)*ROUND(G787,3),2)</f>
      </c>
      <c s="36" t="s">
        <v>55</v>
      </c>
      <c>
        <f>(M787*21)/100</f>
      </c>
      <c t="s">
        <v>28</v>
      </c>
    </row>
    <row r="788" spans="1:5" ht="12.75">
      <c r="A788" s="35" t="s">
        <v>56</v>
      </c>
      <c r="E788" s="39" t="s">
        <v>1186</v>
      </c>
    </row>
    <row r="789" spans="1:5" ht="12.75">
      <c r="A789" s="35" t="s">
        <v>57</v>
      </c>
      <c r="E789" s="40" t="s">
        <v>5</v>
      </c>
    </row>
    <row r="790" spans="1:5" ht="12.75">
      <c r="A790" t="s">
        <v>58</v>
      </c>
      <c r="E790" s="39" t="s">
        <v>1183</v>
      </c>
    </row>
    <row r="791" spans="1:16" ht="12.75">
      <c r="A791" t="s">
        <v>50</v>
      </c>
      <c s="34" t="s">
        <v>1203</v>
      </c>
      <c s="34" t="s">
        <v>1204</v>
      </c>
      <c s="35" t="s">
        <v>5</v>
      </c>
      <c s="6" t="s">
        <v>1205</v>
      </c>
      <c s="36" t="s">
        <v>207</v>
      </c>
      <c s="37">
        <v>1</v>
      </c>
      <c s="36">
        <v>0</v>
      </c>
      <c s="36">
        <f>ROUND(G791*H791,6)</f>
      </c>
      <c r="L791" s="38">
        <v>0</v>
      </c>
      <c s="32">
        <f>ROUND(ROUND(L791,2)*ROUND(G791,3),2)</f>
      </c>
      <c s="36" t="s">
        <v>55</v>
      </c>
      <c>
        <f>(M791*21)/100</f>
      </c>
      <c t="s">
        <v>28</v>
      </c>
    </row>
    <row r="792" spans="1:5" ht="12.75">
      <c r="A792" s="35" t="s">
        <v>56</v>
      </c>
      <c r="E792" s="39" t="s">
        <v>1205</v>
      </c>
    </row>
    <row r="793" spans="1:5" ht="12.75">
      <c r="A793" s="35" t="s">
        <v>57</v>
      </c>
      <c r="E793" s="40" t="s">
        <v>5</v>
      </c>
    </row>
    <row r="794" spans="1:5" ht="12.75">
      <c r="A794" t="s">
        <v>58</v>
      </c>
      <c r="E794" s="39" t="s">
        <v>1183</v>
      </c>
    </row>
    <row r="795" spans="1:16" ht="12.75">
      <c r="A795" t="s">
        <v>50</v>
      </c>
      <c s="34" t="s">
        <v>1206</v>
      </c>
      <c s="34" t="s">
        <v>1207</v>
      </c>
      <c s="35" t="s">
        <v>5</v>
      </c>
      <c s="6" t="s">
        <v>1200</v>
      </c>
      <c s="36" t="s">
        <v>207</v>
      </c>
      <c s="37">
        <v>1</v>
      </c>
      <c s="36">
        <v>0</v>
      </c>
      <c s="36">
        <f>ROUND(G795*H795,6)</f>
      </c>
      <c r="L795" s="38">
        <v>0</v>
      </c>
      <c s="32">
        <f>ROUND(ROUND(L795,2)*ROUND(G795,3),2)</f>
      </c>
      <c s="36" t="s">
        <v>55</v>
      </c>
      <c>
        <f>(M795*21)/100</f>
      </c>
      <c t="s">
        <v>28</v>
      </c>
    </row>
    <row r="796" spans="1:5" ht="12.75">
      <c r="A796" s="35" t="s">
        <v>56</v>
      </c>
      <c r="E796" s="39" t="s">
        <v>1200</v>
      </c>
    </row>
    <row r="797" spans="1:5" ht="12.75">
      <c r="A797" s="35" t="s">
        <v>57</v>
      </c>
      <c r="E797" s="40" t="s">
        <v>5</v>
      </c>
    </row>
    <row r="798" spans="1:5" ht="12.75">
      <c r="A798" t="s">
        <v>58</v>
      </c>
      <c r="E798" s="39" t="s">
        <v>1183</v>
      </c>
    </row>
    <row r="799" spans="1:16" ht="12.75">
      <c r="A799" t="s">
        <v>50</v>
      </c>
      <c s="34" t="s">
        <v>1208</v>
      </c>
      <c s="34" t="s">
        <v>1209</v>
      </c>
      <c s="35" t="s">
        <v>5</v>
      </c>
      <c s="6" t="s">
        <v>1210</v>
      </c>
      <c s="36" t="s">
        <v>207</v>
      </c>
      <c s="37">
        <v>1</v>
      </c>
      <c s="36">
        <v>0</v>
      </c>
      <c s="36">
        <f>ROUND(G799*H799,6)</f>
      </c>
      <c r="L799" s="38">
        <v>0</v>
      </c>
      <c s="32">
        <f>ROUND(ROUND(L799,2)*ROUND(G799,3),2)</f>
      </c>
      <c s="36" t="s">
        <v>55</v>
      </c>
      <c>
        <f>(M799*21)/100</f>
      </c>
      <c t="s">
        <v>28</v>
      </c>
    </row>
    <row r="800" spans="1:5" ht="12.75">
      <c r="A800" s="35" t="s">
        <v>56</v>
      </c>
      <c r="E800" s="39" t="s">
        <v>1210</v>
      </c>
    </row>
    <row r="801" spans="1:5" ht="12.75">
      <c r="A801" s="35" t="s">
        <v>57</v>
      </c>
      <c r="E801" s="40" t="s">
        <v>5</v>
      </c>
    </row>
    <row r="802" spans="1:5" ht="12.75">
      <c r="A802" t="s">
        <v>58</v>
      </c>
      <c r="E802" s="39" t="s">
        <v>1183</v>
      </c>
    </row>
    <row r="803" spans="1:16" ht="12.75">
      <c r="A803" t="s">
        <v>50</v>
      </c>
      <c s="34" t="s">
        <v>1211</v>
      </c>
      <c s="34" t="s">
        <v>1212</v>
      </c>
      <c s="35" t="s">
        <v>5</v>
      </c>
      <c s="6" t="s">
        <v>1213</v>
      </c>
      <c s="36" t="s">
        <v>207</v>
      </c>
      <c s="37">
        <v>1</v>
      </c>
      <c s="36">
        <v>0</v>
      </c>
      <c s="36">
        <f>ROUND(G803*H803,6)</f>
      </c>
      <c r="L803" s="38">
        <v>0</v>
      </c>
      <c s="32">
        <f>ROUND(ROUND(L803,2)*ROUND(G803,3),2)</f>
      </c>
      <c s="36" t="s">
        <v>55</v>
      </c>
      <c>
        <f>(M803*21)/100</f>
      </c>
      <c t="s">
        <v>28</v>
      </c>
    </row>
    <row r="804" spans="1:5" ht="12.75">
      <c r="A804" s="35" t="s">
        <v>56</v>
      </c>
      <c r="E804" s="39" t="s">
        <v>1213</v>
      </c>
    </row>
    <row r="805" spans="1:5" ht="12.75">
      <c r="A805" s="35" t="s">
        <v>57</v>
      </c>
      <c r="E805" s="40" t="s">
        <v>5</v>
      </c>
    </row>
    <row r="806" spans="1:5" ht="12.75">
      <c r="A806" t="s">
        <v>58</v>
      </c>
      <c r="E806" s="39" t="s">
        <v>1183</v>
      </c>
    </row>
    <row r="807" spans="1:16" ht="25.5">
      <c r="A807" t="s">
        <v>50</v>
      </c>
      <c s="34" t="s">
        <v>1214</v>
      </c>
      <c s="34" t="s">
        <v>1215</v>
      </c>
      <c s="35" t="s">
        <v>5</v>
      </c>
      <c s="6" t="s">
        <v>1216</v>
      </c>
      <c s="36" t="s">
        <v>207</v>
      </c>
      <c s="37">
        <v>1</v>
      </c>
      <c s="36">
        <v>0</v>
      </c>
      <c s="36">
        <f>ROUND(G807*H807,6)</f>
      </c>
      <c r="L807" s="38">
        <v>0</v>
      </c>
      <c s="32">
        <f>ROUND(ROUND(L807,2)*ROUND(G807,3),2)</f>
      </c>
      <c s="36" t="s">
        <v>55</v>
      </c>
      <c>
        <f>(M807*21)/100</f>
      </c>
      <c t="s">
        <v>28</v>
      </c>
    </row>
    <row r="808" spans="1:5" ht="38.25">
      <c r="A808" s="35" t="s">
        <v>56</v>
      </c>
      <c r="E808" s="39" t="s">
        <v>1217</v>
      </c>
    </row>
    <row r="809" spans="1:5" ht="12.75">
      <c r="A809" s="35" t="s">
        <v>57</v>
      </c>
      <c r="E809" s="40" t="s">
        <v>5</v>
      </c>
    </row>
    <row r="810" spans="1:5" ht="12.75">
      <c r="A810" t="s">
        <v>58</v>
      </c>
      <c r="E810" s="39" t="s">
        <v>1183</v>
      </c>
    </row>
    <row r="811" spans="1:16" ht="25.5">
      <c r="A811" t="s">
        <v>50</v>
      </c>
      <c s="34" t="s">
        <v>1218</v>
      </c>
      <c s="34" t="s">
        <v>1219</v>
      </c>
      <c s="35" t="s">
        <v>5</v>
      </c>
      <c s="6" t="s">
        <v>1220</v>
      </c>
      <c s="36" t="s">
        <v>207</v>
      </c>
      <c s="37">
        <v>1</v>
      </c>
      <c s="36">
        <v>0</v>
      </c>
      <c s="36">
        <f>ROUND(G811*H811,6)</f>
      </c>
      <c r="L811" s="38">
        <v>0</v>
      </c>
      <c s="32">
        <f>ROUND(ROUND(L811,2)*ROUND(G811,3),2)</f>
      </c>
      <c s="36" t="s">
        <v>55</v>
      </c>
      <c>
        <f>(M811*21)/100</f>
      </c>
      <c t="s">
        <v>28</v>
      </c>
    </row>
    <row r="812" spans="1:5" ht="38.25">
      <c r="A812" s="35" t="s">
        <v>56</v>
      </c>
      <c r="E812" s="39" t="s">
        <v>1221</v>
      </c>
    </row>
    <row r="813" spans="1:5" ht="12.75">
      <c r="A813" s="35" t="s">
        <v>57</v>
      </c>
      <c r="E813" s="40" t="s">
        <v>5</v>
      </c>
    </row>
    <row r="814" spans="1:5" ht="12.75">
      <c r="A814" t="s">
        <v>58</v>
      </c>
      <c r="E814" s="39" t="s">
        <v>1183</v>
      </c>
    </row>
    <row r="815" spans="1:16" ht="25.5">
      <c r="A815" t="s">
        <v>50</v>
      </c>
      <c s="34" t="s">
        <v>1222</v>
      </c>
      <c s="34" t="s">
        <v>1223</v>
      </c>
      <c s="35" t="s">
        <v>5</v>
      </c>
      <c s="6" t="s">
        <v>1220</v>
      </c>
      <c s="36" t="s">
        <v>207</v>
      </c>
      <c s="37">
        <v>1</v>
      </c>
      <c s="36">
        <v>0</v>
      </c>
      <c s="36">
        <f>ROUND(G815*H815,6)</f>
      </c>
      <c r="L815" s="38">
        <v>0</v>
      </c>
      <c s="32">
        <f>ROUND(ROUND(L815,2)*ROUND(G815,3),2)</f>
      </c>
      <c s="36" t="s">
        <v>55</v>
      </c>
      <c>
        <f>(M815*21)/100</f>
      </c>
      <c t="s">
        <v>28</v>
      </c>
    </row>
    <row r="816" spans="1:5" ht="38.25">
      <c r="A816" s="35" t="s">
        <v>56</v>
      </c>
      <c r="E816" s="39" t="s">
        <v>1221</v>
      </c>
    </row>
    <row r="817" spans="1:5" ht="12.75">
      <c r="A817" s="35" t="s">
        <v>57</v>
      </c>
      <c r="E817" s="40" t="s">
        <v>5</v>
      </c>
    </row>
    <row r="818" spans="1:5" ht="12.75">
      <c r="A818" t="s">
        <v>58</v>
      </c>
      <c r="E818" s="39" t="s">
        <v>1183</v>
      </c>
    </row>
    <row r="819" spans="1:16" ht="25.5">
      <c r="A819" t="s">
        <v>50</v>
      </c>
      <c s="34" t="s">
        <v>1224</v>
      </c>
      <c s="34" t="s">
        <v>1225</v>
      </c>
      <c s="35" t="s">
        <v>5</v>
      </c>
      <c s="6" t="s">
        <v>1226</v>
      </c>
      <c s="36" t="s">
        <v>207</v>
      </c>
      <c s="37">
        <v>1</v>
      </c>
      <c s="36">
        <v>0</v>
      </c>
      <c s="36">
        <f>ROUND(G819*H819,6)</f>
      </c>
      <c r="L819" s="38">
        <v>0</v>
      </c>
      <c s="32">
        <f>ROUND(ROUND(L819,2)*ROUND(G819,3),2)</f>
      </c>
      <c s="36" t="s">
        <v>55</v>
      </c>
      <c>
        <f>(M819*21)/100</f>
      </c>
      <c t="s">
        <v>28</v>
      </c>
    </row>
    <row r="820" spans="1:5" ht="25.5">
      <c r="A820" s="35" t="s">
        <v>56</v>
      </c>
      <c r="E820" s="39" t="s">
        <v>1227</v>
      </c>
    </row>
    <row r="821" spans="1:5" ht="12.75">
      <c r="A821" s="35" t="s">
        <v>57</v>
      </c>
      <c r="E821" s="40" t="s">
        <v>5</v>
      </c>
    </row>
    <row r="822" spans="1:5" ht="12.75">
      <c r="A822" t="s">
        <v>58</v>
      </c>
      <c r="E822" s="39" t="s">
        <v>1183</v>
      </c>
    </row>
    <row r="823" spans="1:16" ht="25.5">
      <c r="A823" t="s">
        <v>50</v>
      </c>
      <c s="34" t="s">
        <v>1228</v>
      </c>
      <c s="34" t="s">
        <v>1229</v>
      </c>
      <c s="35" t="s">
        <v>5</v>
      </c>
      <c s="6" t="s">
        <v>1230</v>
      </c>
      <c s="36" t="s">
        <v>207</v>
      </c>
      <c s="37">
        <v>1</v>
      </c>
      <c s="36">
        <v>0</v>
      </c>
      <c s="36">
        <f>ROUND(G823*H823,6)</f>
      </c>
      <c r="L823" s="38">
        <v>0</v>
      </c>
      <c s="32">
        <f>ROUND(ROUND(L823,2)*ROUND(G823,3),2)</f>
      </c>
      <c s="36" t="s">
        <v>55</v>
      </c>
      <c>
        <f>(M823*21)/100</f>
      </c>
      <c t="s">
        <v>28</v>
      </c>
    </row>
    <row r="824" spans="1:5" ht="25.5">
      <c r="A824" s="35" t="s">
        <v>56</v>
      </c>
      <c r="E824" s="39" t="s">
        <v>1231</v>
      </c>
    </row>
    <row r="825" spans="1:5" ht="12.75">
      <c r="A825" s="35" t="s">
        <v>57</v>
      </c>
      <c r="E825" s="40" t="s">
        <v>5</v>
      </c>
    </row>
    <row r="826" spans="1:5" ht="12.75">
      <c r="A826" t="s">
        <v>58</v>
      </c>
      <c r="E826" s="39" t="s">
        <v>1183</v>
      </c>
    </row>
    <row r="827" spans="1:16" ht="25.5">
      <c r="A827" t="s">
        <v>50</v>
      </c>
      <c s="34" t="s">
        <v>1232</v>
      </c>
      <c s="34" t="s">
        <v>1233</v>
      </c>
      <c s="35" t="s">
        <v>5</v>
      </c>
      <c s="6" t="s">
        <v>1226</v>
      </c>
      <c s="36" t="s">
        <v>207</v>
      </c>
      <c s="37">
        <v>2</v>
      </c>
      <c s="36">
        <v>0</v>
      </c>
      <c s="36">
        <f>ROUND(G827*H827,6)</f>
      </c>
      <c r="L827" s="38">
        <v>0</v>
      </c>
      <c s="32">
        <f>ROUND(ROUND(L827,2)*ROUND(G827,3),2)</f>
      </c>
      <c s="36" t="s">
        <v>55</v>
      </c>
      <c>
        <f>(M827*21)/100</f>
      </c>
      <c t="s">
        <v>28</v>
      </c>
    </row>
    <row r="828" spans="1:5" ht="25.5">
      <c r="A828" s="35" t="s">
        <v>56</v>
      </c>
      <c r="E828" s="39" t="s">
        <v>1227</v>
      </c>
    </row>
    <row r="829" spans="1:5" ht="12.75">
      <c r="A829" s="35" t="s">
        <v>57</v>
      </c>
      <c r="E829" s="40" t="s">
        <v>5</v>
      </c>
    </row>
    <row r="830" spans="1:5" ht="12.75">
      <c r="A830" t="s">
        <v>58</v>
      </c>
      <c r="E830" s="39" t="s">
        <v>1183</v>
      </c>
    </row>
    <row r="831" spans="1:16" ht="25.5">
      <c r="A831" t="s">
        <v>50</v>
      </c>
      <c s="34" t="s">
        <v>1234</v>
      </c>
      <c s="34" t="s">
        <v>1235</v>
      </c>
      <c s="35" t="s">
        <v>5</v>
      </c>
      <c s="6" t="s">
        <v>1230</v>
      </c>
      <c s="36" t="s">
        <v>207</v>
      </c>
      <c s="37">
        <v>3</v>
      </c>
      <c s="36">
        <v>0</v>
      </c>
      <c s="36">
        <f>ROUND(G831*H831,6)</f>
      </c>
      <c r="L831" s="38">
        <v>0</v>
      </c>
      <c s="32">
        <f>ROUND(ROUND(L831,2)*ROUND(G831,3),2)</f>
      </c>
      <c s="36" t="s">
        <v>55</v>
      </c>
      <c>
        <f>(M831*21)/100</f>
      </c>
      <c t="s">
        <v>28</v>
      </c>
    </row>
    <row r="832" spans="1:5" ht="25.5">
      <c r="A832" s="35" t="s">
        <v>56</v>
      </c>
      <c r="E832" s="39" t="s">
        <v>1231</v>
      </c>
    </row>
    <row r="833" spans="1:5" ht="12.75">
      <c r="A833" s="35" t="s">
        <v>57</v>
      </c>
      <c r="E833" s="40" t="s">
        <v>5</v>
      </c>
    </row>
    <row r="834" spans="1:5" ht="12.75">
      <c r="A834" t="s">
        <v>58</v>
      </c>
      <c r="E834" s="39" t="s">
        <v>1183</v>
      </c>
    </row>
    <row r="835" spans="1:16" ht="25.5">
      <c r="A835" t="s">
        <v>50</v>
      </c>
      <c s="34" t="s">
        <v>1236</v>
      </c>
      <c s="34" t="s">
        <v>1237</v>
      </c>
      <c s="35" t="s">
        <v>5</v>
      </c>
      <c s="6" t="s">
        <v>1238</v>
      </c>
      <c s="36" t="s">
        <v>207</v>
      </c>
      <c s="37">
        <v>1</v>
      </c>
      <c s="36">
        <v>0</v>
      </c>
      <c s="36">
        <f>ROUND(G835*H835,6)</f>
      </c>
      <c r="L835" s="38">
        <v>0</v>
      </c>
      <c s="32">
        <f>ROUND(ROUND(L835,2)*ROUND(G835,3),2)</f>
      </c>
      <c s="36" t="s">
        <v>55</v>
      </c>
      <c>
        <f>(M835*21)/100</f>
      </c>
      <c t="s">
        <v>28</v>
      </c>
    </row>
    <row r="836" spans="1:5" ht="25.5">
      <c r="A836" s="35" t="s">
        <v>56</v>
      </c>
      <c r="E836" s="39" t="s">
        <v>1239</v>
      </c>
    </row>
    <row r="837" spans="1:5" ht="12.75">
      <c r="A837" s="35" t="s">
        <v>57</v>
      </c>
      <c r="E837" s="40" t="s">
        <v>5</v>
      </c>
    </row>
    <row r="838" spans="1:5" ht="12.75">
      <c r="A838" t="s">
        <v>58</v>
      </c>
      <c r="E838" s="39" t="s">
        <v>1183</v>
      </c>
    </row>
    <row r="839" spans="1:16" ht="25.5">
      <c r="A839" t="s">
        <v>50</v>
      </c>
      <c s="34" t="s">
        <v>1240</v>
      </c>
      <c s="34" t="s">
        <v>1241</v>
      </c>
      <c s="35" t="s">
        <v>5</v>
      </c>
      <c s="6" t="s">
        <v>1238</v>
      </c>
      <c s="36" t="s">
        <v>207</v>
      </c>
      <c s="37">
        <v>1</v>
      </c>
      <c s="36">
        <v>0</v>
      </c>
      <c s="36">
        <f>ROUND(G839*H839,6)</f>
      </c>
      <c r="L839" s="38">
        <v>0</v>
      </c>
      <c s="32">
        <f>ROUND(ROUND(L839,2)*ROUND(G839,3),2)</f>
      </c>
      <c s="36" t="s">
        <v>55</v>
      </c>
      <c>
        <f>(M839*21)/100</f>
      </c>
      <c t="s">
        <v>28</v>
      </c>
    </row>
    <row r="840" spans="1:5" ht="25.5">
      <c r="A840" s="35" t="s">
        <v>56</v>
      </c>
      <c r="E840" s="39" t="s">
        <v>1239</v>
      </c>
    </row>
    <row r="841" spans="1:5" ht="12.75">
      <c r="A841" s="35" t="s">
        <v>57</v>
      </c>
      <c r="E841" s="40" t="s">
        <v>5</v>
      </c>
    </row>
    <row r="842" spans="1:5" ht="12.75">
      <c r="A842" t="s">
        <v>58</v>
      </c>
      <c r="E842" s="39" t="s">
        <v>1183</v>
      </c>
    </row>
    <row r="843" spans="1:16" ht="12.75">
      <c r="A843" t="s">
        <v>50</v>
      </c>
      <c s="34" t="s">
        <v>1242</v>
      </c>
      <c s="34" t="s">
        <v>1243</v>
      </c>
      <c s="35" t="s">
        <v>5</v>
      </c>
      <c s="6" t="s">
        <v>1244</v>
      </c>
      <c s="36" t="s">
        <v>207</v>
      </c>
      <c s="37">
        <v>1</v>
      </c>
      <c s="36">
        <v>0</v>
      </c>
      <c s="36">
        <f>ROUND(G843*H843,6)</f>
      </c>
      <c r="L843" s="38">
        <v>0</v>
      </c>
      <c s="32">
        <f>ROUND(ROUND(L843,2)*ROUND(G843,3),2)</f>
      </c>
      <c s="36" t="s">
        <v>55</v>
      </c>
      <c>
        <f>(M843*21)/100</f>
      </c>
      <c t="s">
        <v>28</v>
      </c>
    </row>
    <row r="844" spans="1:5" ht="12.75">
      <c r="A844" s="35" t="s">
        <v>56</v>
      </c>
      <c r="E844" s="39" t="s">
        <v>1244</v>
      </c>
    </row>
    <row r="845" spans="1:5" ht="12.75">
      <c r="A845" s="35" t="s">
        <v>57</v>
      </c>
      <c r="E845" s="40" t="s">
        <v>5</v>
      </c>
    </row>
    <row r="846" spans="1:5" ht="12.75">
      <c r="A846" t="s">
        <v>58</v>
      </c>
      <c r="E846" s="39" t="s">
        <v>1245</v>
      </c>
    </row>
    <row r="847" spans="1:16" ht="12.75">
      <c r="A847" t="s">
        <v>50</v>
      </c>
      <c s="34" t="s">
        <v>1246</v>
      </c>
      <c s="34" t="s">
        <v>1247</v>
      </c>
      <c s="35" t="s">
        <v>5</v>
      </c>
      <c s="6" t="s">
        <v>1248</v>
      </c>
      <c s="36" t="s">
        <v>207</v>
      </c>
      <c s="37">
        <v>4</v>
      </c>
      <c s="36">
        <v>0</v>
      </c>
      <c s="36">
        <f>ROUND(G847*H847,6)</f>
      </c>
      <c r="L847" s="38">
        <v>0</v>
      </c>
      <c s="32">
        <f>ROUND(ROUND(L847,2)*ROUND(G847,3),2)</f>
      </c>
      <c s="36" t="s">
        <v>55</v>
      </c>
      <c>
        <f>(M847*21)/100</f>
      </c>
      <c t="s">
        <v>28</v>
      </c>
    </row>
    <row r="848" spans="1:5" ht="12.75">
      <c r="A848" s="35" t="s">
        <v>56</v>
      </c>
      <c r="E848" s="39" t="s">
        <v>1248</v>
      </c>
    </row>
    <row r="849" spans="1:5" ht="12.75">
      <c r="A849" s="35" t="s">
        <v>57</v>
      </c>
      <c r="E849" s="40" t="s">
        <v>5</v>
      </c>
    </row>
    <row r="850" spans="1:5" ht="12.75">
      <c r="A850" t="s">
        <v>58</v>
      </c>
      <c r="E850" s="39" t="s">
        <v>1249</v>
      </c>
    </row>
    <row r="851" spans="1:16" ht="25.5">
      <c r="A851" t="s">
        <v>50</v>
      </c>
      <c s="34" t="s">
        <v>1250</v>
      </c>
      <c s="34" t="s">
        <v>1251</v>
      </c>
      <c s="35" t="s">
        <v>5</v>
      </c>
      <c s="6" t="s">
        <v>1252</v>
      </c>
      <c s="36" t="s">
        <v>207</v>
      </c>
      <c s="37">
        <v>1</v>
      </c>
      <c s="36">
        <v>0</v>
      </c>
      <c s="36">
        <f>ROUND(G851*H851,6)</f>
      </c>
      <c r="L851" s="38">
        <v>0</v>
      </c>
      <c s="32">
        <f>ROUND(ROUND(L851,2)*ROUND(G851,3),2)</f>
      </c>
      <c s="36" t="s">
        <v>55</v>
      </c>
      <c>
        <f>(M851*21)/100</f>
      </c>
      <c t="s">
        <v>28</v>
      </c>
    </row>
    <row r="852" spans="1:5" ht="38.25">
      <c r="A852" s="35" t="s">
        <v>56</v>
      </c>
      <c r="E852" s="39" t="s">
        <v>1253</v>
      </c>
    </row>
    <row r="853" spans="1:5" ht="12.75">
      <c r="A853" s="35" t="s">
        <v>57</v>
      </c>
      <c r="E853" s="40" t="s">
        <v>5</v>
      </c>
    </row>
    <row r="854" spans="1:5" ht="12.75">
      <c r="A854" t="s">
        <v>58</v>
      </c>
      <c r="E854" s="39" t="s">
        <v>1183</v>
      </c>
    </row>
    <row r="855" spans="1:16" ht="25.5">
      <c r="A855" t="s">
        <v>50</v>
      </c>
      <c s="34" t="s">
        <v>1254</v>
      </c>
      <c s="34" t="s">
        <v>1255</v>
      </c>
      <c s="35" t="s">
        <v>5</v>
      </c>
      <c s="6" t="s">
        <v>1256</v>
      </c>
      <c s="36" t="s">
        <v>207</v>
      </c>
      <c s="37">
        <v>1</v>
      </c>
      <c s="36">
        <v>0</v>
      </c>
      <c s="36">
        <f>ROUND(G855*H855,6)</f>
      </c>
      <c r="L855" s="38">
        <v>0</v>
      </c>
      <c s="32">
        <f>ROUND(ROUND(L855,2)*ROUND(G855,3),2)</f>
      </c>
      <c s="36" t="s">
        <v>55</v>
      </c>
      <c>
        <f>(M855*21)/100</f>
      </c>
      <c t="s">
        <v>28</v>
      </c>
    </row>
    <row r="856" spans="1:5" ht="38.25">
      <c r="A856" s="35" t="s">
        <v>56</v>
      </c>
      <c r="E856" s="39" t="s">
        <v>1257</v>
      </c>
    </row>
    <row r="857" spans="1:5" ht="12.75">
      <c r="A857" s="35" t="s">
        <v>57</v>
      </c>
      <c r="E857" s="40" t="s">
        <v>5</v>
      </c>
    </row>
    <row r="858" spans="1:5" ht="12.75">
      <c r="A858" t="s">
        <v>58</v>
      </c>
      <c r="E858" s="39" t="s">
        <v>1183</v>
      </c>
    </row>
    <row r="859" spans="1:16" ht="25.5">
      <c r="A859" t="s">
        <v>50</v>
      </c>
      <c s="34" t="s">
        <v>1258</v>
      </c>
      <c s="34" t="s">
        <v>1259</v>
      </c>
      <c s="35" t="s">
        <v>5</v>
      </c>
      <c s="6" t="s">
        <v>1260</v>
      </c>
      <c s="36" t="s">
        <v>207</v>
      </c>
      <c s="37">
        <v>1</v>
      </c>
      <c s="36">
        <v>0</v>
      </c>
      <c s="36">
        <f>ROUND(G859*H859,6)</f>
      </c>
      <c r="L859" s="38">
        <v>0</v>
      </c>
      <c s="32">
        <f>ROUND(ROUND(L859,2)*ROUND(G859,3),2)</f>
      </c>
      <c s="36" t="s">
        <v>55</v>
      </c>
      <c>
        <f>(M859*21)/100</f>
      </c>
      <c t="s">
        <v>28</v>
      </c>
    </row>
    <row r="860" spans="1:5" ht="25.5">
      <c r="A860" s="35" t="s">
        <v>56</v>
      </c>
      <c r="E860" s="39" t="s">
        <v>1260</v>
      </c>
    </row>
    <row r="861" spans="1:5" ht="12.75">
      <c r="A861" s="35" t="s">
        <v>57</v>
      </c>
      <c r="E861" s="40" t="s">
        <v>5</v>
      </c>
    </row>
    <row r="862" spans="1:5" ht="12.75">
      <c r="A862" t="s">
        <v>58</v>
      </c>
      <c r="E862" s="39" t="s">
        <v>1183</v>
      </c>
    </row>
    <row r="863" spans="1:16" ht="25.5">
      <c r="A863" t="s">
        <v>50</v>
      </c>
      <c s="34" t="s">
        <v>1261</v>
      </c>
      <c s="34" t="s">
        <v>1262</v>
      </c>
      <c s="35" t="s">
        <v>5</v>
      </c>
      <c s="6" t="s">
        <v>1263</v>
      </c>
      <c s="36" t="s">
        <v>207</v>
      </c>
      <c s="37">
        <v>1</v>
      </c>
      <c s="36">
        <v>0</v>
      </c>
      <c s="36">
        <f>ROUND(G863*H863,6)</f>
      </c>
      <c r="L863" s="38">
        <v>0</v>
      </c>
      <c s="32">
        <f>ROUND(ROUND(L863,2)*ROUND(G863,3),2)</f>
      </c>
      <c s="36" t="s">
        <v>55</v>
      </c>
      <c>
        <f>(M863*21)/100</f>
      </c>
      <c t="s">
        <v>28</v>
      </c>
    </row>
    <row r="864" spans="1:5" ht="25.5">
      <c r="A864" s="35" t="s">
        <v>56</v>
      </c>
      <c r="E864" s="39" t="s">
        <v>1263</v>
      </c>
    </row>
    <row r="865" spans="1:5" ht="12.75">
      <c r="A865" s="35" t="s">
        <v>57</v>
      </c>
      <c r="E865" s="40" t="s">
        <v>5</v>
      </c>
    </row>
    <row r="866" spans="1:5" ht="12.75">
      <c r="A866" t="s">
        <v>58</v>
      </c>
      <c r="E866" s="39" t="s">
        <v>1183</v>
      </c>
    </row>
    <row r="867" spans="1:16" ht="25.5">
      <c r="A867" t="s">
        <v>50</v>
      </c>
      <c s="34" t="s">
        <v>1264</v>
      </c>
      <c s="34" t="s">
        <v>1265</v>
      </c>
      <c s="35" t="s">
        <v>5</v>
      </c>
      <c s="6" t="s">
        <v>1266</v>
      </c>
      <c s="36" t="s">
        <v>207</v>
      </c>
      <c s="37">
        <v>1</v>
      </c>
      <c s="36">
        <v>0</v>
      </c>
      <c s="36">
        <f>ROUND(G867*H867,6)</f>
      </c>
      <c r="L867" s="38">
        <v>0</v>
      </c>
      <c s="32">
        <f>ROUND(ROUND(L867,2)*ROUND(G867,3),2)</f>
      </c>
      <c s="36" t="s">
        <v>55</v>
      </c>
      <c>
        <f>(M867*21)/100</f>
      </c>
      <c t="s">
        <v>28</v>
      </c>
    </row>
    <row r="868" spans="1:5" ht="38.25">
      <c r="A868" s="35" t="s">
        <v>56</v>
      </c>
      <c r="E868" s="39" t="s">
        <v>1267</v>
      </c>
    </row>
    <row r="869" spans="1:5" ht="12.75">
      <c r="A869" s="35" t="s">
        <v>57</v>
      </c>
      <c r="E869" s="40" t="s">
        <v>5</v>
      </c>
    </row>
    <row r="870" spans="1:5" ht="12.75">
      <c r="A870" t="s">
        <v>58</v>
      </c>
      <c r="E870" s="39" t="s">
        <v>1183</v>
      </c>
    </row>
    <row r="871" spans="1:16" ht="25.5">
      <c r="A871" t="s">
        <v>50</v>
      </c>
      <c s="34" t="s">
        <v>1268</v>
      </c>
      <c s="34" t="s">
        <v>1269</v>
      </c>
      <c s="35" t="s">
        <v>5</v>
      </c>
      <c s="6" t="s">
        <v>1270</v>
      </c>
      <c s="36" t="s">
        <v>207</v>
      </c>
      <c s="37">
        <v>1</v>
      </c>
      <c s="36">
        <v>0</v>
      </c>
      <c s="36">
        <f>ROUND(G871*H871,6)</f>
      </c>
      <c r="L871" s="38">
        <v>0</v>
      </c>
      <c s="32">
        <f>ROUND(ROUND(L871,2)*ROUND(G871,3),2)</f>
      </c>
      <c s="36" t="s">
        <v>55</v>
      </c>
      <c>
        <f>(M871*21)/100</f>
      </c>
      <c t="s">
        <v>28</v>
      </c>
    </row>
    <row r="872" spans="1:5" ht="38.25">
      <c r="A872" s="35" t="s">
        <v>56</v>
      </c>
      <c r="E872" s="39" t="s">
        <v>1271</v>
      </c>
    </row>
    <row r="873" spans="1:5" ht="12.75">
      <c r="A873" s="35" t="s">
        <v>57</v>
      </c>
      <c r="E873" s="40" t="s">
        <v>5</v>
      </c>
    </row>
    <row r="874" spans="1:5" ht="12.75">
      <c r="A874" t="s">
        <v>58</v>
      </c>
      <c r="E874" s="39" t="s">
        <v>1183</v>
      </c>
    </row>
    <row r="875" spans="1:16" ht="25.5">
      <c r="A875" t="s">
        <v>50</v>
      </c>
      <c s="34" t="s">
        <v>1272</v>
      </c>
      <c s="34" t="s">
        <v>1273</v>
      </c>
      <c s="35" t="s">
        <v>5</v>
      </c>
      <c s="6" t="s">
        <v>1274</v>
      </c>
      <c s="36" t="s">
        <v>207</v>
      </c>
      <c s="37">
        <v>1</v>
      </c>
      <c s="36">
        <v>0</v>
      </c>
      <c s="36">
        <f>ROUND(G875*H875,6)</f>
      </c>
      <c r="L875" s="38">
        <v>0</v>
      </c>
      <c s="32">
        <f>ROUND(ROUND(L875,2)*ROUND(G875,3),2)</f>
      </c>
      <c s="36" t="s">
        <v>55</v>
      </c>
      <c>
        <f>(M875*21)/100</f>
      </c>
      <c t="s">
        <v>28</v>
      </c>
    </row>
    <row r="876" spans="1:5" ht="38.25">
      <c r="A876" s="35" t="s">
        <v>56</v>
      </c>
      <c r="E876" s="39" t="s">
        <v>1275</v>
      </c>
    </row>
    <row r="877" spans="1:5" ht="12.75">
      <c r="A877" s="35" t="s">
        <v>57</v>
      </c>
      <c r="E877" s="40" t="s">
        <v>5</v>
      </c>
    </row>
    <row r="878" spans="1:5" ht="12.75">
      <c r="A878" t="s">
        <v>58</v>
      </c>
      <c r="E878" s="39" t="s">
        <v>1183</v>
      </c>
    </row>
    <row r="879" spans="1:16" ht="25.5">
      <c r="A879" t="s">
        <v>50</v>
      </c>
      <c s="34" t="s">
        <v>1276</v>
      </c>
      <c s="34" t="s">
        <v>1277</v>
      </c>
      <c s="35" t="s">
        <v>5</v>
      </c>
      <c s="6" t="s">
        <v>1278</v>
      </c>
      <c s="36" t="s">
        <v>207</v>
      </c>
      <c s="37">
        <v>1</v>
      </c>
      <c s="36">
        <v>0</v>
      </c>
      <c s="36">
        <f>ROUND(G879*H879,6)</f>
      </c>
      <c r="L879" s="38">
        <v>0</v>
      </c>
      <c s="32">
        <f>ROUND(ROUND(L879,2)*ROUND(G879,3),2)</f>
      </c>
      <c s="36" t="s">
        <v>55</v>
      </c>
      <c>
        <f>(M879*21)/100</f>
      </c>
      <c t="s">
        <v>28</v>
      </c>
    </row>
    <row r="880" spans="1:5" ht="25.5">
      <c r="A880" s="35" t="s">
        <v>56</v>
      </c>
      <c r="E880" s="39" t="s">
        <v>1279</v>
      </c>
    </row>
    <row r="881" spans="1:5" ht="12.75">
      <c r="A881" s="35" t="s">
        <v>57</v>
      </c>
      <c r="E881" s="40" t="s">
        <v>5</v>
      </c>
    </row>
    <row r="882" spans="1:5" ht="12.75">
      <c r="A882" t="s">
        <v>58</v>
      </c>
      <c r="E882" s="39" t="s">
        <v>1183</v>
      </c>
    </row>
    <row r="883" spans="1:16" ht="25.5">
      <c r="A883" t="s">
        <v>50</v>
      </c>
      <c s="34" t="s">
        <v>1280</v>
      </c>
      <c s="34" t="s">
        <v>1281</v>
      </c>
      <c s="35" t="s">
        <v>5</v>
      </c>
      <c s="6" t="s">
        <v>1238</v>
      </c>
      <c s="36" t="s">
        <v>207</v>
      </c>
      <c s="37">
        <v>1</v>
      </c>
      <c s="36">
        <v>0</v>
      </c>
      <c s="36">
        <f>ROUND(G883*H883,6)</f>
      </c>
      <c r="L883" s="38">
        <v>0</v>
      </c>
      <c s="32">
        <f>ROUND(ROUND(L883,2)*ROUND(G883,3),2)</f>
      </c>
      <c s="36" t="s">
        <v>55</v>
      </c>
      <c>
        <f>(M883*21)/100</f>
      </c>
      <c t="s">
        <v>28</v>
      </c>
    </row>
    <row r="884" spans="1:5" ht="25.5">
      <c r="A884" s="35" t="s">
        <v>56</v>
      </c>
      <c r="E884" s="39" t="s">
        <v>1239</v>
      </c>
    </row>
    <row r="885" spans="1:5" ht="12.75">
      <c r="A885" s="35" t="s">
        <v>57</v>
      </c>
      <c r="E885" s="40" t="s">
        <v>5</v>
      </c>
    </row>
    <row r="886" spans="1:5" ht="12.75">
      <c r="A886" t="s">
        <v>58</v>
      </c>
      <c r="E886" s="39" t="s">
        <v>1183</v>
      </c>
    </row>
    <row r="887" spans="1:16" ht="25.5">
      <c r="A887" t="s">
        <v>50</v>
      </c>
      <c s="34" t="s">
        <v>1282</v>
      </c>
      <c s="34" t="s">
        <v>1283</v>
      </c>
      <c s="35" t="s">
        <v>5</v>
      </c>
      <c s="6" t="s">
        <v>1284</v>
      </c>
      <c s="36" t="s">
        <v>207</v>
      </c>
      <c s="37">
        <v>1</v>
      </c>
      <c s="36">
        <v>0</v>
      </c>
      <c s="36">
        <f>ROUND(G887*H887,6)</f>
      </c>
      <c r="L887" s="38">
        <v>0</v>
      </c>
      <c s="32">
        <f>ROUND(ROUND(L887,2)*ROUND(G887,3),2)</f>
      </c>
      <c s="36" t="s">
        <v>55</v>
      </c>
      <c>
        <f>(M887*21)/100</f>
      </c>
      <c t="s">
        <v>28</v>
      </c>
    </row>
    <row r="888" spans="1:5" ht="38.25">
      <c r="A888" s="35" t="s">
        <v>56</v>
      </c>
      <c r="E888" s="39" t="s">
        <v>1285</v>
      </c>
    </row>
    <row r="889" spans="1:5" ht="12.75">
      <c r="A889" s="35" t="s">
        <v>57</v>
      </c>
      <c r="E889" s="40" t="s">
        <v>5</v>
      </c>
    </row>
    <row r="890" spans="1:5" ht="12.75">
      <c r="A890" t="s">
        <v>58</v>
      </c>
      <c r="E890" s="39" t="s">
        <v>1183</v>
      </c>
    </row>
    <row r="891" spans="1:16" ht="12.75">
      <c r="A891" t="s">
        <v>50</v>
      </c>
      <c s="34" t="s">
        <v>1286</v>
      </c>
      <c s="34" t="s">
        <v>1287</v>
      </c>
      <c s="35" t="s">
        <v>5</v>
      </c>
      <c s="6" t="s">
        <v>1288</v>
      </c>
      <c s="36" t="s">
        <v>207</v>
      </c>
      <c s="37">
        <v>1</v>
      </c>
      <c s="36">
        <v>0</v>
      </c>
      <c s="36">
        <f>ROUND(G891*H891,6)</f>
      </c>
      <c r="L891" s="38">
        <v>0</v>
      </c>
      <c s="32">
        <f>ROUND(ROUND(L891,2)*ROUND(G891,3),2)</f>
      </c>
      <c s="36" t="s">
        <v>55</v>
      </c>
      <c>
        <f>(M891*21)/100</f>
      </c>
      <c t="s">
        <v>28</v>
      </c>
    </row>
    <row r="892" spans="1:5" ht="12.75">
      <c r="A892" s="35" t="s">
        <v>56</v>
      </c>
      <c r="E892" s="39" t="s">
        <v>1288</v>
      </c>
    </row>
    <row r="893" spans="1:5" ht="12.75">
      <c r="A893" s="35" t="s">
        <v>57</v>
      </c>
      <c r="E893" s="40" t="s">
        <v>5</v>
      </c>
    </row>
    <row r="894" spans="1:5" ht="12.75">
      <c r="A894" t="s">
        <v>58</v>
      </c>
      <c r="E894" s="39" t="s">
        <v>1289</v>
      </c>
    </row>
    <row r="895" spans="1:16" ht="25.5">
      <c r="A895" t="s">
        <v>50</v>
      </c>
      <c s="34" t="s">
        <v>1290</v>
      </c>
      <c s="34" t="s">
        <v>1291</v>
      </c>
      <c s="35" t="s">
        <v>5</v>
      </c>
      <c s="6" t="s">
        <v>1292</v>
      </c>
      <c s="36" t="s">
        <v>207</v>
      </c>
      <c s="37">
        <v>1</v>
      </c>
      <c s="36">
        <v>0</v>
      </c>
      <c s="36">
        <f>ROUND(G895*H895,6)</f>
      </c>
      <c r="L895" s="38">
        <v>0</v>
      </c>
      <c s="32">
        <f>ROUND(ROUND(L895,2)*ROUND(G895,3),2)</f>
      </c>
      <c s="36" t="s">
        <v>55</v>
      </c>
      <c>
        <f>(M895*21)/100</f>
      </c>
      <c t="s">
        <v>28</v>
      </c>
    </row>
    <row r="896" spans="1:5" ht="25.5">
      <c r="A896" s="35" t="s">
        <v>56</v>
      </c>
      <c r="E896" s="39" t="s">
        <v>1292</v>
      </c>
    </row>
    <row r="897" spans="1:5" ht="12.75">
      <c r="A897" s="35" t="s">
        <v>57</v>
      </c>
      <c r="E897" s="40" t="s">
        <v>5</v>
      </c>
    </row>
    <row r="898" spans="1:5" ht="12.75">
      <c r="A898" t="s">
        <v>58</v>
      </c>
      <c r="E898" s="39" t="s">
        <v>1293</v>
      </c>
    </row>
    <row r="899" spans="1:16" ht="25.5">
      <c r="A899" t="s">
        <v>50</v>
      </c>
      <c s="34" t="s">
        <v>1294</v>
      </c>
      <c s="34" t="s">
        <v>1295</v>
      </c>
      <c s="35" t="s">
        <v>5</v>
      </c>
      <c s="6" t="s">
        <v>1296</v>
      </c>
      <c s="36" t="s">
        <v>207</v>
      </c>
      <c s="37">
        <v>1</v>
      </c>
      <c s="36">
        <v>0</v>
      </c>
      <c s="36">
        <f>ROUND(G899*H899,6)</f>
      </c>
      <c r="L899" s="38">
        <v>0</v>
      </c>
      <c s="32">
        <f>ROUND(ROUND(L899,2)*ROUND(G899,3),2)</f>
      </c>
      <c s="36" t="s">
        <v>55</v>
      </c>
      <c>
        <f>(M899*21)/100</f>
      </c>
      <c t="s">
        <v>28</v>
      </c>
    </row>
    <row r="900" spans="1:5" ht="25.5">
      <c r="A900" s="35" t="s">
        <v>56</v>
      </c>
      <c r="E900" s="39" t="s">
        <v>1296</v>
      </c>
    </row>
    <row r="901" spans="1:5" ht="12.75">
      <c r="A901" s="35" t="s">
        <v>57</v>
      </c>
      <c r="E901" s="40" t="s">
        <v>5</v>
      </c>
    </row>
    <row r="902" spans="1:5" ht="12.75">
      <c r="A902" t="s">
        <v>58</v>
      </c>
      <c r="E902" s="39" t="s">
        <v>5</v>
      </c>
    </row>
    <row r="903" spans="1:16" ht="25.5">
      <c r="A903" t="s">
        <v>50</v>
      </c>
      <c s="34" t="s">
        <v>1297</v>
      </c>
      <c s="34" t="s">
        <v>1298</v>
      </c>
      <c s="35" t="s">
        <v>5</v>
      </c>
      <c s="6" t="s">
        <v>1299</v>
      </c>
      <c s="36" t="s">
        <v>207</v>
      </c>
      <c s="37">
        <v>4</v>
      </c>
      <c s="36">
        <v>0</v>
      </c>
      <c s="36">
        <f>ROUND(G903*H903,6)</f>
      </c>
      <c r="L903" s="38">
        <v>0</v>
      </c>
      <c s="32">
        <f>ROUND(ROUND(L903,2)*ROUND(G903,3),2)</f>
      </c>
      <c s="36" t="s">
        <v>55</v>
      </c>
      <c>
        <f>(M903*21)/100</f>
      </c>
      <c t="s">
        <v>28</v>
      </c>
    </row>
    <row r="904" spans="1:5" ht="38.25">
      <c r="A904" s="35" t="s">
        <v>56</v>
      </c>
      <c r="E904" s="39" t="s">
        <v>1300</v>
      </c>
    </row>
    <row r="905" spans="1:5" ht="12.75">
      <c r="A905" s="35" t="s">
        <v>57</v>
      </c>
      <c r="E905" s="40" t="s">
        <v>5</v>
      </c>
    </row>
    <row r="906" spans="1:5" ht="12.75">
      <c r="A906" t="s">
        <v>58</v>
      </c>
      <c r="E906" s="39" t="s">
        <v>1293</v>
      </c>
    </row>
    <row r="907" spans="1:16" ht="25.5">
      <c r="A907" t="s">
        <v>50</v>
      </c>
      <c s="34" t="s">
        <v>1301</v>
      </c>
      <c s="34" t="s">
        <v>1302</v>
      </c>
      <c s="35" t="s">
        <v>5</v>
      </c>
      <c s="6" t="s">
        <v>1303</v>
      </c>
      <c s="36" t="s">
        <v>207</v>
      </c>
      <c s="37">
        <v>2</v>
      </c>
      <c s="36">
        <v>0</v>
      </c>
      <c s="36">
        <f>ROUND(G907*H907,6)</f>
      </c>
      <c r="L907" s="38">
        <v>0</v>
      </c>
      <c s="32">
        <f>ROUND(ROUND(L907,2)*ROUND(G907,3),2)</f>
      </c>
      <c s="36" t="s">
        <v>55</v>
      </c>
      <c>
        <f>(M907*21)/100</f>
      </c>
      <c t="s">
        <v>28</v>
      </c>
    </row>
    <row r="908" spans="1:5" ht="25.5">
      <c r="A908" s="35" t="s">
        <v>56</v>
      </c>
      <c r="E908" s="39" t="s">
        <v>1303</v>
      </c>
    </row>
    <row r="909" spans="1:5" ht="12.75">
      <c r="A909" s="35" t="s">
        <v>57</v>
      </c>
      <c r="E909" s="40" t="s">
        <v>5</v>
      </c>
    </row>
    <row r="910" spans="1:5" ht="12.75">
      <c r="A910" t="s">
        <v>58</v>
      </c>
      <c r="E910" s="39" t="s">
        <v>1293</v>
      </c>
    </row>
    <row r="911" spans="1:16" ht="12.75">
      <c r="A911" t="s">
        <v>50</v>
      </c>
      <c s="34" t="s">
        <v>1304</v>
      </c>
      <c s="34" t="s">
        <v>1305</v>
      </c>
      <c s="35" t="s">
        <v>5</v>
      </c>
      <c s="6" t="s">
        <v>1306</v>
      </c>
      <c s="36" t="s">
        <v>207</v>
      </c>
      <c s="37">
        <v>1</v>
      </c>
      <c s="36">
        <v>0</v>
      </c>
      <c s="36">
        <f>ROUND(G911*H911,6)</f>
      </c>
      <c r="L911" s="38">
        <v>0</v>
      </c>
      <c s="32">
        <f>ROUND(ROUND(L911,2)*ROUND(G911,3),2)</f>
      </c>
      <c s="36" t="s">
        <v>55</v>
      </c>
      <c>
        <f>(M911*21)/100</f>
      </c>
      <c t="s">
        <v>28</v>
      </c>
    </row>
    <row r="912" spans="1:5" ht="12.75">
      <c r="A912" s="35" t="s">
        <v>56</v>
      </c>
      <c r="E912" s="39" t="s">
        <v>1306</v>
      </c>
    </row>
    <row r="913" spans="1:5" ht="12.75">
      <c r="A913" s="35" t="s">
        <v>57</v>
      </c>
      <c r="E913" s="40" t="s">
        <v>5</v>
      </c>
    </row>
    <row r="914" spans="1:5" ht="12.75">
      <c r="A914" t="s">
        <v>58</v>
      </c>
      <c r="E914" s="39" t="s">
        <v>5</v>
      </c>
    </row>
    <row r="915" spans="1:16" ht="25.5">
      <c r="A915" t="s">
        <v>50</v>
      </c>
      <c s="34" t="s">
        <v>1307</v>
      </c>
      <c s="34" t="s">
        <v>1308</v>
      </c>
      <c s="35" t="s">
        <v>5</v>
      </c>
      <c s="6" t="s">
        <v>1309</v>
      </c>
      <c s="36" t="s">
        <v>232</v>
      </c>
      <c s="37">
        <v>2</v>
      </c>
      <c s="36">
        <v>0</v>
      </c>
      <c s="36">
        <f>ROUND(G915*H915,6)</f>
      </c>
      <c r="L915" s="38">
        <v>0</v>
      </c>
      <c s="32">
        <f>ROUND(ROUND(L915,2)*ROUND(G915,3),2)</f>
      </c>
      <c s="36" t="s">
        <v>55</v>
      </c>
      <c>
        <f>(M915*21)/100</f>
      </c>
      <c t="s">
        <v>28</v>
      </c>
    </row>
    <row r="916" spans="1:5" ht="38.25">
      <c r="A916" s="35" t="s">
        <v>56</v>
      </c>
      <c r="E916" s="39" t="s">
        <v>1310</v>
      </c>
    </row>
    <row r="917" spans="1:5" ht="12.75">
      <c r="A917" s="35" t="s">
        <v>57</v>
      </c>
      <c r="E917" s="40" t="s">
        <v>5</v>
      </c>
    </row>
    <row r="918" spans="1:5" ht="12.75">
      <c r="A918" t="s">
        <v>58</v>
      </c>
      <c r="E918" s="39" t="s">
        <v>5</v>
      </c>
    </row>
    <row r="919" spans="1:16" ht="25.5">
      <c r="A919" t="s">
        <v>50</v>
      </c>
      <c s="34" t="s">
        <v>1311</v>
      </c>
      <c s="34" t="s">
        <v>1312</v>
      </c>
      <c s="35" t="s">
        <v>5</v>
      </c>
      <c s="6" t="s">
        <v>1309</v>
      </c>
      <c s="36" t="s">
        <v>232</v>
      </c>
      <c s="37">
        <v>2</v>
      </c>
      <c s="36">
        <v>0</v>
      </c>
      <c s="36">
        <f>ROUND(G919*H919,6)</f>
      </c>
      <c r="L919" s="38">
        <v>0</v>
      </c>
      <c s="32">
        <f>ROUND(ROUND(L919,2)*ROUND(G919,3),2)</f>
      </c>
      <c s="36" t="s">
        <v>55</v>
      </c>
      <c>
        <f>(M919*21)/100</f>
      </c>
      <c t="s">
        <v>28</v>
      </c>
    </row>
    <row r="920" spans="1:5" ht="38.25">
      <c r="A920" s="35" t="s">
        <v>56</v>
      </c>
      <c r="E920" s="39" t="s">
        <v>1310</v>
      </c>
    </row>
    <row r="921" spans="1:5" ht="12.75">
      <c r="A921" s="35" t="s">
        <v>57</v>
      </c>
      <c r="E921" s="40" t="s">
        <v>5</v>
      </c>
    </row>
    <row r="922" spans="1:5" ht="12.75">
      <c r="A922" t="s">
        <v>58</v>
      </c>
      <c r="E922" s="39" t="s">
        <v>5</v>
      </c>
    </row>
    <row r="923" spans="1:16" ht="25.5">
      <c r="A923" t="s">
        <v>50</v>
      </c>
      <c s="34" t="s">
        <v>1313</v>
      </c>
      <c s="34" t="s">
        <v>1314</v>
      </c>
      <c s="35" t="s">
        <v>5</v>
      </c>
      <c s="6" t="s">
        <v>1315</v>
      </c>
      <c s="36" t="s">
        <v>238</v>
      </c>
      <c s="37">
        <v>5.7</v>
      </c>
      <c s="36">
        <v>0</v>
      </c>
      <c s="36">
        <f>ROUND(G923*H923,6)</f>
      </c>
      <c r="L923" s="38">
        <v>0</v>
      </c>
      <c s="32">
        <f>ROUND(ROUND(L923,2)*ROUND(G923,3),2)</f>
      </c>
      <c s="36" t="s">
        <v>55</v>
      </c>
      <c>
        <f>(M923*21)/100</f>
      </c>
      <c t="s">
        <v>28</v>
      </c>
    </row>
    <row r="924" spans="1:5" ht="25.5">
      <c r="A924" s="35" t="s">
        <v>56</v>
      </c>
      <c r="E924" s="39" t="s">
        <v>1315</v>
      </c>
    </row>
    <row r="925" spans="1:5" ht="12.75">
      <c r="A925" s="35" t="s">
        <v>57</v>
      </c>
      <c r="E925" s="40" t="s">
        <v>5</v>
      </c>
    </row>
    <row r="926" spans="1:5" ht="12.75">
      <c r="A926" t="s">
        <v>58</v>
      </c>
      <c r="E926" s="39" t="s">
        <v>5</v>
      </c>
    </row>
    <row r="927" spans="1:16" ht="25.5">
      <c r="A927" t="s">
        <v>50</v>
      </c>
      <c s="34" t="s">
        <v>1316</v>
      </c>
      <c s="34" t="s">
        <v>1317</v>
      </c>
      <c s="35" t="s">
        <v>5</v>
      </c>
      <c s="6" t="s">
        <v>1318</v>
      </c>
      <c s="36" t="s">
        <v>238</v>
      </c>
      <c s="37">
        <v>72</v>
      </c>
      <c s="36">
        <v>0</v>
      </c>
      <c s="36">
        <f>ROUND(G927*H927,6)</f>
      </c>
      <c r="L927" s="38">
        <v>0</v>
      </c>
      <c s="32">
        <f>ROUND(ROUND(L927,2)*ROUND(G927,3),2)</f>
      </c>
      <c s="36" t="s">
        <v>55</v>
      </c>
      <c>
        <f>(M927*21)/100</f>
      </c>
      <c t="s">
        <v>28</v>
      </c>
    </row>
    <row r="928" spans="1:5" ht="25.5">
      <c r="A928" s="35" t="s">
        <v>56</v>
      </c>
      <c r="E928" s="39" t="s">
        <v>1318</v>
      </c>
    </row>
    <row r="929" spans="1:5" ht="12.75">
      <c r="A929" s="35" t="s">
        <v>57</v>
      </c>
      <c r="E929" s="40" t="s">
        <v>5</v>
      </c>
    </row>
    <row r="930" spans="1:5" ht="12.75">
      <c r="A930" t="s">
        <v>58</v>
      </c>
      <c r="E930" s="39" t="s">
        <v>5</v>
      </c>
    </row>
    <row r="931" spans="1:16" ht="25.5">
      <c r="A931" t="s">
        <v>50</v>
      </c>
      <c s="34" t="s">
        <v>1319</v>
      </c>
      <c s="34" t="s">
        <v>1320</v>
      </c>
      <c s="35" t="s">
        <v>5</v>
      </c>
      <c s="6" t="s">
        <v>1321</v>
      </c>
      <c s="36" t="s">
        <v>238</v>
      </c>
      <c s="37">
        <v>21.5</v>
      </c>
      <c s="36">
        <v>0</v>
      </c>
      <c s="36">
        <f>ROUND(G931*H931,6)</f>
      </c>
      <c r="L931" s="38">
        <v>0</v>
      </c>
      <c s="32">
        <f>ROUND(ROUND(L931,2)*ROUND(G931,3),2)</f>
      </c>
      <c s="36" t="s">
        <v>55</v>
      </c>
      <c>
        <f>(M931*21)/100</f>
      </c>
      <c t="s">
        <v>28</v>
      </c>
    </row>
    <row r="932" spans="1:5" ht="25.5">
      <c r="A932" s="35" t="s">
        <v>56</v>
      </c>
      <c r="E932" s="39" t="s">
        <v>1321</v>
      </c>
    </row>
    <row r="933" spans="1:5" ht="12.75">
      <c r="A933" s="35" t="s">
        <v>57</v>
      </c>
      <c r="E933" s="40" t="s">
        <v>5</v>
      </c>
    </row>
    <row r="934" spans="1:5" ht="12.75">
      <c r="A934" t="s">
        <v>58</v>
      </c>
      <c r="E934" s="39" t="s">
        <v>5</v>
      </c>
    </row>
    <row r="935" spans="1:16" ht="25.5">
      <c r="A935" t="s">
        <v>50</v>
      </c>
      <c s="34" t="s">
        <v>1322</v>
      </c>
      <c s="34" t="s">
        <v>1323</v>
      </c>
      <c s="35" t="s">
        <v>5</v>
      </c>
      <c s="6" t="s">
        <v>1324</v>
      </c>
      <c s="36" t="s">
        <v>238</v>
      </c>
      <c s="37">
        <v>6.2</v>
      </c>
      <c s="36">
        <v>0</v>
      </c>
      <c s="36">
        <f>ROUND(G935*H935,6)</f>
      </c>
      <c r="L935" s="38">
        <v>0</v>
      </c>
      <c s="32">
        <f>ROUND(ROUND(L935,2)*ROUND(G935,3),2)</f>
      </c>
      <c s="36" t="s">
        <v>55</v>
      </c>
      <c>
        <f>(M935*21)/100</f>
      </c>
      <c t="s">
        <v>28</v>
      </c>
    </row>
    <row r="936" spans="1:5" ht="25.5">
      <c r="A936" s="35" t="s">
        <v>56</v>
      </c>
      <c r="E936" s="39" t="s">
        <v>1324</v>
      </c>
    </row>
    <row r="937" spans="1:5" ht="12.75">
      <c r="A937" s="35" t="s">
        <v>57</v>
      </c>
      <c r="E937" s="40" t="s">
        <v>5</v>
      </c>
    </row>
    <row r="938" spans="1:5" ht="12.75">
      <c r="A938" t="s">
        <v>58</v>
      </c>
      <c r="E938" s="39" t="s">
        <v>5</v>
      </c>
    </row>
    <row r="939" spans="1:16" ht="25.5">
      <c r="A939" t="s">
        <v>50</v>
      </c>
      <c s="34" t="s">
        <v>1325</v>
      </c>
      <c s="34" t="s">
        <v>1326</v>
      </c>
      <c s="35" t="s">
        <v>5</v>
      </c>
      <c s="6" t="s">
        <v>1327</v>
      </c>
      <c s="36" t="s">
        <v>1328</v>
      </c>
      <c s="37">
        <v>477956</v>
      </c>
      <c s="36">
        <v>0</v>
      </c>
      <c s="36">
        <f>ROUND(G939*H939,6)</f>
      </c>
      <c r="L939" s="38">
        <v>0</v>
      </c>
      <c s="32">
        <f>ROUND(ROUND(L939,2)*ROUND(G939,3),2)</f>
      </c>
      <c s="36" t="s">
        <v>103</v>
      </c>
      <c>
        <f>(M939*21)/100</f>
      </c>
      <c t="s">
        <v>28</v>
      </c>
    </row>
    <row r="940" spans="1:5" ht="25.5">
      <c r="A940" s="35" t="s">
        <v>56</v>
      </c>
      <c r="E940" s="39" t="s">
        <v>1327</v>
      </c>
    </row>
    <row r="941" spans="1:5" ht="12.75">
      <c r="A941" s="35" t="s">
        <v>57</v>
      </c>
      <c r="E941" s="40" t="s">
        <v>5</v>
      </c>
    </row>
    <row r="942" spans="1:5" ht="114.75">
      <c r="A942" t="s">
        <v>58</v>
      </c>
      <c r="E942" s="39" t="s">
        <v>1329</v>
      </c>
    </row>
    <row r="943" spans="1:13" ht="12.75">
      <c r="A943" t="s">
        <v>47</v>
      </c>
      <c r="C943" s="31" t="s">
        <v>233</v>
      </c>
      <c r="E943" s="33" t="s">
        <v>234</v>
      </c>
      <c r="J943" s="32">
        <f>0</f>
      </c>
      <c s="32">
        <f>0</f>
      </c>
      <c s="32">
        <f>0+L944+L948+L952+L956+L960+L964+L968+L972+L976+L980+L984+L988+L992+L996+L1000+L1004+L1008+L1012+L1016+L1020+L1024+L1028</f>
      </c>
      <c s="32">
        <f>0+M944+M948+M952+M956+M960+M964+M968+M972+M976+M980+M984+M988+M992+M996+M1000+M1004+M1008+M1012+M1016+M1020+M1024+M1028</f>
      </c>
    </row>
    <row r="944" spans="1:16" ht="25.5">
      <c r="A944" t="s">
        <v>50</v>
      </c>
      <c s="34" t="s">
        <v>1330</v>
      </c>
      <c s="34" t="s">
        <v>1331</v>
      </c>
      <c s="35" t="s">
        <v>5</v>
      </c>
      <c s="6" t="s">
        <v>1332</v>
      </c>
      <c s="36" t="s">
        <v>207</v>
      </c>
      <c s="37">
        <v>1</v>
      </c>
      <c s="36">
        <v>0</v>
      </c>
      <c s="36">
        <f>ROUND(G944*H944,6)</f>
      </c>
      <c r="L944" s="38">
        <v>0</v>
      </c>
      <c s="32">
        <f>ROUND(ROUND(L944,2)*ROUND(G944,3),2)</f>
      </c>
      <c s="36" t="s">
        <v>55</v>
      </c>
      <c>
        <f>(M944*21)/100</f>
      </c>
      <c t="s">
        <v>28</v>
      </c>
    </row>
    <row r="945" spans="1:5" ht="25.5">
      <c r="A945" s="35" t="s">
        <v>56</v>
      </c>
      <c r="E945" s="39" t="s">
        <v>1333</v>
      </c>
    </row>
    <row r="946" spans="1:5" ht="12.75">
      <c r="A946" s="35" t="s">
        <v>57</v>
      </c>
      <c r="E946" s="40" t="s">
        <v>5</v>
      </c>
    </row>
    <row r="947" spans="1:5" ht="12.75">
      <c r="A947" t="s">
        <v>58</v>
      </c>
      <c r="E947" s="39" t="s">
        <v>1183</v>
      </c>
    </row>
    <row r="948" spans="1:16" ht="25.5">
      <c r="A948" t="s">
        <v>50</v>
      </c>
      <c s="34" t="s">
        <v>1334</v>
      </c>
      <c s="34" t="s">
        <v>1335</v>
      </c>
      <c s="35" t="s">
        <v>5</v>
      </c>
      <c s="6" t="s">
        <v>1336</v>
      </c>
      <c s="36" t="s">
        <v>207</v>
      </c>
      <c s="37">
        <v>1</v>
      </c>
      <c s="36">
        <v>0</v>
      </c>
      <c s="36">
        <f>ROUND(G948*H948,6)</f>
      </c>
      <c r="L948" s="38">
        <v>0</v>
      </c>
      <c s="32">
        <f>ROUND(ROUND(L948,2)*ROUND(G948,3),2)</f>
      </c>
      <c s="36" t="s">
        <v>55</v>
      </c>
      <c>
        <f>(M948*21)/100</f>
      </c>
      <c t="s">
        <v>28</v>
      </c>
    </row>
    <row r="949" spans="1:5" ht="25.5">
      <c r="A949" s="35" t="s">
        <v>56</v>
      </c>
      <c r="E949" s="39" t="s">
        <v>1337</v>
      </c>
    </row>
    <row r="950" spans="1:5" ht="12.75">
      <c r="A950" s="35" t="s">
        <v>57</v>
      </c>
      <c r="E950" s="40" t="s">
        <v>5</v>
      </c>
    </row>
    <row r="951" spans="1:5" ht="12.75">
      <c r="A951" t="s">
        <v>58</v>
      </c>
      <c r="E951" s="39" t="s">
        <v>1338</v>
      </c>
    </row>
    <row r="952" spans="1:16" ht="25.5">
      <c r="A952" t="s">
        <v>50</v>
      </c>
      <c s="34" t="s">
        <v>1339</v>
      </c>
      <c s="34" t="s">
        <v>1340</v>
      </c>
      <c s="35" t="s">
        <v>5</v>
      </c>
      <c s="6" t="s">
        <v>1341</v>
      </c>
      <c s="36" t="s">
        <v>207</v>
      </c>
      <c s="37">
        <v>1</v>
      </c>
      <c s="36">
        <v>0</v>
      </c>
      <c s="36">
        <f>ROUND(G952*H952,6)</f>
      </c>
      <c r="L952" s="38">
        <v>0</v>
      </c>
      <c s="32">
        <f>ROUND(ROUND(L952,2)*ROUND(G952,3),2)</f>
      </c>
      <c s="36" t="s">
        <v>55</v>
      </c>
      <c>
        <f>(M952*21)/100</f>
      </c>
      <c t="s">
        <v>28</v>
      </c>
    </row>
    <row r="953" spans="1:5" ht="38.25">
      <c r="A953" s="35" t="s">
        <v>56</v>
      </c>
      <c r="E953" s="39" t="s">
        <v>1342</v>
      </c>
    </row>
    <row r="954" spans="1:5" ht="12.75">
      <c r="A954" s="35" t="s">
        <v>57</v>
      </c>
      <c r="E954" s="40" t="s">
        <v>5</v>
      </c>
    </row>
    <row r="955" spans="1:5" ht="12.75">
      <c r="A955" t="s">
        <v>58</v>
      </c>
      <c r="E955" s="39" t="s">
        <v>1343</v>
      </c>
    </row>
    <row r="956" spans="1:16" ht="25.5">
      <c r="A956" t="s">
        <v>50</v>
      </c>
      <c s="34" t="s">
        <v>1344</v>
      </c>
      <c s="34" t="s">
        <v>1345</v>
      </c>
      <c s="35" t="s">
        <v>5</v>
      </c>
      <c s="6" t="s">
        <v>1346</v>
      </c>
      <c s="36" t="s">
        <v>54</v>
      </c>
      <c s="37">
        <v>1</v>
      </c>
      <c s="36">
        <v>0</v>
      </c>
      <c s="36">
        <f>ROUND(G956*H956,6)</f>
      </c>
      <c r="L956" s="38">
        <v>0</v>
      </c>
      <c s="32">
        <f>ROUND(ROUND(L956,2)*ROUND(G956,3),2)</f>
      </c>
      <c s="36" t="s">
        <v>55</v>
      </c>
      <c>
        <f>(M956*21)/100</f>
      </c>
      <c t="s">
        <v>28</v>
      </c>
    </row>
    <row r="957" spans="1:5" ht="25.5">
      <c r="A957" s="35" t="s">
        <v>56</v>
      </c>
      <c r="E957" s="39" t="s">
        <v>1346</v>
      </c>
    </row>
    <row r="958" spans="1:5" ht="12.75">
      <c r="A958" s="35" t="s">
        <v>57</v>
      </c>
      <c r="E958" s="40" t="s">
        <v>5</v>
      </c>
    </row>
    <row r="959" spans="1:5" ht="12.75">
      <c r="A959" t="s">
        <v>58</v>
      </c>
      <c r="E959" s="39" t="s">
        <v>1347</v>
      </c>
    </row>
    <row r="960" spans="1:16" ht="25.5">
      <c r="A960" t="s">
        <v>50</v>
      </c>
      <c s="34" t="s">
        <v>1348</v>
      </c>
      <c s="34" t="s">
        <v>1349</v>
      </c>
      <c s="35" t="s">
        <v>5</v>
      </c>
      <c s="6" t="s">
        <v>1350</v>
      </c>
      <c s="36" t="s">
        <v>238</v>
      </c>
      <c s="37">
        <v>19.5</v>
      </c>
      <c s="36">
        <v>0</v>
      </c>
      <c s="36">
        <f>ROUND(G960*H960,6)</f>
      </c>
      <c r="L960" s="38">
        <v>0</v>
      </c>
      <c s="32">
        <f>ROUND(ROUND(L960,2)*ROUND(G960,3),2)</f>
      </c>
      <c s="36" t="s">
        <v>55</v>
      </c>
      <c>
        <f>(M960*21)/100</f>
      </c>
      <c t="s">
        <v>28</v>
      </c>
    </row>
    <row r="961" spans="1:5" ht="51">
      <c r="A961" s="35" t="s">
        <v>56</v>
      </c>
      <c r="E961" s="39" t="s">
        <v>1351</v>
      </c>
    </row>
    <row r="962" spans="1:5" ht="12.75">
      <c r="A962" s="35" t="s">
        <v>57</v>
      </c>
      <c r="E962" s="40" t="s">
        <v>5</v>
      </c>
    </row>
    <row r="963" spans="1:5" ht="12.75">
      <c r="A963" t="s">
        <v>58</v>
      </c>
      <c r="E963" s="39" t="s">
        <v>1347</v>
      </c>
    </row>
    <row r="964" spans="1:16" ht="25.5">
      <c r="A964" t="s">
        <v>50</v>
      </c>
      <c s="34" t="s">
        <v>1352</v>
      </c>
      <c s="34" t="s">
        <v>1353</v>
      </c>
      <c s="35" t="s">
        <v>5</v>
      </c>
      <c s="6" t="s">
        <v>1350</v>
      </c>
      <c s="36" t="s">
        <v>238</v>
      </c>
      <c s="37">
        <v>18.6</v>
      </c>
      <c s="36">
        <v>0</v>
      </c>
      <c s="36">
        <f>ROUND(G964*H964,6)</f>
      </c>
      <c r="L964" s="38">
        <v>0</v>
      </c>
      <c s="32">
        <f>ROUND(ROUND(L964,2)*ROUND(G964,3),2)</f>
      </c>
      <c s="36" t="s">
        <v>55</v>
      </c>
      <c>
        <f>(M964*21)/100</f>
      </c>
      <c t="s">
        <v>28</v>
      </c>
    </row>
    <row r="965" spans="1:5" ht="51">
      <c r="A965" s="35" t="s">
        <v>56</v>
      </c>
      <c r="E965" s="39" t="s">
        <v>1354</v>
      </c>
    </row>
    <row r="966" spans="1:5" ht="12.75">
      <c r="A966" s="35" t="s">
        <v>57</v>
      </c>
      <c r="E966" s="40" t="s">
        <v>5</v>
      </c>
    </row>
    <row r="967" spans="1:5" ht="12.75">
      <c r="A967" t="s">
        <v>58</v>
      </c>
      <c r="E967" s="39" t="s">
        <v>1347</v>
      </c>
    </row>
    <row r="968" spans="1:16" ht="25.5">
      <c r="A968" t="s">
        <v>50</v>
      </c>
      <c s="34" t="s">
        <v>1355</v>
      </c>
      <c s="34" t="s">
        <v>1356</v>
      </c>
      <c s="35" t="s">
        <v>5</v>
      </c>
      <c s="6" t="s">
        <v>1357</v>
      </c>
      <c s="36" t="s">
        <v>207</v>
      </c>
      <c s="37">
        <v>1</v>
      </c>
      <c s="36">
        <v>0</v>
      </c>
      <c s="36">
        <f>ROUND(G968*H968,6)</f>
      </c>
      <c r="L968" s="38">
        <v>0</v>
      </c>
      <c s="32">
        <f>ROUND(ROUND(L968,2)*ROUND(G968,3),2)</f>
      </c>
      <c s="36" t="s">
        <v>55</v>
      </c>
      <c>
        <f>(M968*21)/100</f>
      </c>
      <c t="s">
        <v>28</v>
      </c>
    </row>
    <row r="969" spans="1:5" ht="38.25">
      <c r="A969" s="35" t="s">
        <v>56</v>
      </c>
      <c r="E969" s="39" t="s">
        <v>1358</v>
      </c>
    </row>
    <row r="970" spans="1:5" ht="12.75">
      <c r="A970" s="35" t="s">
        <v>57</v>
      </c>
      <c r="E970" s="40" t="s">
        <v>5</v>
      </c>
    </row>
    <row r="971" spans="1:5" ht="12.75">
      <c r="A971" t="s">
        <v>58</v>
      </c>
      <c r="E971" s="39" t="s">
        <v>1347</v>
      </c>
    </row>
    <row r="972" spans="1:16" ht="38.25">
      <c r="A972" t="s">
        <v>50</v>
      </c>
      <c s="34" t="s">
        <v>1359</v>
      </c>
      <c s="34" t="s">
        <v>1360</v>
      </c>
      <c s="35" t="s">
        <v>5</v>
      </c>
      <c s="6" t="s">
        <v>1361</v>
      </c>
      <c s="36" t="s">
        <v>207</v>
      </c>
      <c s="37">
        <v>2</v>
      </c>
      <c s="36">
        <v>0</v>
      </c>
      <c s="36">
        <f>ROUND(G972*H972,6)</f>
      </c>
      <c r="L972" s="38">
        <v>0</v>
      </c>
      <c s="32">
        <f>ROUND(ROUND(L972,2)*ROUND(G972,3),2)</f>
      </c>
      <c s="36" t="s">
        <v>55</v>
      </c>
      <c>
        <f>(M972*21)/100</f>
      </c>
      <c t="s">
        <v>28</v>
      </c>
    </row>
    <row r="973" spans="1:5" ht="38.25">
      <c r="A973" s="35" t="s">
        <v>56</v>
      </c>
      <c r="E973" s="39" t="s">
        <v>1361</v>
      </c>
    </row>
    <row r="974" spans="1:5" ht="12.75">
      <c r="A974" s="35" t="s">
        <v>57</v>
      </c>
      <c r="E974" s="40" t="s">
        <v>5</v>
      </c>
    </row>
    <row r="975" spans="1:5" ht="12.75">
      <c r="A975" t="s">
        <v>58</v>
      </c>
      <c r="E975" s="39" t="s">
        <v>5</v>
      </c>
    </row>
    <row r="976" spans="1:16" ht="25.5">
      <c r="A976" t="s">
        <v>50</v>
      </c>
      <c s="34" t="s">
        <v>1362</v>
      </c>
      <c s="34" t="s">
        <v>1363</v>
      </c>
      <c s="35" t="s">
        <v>5</v>
      </c>
      <c s="6" t="s">
        <v>1364</v>
      </c>
      <c s="36" t="s">
        <v>207</v>
      </c>
      <c s="37">
        <v>8</v>
      </c>
      <c s="36">
        <v>0</v>
      </c>
      <c s="36">
        <f>ROUND(G976*H976,6)</f>
      </c>
      <c r="L976" s="38">
        <v>0</v>
      </c>
      <c s="32">
        <f>ROUND(ROUND(L976,2)*ROUND(G976,3),2)</f>
      </c>
      <c s="36" t="s">
        <v>55</v>
      </c>
      <c>
        <f>(M976*21)/100</f>
      </c>
      <c t="s">
        <v>28</v>
      </c>
    </row>
    <row r="977" spans="1:5" ht="25.5">
      <c r="A977" s="35" t="s">
        <v>56</v>
      </c>
      <c r="E977" s="39" t="s">
        <v>1364</v>
      </c>
    </row>
    <row r="978" spans="1:5" ht="12.75">
      <c r="A978" s="35" t="s">
        <v>57</v>
      </c>
      <c r="E978" s="40" t="s">
        <v>5</v>
      </c>
    </row>
    <row r="979" spans="1:5" ht="12.75">
      <c r="A979" t="s">
        <v>58</v>
      </c>
      <c r="E979" s="39" t="s">
        <v>5</v>
      </c>
    </row>
    <row r="980" spans="1:16" ht="25.5">
      <c r="A980" t="s">
        <v>50</v>
      </c>
      <c s="34" t="s">
        <v>1365</v>
      </c>
      <c s="34" t="s">
        <v>1366</v>
      </c>
      <c s="35" t="s">
        <v>5</v>
      </c>
      <c s="6" t="s">
        <v>1367</v>
      </c>
      <c s="36" t="s">
        <v>207</v>
      </c>
      <c s="37">
        <v>10</v>
      </c>
      <c s="36">
        <v>0</v>
      </c>
      <c s="36">
        <f>ROUND(G980*H980,6)</f>
      </c>
      <c r="L980" s="38">
        <v>0</v>
      </c>
      <c s="32">
        <f>ROUND(ROUND(L980,2)*ROUND(G980,3),2)</f>
      </c>
      <c s="36" t="s">
        <v>55</v>
      </c>
      <c>
        <f>(M980*21)/100</f>
      </c>
      <c t="s">
        <v>28</v>
      </c>
    </row>
    <row r="981" spans="1:5" ht="25.5">
      <c r="A981" s="35" t="s">
        <v>56</v>
      </c>
      <c r="E981" s="39" t="s">
        <v>1367</v>
      </c>
    </row>
    <row r="982" spans="1:5" ht="12.75">
      <c r="A982" s="35" t="s">
        <v>57</v>
      </c>
      <c r="E982" s="40" t="s">
        <v>5</v>
      </c>
    </row>
    <row r="983" spans="1:5" ht="12.75">
      <c r="A983" t="s">
        <v>58</v>
      </c>
      <c r="E983" s="39" t="s">
        <v>5</v>
      </c>
    </row>
    <row r="984" spans="1:16" ht="25.5">
      <c r="A984" t="s">
        <v>50</v>
      </c>
      <c s="34" t="s">
        <v>1368</v>
      </c>
      <c s="34" t="s">
        <v>1369</v>
      </c>
      <c s="35" t="s">
        <v>5</v>
      </c>
      <c s="6" t="s">
        <v>1370</v>
      </c>
      <c s="36" t="s">
        <v>54</v>
      </c>
      <c s="37">
        <v>1</v>
      </c>
      <c s="36">
        <v>0</v>
      </c>
      <c s="36">
        <f>ROUND(G984*H984,6)</f>
      </c>
      <c r="L984" s="38">
        <v>0</v>
      </c>
      <c s="32">
        <f>ROUND(ROUND(L984,2)*ROUND(G984,3),2)</f>
      </c>
      <c s="36" t="s">
        <v>55</v>
      </c>
      <c>
        <f>(M984*21)/100</f>
      </c>
      <c t="s">
        <v>28</v>
      </c>
    </row>
    <row r="985" spans="1:5" ht="25.5">
      <c r="A985" s="35" t="s">
        <v>56</v>
      </c>
      <c r="E985" s="39" t="s">
        <v>1370</v>
      </c>
    </row>
    <row r="986" spans="1:5" ht="12.75">
      <c r="A986" s="35" t="s">
        <v>57</v>
      </c>
      <c r="E986" s="40" t="s">
        <v>5</v>
      </c>
    </row>
    <row r="987" spans="1:5" ht="12.75">
      <c r="A987" t="s">
        <v>58</v>
      </c>
      <c r="E987" s="39" t="s">
        <v>1371</v>
      </c>
    </row>
    <row r="988" spans="1:16" ht="25.5">
      <c r="A988" t="s">
        <v>50</v>
      </c>
      <c s="34" t="s">
        <v>1372</v>
      </c>
      <c s="34" t="s">
        <v>1373</v>
      </c>
      <c s="35" t="s">
        <v>5</v>
      </c>
      <c s="6" t="s">
        <v>1374</v>
      </c>
      <c s="36" t="s">
        <v>232</v>
      </c>
      <c s="37">
        <v>16</v>
      </c>
      <c s="36">
        <v>0</v>
      </c>
      <c s="36">
        <f>ROUND(G988*H988,6)</f>
      </c>
      <c r="L988" s="38">
        <v>0</v>
      </c>
      <c s="32">
        <f>ROUND(ROUND(L988,2)*ROUND(G988,3),2)</f>
      </c>
      <c s="36" t="s">
        <v>55</v>
      </c>
      <c>
        <f>(M988*21)/100</f>
      </c>
      <c t="s">
        <v>28</v>
      </c>
    </row>
    <row r="989" spans="1:5" ht="25.5">
      <c r="A989" s="35" t="s">
        <v>56</v>
      </c>
      <c r="E989" s="39" t="s">
        <v>1374</v>
      </c>
    </row>
    <row r="990" spans="1:5" ht="12.75">
      <c r="A990" s="35" t="s">
        <v>57</v>
      </c>
      <c r="E990" s="40" t="s">
        <v>5</v>
      </c>
    </row>
    <row r="991" spans="1:5" ht="12.75">
      <c r="A991" t="s">
        <v>58</v>
      </c>
      <c r="E991" s="39" t="s">
        <v>5</v>
      </c>
    </row>
    <row r="992" spans="1:16" ht="25.5">
      <c r="A992" t="s">
        <v>50</v>
      </c>
      <c s="34" t="s">
        <v>1375</v>
      </c>
      <c s="34" t="s">
        <v>1376</v>
      </c>
      <c s="35" t="s">
        <v>5</v>
      </c>
      <c s="6" t="s">
        <v>1377</v>
      </c>
      <c s="36" t="s">
        <v>54</v>
      </c>
      <c s="37">
        <v>1</v>
      </c>
      <c s="36">
        <v>0</v>
      </c>
      <c s="36">
        <f>ROUND(G992*H992,6)</f>
      </c>
      <c r="L992" s="38">
        <v>0</v>
      </c>
      <c s="32">
        <f>ROUND(ROUND(L992,2)*ROUND(G992,3),2)</f>
      </c>
      <c s="36" t="s">
        <v>55</v>
      </c>
      <c>
        <f>(M992*21)/100</f>
      </c>
      <c t="s">
        <v>28</v>
      </c>
    </row>
    <row r="993" spans="1:5" ht="38.25">
      <c r="A993" s="35" t="s">
        <v>56</v>
      </c>
      <c r="E993" s="39" t="s">
        <v>1378</v>
      </c>
    </row>
    <row r="994" spans="1:5" ht="12.75">
      <c r="A994" s="35" t="s">
        <v>57</v>
      </c>
      <c r="E994" s="40" t="s">
        <v>5</v>
      </c>
    </row>
    <row r="995" spans="1:5" ht="102">
      <c r="A995" t="s">
        <v>58</v>
      </c>
      <c r="E995" s="39" t="s">
        <v>1379</v>
      </c>
    </row>
    <row r="996" spans="1:16" ht="25.5">
      <c r="A996" t="s">
        <v>50</v>
      </c>
      <c s="34" t="s">
        <v>1380</v>
      </c>
      <c s="34" t="s">
        <v>1381</v>
      </c>
      <c s="35" t="s">
        <v>5</v>
      </c>
      <c s="6" t="s">
        <v>1382</v>
      </c>
      <c s="36" t="s">
        <v>54</v>
      </c>
      <c s="37">
        <v>1</v>
      </c>
      <c s="36">
        <v>0</v>
      </c>
      <c s="36">
        <f>ROUND(G996*H996,6)</f>
      </c>
      <c r="L996" s="38">
        <v>0</v>
      </c>
      <c s="32">
        <f>ROUND(ROUND(L996,2)*ROUND(G996,3),2)</f>
      </c>
      <c s="36" t="s">
        <v>55</v>
      </c>
      <c>
        <f>(M996*21)/100</f>
      </c>
      <c t="s">
        <v>28</v>
      </c>
    </row>
    <row r="997" spans="1:5" ht="25.5">
      <c r="A997" s="35" t="s">
        <v>56</v>
      </c>
      <c r="E997" s="39" t="s">
        <v>1382</v>
      </c>
    </row>
    <row r="998" spans="1:5" ht="12.75">
      <c r="A998" s="35" t="s">
        <v>57</v>
      </c>
      <c r="E998" s="40" t="s">
        <v>5</v>
      </c>
    </row>
    <row r="999" spans="1:5" ht="12.75">
      <c r="A999" t="s">
        <v>58</v>
      </c>
      <c r="E999" s="39" t="s">
        <v>1371</v>
      </c>
    </row>
    <row r="1000" spans="1:16" ht="38.25">
      <c r="A1000" t="s">
        <v>50</v>
      </c>
      <c s="34" t="s">
        <v>1383</v>
      </c>
      <c s="34" t="s">
        <v>1384</v>
      </c>
      <c s="35" t="s">
        <v>5</v>
      </c>
      <c s="6" t="s">
        <v>1385</v>
      </c>
      <c s="36" t="s">
        <v>238</v>
      </c>
      <c s="37">
        <v>6.2</v>
      </c>
      <c s="36">
        <v>0</v>
      </c>
      <c s="36">
        <f>ROUND(G1000*H1000,6)</f>
      </c>
      <c r="L1000" s="38">
        <v>0</v>
      </c>
      <c s="32">
        <f>ROUND(ROUND(L1000,2)*ROUND(G1000,3),2)</f>
      </c>
      <c s="36" t="s">
        <v>55</v>
      </c>
      <c>
        <f>(M1000*21)/100</f>
      </c>
      <c t="s">
        <v>28</v>
      </c>
    </row>
    <row r="1001" spans="1:5" ht="38.25">
      <c r="A1001" s="35" t="s">
        <v>56</v>
      </c>
      <c r="E1001" s="39" t="s">
        <v>1386</v>
      </c>
    </row>
    <row r="1002" spans="1:5" ht="12.75">
      <c r="A1002" s="35" t="s">
        <v>57</v>
      </c>
      <c r="E1002" s="40" t="s">
        <v>5</v>
      </c>
    </row>
    <row r="1003" spans="1:5" ht="12.75">
      <c r="A1003" t="s">
        <v>58</v>
      </c>
      <c r="E1003" s="39" t="s">
        <v>1371</v>
      </c>
    </row>
    <row r="1004" spans="1:16" ht="38.25">
      <c r="A1004" t="s">
        <v>50</v>
      </c>
      <c s="34" t="s">
        <v>1387</v>
      </c>
      <c s="34" t="s">
        <v>1388</v>
      </c>
      <c s="35" t="s">
        <v>5</v>
      </c>
      <c s="6" t="s">
        <v>1389</v>
      </c>
      <c s="36" t="s">
        <v>207</v>
      </c>
      <c s="37">
        <v>6</v>
      </c>
      <c s="36">
        <v>0</v>
      </c>
      <c s="36">
        <f>ROUND(G1004*H1004,6)</f>
      </c>
      <c r="L1004" s="38">
        <v>0</v>
      </c>
      <c s="32">
        <f>ROUND(ROUND(L1004,2)*ROUND(G1004,3),2)</f>
      </c>
      <c s="36" t="s">
        <v>55</v>
      </c>
      <c>
        <f>(M1004*21)/100</f>
      </c>
      <c t="s">
        <v>28</v>
      </c>
    </row>
    <row r="1005" spans="1:5" ht="38.25">
      <c r="A1005" s="35" t="s">
        <v>56</v>
      </c>
      <c r="E1005" s="39" t="s">
        <v>1389</v>
      </c>
    </row>
    <row r="1006" spans="1:5" ht="12.75">
      <c r="A1006" s="35" t="s">
        <v>57</v>
      </c>
      <c r="E1006" s="40" t="s">
        <v>5</v>
      </c>
    </row>
    <row r="1007" spans="1:5" ht="12.75">
      <c r="A1007" t="s">
        <v>58</v>
      </c>
      <c r="E1007" s="39" t="s">
        <v>5</v>
      </c>
    </row>
    <row r="1008" spans="1:16" ht="25.5">
      <c r="A1008" t="s">
        <v>50</v>
      </c>
      <c s="34" t="s">
        <v>1390</v>
      </c>
      <c s="34" t="s">
        <v>1391</v>
      </c>
      <c s="35" t="s">
        <v>5</v>
      </c>
      <c s="6" t="s">
        <v>1392</v>
      </c>
      <c s="36" t="s">
        <v>232</v>
      </c>
      <c s="37">
        <v>24</v>
      </c>
      <c s="36">
        <v>0</v>
      </c>
      <c s="36">
        <f>ROUND(G1008*H1008,6)</f>
      </c>
      <c r="L1008" s="38">
        <v>0</v>
      </c>
      <c s="32">
        <f>ROUND(ROUND(L1008,2)*ROUND(G1008,3),2)</f>
      </c>
      <c s="36" t="s">
        <v>55</v>
      </c>
      <c>
        <f>(M1008*21)/100</f>
      </c>
      <c t="s">
        <v>28</v>
      </c>
    </row>
    <row r="1009" spans="1:5" ht="25.5">
      <c r="A1009" s="35" t="s">
        <v>56</v>
      </c>
      <c r="E1009" s="39" t="s">
        <v>1392</v>
      </c>
    </row>
    <row r="1010" spans="1:5" ht="12.75">
      <c r="A1010" s="35" t="s">
        <v>57</v>
      </c>
      <c r="E1010" s="40" t="s">
        <v>5</v>
      </c>
    </row>
    <row r="1011" spans="1:5" ht="12.75">
      <c r="A1011" t="s">
        <v>58</v>
      </c>
      <c r="E1011" s="39" t="s">
        <v>1371</v>
      </c>
    </row>
    <row r="1012" spans="1:16" ht="25.5">
      <c r="A1012" t="s">
        <v>50</v>
      </c>
      <c s="34" t="s">
        <v>1393</v>
      </c>
      <c s="34" t="s">
        <v>1394</v>
      </c>
      <c s="35" t="s">
        <v>5</v>
      </c>
      <c s="6" t="s">
        <v>1395</v>
      </c>
      <c s="36" t="s">
        <v>207</v>
      </c>
      <c s="37">
        <v>1</v>
      </c>
      <c s="36">
        <v>0</v>
      </c>
      <c s="36">
        <f>ROUND(G1012*H1012,6)</f>
      </c>
      <c r="L1012" s="38">
        <v>0</v>
      </c>
      <c s="32">
        <f>ROUND(ROUND(L1012,2)*ROUND(G1012,3),2)</f>
      </c>
      <c s="36" t="s">
        <v>55</v>
      </c>
      <c>
        <f>(M1012*21)/100</f>
      </c>
      <c t="s">
        <v>28</v>
      </c>
    </row>
    <row r="1013" spans="1:5" ht="25.5">
      <c r="A1013" s="35" t="s">
        <v>56</v>
      </c>
      <c r="E1013" s="39" t="s">
        <v>1395</v>
      </c>
    </row>
    <row r="1014" spans="1:5" ht="12.75">
      <c r="A1014" s="35" t="s">
        <v>57</v>
      </c>
      <c r="E1014" s="40" t="s">
        <v>5</v>
      </c>
    </row>
    <row r="1015" spans="1:5" ht="12.75">
      <c r="A1015" t="s">
        <v>58</v>
      </c>
      <c r="E1015" s="39" t="s">
        <v>1396</v>
      </c>
    </row>
    <row r="1016" spans="1:16" ht="38.25">
      <c r="A1016" t="s">
        <v>50</v>
      </c>
      <c s="34" t="s">
        <v>1397</v>
      </c>
      <c s="34" t="s">
        <v>1398</v>
      </c>
      <c s="35" t="s">
        <v>5</v>
      </c>
      <c s="6" t="s">
        <v>1399</v>
      </c>
      <c s="36" t="s">
        <v>102</v>
      </c>
      <c s="37">
        <v>11</v>
      </c>
      <c s="36">
        <v>0</v>
      </c>
      <c s="36">
        <f>ROUND(G1016*H1016,6)</f>
      </c>
      <c r="L1016" s="38">
        <v>0</v>
      </c>
      <c s="32">
        <f>ROUND(ROUND(L1016,2)*ROUND(G1016,3),2)</f>
      </c>
      <c s="36" t="s">
        <v>55</v>
      </c>
      <c>
        <f>(M1016*21)/100</f>
      </c>
      <c t="s">
        <v>28</v>
      </c>
    </row>
    <row r="1017" spans="1:5" ht="38.25">
      <c r="A1017" s="35" t="s">
        <v>56</v>
      </c>
      <c r="E1017" s="39" t="s">
        <v>1400</v>
      </c>
    </row>
    <row r="1018" spans="1:5" ht="12.75">
      <c r="A1018" s="35" t="s">
        <v>57</v>
      </c>
      <c r="E1018" s="40" t="s">
        <v>5</v>
      </c>
    </row>
    <row r="1019" spans="1:5" ht="12.75">
      <c r="A1019" t="s">
        <v>58</v>
      </c>
      <c r="E1019" s="39" t="s">
        <v>1371</v>
      </c>
    </row>
    <row r="1020" spans="1:16" ht="25.5">
      <c r="A1020" t="s">
        <v>50</v>
      </c>
      <c s="34" t="s">
        <v>1401</v>
      </c>
      <c s="34" t="s">
        <v>1402</v>
      </c>
      <c s="35" t="s">
        <v>5</v>
      </c>
      <c s="6" t="s">
        <v>1403</v>
      </c>
      <c s="36" t="s">
        <v>102</v>
      </c>
      <c s="37">
        <v>27</v>
      </c>
      <c s="36">
        <v>0</v>
      </c>
      <c s="36">
        <f>ROUND(G1020*H1020,6)</f>
      </c>
      <c r="L1020" s="38">
        <v>0</v>
      </c>
      <c s="32">
        <f>ROUND(ROUND(L1020,2)*ROUND(G1020,3),2)</f>
      </c>
      <c s="36" t="s">
        <v>55</v>
      </c>
      <c>
        <f>(M1020*21)/100</f>
      </c>
      <c t="s">
        <v>28</v>
      </c>
    </row>
    <row r="1021" spans="1:5" ht="25.5">
      <c r="A1021" s="35" t="s">
        <v>56</v>
      </c>
      <c r="E1021" s="39" t="s">
        <v>1403</v>
      </c>
    </row>
    <row r="1022" spans="1:5" ht="12.75">
      <c r="A1022" s="35" t="s">
        <v>57</v>
      </c>
      <c r="E1022" s="40" t="s">
        <v>5</v>
      </c>
    </row>
    <row r="1023" spans="1:5" ht="12.75">
      <c r="A1023" t="s">
        <v>58</v>
      </c>
      <c r="E1023" s="39" t="s">
        <v>1371</v>
      </c>
    </row>
    <row r="1024" spans="1:16" ht="25.5">
      <c r="A1024" t="s">
        <v>50</v>
      </c>
      <c s="34" t="s">
        <v>1404</v>
      </c>
      <c s="34" t="s">
        <v>1405</v>
      </c>
      <c s="35" t="s">
        <v>5</v>
      </c>
      <c s="6" t="s">
        <v>1406</v>
      </c>
      <c s="36" t="s">
        <v>54</v>
      </c>
      <c s="37">
        <v>1</v>
      </c>
      <c s="36">
        <v>0</v>
      </c>
      <c s="36">
        <f>ROUND(G1024*H1024,6)</f>
      </c>
      <c r="L1024" s="38">
        <v>0</v>
      </c>
      <c s="32">
        <f>ROUND(ROUND(L1024,2)*ROUND(G1024,3),2)</f>
      </c>
      <c s="36" t="s">
        <v>55</v>
      </c>
      <c>
        <f>(M1024*21)/100</f>
      </c>
      <c t="s">
        <v>28</v>
      </c>
    </row>
    <row r="1025" spans="1:5" ht="25.5">
      <c r="A1025" s="35" t="s">
        <v>56</v>
      </c>
      <c r="E1025" s="39" t="s">
        <v>1406</v>
      </c>
    </row>
    <row r="1026" spans="1:5" ht="12.75">
      <c r="A1026" s="35" t="s">
        <v>57</v>
      </c>
      <c r="E1026" s="40" t="s">
        <v>5</v>
      </c>
    </row>
    <row r="1027" spans="1:5" ht="12.75">
      <c r="A1027" t="s">
        <v>58</v>
      </c>
      <c r="E1027" s="39" t="s">
        <v>815</v>
      </c>
    </row>
    <row r="1028" spans="1:16" ht="25.5">
      <c r="A1028" t="s">
        <v>50</v>
      </c>
      <c s="34" t="s">
        <v>1407</v>
      </c>
      <c s="34" t="s">
        <v>1408</v>
      </c>
      <c s="35" t="s">
        <v>5</v>
      </c>
      <c s="6" t="s">
        <v>1409</v>
      </c>
      <c s="36" t="s">
        <v>1328</v>
      </c>
      <c s="37">
        <v>139774.51</v>
      </c>
      <c s="36">
        <v>0</v>
      </c>
      <c s="36">
        <f>ROUND(G1028*H1028,6)</f>
      </c>
      <c r="L1028" s="38">
        <v>0</v>
      </c>
      <c s="32">
        <f>ROUND(ROUND(L1028,2)*ROUND(G1028,3),2)</f>
      </c>
      <c s="36" t="s">
        <v>103</v>
      </c>
      <c>
        <f>(M1028*21)/100</f>
      </c>
      <c t="s">
        <v>28</v>
      </c>
    </row>
    <row r="1029" spans="1:5" ht="25.5">
      <c r="A1029" s="35" t="s">
        <v>56</v>
      </c>
      <c r="E1029" s="39" t="s">
        <v>1409</v>
      </c>
    </row>
    <row r="1030" spans="1:5" ht="12.75">
      <c r="A1030" s="35" t="s">
        <v>57</v>
      </c>
      <c r="E1030" s="40" t="s">
        <v>5</v>
      </c>
    </row>
    <row r="1031" spans="1:5" ht="114.75">
      <c r="A1031" t="s">
        <v>58</v>
      </c>
      <c r="E1031" s="39" t="s">
        <v>1410</v>
      </c>
    </row>
    <row r="1032" spans="1:13" ht="12.75">
      <c r="A1032" t="s">
        <v>47</v>
      </c>
      <c r="C1032" s="31" t="s">
        <v>271</v>
      </c>
      <c r="E1032" s="33" t="s">
        <v>272</v>
      </c>
      <c r="J1032" s="32">
        <f>0</f>
      </c>
      <c s="32">
        <f>0</f>
      </c>
      <c s="32">
        <f>0+L1033+L1037+L1041+L1045+L1049+L1053+L1057+L1061+L1065+L1069</f>
      </c>
      <c s="32">
        <f>0+M1033+M1037+M1041+M1045+M1049+M1053+M1057+M1061+M1065+M1069</f>
      </c>
    </row>
    <row r="1033" spans="1:16" ht="12.75">
      <c r="A1033" t="s">
        <v>50</v>
      </c>
      <c s="34" t="s">
        <v>1411</v>
      </c>
      <c s="34" t="s">
        <v>1412</v>
      </c>
      <c s="35" t="s">
        <v>5</v>
      </c>
      <c s="6" t="s">
        <v>1413</v>
      </c>
      <c s="36" t="s">
        <v>102</v>
      </c>
      <c s="37">
        <v>69.542</v>
      </c>
      <c s="36">
        <v>0</v>
      </c>
      <c s="36">
        <f>ROUND(G1033*H1033,6)</f>
      </c>
      <c r="L1033" s="38">
        <v>0</v>
      </c>
      <c s="32">
        <f>ROUND(ROUND(L1033,2)*ROUND(G1033,3),2)</f>
      </c>
      <c s="36" t="s">
        <v>103</v>
      </c>
      <c>
        <f>(M1033*21)/100</f>
      </c>
      <c t="s">
        <v>28</v>
      </c>
    </row>
    <row r="1034" spans="1:5" ht="12.75">
      <c r="A1034" s="35" t="s">
        <v>56</v>
      </c>
      <c r="E1034" s="39" t="s">
        <v>1413</v>
      </c>
    </row>
    <row r="1035" spans="1:5" ht="12.75">
      <c r="A1035" s="35" t="s">
        <v>57</v>
      </c>
      <c r="E1035" s="40" t="s">
        <v>5</v>
      </c>
    </row>
    <row r="1036" spans="1:5" ht="76.5">
      <c r="A1036" t="s">
        <v>58</v>
      </c>
      <c r="E1036" s="39" t="s">
        <v>1414</v>
      </c>
    </row>
    <row r="1037" spans="1:16" ht="12.75">
      <c r="A1037" t="s">
        <v>50</v>
      </c>
      <c s="34" t="s">
        <v>1415</v>
      </c>
      <c s="34" t="s">
        <v>1416</v>
      </c>
      <c s="35" t="s">
        <v>5</v>
      </c>
      <c s="6" t="s">
        <v>1417</v>
      </c>
      <c s="36" t="s">
        <v>102</v>
      </c>
      <c s="37">
        <v>69.542</v>
      </c>
      <c s="36">
        <v>0.0003</v>
      </c>
      <c s="36">
        <f>ROUND(G1037*H1037,6)</f>
      </c>
      <c r="L1037" s="38">
        <v>0</v>
      </c>
      <c s="32">
        <f>ROUND(ROUND(L1037,2)*ROUND(G1037,3),2)</f>
      </c>
      <c s="36" t="s">
        <v>103</v>
      </c>
      <c>
        <f>(M1037*21)/100</f>
      </c>
      <c t="s">
        <v>28</v>
      </c>
    </row>
    <row r="1038" spans="1:5" ht="12.75">
      <c r="A1038" s="35" t="s">
        <v>56</v>
      </c>
      <c r="E1038" s="39" t="s">
        <v>1417</v>
      </c>
    </row>
    <row r="1039" spans="1:5" ht="12.75">
      <c r="A1039" s="35" t="s">
        <v>57</v>
      </c>
      <c r="E1039" s="40" t="s">
        <v>5</v>
      </c>
    </row>
    <row r="1040" spans="1:5" ht="76.5">
      <c r="A1040" t="s">
        <v>58</v>
      </c>
      <c r="E1040" s="39" t="s">
        <v>1414</v>
      </c>
    </row>
    <row r="1041" spans="1:16" ht="25.5">
      <c r="A1041" t="s">
        <v>50</v>
      </c>
      <c s="34" t="s">
        <v>1418</v>
      </c>
      <c s="34" t="s">
        <v>1419</v>
      </c>
      <c s="35" t="s">
        <v>5</v>
      </c>
      <c s="6" t="s">
        <v>1420</v>
      </c>
      <c s="36" t="s">
        <v>238</v>
      </c>
      <c s="37">
        <v>2.22</v>
      </c>
      <c s="36">
        <v>0.0002</v>
      </c>
      <c s="36">
        <f>ROUND(G1041*H1041,6)</f>
      </c>
      <c r="L1041" s="38">
        <v>0</v>
      </c>
      <c s="32">
        <f>ROUND(ROUND(L1041,2)*ROUND(G1041,3),2)</f>
      </c>
      <c s="36" t="s">
        <v>103</v>
      </c>
      <c>
        <f>(M1041*21)/100</f>
      </c>
      <c t="s">
        <v>28</v>
      </c>
    </row>
    <row r="1042" spans="1:5" ht="25.5">
      <c r="A1042" s="35" t="s">
        <v>56</v>
      </c>
      <c r="E1042" s="39" t="s">
        <v>1420</v>
      </c>
    </row>
    <row r="1043" spans="1:5" ht="63.75">
      <c r="A1043" s="35" t="s">
        <v>57</v>
      </c>
      <c r="E1043" s="42" t="s">
        <v>1421</v>
      </c>
    </row>
    <row r="1044" spans="1:5" ht="76.5">
      <c r="A1044" t="s">
        <v>58</v>
      </c>
      <c r="E1044" s="39" t="s">
        <v>1414</v>
      </c>
    </row>
    <row r="1045" spans="1:16" ht="12.75">
      <c r="A1045" t="s">
        <v>50</v>
      </c>
      <c s="34" t="s">
        <v>1422</v>
      </c>
      <c s="34" t="s">
        <v>1423</v>
      </c>
      <c s="35" t="s">
        <v>5</v>
      </c>
      <c s="6" t="s">
        <v>1424</v>
      </c>
      <c s="36" t="s">
        <v>238</v>
      </c>
      <c s="37">
        <v>2.442</v>
      </c>
      <c s="36">
        <v>0.0004</v>
      </c>
      <c s="36">
        <f>ROUND(G1045*H1045,6)</f>
      </c>
      <c r="L1045" s="38">
        <v>0</v>
      </c>
      <c s="32">
        <f>ROUND(ROUND(L1045,2)*ROUND(G1045,3),2)</f>
      </c>
      <c s="36" t="s">
        <v>103</v>
      </c>
      <c>
        <f>(M1045*21)/100</f>
      </c>
      <c t="s">
        <v>28</v>
      </c>
    </row>
    <row r="1046" spans="1:5" ht="12.75">
      <c r="A1046" s="35" t="s">
        <v>56</v>
      </c>
      <c r="E1046" s="39" t="s">
        <v>1424</v>
      </c>
    </row>
    <row r="1047" spans="1:5" ht="12.75">
      <c r="A1047" s="35" t="s">
        <v>57</v>
      </c>
      <c r="E1047" s="40" t="s">
        <v>5</v>
      </c>
    </row>
    <row r="1048" spans="1:5" ht="12.75">
      <c r="A1048" t="s">
        <v>58</v>
      </c>
      <c r="E1048" s="39" t="s">
        <v>5</v>
      </c>
    </row>
    <row r="1049" spans="1:16" ht="25.5">
      <c r="A1049" t="s">
        <v>50</v>
      </c>
      <c s="34" t="s">
        <v>1425</v>
      </c>
      <c s="34" t="s">
        <v>1426</v>
      </c>
      <c s="35" t="s">
        <v>5</v>
      </c>
      <c s="6" t="s">
        <v>1427</v>
      </c>
      <c s="36" t="s">
        <v>238</v>
      </c>
      <c s="37">
        <v>112.04</v>
      </c>
      <c s="36">
        <v>0.000584</v>
      </c>
      <c s="36">
        <f>ROUND(G1049*H1049,6)</f>
      </c>
      <c r="L1049" s="38">
        <v>0</v>
      </c>
      <c s="32">
        <f>ROUND(ROUND(L1049,2)*ROUND(G1049,3),2)</f>
      </c>
      <c s="36" t="s">
        <v>103</v>
      </c>
      <c>
        <f>(M1049*21)/100</f>
      </c>
      <c t="s">
        <v>28</v>
      </c>
    </row>
    <row r="1050" spans="1:5" ht="25.5">
      <c r="A1050" s="35" t="s">
        <v>56</v>
      </c>
      <c r="E1050" s="39" t="s">
        <v>1427</v>
      </c>
    </row>
    <row r="1051" spans="1:5" ht="204">
      <c r="A1051" s="35" t="s">
        <v>57</v>
      </c>
      <c r="E1051" s="42" t="s">
        <v>1428</v>
      </c>
    </row>
    <row r="1052" spans="1:5" ht="12.75">
      <c r="A1052" t="s">
        <v>58</v>
      </c>
      <c r="E1052" s="39" t="s">
        <v>5</v>
      </c>
    </row>
    <row r="1053" spans="1:16" ht="12.75">
      <c r="A1053" t="s">
        <v>50</v>
      </c>
      <c s="34" t="s">
        <v>1429</v>
      </c>
      <c s="34" t="s">
        <v>1430</v>
      </c>
      <c s="35" t="s">
        <v>5</v>
      </c>
      <c s="6" t="s">
        <v>1431</v>
      </c>
      <c s="36" t="s">
        <v>207</v>
      </c>
      <c s="37">
        <v>206.077</v>
      </c>
      <c s="36">
        <v>0.0012</v>
      </c>
      <c s="36">
        <f>ROUND(G1053*H1053,6)</f>
      </c>
      <c r="L1053" s="38">
        <v>0</v>
      </c>
      <c s="32">
        <f>ROUND(ROUND(L1053,2)*ROUND(G1053,3),2)</f>
      </c>
      <c s="36" t="s">
        <v>103</v>
      </c>
      <c>
        <f>(M1053*21)/100</f>
      </c>
      <c t="s">
        <v>28</v>
      </c>
    </row>
    <row r="1054" spans="1:5" ht="12.75">
      <c r="A1054" s="35" t="s">
        <v>56</v>
      </c>
      <c r="E1054" s="39" t="s">
        <v>1431</v>
      </c>
    </row>
    <row r="1055" spans="1:5" ht="12.75">
      <c r="A1055" s="35" t="s">
        <v>57</v>
      </c>
      <c r="E1055" s="40" t="s">
        <v>5</v>
      </c>
    </row>
    <row r="1056" spans="1:5" ht="12.75">
      <c r="A1056" t="s">
        <v>58</v>
      </c>
      <c r="E1056" s="39" t="s">
        <v>5</v>
      </c>
    </row>
    <row r="1057" spans="1:16" ht="25.5">
      <c r="A1057" t="s">
        <v>50</v>
      </c>
      <c s="34" t="s">
        <v>1432</v>
      </c>
      <c s="34" t="s">
        <v>1433</v>
      </c>
      <c s="35" t="s">
        <v>5</v>
      </c>
      <c s="6" t="s">
        <v>1434</v>
      </c>
      <c s="36" t="s">
        <v>102</v>
      </c>
      <c s="37">
        <v>151.605</v>
      </c>
      <c s="36">
        <v>0.009</v>
      </c>
      <c s="36">
        <f>ROUND(G1057*H1057,6)</f>
      </c>
      <c r="L1057" s="38">
        <v>0</v>
      </c>
      <c s="32">
        <f>ROUND(ROUND(L1057,2)*ROUND(G1057,3),2)</f>
      </c>
      <c s="36" t="s">
        <v>103</v>
      </c>
      <c>
        <f>(M1057*21)/100</f>
      </c>
      <c t="s">
        <v>28</v>
      </c>
    </row>
    <row r="1058" spans="1:5" ht="25.5">
      <c r="A1058" s="35" t="s">
        <v>56</v>
      </c>
      <c r="E1058" s="39" t="s">
        <v>1434</v>
      </c>
    </row>
    <row r="1059" spans="1:5" ht="191.25">
      <c r="A1059" s="35" t="s">
        <v>57</v>
      </c>
      <c r="E1059" s="42" t="s">
        <v>1435</v>
      </c>
    </row>
    <row r="1060" spans="1:5" ht="12.75">
      <c r="A1060" t="s">
        <v>58</v>
      </c>
      <c r="E1060" s="39" t="s">
        <v>1436</v>
      </c>
    </row>
    <row r="1061" spans="1:16" ht="25.5">
      <c r="A1061" t="s">
        <v>50</v>
      </c>
      <c s="34" t="s">
        <v>1437</v>
      </c>
      <c s="34" t="s">
        <v>1438</v>
      </c>
      <c s="35" t="s">
        <v>5</v>
      </c>
      <c s="6" t="s">
        <v>1439</v>
      </c>
      <c s="36" t="s">
        <v>102</v>
      </c>
      <c s="37">
        <v>174.346</v>
      </c>
      <c s="36">
        <v>0.023</v>
      </c>
      <c s="36">
        <f>ROUND(G1061*H1061,6)</f>
      </c>
      <c r="L1061" s="38">
        <v>0</v>
      </c>
      <c s="32">
        <f>ROUND(ROUND(L1061,2)*ROUND(G1061,3),2)</f>
      </c>
      <c s="36" t="s">
        <v>103</v>
      </c>
      <c>
        <f>(M1061*21)/100</f>
      </c>
      <c t="s">
        <v>28</v>
      </c>
    </row>
    <row r="1062" spans="1:5" ht="25.5">
      <c r="A1062" s="35" t="s">
        <v>56</v>
      </c>
      <c r="E1062" s="39" t="s">
        <v>1439</v>
      </c>
    </row>
    <row r="1063" spans="1:5" ht="12.75">
      <c r="A1063" s="35" t="s">
        <v>57</v>
      </c>
      <c r="E1063" s="40" t="s">
        <v>5</v>
      </c>
    </row>
    <row r="1064" spans="1:5" ht="12.75">
      <c r="A1064" t="s">
        <v>58</v>
      </c>
      <c r="E1064" s="39" t="s">
        <v>5</v>
      </c>
    </row>
    <row r="1065" spans="1:16" ht="25.5">
      <c r="A1065" t="s">
        <v>50</v>
      </c>
      <c s="34" t="s">
        <v>1440</v>
      </c>
      <c s="34" t="s">
        <v>1441</v>
      </c>
      <c s="35" t="s">
        <v>5</v>
      </c>
      <c s="6" t="s">
        <v>1442</v>
      </c>
      <c s="36" t="s">
        <v>134</v>
      </c>
      <c s="37">
        <v>5.709</v>
      </c>
      <c s="36">
        <v>0</v>
      </c>
      <c s="36">
        <f>ROUND(G1065*H1065,6)</f>
      </c>
      <c r="L1065" s="38">
        <v>0</v>
      </c>
      <c s="32">
        <f>ROUND(ROUND(L1065,2)*ROUND(G1065,3),2)</f>
      </c>
      <c s="36" t="s">
        <v>103</v>
      </c>
      <c>
        <f>(M1065*21)/100</f>
      </c>
      <c t="s">
        <v>28</v>
      </c>
    </row>
    <row r="1066" spans="1:5" ht="25.5">
      <c r="A1066" s="35" t="s">
        <v>56</v>
      </c>
      <c r="E1066" s="39" t="s">
        <v>1442</v>
      </c>
    </row>
    <row r="1067" spans="1:5" ht="12.75">
      <c r="A1067" s="35" t="s">
        <v>57</v>
      </c>
      <c r="E1067" s="40" t="s">
        <v>5</v>
      </c>
    </row>
    <row r="1068" spans="1:5" ht="114.75">
      <c r="A1068" t="s">
        <v>58</v>
      </c>
      <c r="E1068" s="39" t="s">
        <v>1004</v>
      </c>
    </row>
    <row r="1069" spans="1:16" ht="25.5">
      <c r="A1069" t="s">
        <v>50</v>
      </c>
      <c s="34" t="s">
        <v>1443</v>
      </c>
      <c s="34" t="s">
        <v>1444</v>
      </c>
      <c s="35" t="s">
        <v>5</v>
      </c>
      <c s="6" t="s">
        <v>1445</v>
      </c>
      <c s="36" t="s">
        <v>134</v>
      </c>
      <c s="37">
        <v>5.709</v>
      </c>
      <c s="36">
        <v>0</v>
      </c>
      <c s="36">
        <f>ROUND(G1069*H1069,6)</f>
      </c>
      <c r="L1069" s="38">
        <v>0</v>
      </c>
      <c s="32">
        <f>ROUND(ROUND(L1069,2)*ROUND(G1069,3),2)</f>
      </c>
      <c s="36" t="s">
        <v>103</v>
      </c>
      <c>
        <f>(M1069*21)/100</f>
      </c>
      <c t="s">
        <v>28</v>
      </c>
    </row>
    <row r="1070" spans="1:5" ht="38.25">
      <c r="A1070" s="35" t="s">
        <v>56</v>
      </c>
      <c r="E1070" s="39" t="s">
        <v>1446</v>
      </c>
    </row>
    <row r="1071" spans="1:5" ht="12.75">
      <c r="A1071" s="35" t="s">
        <v>57</v>
      </c>
      <c r="E1071" s="40" t="s">
        <v>5</v>
      </c>
    </row>
    <row r="1072" spans="1:5" ht="114.75">
      <c r="A1072" t="s">
        <v>58</v>
      </c>
      <c r="E1072" s="39" t="s">
        <v>1004</v>
      </c>
    </row>
    <row r="1073" spans="1:13" ht="12.75">
      <c r="A1073" t="s">
        <v>47</v>
      </c>
      <c r="C1073" s="31" t="s">
        <v>276</v>
      </c>
      <c r="E1073" s="33" t="s">
        <v>277</v>
      </c>
      <c r="J1073" s="32">
        <f>0</f>
      </c>
      <c s="32">
        <f>0</f>
      </c>
      <c s="32">
        <f>0+L1074+L1078+L1082+L1086+L1090+L1094+L1098</f>
      </c>
      <c s="32">
        <f>0+M1074+M1078+M1082+M1086+M1090+M1094+M1098</f>
      </c>
    </row>
    <row r="1074" spans="1:16" ht="25.5">
      <c r="A1074" t="s">
        <v>50</v>
      </c>
      <c s="34" t="s">
        <v>1447</v>
      </c>
      <c s="34" t="s">
        <v>1448</v>
      </c>
      <c s="35" t="s">
        <v>5</v>
      </c>
      <c s="6" t="s">
        <v>1449</v>
      </c>
      <c s="36" t="s">
        <v>102</v>
      </c>
      <c s="37">
        <v>332.708</v>
      </c>
      <c s="36">
        <v>0.009501</v>
      </c>
      <c s="36">
        <f>ROUND(G1074*H1074,6)</f>
      </c>
      <c r="L1074" s="38">
        <v>0</v>
      </c>
      <c s="32">
        <f>ROUND(ROUND(L1074,2)*ROUND(G1074,3),2)</f>
      </c>
      <c s="36" t="s">
        <v>103</v>
      </c>
      <c>
        <f>(M1074*21)/100</f>
      </c>
      <c t="s">
        <v>28</v>
      </c>
    </row>
    <row r="1075" spans="1:5" ht="25.5">
      <c r="A1075" s="35" t="s">
        <v>56</v>
      </c>
      <c r="E1075" s="39" t="s">
        <v>1449</v>
      </c>
    </row>
    <row r="1076" spans="1:5" ht="178.5">
      <c r="A1076" s="35" t="s">
        <v>57</v>
      </c>
      <c r="E1076" s="42" t="s">
        <v>1450</v>
      </c>
    </row>
    <row r="1077" spans="1:5" ht="51">
      <c r="A1077" t="s">
        <v>58</v>
      </c>
      <c r="E1077" s="39" t="s">
        <v>1451</v>
      </c>
    </row>
    <row r="1078" spans="1:16" ht="12.75">
      <c r="A1078" t="s">
        <v>50</v>
      </c>
      <c s="34" t="s">
        <v>1452</v>
      </c>
      <c s="34" t="s">
        <v>1453</v>
      </c>
      <c s="35" t="s">
        <v>5</v>
      </c>
      <c s="6" t="s">
        <v>1454</v>
      </c>
      <c s="36" t="s">
        <v>102</v>
      </c>
      <c s="37">
        <v>339.17</v>
      </c>
      <c s="36">
        <v>0.054</v>
      </c>
      <c s="36">
        <f>ROUND(G1078*H1078,6)</f>
      </c>
      <c r="L1078" s="38">
        <v>0</v>
      </c>
      <c s="32">
        <f>ROUND(ROUND(L1078,2)*ROUND(G1078,3),2)</f>
      </c>
      <c s="36" t="s">
        <v>55</v>
      </c>
      <c>
        <f>(M1078*21)/100</f>
      </c>
      <c t="s">
        <v>28</v>
      </c>
    </row>
    <row r="1079" spans="1:5" ht="12.75">
      <c r="A1079" s="35" t="s">
        <v>56</v>
      </c>
      <c r="E1079" s="39" t="s">
        <v>1454</v>
      </c>
    </row>
    <row r="1080" spans="1:5" ht="12.75">
      <c r="A1080" s="35" t="s">
        <v>57</v>
      </c>
      <c r="E1080" s="40" t="s">
        <v>5</v>
      </c>
    </row>
    <row r="1081" spans="1:5" ht="12.75">
      <c r="A1081" t="s">
        <v>58</v>
      </c>
      <c r="E1081" s="39" t="s">
        <v>5</v>
      </c>
    </row>
    <row r="1082" spans="1:16" ht="12.75">
      <c r="A1082" t="s">
        <v>50</v>
      </c>
      <c s="34" t="s">
        <v>1455</v>
      </c>
      <c s="34" t="s">
        <v>1456</v>
      </c>
      <c s="35" t="s">
        <v>5</v>
      </c>
      <c s="6" t="s">
        <v>1457</v>
      </c>
      <c s="36" t="s">
        <v>102</v>
      </c>
      <c s="37">
        <v>6.583</v>
      </c>
      <c s="36">
        <v>0.054</v>
      </c>
      <c s="36">
        <f>ROUND(G1082*H1082,6)</f>
      </c>
      <c r="L1082" s="38">
        <v>0</v>
      </c>
      <c s="32">
        <f>ROUND(ROUND(L1082,2)*ROUND(G1082,3),2)</f>
      </c>
      <c s="36" t="s">
        <v>103</v>
      </c>
      <c>
        <f>(M1082*21)/100</f>
      </c>
      <c t="s">
        <v>28</v>
      </c>
    </row>
    <row r="1083" spans="1:5" ht="12.75">
      <c r="A1083" s="35" t="s">
        <v>56</v>
      </c>
      <c r="E1083" s="39" t="s">
        <v>1457</v>
      </c>
    </row>
    <row r="1084" spans="1:5" ht="38.25">
      <c r="A1084" s="35" t="s">
        <v>57</v>
      </c>
      <c r="E1084" s="42" t="s">
        <v>981</v>
      </c>
    </row>
    <row r="1085" spans="1:5" ht="12.75">
      <c r="A1085" t="s">
        <v>58</v>
      </c>
      <c r="E1085" s="39" t="s">
        <v>5</v>
      </c>
    </row>
    <row r="1086" spans="1:16" ht="12.75">
      <c r="A1086" t="s">
        <v>50</v>
      </c>
      <c s="34" t="s">
        <v>1458</v>
      </c>
      <c s="34" t="s">
        <v>1459</v>
      </c>
      <c s="35" t="s">
        <v>5</v>
      </c>
      <c s="6" t="s">
        <v>1460</v>
      </c>
      <c s="36" t="s">
        <v>102</v>
      </c>
      <c s="37">
        <v>326.125</v>
      </c>
      <c s="36">
        <v>0.0003</v>
      </c>
      <c s="36">
        <f>ROUND(G1086*H1086,6)</f>
      </c>
      <c r="L1086" s="38">
        <v>0</v>
      </c>
      <c s="32">
        <f>ROUND(ROUND(L1086,2)*ROUND(G1086,3),2)</f>
      </c>
      <c s="36" t="s">
        <v>103</v>
      </c>
      <c>
        <f>(M1086*21)/100</f>
      </c>
      <c t="s">
        <v>28</v>
      </c>
    </row>
    <row r="1087" spans="1:5" ht="12.75">
      <c r="A1087" s="35" t="s">
        <v>56</v>
      </c>
      <c r="E1087" s="39" t="s">
        <v>1460</v>
      </c>
    </row>
    <row r="1088" spans="1:5" ht="12.75">
      <c r="A1088" s="35" t="s">
        <v>57</v>
      </c>
      <c r="E1088" s="40" t="s">
        <v>5</v>
      </c>
    </row>
    <row r="1089" spans="1:5" ht="38.25">
      <c r="A1089" t="s">
        <v>58</v>
      </c>
      <c r="E1089" s="39" t="s">
        <v>1461</v>
      </c>
    </row>
    <row r="1090" spans="1:16" ht="25.5">
      <c r="A1090" t="s">
        <v>50</v>
      </c>
      <c s="34" t="s">
        <v>1462</v>
      </c>
      <c s="34" t="s">
        <v>1463</v>
      </c>
      <c s="35" t="s">
        <v>5</v>
      </c>
      <c s="6" t="s">
        <v>1464</v>
      </c>
      <c s="36" t="s">
        <v>54</v>
      </c>
      <c s="37">
        <v>1</v>
      </c>
      <c s="36">
        <v>0</v>
      </c>
      <c s="36">
        <f>ROUND(G1090*H1090,6)</f>
      </c>
      <c r="L1090" s="38">
        <v>0</v>
      </c>
      <c s="32">
        <f>ROUND(ROUND(L1090,2)*ROUND(G1090,3),2)</f>
      </c>
      <c s="36" t="s">
        <v>55</v>
      </c>
      <c>
        <f>(M1090*21)/100</f>
      </c>
      <c t="s">
        <v>28</v>
      </c>
    </row>
    <row r="1091" spans="1:5" ht="25.5">
      <c r="A1091" s="35" t="s">
        <v>56</v>
      </c>
      <c r="E1091" s="39" t="s">
        <v>1464</v>
      </c>
    </row>
    <row r="1092" spans="1:5" ht="12.75">
      <c r="A1092" s="35" t="s">
        <v>57</v>
      </c>
      <c r="E1092" s="40" t="s">
        <v>5</v>
      </c>
    </row>
    <row r="1093" spans="1:5" ht="12.75">
      <c r="A1093" t="s">
        <v>58</v>
      </c>
      <c r="E1093" s="39" t="s">
        <v>815</v>
      </c>
    </row>
    <row r="1094" spans="1:16" ht="25.5">
      <c r="A1094" t="s">
        <v>50</v>
      </c>
      <c s="34" t="s">
        <v>1465</v>
      </c>
      <c s="34" t="s">
        <v>1466</v>
      </c>
      <c s="35" t="s">
        <v>5</v>
      </c>
      <c s="6" t="s">
        <v>1467</v>
      </c>
      <c s="36" t="s">
        <v>134</v>
      </c>
      <c s="37">
        <v>21.93</v>
      </c>
      <c s="36">
        <v>0</v>
      </c>
      <c s="36">
        <f>ROUND(G1094*H1094,6)</f>
      </c>
      <c r="L1094" s="38">
        <v>0</v>
      </c>
      <c s="32">
        <f>ROUND(ROUND(L1094,2)*ROUND(G1094,3),2)</f>
      </c>
      <c s="36" t="s">
        <v>103</v>
      </c>
      <c>
        <f>(M1094*21)/100</f>
      </c>
      <c t="s">
        <v>28</v>
      </c>
    </row>
    <row r="1095" spans="1:5" ht="38.25">
      <c r="A1095" s="35" t="s">
        <v>56</v>
      </c>
      <c r="E1095" s="39" t="s">
        <v>1468</v>
      </c>
    </row>
    <row r="1096" spans="1:5" ht="12.75">
      <c r="A1096" s="35" t="s">
        <v>57</v>
      </c>
      <c r="E1096" s="40" t="s">
        <v>5</v>
      </c>
    </row>
    <row r="1097" spans="1:5" ht="114.75">
      <c r="A1097" t="s">
        <v>58</v>
      </c>
      <c r="E1097" s="39" t="s">
        <v>1469</v>
      </c>
    </row>
    <row r="1098" spans="1:16" ht="38.25">
      <c r="A1098" t="s">
        <v>50</v>
      </c>
      <c s="34" t="s">
        <v>1470</v>
      </c>
      <c s="34" t="s">
        <v>1471</v>
      </c>
      <c s="35" t="s">
        <v>5</v>
      </c>
      <c s="6" t="s">
        <v>1472</v>
      </c>
      <c s="36" t="s">
        <v>134</v>
      </c>
      <c s="37">
        <v>21.93</v>
      </c>
      <c s="36">
        <v>0</v>
      </c>
      <c s="36">
        <f>ROUND(G1098*H1098,6)</f>
      </c>
      <c r="L1098" s="38">
        <v>0</v>
      </c>
      <c s="32">
        <f>ROUND(ROUND(L1098,2)*ROUND(G1098,3),2)</f>
      </c>
      <c s="36" t="s">
        <v>103</v>
      </c>
      <c>
        <f>(M1098*21)/100</f>
      </c>
      <c t="s">
        <v>28</v>
      </c>
    </row>
    <row r="1099" spans="1:5" ht="38.25">
      <c r="A1099" s="35" t="s">
        <v>56</v>
      </c>
      <c r="E1099" s="39" t="s">
        <v>1473</v>
      </c>
    </row>
    <row r="1100" spans="1:5" ht="12.75">
      <c r="A1100" s="35" t="s">
        <v>57</v>
      </c>
      <c r="E1100" s="40" t="s">
        <v>5</v>
      </c>
    </row>
    <row r="1101" spans="1:5" ht="114.75">
      <c r="A1101" t="s">
        <v>58</v>
      </c>
      <c r="E1101" s="39" t="s">
        <v>1469</v>
      </c>
    </row>
    <row r="1102" spans="1:13" ht="12.75">
      <c r="A1102" t="s">
        <v>47</v>
      </c>
      <c r="C1102" s="31" t="s">
        <v>1474</v>
      </c>
      <c r="E1102" s="33" t="s">
        <v>1475</v>
      </c>
      <c r="J1102" s="32">
        <f>0</f>
      </c>
      <c s="32">
        <f>0</f>
      </c>
      <c s="32">
        <f>0+L1103+L1107+L1111+L1115+L1119+L1123</f>
      </c>
      <c s="32">
        <f>0+M1103+M1107+M1111+M1115+M1119+M1123</f>
      </c>
    </row>
    <row r="1103" spans="1:16" ht="25.5">
      <c r="A1103" t="s">
        <v>50</v>
      </c>
      <c s="34" t="s">
        <v>1476</v>
      </c>
      <c s="34" t="s">
        <v>1477</v>
      </c>
      <c s="35" t="s">
        <v>5</v>
      </c>
      <c s="6" t="s">
        <v>1478</v>
      </c>
      <c s="36" t="s">
        <v>102</v>
      </c>
      <c s="37">
        <v>268.294</v>
      </c>
      <c s="36">
        <v>0.0166</v>
      </c>
      <c s="36">
        <f>ROUND(G1103*H1103,6)</f>
      </c>
      <c r="L1103" s="38">
        <v>0</v>
      </c>
      <c s="32">
        <f>ROUND(ROUND(L1103,2)*ROUND(G1103,3),2)</f>
      </c>
      <c s="36" t="s">
        <v>103</v>
      </c>
      <c>
        <f>(M1103*21)/100</f>
      </c>
      <c t="s">
        <v>28</v>
      </c>
    </row>
    <row r="1104" spans="1:5" ht="25.5">
      <c r="A1104" s="35" t="s">
        <v>56</v>
      </c>
      <c r="E1104" s="39" t="s">
        <v>1478</v>
      </c>
    </row>
    <row r="1105" spans="1:5" ht="409.5">
      <c r="A1105" s="35" t="s">
        <v>57</v>
      </c>
      <c r="E1105" s="42" t="s">
        <v>1479</v>
      </c>
    </row>
    <row r="1106" spans="1:5" ht="114.75">
      <c r="A1106" t="s">
        <v>58</v>
      </c>
      <c r="E1106" s="39" t="s">
        <v>1480</v>
      </c>
    </row>
    <row r="1107" spans="1:16" ht="25.5">
      <c r="A1107" t="s">
        <v>50</v>
      </c>
      <c s="34" t="s">
        <v>1481</v>
      </c>
      <c s="34" t="s">
        <v>1482</v>
      </c>
      <c s="35" t="s">
        <v>5</v>
      </c>
      <c s="6" t="s">
        <v>1483</v>
      </c>
      <c s="36" t="s">
        <v>238</v>
      </c>
      <c s="37">
        <v>89.5</v>
      </c>
      <c s="36">
        <v>0.003855</v>
      </c>
      <c s="36">
        <f>ROUND(G1107*H1107,6)</f>
      </c>
      <c r="L1107" s="38">
        <v>0</v>
      </c>
      <c s="32">
        <f>ROUND(ROUND(L1107,2)*ROUND(G1107,3),2)</f>
      </c>
      <c s="36" t="s">
        <v>103</v>
      </c>
      <c>
        <f>(M1107*21)/100</f>
      </c>
      <c t="s">
        <v>28</v>
      </c>
    </row>
    <row r="1108" spans="1:5" ht="25.5">
      <c r="A1108" s="35" t="s">
        <v>56</v>
      </c>
      <c r="E1108" s="39" t="s">
        <v>1483</v>
      </c>
    </row>
    <row r="1109" spans="1:5" ht="153">
      <c r="A1109" s="35" t="s">
        <v>57</v>
      </c>
      <c r="E1109" s="42" t="s">
        <v>1484</v>
      </c>
    </row>
    <row r="1110" spans="1:5" ht="114.75">
      <c r="A1110" t="s">
        <v>58</v>
      </c>
      <c r="E1110" s="39" t="s">
        <v>1480</v>
      </c>
    </row>
    <row r="1111" spans="1:16" ht="12.75">
      <c r="A1111" t="s">
        <v>50</v>
      </c>
      <c s="34" t="s">
        <v>1485</v>
      </c>
      <c s="34" t="s">
        <v>1486</v>
      </c>
      <c s="35" t="s">
        <v>5</v>
      </c>
      <c s="6" t="s">
        <v>1487</v>
      </c>
      <c s="36" t="s">
        <v>134</v>
      </c>
      <c s="37">
        <v>10.732</v>
      </c>
      <c s="36">
        <v>1</v>
      </c>
      <c s="36">
        <f>ROUND(G1111*H1111,6)</f>
      </c>
      <c r="L1111" s="38">
        <v>0</v>
      </c>
      <c s="32">
        <f>ROUND(ROUND(L1111,2)*ROUND(G1111,3),2)</f>
      </c>
      <c s="36" t="s">
        <v>103</v>
      </c>
      <c>
        <f>(M1111*21)/100</f>
      </c>
      <c t="s">
        <v>28</v>
      </c>
    </row>
    <row r="1112" spans="1:5" ht="12.75">
      <c r="A1112" s="35" t="s">
        <v>56</v>
      </c>
      <c r="E1112" s="39" t="s">
        <v>1487</v>
      </c>
    </row>
    <row r="1113" spans="1:5" ht="12.75">
      <c r="A1113" s="35" t="s">
        <v>57</v>
      </c>
      <c r="E1113" s="40" t="s">
        <v>5</v>
      </c>
    </row>
    <row r="1114" spans="1:5" ht="12.75">
      <c r="A1114" t="s">
        <v>58</v>
      </c>
      <c r="E1114" s="39" t="s">
        <v>5</v>
      </c>
    </row>
    <row r="1115" spans="1:16" ht="12.75">
      <c r="A1115" t="s">
        <v>50</v>
      </c>
      <c s="34" t="s">
        <v>1488</v>
      </c>
      <c s="34" t="s">
        <v>1489</v>
      </c>
      <c s="35" t="s">
        <v>5</v>
      </c>
      <c s="6" t="s">
        <v>1490</v>
      </c>
      <c s="36" t="s">
        <v>102</v>
      </c>
      <c s="37">
        <v>21.501</v>
      </c>
      <c s="36">
        <v>0</v>
      </c>
      <c s="36">
        <f>ROUND(G1115*H1115,6)</f>
      </c>
      <c r="L1115" s="38">
        <v>0</v>
      </c>
      <c s="32">
        <f>ROUND(ROUND(L1115,2)*ROUND(G1115,3),2)</f>
      </c>
      <c s="36" t="s">
        <v>103</v>
      </c>
      <c>
        <f>(M1115*21)/100</f>
      </c>
      <c t="s">
        <v>28</v>
      </c>
    </row>
    <row r="1116" spans="1:5" ht="12.75">
      <c r="A1116" s="35" t="s">
        <v>56</v>
      </c>
      <c r="E1116" s="39" t="s">
        <v>1490</v>
      </c>
    </row>
    <row r="1117" spans="1:5" ht="178.5">
      <c r="A1117" s="35" t="s">
        <v>57</v>
      </c>
      <c r="E1117" s="42" t="s">
        <v>1491</v>
      </c>
    </row>
    <row r="1118" spans="1:5" ht="114.75">
      <c r="A1118" t="s">
        <v>58</v>
      </c>
      <c r="E1118" s="39" t="s">
        <v>1480</v>
      </c>
    </row>
    <row r="1119" spans="1:16" ht="25.5">
      <c r="A1119" t="s">
        <v>50</v>
      </c>
      <c s="34" t="s">
        <v>1492</v>
      </c>
      <c s="34" t="s">
        <v>1493</v>
      </c>
      <c s="35" t="s">
        <v>5</v>
      </c>
      <c s="6" t="s">
        <v>1494</v>
      </c>
      <c s="36" t="s">
        <v>134</v>
      </c>
      <c s="37">
        <v>15.531</v>
      </c>
      <c s="36">
        <v>0</v>
      </c>
      <c s="36">
        <f>ROUND(G1119*H1119,6)</f>
      </c>
      <c r="L1119" s="38">
        <v>0</v>
      </c>
      <c s="32">
        <f>ROUND(ROUND(L1119,2)*ROUND(G1119,3),2)</f>
      </c>
      <c s="36" t="s">
        <v>103</v>
      </c>
      <c>
        <f>(M1119*21)/100</f>
      </c>
      <c t="s">
        <v>28</v>
      </c>
    </row>
    <row r="1120" spans="1:5" ht="25.5">
      <c r="A1120" s="35" t="s">
        <v>56</v>
      </c>
      <c r="E1120" s="39" t="s">
        <v>1494</v>
      </c>
    </row>
    <row r="1121" spans="1:5" ht="12.75">
      <c r="A1121" s="35" t="s">
        <v>57</v>
      </c>
      <c r="E1121" s="40" t="s">
        <v>5</v>
      </c>
    </row>
    <row r="1122" spans="1:5" ht="114.75">
      <c r="A1122" t="s">
        <v>58</v>
      </c>
      <c r="E1122" s="39" t="s">
        <v>1048</v>
      </c>
    </row>
    <row r="1123" spans="1:16" ht="38.25">
      <c r="A1123" t="s">
        <v>50</v>
      </c>
      <c s="34" t="s">
        <v>1495</v>
      </c>
      <c s="34" t="s">
        <v>1496</v>
      </c>
      <c s="35" t="s">
        <v>5</v>
      </c>
      <c s="6" t="s">
        <v>1497</v>
      </c>
      <c s="36" t="s">
        <v>134</v>
      </c>
      <c s="37">
        <v>15.531</v>
      </c>
      <c s="36">
        <v>0</v>
      </c>
      <c s="36">
        <f>ROUND(G1123*H1123,6)</f>
      </c>
      <c r="L1123" s="38">
        <v>0</v>
      </c>
      <c s="32">
        <f>ROUND(ROUND(L1123,2)*ROUND(G1123,3),2)</f>
      </c>
      <c s="36" t="s">
        <v>103</v>
      </c>
      <c>
        <f>(M1123*21)/100</f>
      </c>
      <c t="s">
        <v>28</v>
      </c>
    </row>
    <row r="1124" spans="1:5" ht="38.25">
      <c r="A1124" s="35" t="s">
        <v>56</v>
      </c>
      <c r="E1124" s="39" t="s">
        <v>1498</v>
      </c>
    </row>
    <row r="1125" spans="1:5" ht="12.75">
      <c r="A1125" s="35" t="s">
        <v>57</v>
      </c>
      <c r="E1125" s="40" t="s">
        <v>5</v>
      </c>
    </row>
    <row r="1126" spans="1:5" ht="114.75">
      <c r="A1126" t="s">
        <v>58</v>
      </c>
      <c r="E1126" s="39" t="s">
        <v>1048</v>
      </c>
    </row>
    <row r="1127" spans="1:13" ht="12.75">
      <c r="A1127" t="s">
        <v>47</v>
      </c>
      <c r="C1127" s="31" t="s">
        <v>282</v>
      </c>
      <c r="E1127" s="33" t="s">
        <v>283</v>
      </c>
      <c r="J1127" s="32">
        <f>0</f>
      </c>
      <c s="32">
        <f>0</f>
      </c>
      <c s="32">
        <f>0+L1128+L1132+L1136+L1140+L1144+L1148+L1152+L1156+L1160+L1164</f>
      </c>
      <c s="32">
        <f>0+M1128+M1132+M1136+M1140+M1144+M1148+M1152+M1156+M1160+M1164</f>
      </c>
    </row>
    <row r="1128" spans="1:16" ht="25.5">
      <c r="A1128" t="s">
        <v>50</v>
      </c>
      <c s="34" t="s">
        <v>1499</v>
      </c>
      <c s="34" t="s">
        <v>1500</v>
      </c>
      <c s="35" t="s">
        <v>5</v>
      </c>
      <c s="6" t="s">
        <v>1501</v>
      </c>
      <c s="36" t="s">
        <v>238</v>
      </c>
      <c s="37">
        <v>34.785</v>
      </c>
      <c s="36">
        <v>2.5E-05</v>
      </c>
      <c s="36">
        <f>ROUND(G1128*H1128,6)</f>
      </c>
      <c r="L1128" s="38">
        <v>0</v>
      </c>
      <c s="32">
        <f>ROUND(ROUND(L1128,2)*ROUND(G1128,3),2)</f>
      </c>
      <c s="36" t="s">
        <v>103</v>
      </c>
      <c>
        <f>(M1128*21)/100</f>
      </c>
      <c t="s">
        <v>28</v>
      </c>
    </row>
    <row r="1129" spans="1:5" ht="25.5">
      <c r="A1129" s="35" t="s">
        <v>56</v>
      </c>
      <c r="E1129" s="39" t="s">
        <v>1502</v>
      </c>
    </row>
    <row r="1130" spans="1:5" ht="89.25">
      <c r="A1130" s="35" t="s">
        <v>57</v>
      </c>
      <c r="E1130" s="42" t="s">
        <v>1503</v>
      </c>
    </row>
    <row r="1131" spans="1:5" ht="25.5">
      <c r="A1131" t="s">
        <v>58</v>
      </c>
      <c r="E1131" s="39" t="s">
        <v>1504</v>
      </c>
    </row>
    <row r="1132" spans="1:16" ht="12.75">
      <c r="A1132" t="s">
        <v>50</v>
      </c>
      <c s="34" t="s">
        <v>1505</v>
      </c>
      <c s="34" t="s">
        <v>1506</v>
      </c>
      <c s="35" t="s">
        <v>5</v>
      </c>
      <c s="6" t="s">
        <v>1507</v>
      </c>
      <c s="36" t="s">
        <v>238</v>
      </c>
      <c s="37">
        <v>34.785</v>
      </c>
      <c s="36">
        <v>0.0002</v>
      </c>
      <c s="36">
        <f>ROUND(G1132*H1132,6)</f>
      </c>
      <c r="L1132" s="38">
        <v>0</v>
      </c>
      <c s="32">
        <f>ROUND(ROUND(L1132,2)*ROUND(G1132,3),2)</f>
      </c>
      <c s="36" t="s">
        <v>55</v>
      </c>
      <c>
        <f>(M1132*21)/100</f>
      </c>
      <c t="s">
        <v>28</v>
      </c>
    </row>
    <row r="1133" spans="1:5" ht="12.75">
      <c r="A1133" s="35" t="s">
        <v>56</v>
      </c>
      <c r="E1133" s="39" t="s">
        <v>1507</v>
      </c>
    </row>
    <row r="1134" spans="1:5" ht="12.75">
      <c r="A1134" s="35" t="s">
        <v>57</v>
      </c>
      <c r="E1134" s="40" t="s">
        <v>5</v>
      </c>
    </row>
    <row r="1135" spans="1:5" ht="12.75">
      <c r="A1135" t="s">
        <v>58</v>
      </c>
      <c r="E1135" s="39" t="s">
        <v>5</v>
      </c>
    </row>
    <row r="1136" spans="1:16" ht="12.75">
      <c r="A1136" t="s">
        <v>50</v>
      </c>
      <c s="34" t="s">
        <v>1508</v>
      </c>
      <c s="34" t="s">
        <v>1509</v>
      </c>
      <c s="35" t="s">
        <v>5</v>
      </c>
      <c s="6" t="s">
        <v>1510</v>
      </c>
      <c s="36" t="s">
        <v>238</v>
      </c>
      <c s="37">
        <v>3.8</v>
      </c>
      <c s="36">
        <v>0</v>
      </c>
      <c s="36">
        <f>ROUND(G1136*H1136,6)</f>
      </c>
      <c r="L1136" s="38">
        <v>0</v>
      </c>
      <c s="32">
        <f>ROUND(ROUND(L1136,2)*ROUND(G1136,3),2)</f>
      </c>
      <c s="36" t="s">
        <v>103</v>
      </c>
      <c>
        <f>(M1136*21)/100</f>
      </c>
      <c t="s">
        <v>28</v>
      </c>
    </row>
    <row r="1137" spans="1:5" ht="12.75">
      <c r="A1137" s="35" t="s">
        <v>56</v>
      </c>
      <c r="E1137" s="39" t="s">
        <v>1510</v>
      </c>
    </row>
    <row r="1138" spans="1:5" ht="102">
      <c r="A1138" s="35" t="s">
        <v>57</v>
      </c>
      <c r="E1138" s="42" t="s">
        <v>1511</v>
      </c>
    </row>
    <row r="1139" spans="1:5" ht="38.25">
      <c r="A1139" t="s">
        <v>58</v>
      </c>
      <c r="E1139" s="39" t="s">
        <v>1512</v>
      </c>
    </row>
    <row r="1140" spans="1:16" ht="12.75">
      <c r="A1140" t="s">
        <v>50</v>
      </c>
      <c s="34" t="s">
        <v>1513</v>
      </c>
      <c s="34" t="s">
        <v>1423</v>
      </c>
      <c s="35" t="s">
        <v>5</v>
      </c>
      <c s="6" t="s">
        <v>1424</v>
      </c>
      <c s="36" t="s">
        <v>238</v>
      </c>
      <c s="37">
        <v>3.8</v>
      </c>
      <c s="36">
        <v>0.0004</v>
      </c>
      <c s="36">
        <f>ROUND(G1140*H1140,6)</f>
      </c>
      <c r="L1140" s="38">
        <v>0</v>
      </c>
      <c s="32">
        <f>ROUND(ROUND(L1140,2)*ROUND(G1140,3),2)</f>
      </c>
      <c s="36" t="s">
        <v>103</v>
      </c>
      <c>
        <f>(M1140*21)/100</f>
      </c>
      <c t="s">
        <v>28</v>
      </c>
    </row>
    <row r="1141" spans="1:5" ht="12.75">
      <c r="A1141" s="35" t="s">
        <v>56</v>
      </c>
      <c r="E1141" s="39" t="s">
        <v>1424</v>
      </c>
    </row>
    <row r="1142" spans="1:5" ht="12.75">
      <c r="A1142" s="35" t="s">
        <v>57</v>
      </c>
      <c r="E1142" s="40" t="s">
        <v>5</v>
      </c>
    </row>
    <row r="1143" spans="1:5" ht="12.75">
      <c r="A1143" t="s">
        <v>58</v>
      </c>
      <c r="E1143" s="39" t="s">
        <v>5</v>
      </c>
    </row>
    <row r="1144" spans="1:16" ht="25.5">
      <c r="A1144" t="s">
        <v>50</v>
      </c>
      <c s="34" t="s">
        <v>1514</v>
      </c>
      <c s="34" t="s">
        <v>1515</v>
      </c>
      <c s="35" t="s">
        <v>5</v>
      </c>
      <c s="6" t="s">
        <v>1516</v>
      </c>
      <c s="36" t="s">
        <v>102</v>
      </c>
      <c s="37">
        <v>1076.604</v>
      </c>
      <c s="36">
        <v>0.017614</v>
      </c>
      <c s="36">
        <f>ROUND(G1144*H1144,6)</f>
      </c>
      <c r="L1144" s="38">
        <v>0</v>
      </c>
      <c s="32">
        <f>ROUND(ROUND(L1144,2)*ROUND(G1144,3),2)</f>
      </c>
      <c s="36" t="s">
        <v>103</v>
      </c>
      <c>
        <f>(M1144*21)/100</f>
      </c>
      <c t="s">
        <v>28</v>
      </c>
    </row>
    <row r="1145" spans="1:5" ht="38.25">
      <c r="A1145" s="35" t="s">
        <v>56</v>
      </c>
      <c r="E1145" s="39" t="s">
        <v>1517</v>
      </c>
    </row>
    <row r="1146" spans="1:5" ht="357">
      <c r="A1146" s="35" t="s">
        <v>57</v>
      </c>
      <c r="E1146" s="42" t="s">
        <v>1518</v>
      </c>
    </row>
    <row r="1147" spans="1:5" ht="12.75">
      <c r="A1147" t="s">
        <v>58</v>
      </c>
      <c r="E1147" s="39" t="s">
        <v>5</v>
      </c>
    </row>
    <row r="1148" spans="1:16" ht="12.75">
      <c r="A1148" t="s">
        <v>50</v>
      </c>
      <c s="34" t="s">
        <v>1519</v>
      </c>
      <c s="34" t="s">
        <v>1520</v>
      </c>
      <c s="35" t="s">
        <v>5</v>
      </c>
      <c s="6" t="s">
        <v>1521</v>
      </c>
      <c s="36" t="s">
        <v>102</v>
      </c>
      <c s="37">
        <v>1076.604</v>
      </c>
      <c s="36">
        <v>0.000163</v>
      </c>
      <c s="36">
        <f>ROUND(G1148*H1148,6)</f>
      </c>
      <c r="L1148" s="38">
        <v>0</v>
      </c>
      <c s="32">
        <f>ROUND(ROUND(L1148,2)*ROUND(G1148,3),2)</f>
      </c>
      <c s="36" t="s">
        <v>103</v>
      </c>
      <c>
        <f>(M1148*21)/100</f>
      </c>
      <c t="s">
        <v>28</v>
      </c>
    </row>
    <row r="1149" spans="1:5" ht="12.75">
      <c r="A1149" s="35" t="s">
        <v>56</v>
      </c>
      <c r="E1149" s="39" t="s">
        <v>1521</v>
      </c>
    </row>
    <row r="1150" spans="1:5" ht="12.75">
      <c r="A1150" s="35" t="s">
        <v>57</v>
      </c>
      <c r="E1150" s="40" t="s">
        <v>5</v>
      </c>
    </row>
    <row r="1151" spans="1:5" ht="38.25">
      <c r="A1151" t="s">
        <v>58</v>
      </c>
      <c r="E1151" s="39" t="s">
        <v>1522</v>
      </c>
    </row>
    <row r="1152" spans="1:16" ht="25.5">
      <c r="A1152" t="s">
        <v>50</v>
      </c>
      <c s="34" t="s">
        <v>1523</v>
      </c>
      <c s="34" t="s">
        <v>1524</v>
      </c>
      <c s="35" t="s">
        <v>5</v>
      </c>
      <c s="6" t="s">
        <v>1525</v>
      </c>
      <c s="36" t="s">
        <v>102</v>
      </c>
      <c s="37">
        <v>1076.604</v>
      </c>
      <c s="36">
        <v>0.000186</v>
      </c>
      <c s="36">
        <f>ROUND(G1152*H1152,6)</f>
      </c>
      <c r="L1152" s="38">
        <v>0</v>
      </c>
      <c s="32">
        <f>ROUND(ROUND(L1152,2)*ROUND(G1152,3),2)</f>
      </c>
      <c s="36" t="s">
        <v>103</v>
      </c>
      <c>
        <f>(M1152*21)/100</f>
      </c>
      <c t="s">
        <v>28</v>
      </c>
    </row>
    <row r="1153" spans="1:5" ht="25.5">
      <c r="A1153" s="35" t="s">
        <v>56</v>
      </c>
      <c r="E1153" s="39" t="s">
        <v>1525</v>
      </c>
    </row>
    <row r="1154" spans="1:5" ht="12.75">
      <c r="A1154" s="35" t="s">
        <v>57</v>
      </c>
      <c r="E1154" s="40" t="s">
        <v>5</v>
      </c>
    </row>
    <row r="1155" spans="1:5" ht="38.25">
      <c r="A1155" t="s">
        <v>58</v>
      </c>
      <c r="E1155" s="39" t="s">
        <v>1522</v>
      </c>
    </row>
    <row r="1156" spans="1:16" ht="25.5">
      <c r="A1156" t="s">
        <v>50</v>
      </c>
      <c s="34" t="s">
        <v>1526</v>
      </c>
      <c s="34" t="s">
        <v>1527</v>
      </c>
      <c s="35" t="s">
        <v>5</v>
      </c>
      <c s="6" t="s">
        <v>1528</v>
      </c>
      <c s="36" t="s">
        <v>102</v>
      </c>
      <c s="37">
        <v>1076.604</v>
      </c>
      <c s="36">
        <v>9E-06</v>
      </c>
      <c s="36">
        <f>ROUND(G1156*H1156,6)</f>
      </c>
      <c r="L1156" s="38">
        <v>0</v>
      </c>
      <c s="32">
        <f>ROUND(ROUND(L1156,2)*ROUND(G1156,3),2)</f>
      </c>
      <c s="36" t="s">
        <v>103</v>
      </c>
      <c>
        <f>(M1156*21)/100</f>
      </c>
      <c t="s">
        <v>28</v>
      </c>
    </row>
    <row r="1157" spans="1:5" ht="25.5">
      <c r="A1157" s="35" t="s">
        <v>56</v>
      </c>
      <c r="E1157" s="39" t="s">
        <v>1528</v>
      </c>
    </row>
    <row r="1158" spans="1:5" ht="12.75">
      <c r="A1158" s="35" t="s">
        <v>57</v>
      </c>
      <c r="E1158" s="40" t="s">
        <v>5</v>
      </c>
    </row>
    <row r="1159" spans="1:5" ht="38.25">
      <c r="A1159" t="s">
        <v>58</v>
      </c>
      <c r="E1159" s="39" t="s">
        <v>1522</v>
      </c>
    </row>
    <row r="1160" spans="1:16" ht="25.5">
      <c r="A1160" t="s">
        <v>50</v>
      </c>
      <c s="34" t="s">
        <v>1529</v>
      </c>
      <c s="34" t="s">
        <v>1530</v>
      </c>
      <c s="35" t="s">
        <v>5</v>
      </c>
      <c s="6" t="s">
        <v>1531</v>
      </c>
      <c s="36" t="s">
        <v>134</v>
      </c>
      <c s="37">
        <v>19.357</v>
      </c>
      <c s="36">
        <v>0</v>
      </c>
      <c s="36">
        <f>ROUND(G1160*H1160,6)</f>
      </c>
      <c r="L1160" s="38">
        <v>0</v>
      </c>
      <c s="32">
        <f>ROUND(ROUND(L1160,2)*ROUND(G1160,3),2)</f>
      </c>
      <c s="36" t="s">
        <v>103</v>
      </c>
      <c>
        <f>(M1160*21)/100</f>
      </c>
      <c t="s">
        <v>28</v>
      </c>
    </row>
    <row r="1161" spans="1:5" ht="25.5">
      <c r="A1161" s="35" t="s">
        <v>56</v>
      </c>
      <c r="E1161" s="39" t="s">
        <v>1531</v>
      </c>
    </row>
    <row r="1162" spans="1:5" ht="12.75">
      <c r="A1162" s="35" t="s">
        <v>57</v>
      </c>
      <c r="E1162" s="40" t="s">
        <v>5</v>
      </c>
    </row>
    <row r="1163" spans="1:5" ht="114.75">
      <c r="A1163" t="s">
        <v>58</v>
      </c>
      <c r="E1163" s="39" t="s">
        <v>1532</v>
      </c>
    </row>
    <row r="1164" spans="1:16" ht="25.5">
      <c r="A1164" t="s">
        <v>50</v>
      </c>
      <c s="34" t="s">
        <v>1533</v>
      </c>
      <c s="34" t="s">
        <v>1534</v>
      </c>
      <c s="35" t="s">
        <v>5</v>
      </c>
      <c s="6" t="s">
        <v>1535</v>
      </c>
      <c s="36" t="s">
        <v>134</v>
      </c>
      <c s="37">
        <v>19.357</v>
      </c>
      <c s="36">
        <v>0</v>
      </c>
      <c s="36">
        <f>ROUND(G1164*H1164,6)</f>
      </c>
      <c r="L1164" s="38">
        <v>0</v>
      </c>
      <c s="32">
        <f>ROUND(ROUND(L1164,2)*ROUND(G1164,3),2)</f>
      </c>
      <c s="36" t="s">
        <v>103</v>
      </c>
      <c>
        <f>(M1164*21)/100</f>
      </c>
      <c t="s">
        <v>28</v>
      </c>
    </row>
    <row r="1165" spans="1:5" ht="38.25">
      <c r="A1165" s="35" t="s">
        <v>56</v>
      </c>
      <c r="E1165" s="39" t="s">
        <v>1536</v>
      </c>
    </row>
    <row r="1166" spans="1:5" ht="12.75">
      <c r="A1166" s="35" t="s">
        <v>57</v>
      </c>
      <c r="E1166" s="40" t="s">
        <v>5</v>
      </c>
    </row>
    <row r="1167" spans="1:5" ht="114.75">
      <c r="A1167" t="s">
        <v>58</v>
      </c>
      <c r="E1167" s="39" t="s">
        <v>1532</v>
      </c>
    </row>
    <row r="1168" spans="1:13" ht="12.75">
      <c r="A1168" t="s">
        <v>47</v>
      </c>
      <c r="C1168" s="31" t="s">
        <v>1537</v>
      </c>
      <c r="E1168" s="33" t="s">
        <v>1538</v>
      </c>
      <c r="J1168" s="32">
        <f>0</f>
      </c>
      <c s="32">
        <f>0</f>
      </c>
      <c s="32">
        <f>0+L1169+L1173+L1177+L1181+L1185+L1189+L1193+L1197+L1201+L1205</f>
      </c>
      <c s="32">
        <f>0+M1169+M1173+M1177+M1181+M1185+M1189+M1193+M1197+M1201+M1205</f>
      </c>
    </row>
    <row r="1169" spans="1:16" ht="12.75">
      <c r="A1169" t="s">
        <v>50</v>
      </c>
      <c s="34" t="s">
        <v>1539</v>
      </c>
      <c s="34" t="s">
        <v>1540</v>
      </c>
      <c s="35" t="s">
        <v>5</v>
      </c>
      <c s="6" t="s">
        <v>1541</v>
      </c>
      <c s="36" t="s">
        <v>102</v>
      </c>
      <c s="37">
        <v>102.553</v>
      </c>
      <c s="36">
        <v>0.00055</v>
      </c>
      <c s="36">
        <f>ROUND(G1169*H1169,6)</f>
      </c>
      <c r="L1169" s="38">
        <v>0</v>
      </c>
      <c s="32">
        <f>ROUND(ROUND(L1169,2)*ROUND(G1169,3),2)</f>
      </c>
      <c s="36" t="s">
        <v>103</v>
      </c>
      <c>
        <f>(M1169*21)/100</f>
      </c>
      <c t="s">
        <v>28</v>
      </c>
    </row>
    <row r="1170" spans="1:5" ht="12.75">
      <c r="A1170" s="35" t="s">
        <v>56</v>
      </c>
      <c r="E1170" s="39" t="s">
        <v>1541</v>
      </c>
    </row>
    <row r="1171" spans="1:5" ht="12.75">
      <c r="A1171" s="35" t="s">
        <v>57</v>
      </c>
      <c r="E1171" s="40" t="s">
        <v>5</v>
      </c>
    </row>
    <row r="1172" spans="1:5" ht="12.75">
      <c r="A1172" t="s">
        <v>58</v>
      </c>
      <c r="E1172" s="39" t="s">
        <v>5</v>
      </c>
    </row>
    <row r="1173" spans="1:16" ht="12.75">
      <c r="A1173" t="s">
        <v>50</v>
      </c>
      <c s="34" t="s">
        <v>1542</v>
      </c>
      <c s="34" t="s">
        <v>1543</v>
      </c>
      <c s="35" t="s">
        <v>5</v>
      </c>
      <c s="6" t="s">
        <v>1544</v>
      </c>
      <c s="36" t="s">
        <v>102</v>
      </c>
      <c s="37">
        <v>102.553</v>
      </c>
      <c s="36">
        <v>0.0005</v>
      </c>
      <c s="36">
        <f>ROUND(G1173*H1173,6)</f>
      </c>
      <c r="L1173" s="38">
        <v>0</v>
      </c>
      <c s="32">
        <f>ROUND(ROUND(L1173,2)*ROUND(G1173,3),2)</f>
      </c>
      <c s="36" t="s">
        <v>103</v>
      </c>
      <c>
        <f>(M1173*21)/100</f>
      </c>
      <c t="s">
        <v>28</v>
      </c>
    </row>
    <row r="1174" spans="1:5" ht="12.75">
      <c r="A1174" s="35" t="s">
        <v>56</v>
      </c>
      <c r="E1174" s="39" t="s">
        <v>1544</v>
      </c>
    </row>
    <row r="1175" spans="1:5" ht="12.75">
      <c r="A1175" s="35" t="s">
        <v>57</v>
      </c>
      <c r="E1175" s="40" t="s">
        <v>5</v>
      </c>
    </row>
    <row r="1176" spans="1:5" ht="12.75">
      <c r="A1176" t="s">
        <v>58</v>
      </c>
      <c r="E1176" s="39" t="s">
        <v>5</v>
      </c>
    </row>
    <row r="1177" spans="1:16" ht="12.75">
      <c r="A1177" t="s">
        <v>50</v>
      </c>
      <c s="34" t="s">
        <v>1545</v>
      </c>
      <c s="34" t="s">
        <v>1546</v>
      </c>
      <c s="35" t="s">
        <v>5</v>
      </c>
      <c s="6" t="s">
        <v>1547</v>
      </c>
      <c s="36" t="s">
        <v>102</v>
      </c>
      <c s="37">
        <v>102.553</v>
      </c>
      <c s="36">
        <v>0.0048</v>
      </c>
      <c s="36">
        <f>ROUND(G1177*H1177,6)</f>
      </c>
      <c r="L1177" s="38">
        <v>0</v>
      </c>
      <c s="32">
        <f>ROUND(ROUND(L1177,2)*ROUND(G1177,3),2)</f>
      </c>
      <c s="36" t="s">
        <v>103</v>
      </c>
      <c>
        <f>(M1177*21)/100</f>
      </c>
      <c t="s">
        <v>28</v>
      </c>
    </row>
    <row r="1178" spans="1:5" ht="12.75">
      <c r="A1178" s="35" t="s">
        <v>56</v>
      </c>
      <c r="E1178" s="39" t="s">
        <v>1547</v>
      </c>
    </row>
    <row r="1179" spans="1:5" ht="63.75">
      <c r="A1179" s="35" t="s">
        <v>57</v>
      </c>
      <c r="E1179" s="42" t="s">
        <v>1548</v>
      </c>
    </row>
    <row r="1180" spans="1:5" ht="12.75">
      <c r="A1180" t="s">
        <v>58</v>
      </c>
      <c r="E1180" s="39" t="s">
        <v>5</v>
      </c>
    </row>
    <row r="1181" spans="1:16" ht="12.75">
      <c r="A1181" t="s">
        <v>50</v>
      </c>
      <c s="34" t="s">
        <v>1549</v>
      </c>
      <c s="34" t="s">
        <v>1550</v>
      </c>
      <c s="35" t="s">
        <v>5</v>
      </c>
      <c s="6" t="s">
        <v>1551</v>
      </c>
      <c s="36" t="s">
        <v>102</v>
      </c>
      <c s="37">
        <v>102.553</v>
      </c>
      <c s="36">
        <v>0.0002</v>
      </c>
      <c s="36">
        <f>ROUND(G1181*H1181,6)</f>
      </c>
      <c r="L1181" s="38">
        <v>0</v>
      </c>
      <c s="32">
        <f>ROUND(ROUND(L1181,2)*ROUND(G1181,3),2)</f>
      </c>
      <c s="36" t="s">
        <v>103</v>
      </c>
      <c>
        <f>(M1181*21)/100</f>
      </c>
      <c t="s">
        <v>28</v>
      </c>
    </row>
    <row r="1182" spans="1:5" ht="12.75">
      <c r="A1182" s="35" t="s">
        <v>56</v>
      </c>
      <c r="E1182" s="39" t="s">
        <v>1551</v>
      </c>
    </row>
    <row r="1183" spans="1:5" ht="63.75">
      <c r="A1183" s="35" t="s">
        <v>57</v>
      </c>
      <c r="E1183" s="42" t="s">
        <v>1548</v>
      </c>
    </row>
    <row r="1184" spans="1:5" ht="12.75">
      <c r="A1184" t="s">
        <v>58</v>
      </c>
      <c r="E1184" s="39" t="s">
        <v>5</v>
      </c>
    </row>
    <row r="1185" spans="1:16" ht="12.75">
      <c r="A1185" t="s">
        <v>50</v>
      </c>
      <c s="34" t="s">
        <v>1552</v>
      </c>
      <c s="34" t="s">
        <v>1553</v>
      </c>
      <c s="35" t="s">
        <v>5</v>
      </c>
      <c s="6" t="s">
        <v>1541</v>
      </c>
      <c s="36" t="s">
        <v>102</v>
      </c>
      <c s="37">
        <v>189.464</v>
      </c>
      <c s="36">
        <v>0.00055</v>
      </c>
      <c s="36">
        <f>ROUND(G1185*H1185,6)</f>
      </c>
      <c r="L1185" s="38">
        <v>0</v>
      </c>
      <c s="32">
        <f>ROUND(ROUND(L1185,2)*ROUND(G1185,3),2)</f>
      </c>
      <c s="36" t="s">
        <v>55</v>
      </c>
      <c>
        <f>(M1185*21)/100</f>
      </c>
      <c t="s">
        <v>28</v>
      </c>
    </row>
    <row r="1186" spans="1:5" ht="12.75">
      <c r="A1186" s="35" t="s">
        <v>56</v>
      </c>
      <c r="E1186" s="39" t="s">
        <v>1541</v>
      </c>
    </row>
    <row r="1187" spans="1:5" ht="12.75">
      <c r="A1187" s="35" t="s">
        <v>57</v>
      </c>
      <c r="E1187" s="40" t="s">
        <v>5</v>
      </c>
    </row>
    <row r="1188" spans="1:5" ht="12.75">
      <c r="A1188" t="s">
        <v>58</v>
      </c>
      <c r="E1188" s="39" t="s">
        <v>5</v>
      </c>
    </row>
    <row r="1189" spans="1:16" ht="12.75">
      <c r="A1189" t="s">
        <v>50</v>
      </c>
      <c s="34" t="s">
        <v>1554</v>
      </c>
      <c s="34" t="s">
        <v>1555</v>
      </c>
      <c s="35" t="s">
        <v>5</v>
      </c>
      <c s="6" t="s">
        <v>1556</v>
      </c>
      <c s="36" t="s">
        <v>102</v>
      </c>
      <c s="37">
        <v>189.464</v>
      </c>
      <c s="36">
        <v>0.0005</v>
      </c>
      <c s="36">
        <f>ROUND(G1189*H1189,6)</f>
      </c>
      <c r="L1189" s="38">
        <v>0</v>
      </c>
      <c s="32">
        <f>ROUND(ROUND(L1189,2)*ROUND(G1189,3),2)</f>
      </c>
      <c s="36" t="s">
        <v>55</v>
      </c>
      <c>
        <f>(M1189*21)/100</f>
      </c>
      <c t="s">
        <v>28</v>
      </c>
    </row>
    <row r="1190" spans="1:5" ht="12.75">
      <c r="A1190" s="35" t="s">
        <v>56</v>
      </c>
      <c r="E1190" s="39" t="s">
        <v>1556</v>
      </c>
    </row>
    <row r="1191" spans="1:5" ht="12.75">
      <c r="A1191" s="35" t="s">
        <v>57</v>
      </c>
      <c r="E1191" s="40" t="s">
        <v>5</v>
      </c>
    </row>
    <row r="1192" spans="1:5" ht="12.75">
      <c r="A1192" t="s">
        <v>58</v>
      </c>
      <c r="E1192" s="39" t="s">
        <v>5</v>
      </c>
    </row>
    <row r="1193" spans="1:16" ht="12.75">
      <c r="A1193" t="s">
        <v>50</v>
      </c>
      <c s="34" t="s">
        <v>1557</v>
      </c>
      <c s="34" t="s">
        <v>1558</v>
      </c>
      <c s="35" t="s">
        <v>5</v>
      </c>
      <c s="6" t="s">
        <v>1559</v>
      </c>
      <c s="36" t="s">
        <v>102</v>
      </c>
      <c s="37">
        <v>189.464</v>
      </c>
      <c s="36">
        <v>0.0048</v>
      </c>
      <c s="36">
        <f>ROUND(G1193*H1193,6)</f>
      </c>
      <c r="L1193" s="38">
        <v>0</v>
      </c>
      <c s="32">
        <f>ROUND(ROUND(L1193,2)*ROUND(G1193,3),2)</f>
      </c>
      <c s="36" t="s">
        <v>55</v>
      </c>
      <c>
        <f>(M1193*21)/100</f>
      </c>
      <c t="s">
        <v>28</v>
      </c>
    </row>
    <row r="1194" spans="1:5" ht="12.75">
      <c r="A1194" s="35" t="s">
        <v>56</v>
      </c>
      <c r="E1194" s="39" t="s">
        <v>1559</v>
      </c>
    </row>
    <row r="1195" spans="1:5" ht="63.75">
      <c r="A1195" s="35" t="s">
        <v>57</v>
      </c>
      <c r="E1195" s="42" t="s">
        <v>1560</v>
      </c>
    </row>
    <row r="1196" spans="1:5" ht="12.75">
      <c r="A1196" t="s">
        <v>58</v>
      </c>
      <c r="E1196" s="39" t="s">
        <v>5</v>
      </c>
    </row>
    <row r="1197" spans="1:16" ht="12.75">
      <c r="A1197" t="s">
        <v>50</v>
      </c>
      <c s="34" t="s">
        <v>1561</v>
      </c>
      <c s="34" t="s">
        <v>1562</v>
      </c>
      <c s="35" t="s">
        <v>5</v>
      </c>
      <c s="6" t="s">
        <v>1563</v>
      </c>
      <c s="36" t="s">
        <v>102</v>
      </c>
      <c s="37">
        <v>189.464</v>
      </c>
      <c s="36">
        <v>0.0002</v>
      </c>
      <c s="36">
        <f>ROUND(G1197*H1197,6)</f>
      </c>
      <c r="L1197" s="38">
        <v>0</v>
      </c>
      <c s="32">
        <f>ROUND(ROUND(L1197,2)*ROUND(G1197,3),2)</f>
      </c>
      <c s="36" t="s">
        <v>55</v>
      </c>
      <c>
        <f>(M1197*21)/100</f>
      </c>
      <c t="s">
        <v>28</v>
      </c>
    </row>
    <row r="1198" spans="1:5" ht="12.75">
      <c r="A1198" s="35" t="s">
        <v>56</v>
      </c>
      <c r="E1198" s="39" t="s">
        <v>1563</v>
      </c>
    </row>
    <row r="1199" spans="1:5" ht="12.75">
      <c r="A1199" s="35" t="s">
        <v>57</v>
      </c>
      <c r="E1199" s="40" t="s">
        <v>5</v>
      </c>
    </row>
    <row r="1200" spans="1:5" ht="12.75">
      <c r="A1200" t="s">
        <v>58</v>
      </c>
      <c r="E1200" s="39" t="s">
        <v>5</v>
      </c>
    </row>
    <row r="1201" spans="1:16" ht="25.5">
      <c r="A1201" t="s">
        <v>50</v>
      </c>
      <c s="34" t="s">
        <v>1564</v>
      </c>
      <c s="34" t="s">
        <v>1565</v>
      </c>
      <c s="35" t="s">
        <v>5</v>
      </c>
      <c s="6" t="s">
        <v>1566</v>
      </c>
      <c s="36" t="s">
        <v>134</v>
      </c>
      <c s="37">
        <v>1.767</v>
      </c>
      <c s="36">
        <v>0</v>
      </c>
      <c s="36">
        <f>ROUND(G1201*H1201,6)</f>
      </c>
      <c r="L1201" s="38">
        <v>0</v>
      </c>
      <c s="32">
        <f>ROUND(ROUND(L1201,2)*ROUND(G1201,3),2)</f>
      </c>
      <c s="36" t="s">
        <v>103</v>
      </c>
      <c>
        <f>(M1201*21)/100</f>
      </c>
      <c t="s">
        <v>28</v>
      </c>
    </row>
    <row r="1202" spans="1:5" ht="25.5">
      <c r="A1202" s="35" t="s">
        <v>56</v>
      </c>
      <c r="E1202" s="39" t="s">
        <v>1566</v>
      </c>
    </row>
    <row r="1203" spans="1:5" ht="12.75">
      <c r="A1203" s="35" t="s">
        <v>57</v>
      </c>
      <c r="E1203" s="40" t="s">
        <v>5</v>
      </c>
    </row>
    <row r="1204" spans="1:5" ht="114.75">
      <c r="A1204" t="s">
        <v>58</v>
      </c>
      <c r="E1204" s="39" t="s">
        <v>1410</v>
      </c>
    </row>
    <row r="1205" spans="1:16" ht="38.25">
      <c r="A1205" t="s">
        <v>50</v>
      </c>
      <c s="34" t="s">
        <v>1567</v>
      </c>
      <c s="34" t="s">
        <v>1568</v>
      </c>
      <c s="35" t="s">
        <v>5</v>
      </c>
      <c s="6" t="s">
        <v>1569</v>
      </c>
      <c s="36" t="s">
        <v>134</v>
      </c>
      <c s="37">
        <v>1.767</v>
      </c>
      <c s="36">
        <v>0</v>
      </c>
      <c s="36">
        <f>ROUND(G1205*H1205,6)</f>
      </c>
      <c r="L1205" s="38">
        <v>0</v>
      </c>
      <c s="32">
        <f>ROUND(ROUND(L1205,2)*ROUND(G1205,3),2)</f>
      </c>
      <c s="36" t="s">
        <v>103</v>
      </c>
      <c>
        <f>(M1205*21)/100</f>
      </c>
      <c t="s">
        <v>28</v>
      </c>
    </row>
    <row r="1206" spans="1:5" ht="38.25">
      <c r="A1206" s="35" t="s">
        <v>56</v>
      </c>
      <c r="E1206" s="39" t="s">
        <v>1570</v>
      </c>
    </row>
    <row r="1207" spans="1:5" ht="12.75">
      <c r="A1207" s="35" t="s">
        <v>57</v>
      </c>
      <c r="E1207" s="40" t="s">
        <v>5</v>
      </c>
    </row>
    <row r="1208" spans="1:5" ht="114.75">
      <c r="A1208" t="s">
        <v>58</v>
      </c>
      <c r="E1208" s="39" t="s">
        <v>1410</v>
      </c>
    </row>
    <row r="1209" spans="1:13" ht="12.75">
      <c r="A1209" t="s">
        <v>47</v>
      </c>
      <c r="C1209" s="31" t="s">
        <v>294</v>
      </c>
      <c r="E1209" s="33" t="s">
        <v>295</v>
      </c>
      <c r="J1209" s="32">
        <f>0</f>
      </c>
      <c s="32">
        <f>0</f>
      </c>
      <c s="32">
        <f>0+L1210+L1214+L1218+L1222+L1226+L1230+L1234+L1238</f>
      </c>
      <c s="32">
        <f>0+M1210+M1214+M1218+M1222+M1226+M1230+M1234+M1238</f>
      </c>
    </row>
    <row r="1210" spans="1:16" ht="12.75">
      <c r="A1210" t="s">
        <v>50</v>
      </c>
      <c s="34" t="s">
        <v>1571</v>
      </c>
      <c s="34" t="s">
        <v>1572</v>
      </c>
      <c s="35" t="s">
        <v>5</v>
      </c>
      <c s="6" t="s">
        <v>1573</v>
      </c>
      <c s="36" t="s">
        <v>102</v>
      </c>
      <c s="37">
        <v>179.62</v>
      </c>
      <c s="36">
        <v>0.0003</v>
      </c>
      <c s="36">
        <f>ROUND(G1210*H1210,6)</f>
      </c>
      <c r="L1210" s="38">
        <v>0</v>
      </c>
      <c s="32">
        <f>ROUND(ROUND(L1210,2)*ROUND(G1210,3),2)</f>
      </c>
      <c s="36" t="s">
        <v>103</v>
      </c>
      <c>
        <f>(M1210*21)/100</f>
      </c>
      <c t="s">
        <v>28</v>
      </c>
    </row>
    <row r="1211" spans="1:5" ht="12.75">
      <c r="A1211" s="35" t="s">
        <v>56</v>
      </c>
      <c r="E1211" s="39" t="s">
        <v>1573</v>
      </c>
    </row>
    <row r="1212" spans="1:5" ht="12.75">
      <c r="A1212" s="35" t="s">
        <v>57</v>
      </c>
      <c r="E1212" s="40" t="s">
        <v>5</v>
      </c>
    </row>
    <row r="1213" spans="1:5" ht="89.25">
      <c r="A1213" t="s">
        <v>58</v>
      </c>
      <c r="E1213" s="39" t="s">
        <v>1574</v>
      </c>
    </row>
    <row r="1214" spans="1:16" ht="12.75">
      <c r="A1214" t="s">
        <v>50</v>
      </c>
      <c s="34" t="s">
        <v>1575</v>
      </c>
      <c s="34" t="s">
        <v>1576</v>
      </c>
      <c s="35" t="s">
        <v>5</v>
      </c>
      <c s="6" t="s">
        <v>1577</v>
      </c>
      <c s="36" t="s">
        <v>102</v>
      </c>
      <c s="37">
        <v>149.748</v>
      </c>
      <c s="36">
        <v>0.0015</v>
      </c>
      <c s="36">
        <f>ROUND(G1214*H1214,6)</f>
      </c>
      <c r="L1214" s="38">
        <v>0</v>
      </c>
      <c s="32">
        <f>ROUND(ROUND(L1214,2)*ROUND(G1214,3),2)</f>
      </c>
      <c s="36" t="s">
        <v>103</v>
      </c>
      <c>
        <f>(M1214*21)/100</f>
      </c>
      <c t="s">
        <v>28</v>
      </c>
    </row>
    <row r="1215" spans="1:5" ht="12.75">
      <c r="A1215" s="35" t="s">
        <v>56</v>
      </c>
      <c r="E1215" s="39" t="s">
        <v>1577</v>
      </c>
    </row>
    <row r="1216" spans="1:5" ht="12.75">
      <c r="A1216" s="35" t="s">
        <v>57</v>
      </c>
      <c r="E1216" s="40" t="s">
        <v>5</v>
      </c>
    </row>
    <row r="1217" spans="1:5" ht="51">
      <c r="A1217" t="s">
        <v>58</v>
      </c>
      <c r="E1217" s="39" t="s">
        <v>1578</v>
      </c>
    </row>
    <row r="1218" spans="1:16" ht="25.5">
      <c r="A1218" t="s">
        <v>50</v>
      </c>
      <c s="34" t="s">
        <v>1579</v>
      </c>
      <c s="34" t="s">
        <v>1580</v>
      </c>
      <c s="35" t="s">
        <v>5</v>
      </c>
      <c s="6" t="s">
        <v>1581</v>
      </c>
      <c s="36" t="s">
        <v>102</v>
      </c>
      <c s="37">
        <v>149.748</v>
      </c>
      <c s="36">
        <v>0.00495</v>
      </c>
      <c s="36">
        <f>ROUND(G1218*H1218,6)</f>
      </c>
      <c r="L1218" s="38">
        <v>0</v>
      </c>
      <c s="32">
        <f>ROUND(ROUND(L1218,2)*ROUND(G1218,3),2)</f>
      </c>
      <c s="36" t="s">
        <v>103</v>
      </c>
      <c>
        <f>(M1218*21)/100</f>
      </c>
      <c t="s">
        <v>28</v>
      </c>
    </row>
    <row r="1219" spans="1:5" ht="25.5">
      <c r="A1219" s="35" t="s">
        <v>56</v>
      </c>
      <c r="E1219" s="39" t="s">
        <v>1581</v>
      </c>
    </row>
    <row r="1220" spans="1:5" ht="344.25">
      <c r="A1220" s="35" t="s">
        <v>57</v>
      </c>
      <c r="E1220" s="42" t="s">
        <v>1582</v>
      </c>
    </row>
    <row r="1221" spans="1:5" ht="12.75">
      <c r="A1221" t="s">
        <v>58</v>
      </c>
      <c r="E1221" s="39" t="s">
        <v>1583</v>
      </c>
    </row>
    <row r="1222" spans="1:16" ht="12.75">
      <c r="A1222" t="s">
        <v>50</v>
      </c>
      <c s="34" t="s">
        <v>1584</v>
      </c>
      <c s="34" t="s">
        <v>1585</v>
      </c>
      <c s="35" t="s">
        <v>5</v>
      </c>
      <c s="6" t="s">
        <v>1586</v>
      </c>
      <c s="36" t="s">
        <v>102</v>
      </c>
      <c s="37">
        <v>164.723</v>
      </c>
      <c s="36">
        <v>0.0098</v>
      </c>
      <c s="36">
        <f>ROUND(G1222*H1222,6)</f>
      </c>
      <c r="L1222" s="38">
        <v>0</v>
      </c>
      <c s="32">
        <f>ROUND(ROUND(L1222,2)*ROUND(G1222,3),2)</f>
      </c>
      <c s="36" t="s">
        <v>103</v>
      </c>
      <c>
        <f>(M1222*21)/100</f>
      </c>
      <c t="s">
        <v>28</v>
      </c>
    </row>
    <row r="1223" spans="1:5" ht="12.75">
      <c r="A1223" s="35" t="s">
        <v>56</v>
      </c>
      <c r="E1223" s="39" t="s">
        <v>1586</v>
      </c>
    </row>
    <row r="1224" spans="1:5" ht="12.75">
      <c r="A1224" s="35" t="s">
        <v>57</v>
      </c>
      <c r="E1224" s="40" t="s">
        <v>5</v>
      </c>
    </row>
    <row r="1225" spans="1:5" ht="12.75">
      <c r="A1225" t="s">
        <v>58</v>
      </c>
      <c r="E1225" s="39" t="s">
        <v>5</v>
      </c>
    </row>
    <row r="1226" spans="1:16" ht="25.5">
      <c r="A1226" t="s">
        <v>50</v>
      </c>
      <c s="34" t="s">
        <v>1587</v>
      </c>
      <c s="34" t="s">
        <v>1588</v>
      </c>
      <c s="35" t="s">
        <v>5</v>
      </c>
      <c s="6" t="s">
        <v>1589</v>
      </c>
      <c s="36" t="s">
        <v>102</v>
      </c>
      <c s="37">
        <v>29.872</v>
      </c>
      <c s="36">
        <v>0.009</v>
      </c>
      <c s="36">
        <f>ROUND(G1226*H1226,6)</f>
      </c>
      <c r="L1226" s="38">
        <v>0</v>
      </c>
      <c s="32">
        <f>ROUND(ROUND(L1226,2)*ROUND(G1226,3),2)</f>
      </c>
      <c s="36" t="s">
        <v>103</v>
      </c>
      <c>
        <f>(M1226*21)/100</f>
      </c>
      <c t="s">
        <v>28</v>
      </c>
    </row>
    <row r="1227" spans="1:5" ht="25.5">
      <c r="A1227" s="35" t="s">
        <v>56</v>
      </c>
      <c r="E1227" s="39" t="s">
        <v>1589</v>
      </c>
    </row>
    <row r="1228" spans="1:5" ht="89.25">
      <c r="A1228" s="35" t="s">
        <v>57</v>
      </c>
      <c r="E1228" s="42" t="s">
        <v>1590</v>
      </c>
    </row>
    <row r="1229" spans="1:5" ht="12.75">
      <c r="A1229" t="s">
        <v>58</v>
      </c>
      <c r="E1229" s="39" t="s">
        <v>1583</v>
      </c>
    </row>
    <row r="1230" spans="1:16" ht="12.75">
      <c r="A1230" t="s">
        <v>50</v>
      </c>
      <c s="34" t="s">
        <v>1591</v>
      </c>
      <c s="34" t="s">
        <v>1592</v>
      </c>
      <c s="35" t="s">
        <v>5</v>
      </c>
      <c s="6" t="s">
        <v>1593</v>
      </c>
      <c s="36" t="s">
        <v>102</v>
      </c>
      <c s="37">
        <v>34.353</v>
      </c>
      <c s="36">
        <v>0.0185</v>
      </c>
      <c s="36">
        <f>ROUND(G1230*H1230,6)</f>
      </c>
      <c r="L1230" s="38">
        <v>0</v>
      </c>
      <c s="32">
        <f>ROUND(ROUND(L1230,2)*ROUND(G1230,3),2)</f>
      </c>
      <c s="36" t="s">
        <v>103</v>
      </c>
      <c>
        <f>(M1230*21)/100</f>
      </c>
      <c t="s">
        <v>28</v>
      </c>
    </row>
    <row r="1231" spans="1:5" ht="12.75">
      <c r="A1231" s="35" t="s">
        <v>56</v>
      </c>
      <c r="E1231" s="39" t="s">
        <v>1593</v>
      </c>
    </row>
    <row r="1232" spans="1:5" ht="12.75">
      <c r="A1232" s="35" t="s">
        <v>57</v>
      </c>
      <c r="E1232" s="40" t="s">
        <v>5</v>
      </c>
    </row>
    <row r="1233" spans="1:5" ht="12.75">
      <c r="A1233" t="s">
        <v>58</v>
      </c>
      <c r="E1233" s="39" t="s">
        <v>5</v>
      </c>
    </row>
    <row r="1234" spans="1:16" ht="25.5">
      <c r="A1234" t="s">
        <v>50</v>
      </c>
      <c s="34" t="s">
        <v>1594</v>
      </c>
      <c s="34" t="s">
        <v>1595</v>
      </c>
      <c s="35" t="s">
        <v>5</v>
      </c>
      <c s="6" t="s">
        <v>1596</v>
      </c>
      <c s="36" t="s">
        <v>134</v>
      </c>
      <c s="37">
        <v>3.538</v>
      </c>
      <c s="36">
        <v>0</v>
      </c>
      <c s="36">
        <f>ROUND(G1234*H1234,6)</f>
      </c>
      <c r="L1234" s="38">
        <v>0</v>
      </c>
      <c s="32">
        <f>ROUND(ROUND(L1234,2)*ROUND(G1234,3),2)</f>
      </c>
      <c s="36" t="s">
        <v>103</v>
      </c>
      <c>
        <f>(M1234*21)/100</f>
      </c>
      <c t="s">
        <v>28</v>
      </c>
    </row>
    <row r="1235" spans="1:5" ht="25.5">
      <c r="A1235" s="35" t="s">
        <v>56</v>
      </c>
      <c r="E1235" s="39" t="s">
        <v>1596</v>
      </c>
    </row>
    <row r="1236" spans="1:5" ht="12.75">
      <c r="A1236" s="35" t="s">
        <v>57</v>
      </c>
      <c r="E1236" s="40" t="s">
        <v>5</v>
      </c>
    </row>
    <row r="1237" spans="1:5" ht="114.75">
      <c r="A1237" t="s">
        <v>58</v>
      </c>
      <c r="E1237" s="39" t="s">
        <v>1004</v>
      </c>
    </row>
    <row r="1238" spans="1:16" ht="25.5">
      <c r="A1238" t="s">
        <v>50</v>
      </c>
      <c s="34" t="s">
        <v>1597</v>
      </c>
      <c s="34" t="s">
        <v>1598</v>
      </c>
      <c s="35" t="s">
        <v>5</v>
      </c>
      <c s="6" t="s">
        <v>1599</v>
      </c>
      <c s="36" t="s">
        <v>134</v>
      </c>
      <c s="37">
        <v>3.538</v>
      </c>
      <c s="36">
        <v>0</v>
      </c>
      <c s="36">
        <f>ROUND(G1238*H1238,6)</f>
      </c>
      <c r="L1238" s="38">
        <v>0</v>
      </c>
      <c s="32">
        <f>ROUND(ROUND(L1238,2)*ROUND(G1238,3),2)</f>
      </c>
      <c s="36" t="s">
        <v>103</v>
      </c>
      <c>
        <f>(M1238*21)/100</f>
      </c>
      <c t="s">
        <v>28</v>
      </c>
    </row>
    <row r="1239" spans="1:5" ht="38.25">
      <c r="A1239" s="35" t="s">
        <v>56</v>
      </c>
      <c r="E1239" s="39" t="s">
        <v>1600</v>
      </c>
    </row>
    <row r="1240" spans="1:5" ht="12.75">
      <c r="A1240" s="35" t="s">
        <v>57</v>
      </c>
      <c r="E1240" s="40" t="s">
        <v>5</v>
      </c>
    </row>
    <row r="1241" spans="1:5" ht="114.75">
      <c r="A1241" t="s">
        <v>58</v>
      </c>
      <c r="E1241" s="39" t="s">
        <v>1004</v>
      </c>
    </row>
    <row r="1242" spans="1:13" ht="12.75">
      <c r="A1242" t="s">
        <v>47</v>
      </c>
      <c r="C1242" s="31" t="s">
        <v>300</v>
      </c>
      <c r="E1242" s="33" t="s">
        <v>301</v>
      </c>
      <c r="J1242" s="32">
        <f>0</f>
      </c>
      <c s="32">
        <f>0</f>
      </c>
      <c s="32">
        <f>0+L1243+L1247+L1251+L1255+L1259+L1263</f>
      </c>
      <c s="32">
        <f>0+M1243+M1247+M1251+M1255+M1259+M1263</f>
      </c>
    </row>
    <row r="1243" spans="1:16" ht="38.25">
      <c r="A1243" t="s">
        <v>50</v>
      </c>
      <c s="34" t="s">
        <v>1601</v>
      </c>
      <c s="34" t="s">
        <v>1602</v>
      </c>
      <c s="35" t="s">
        <v>5</v>
      </c>
      <c s="6" t="s">
        <v>1603</v>
      </c>
      <c s="36" t="s">
        <v>102</v>
      </c>
      <c s="37">
        <v>76.249</v>
      </c>
      <c s="36">
        <v>0.033001</v>
      </c>
      <c s="36">
        <f>ROUND(G1243*H1243,6)</f>
      </c>
      <c r="L1243" s="38">
        <v>0</v>
      </c>
      <c s="32">
        <f>ROUND(ROUND(L1243,2)*ROUND(G1243,3),2)</f>
      </c>
      <c s="36" t="s">
        <v>103</v>
      </c>
      <c>
        <f>(M1243*21)/100</f>
      </c>
      <c t="s">
        <v>28</v>
      </c>
    </row>
    <row r="1244" spans="1:5" ht="38.25">
      <c r="A1244" s="35" t="s">
        <v>56</v>
      </c>
      <c r="E1244" s="39" t="s">
        <v>1603</v>
      </c>
    </row>
    <row r="1245" spans="1:5" ht="76.5">
      <c r="A1245" s="35" t="s">
        <v>57</v>
      </c>
      <c r="E1245" s="42" t="s">
        <v>1604</v>
      </c>
    </row>
    <row r="1246" spans="1:5" ht="12.75">
      <c r="A1246" t="s">
        <v>58</v>
      </c>
      <c r="E1246" s="39" t="s">
        <v>5</v>
      </c>
    </row>
    <row r="1247" spans="1:16" ht="12.75">
      <c r="A1247" t="s">
        <v>50</v>
      </c>
      <c s="34" t="s">
        <v>1605</v>
      </c>
      <c s="34" t="s">
        <v>1606</v>
      </c>
      <c s="35" t="s">
        <v>5</v>
      </c>
      <c s="6" t="s">
        <v>1607</v>
      </c>
      <c s="36" t="s">
        <v>102</v>
      </c>
      <c s="37">
        <v>80.061</v>
      </c>
      <c s="36">
        <v>0.054</v>
      </c>
      <c s="36">
        <f>ROUND(G1247*H1247,6)</f>
      </c>
      <c r="L1247" s="38">
        <v>0</v>
      </c>
      <c s="32">
        <f>ROUND(ROUND(L1247,2)*ROUND(G1247,3),2)</f>
      </c>
      <c s="36" t="s">
        <v>55</v>
      </c>
      <c>
        <f>(M1247*21)/100</f>
      </c>
      <c t="s">
        <v>28</v>
      </c>
    </row>
    <row r="1248" spans="1:5" ht="12.75">
      <c r="A1248" s="35" t="s">
        <v>56</v>
      </c>
      <c r="E1248" s="39" t="s">
        <v>1607</v>
      </c>
    </row>
    <row r="1249" spans="1:5" ht="12.75">
      <c r="A1249" s="35" t="s">
        <v>57</v>
      </c>
      <c r="E1249" s="40" t="s">
        <v>5</v>
      </c>
    </row>
    <row r="1250" spans="1:5" ht="12.75">
      <c r="A1250" t="s">
        <v>58</v>
      </c>
      <c r="E1250" s="39" t="s">
        <v>5</v>
      </c>
    </row>
    <row r="1251" spans="1:16" ht="12.75">
      <c r="A1251" t="s">
        <v>50</v>
      </c>
      <c s="34" t="s">
        <v>1608</v>
      </c>
      <c s="34" t="s">
        <v>1609</v>
      </c>
      <c s="35" t="s">
        <v>5</v>
      </c>
      <c s="6" t="s">
        <v>1610</v>
      </c>
      <c s="36" t="s">
        <v>102</v>
      </c>
      <c s="37">
        <v>76.249</v>
      </c>
      <c s="36">
        <v>0.0004</v>
      </c>
      <c s="36">
        <f>ROUND(G1251*H1251,6)</f>
      </c>
      <c r="L1251" s="38">
        <v>0</v>
      </c>
      <c s="32">
        <f>ROUND(ROUND(L1251,2)*ROUND(G1251,3),2)</f>
      </c>
      <c s="36" t="s">
        <v>103</v>
      </c>
      <c>
        <f>(M1251*21)/100</f>
      </c>
      <c t="s">
        <v>28</v>
      </c>
    </row>
    <row r="1252" spans="1:5" ht="12.75">
      <c r="A1252" s="35" t="s">
        <v>56</v>
      </c>
      <c r="E1252" s="39" t="s">
        <v>1610</v>
      </c>
    </row>
    <row r="1253" spans="1:5" ht="12.75">
      <c r="A1253" s="35" t="s">
        <v>57</v>
      </c>
      <c r="E1253" s="40" t="s">
        <v>5</v>
      </c>
    </row>
    <row r="1254" spans="1:5" ht="38.25">
      <c r="A1254" t="s">
        <v>58</v>
      </c>
      <c r="E1254" s="39" t="s">
        <v>1611</v>
      </c>
    </row>
    <row r="1255" spans="1:16" ht="25.5">
      <c r="A1255" t="s">
        <v>50</v>
      </c>
      <c s="34" t="s">
        <v>1612</v>
      </c>
      <c s="34" t="s">
        <v>1613</v>
      </c>
      <c s="35" t="s">
        <v>5</v>
      </c>
      <c s="6" t="s">
        <v>1614</v>
      </c>
      <c s="36" t="s">
        <v>102</v>
      </c>
      <c s="37">
        <v>76.249</v>
      </c>
      <c s="36">
        <v>0.000158</v>
      </c>
      <c s="36">
        <f>ROUND(G1255*H1255,6)</f>
      </c>
      <c r="L1255" s="38">
        <v>0</v>
      </c>
      <c s="32">
        <f>ROUND(ROUND(L1255,2)*ROUND(G1255,3),2)</f>
      </c>
      <c s="36" t="s">
        <v>103</v>
      </c>
      <c>
        <f>(M1255*21)/100</f>
      </c>
      <c t="s">
        <v>28</v>
      </c>
    </row>
    <row r="1256" spans="1:5" ht="25.5">
      <c r="A1256" s="35" t="s">
        <v>56</v>
      </c>
      <c r="E1256" s="39" t="s">
        <v>1614</v>
      </c>
    </row>
    <row r="1257" spans="1:5" ht="12.75">
      <c r="A1257" s="35" t="s">
        <v>57</v>
      </c>
      <c r="E1257" s="40" t="s">
        <v>5</v>
      </c>
    </row>
    <row r="1258" spans="1:5" ht="38.25">
      <c r="A1258" t="s">
        <v>58</v>
      </c>
      <c r="E1258" s="39" t="s">
        <v>1611</v>
      </c>
    </row>
    <row r="1259" spans="1:16" ht="25.5">
      <c r="A1259" t="s">
        <v>50</v>
      </c>
      <c s="34" t="s">
        <v>1615</v>
      </c>
      <c s="34" t="s">
        <v>1616</v>
      </c>
      <c s="35" t="s">
        <v>5</v>
      </c>
      <c s="6" t="s">
        <v>1617</v>
      </c>
      <c s="36" t="s">
        <v>134</v>
      </c>
      <c s="37">
        <v>6.882</v>
      </c>
      <c s="36">
        <v>0</v>
      </c>
      <c s="36">
        <f>ROUND(G1259*H1259,6)</f>
      </c>
      <c r="L1259" s="38">
        <v>0</v>
      </c>
      <c s="32">
        <f>ROUND(ROUND(L1259,2)*ROUND(G1259,3),2)</f>
      </c>
      <c s="36" t="s">
        <v>103</v>
      </c>
      <c>
        <f>(M1259*21)/100</f>
      </c>
      <c t="s">
        <v>28</v>
      </c>
    </row>
    <row r="1260" spans="1:5" ht="25.5">
      <c r="A1260" s="35" t="s">
        <v>56</v>
      </c>
      <c r="E1260" s="39" t="s">
        <v>1617</v>
      </c>
    </row>
    <row r="1261" spans="1:5" ht="12.75">
      <c r="A1261" s="35" t="s">
        <v>57</v>
      </c>
      <c r="E1261" s="40" t="s">
        <v>5</v>
      </c>
    </row>
    <row r="1262" spans="1:5" ht="114.75">
      <c r="A1262" t="s">
        <v>58</v>
      </c>
      <c r="E1262" s="39" t="s">
        <v>1469</v>
      </c>
    </row>
    <row r="1263" spans="1:16" ht="25.5">
      <c r="A1263" t="s">
        <v>50</v>
      </c>
      <c s="34" t="s">
        <v>1618</v>
      </c>
      <c s="34" t="s">
        <v>1619</v>
      </c>
      <c s="35" t="s">
        <v>5</v>
      </c>
      <c s="6" t="s">
        <v>1620</v>
      </c>
      <c s="36" t="s">
        <v>134</v>
      </c>
      <c s="37">
        <v>6.882</v>
      </c>
      <c s="36">
        <v>0</v>
      </c>
      <c s="36">
        <f>ROUND(G1263*H1263,6)</f>
      </c>
      <c r="L1263" s="38">
        <v>0</v>
      </c>
      <c s="32">
        <f>ROUND(ROUND(L1263,2)*ROUND(G1263,3),2)</f>
      </c>
      <c s="36" t="s">
        <v>103</v>
      </c>
      <c>
        <f>(M1263*21)/100</f>
      </c>
      <c t="s">
        <v>28</v>
      </c>
    </row>
    <row r="1264" spans="1:5" ht="38.25">
      <c r="A1264" s="35" t="s">
        <v>56</v>
      </c>
      <c r="E1264" s="39" t="s">
        <v>1621</v>
      </c>
    </row>
    <row r="1265" spans="1:5" ht="12.75">
      <c r="A1265" s="35" t="s">
        <v>57</v>
      </c>
      <c r="E1265" s="40" t="s">
        <v>5</v>
      </c>
    </row>
    <row r="1266" spans="1:5" ht="114.75">
      <c r="A1266" t="s">
        <v>58</v>
      </c>
      <c r="E1266" s="39" t="s">
        <v>1469</v>
      </c>
    </row>
    <row r="1267" spans="1:13" ht="12.75">
      <c r="A1267" t="s">
        <v>47</v>
      </c>
      <c r="C1267" s="31" t="s">
        <v>1622</v>
      </c>
      <c r="E1267" s="33" t="s">
        <v>1623</v>
      </c>
      <c r="J1267" s="32">
        <f>0</f>
      </c>
      <c s="32">
        <f>0</f>
      </c>
      <c s="32">
        <f>0+L1268+L1272+L1276</f>
      </c>
      <c s="32">
        <f>0+M1268+M1272+M1276</f>
      </c>
    </row>
    <row r="1268" spans="1:16" ht="25.5">
      <c r="A1268" t="s">
        <v>50</v>
      </c>
      <c s="34" t="s">
        <v>1624</v>
      </c>
      <c s="34" t="s">
        <v>1625</v>
      </c>
      <c s="35" t="s">
        <v>5</v>
      </c>
      <c s="6" t="s">
        <v>1626</v>
      </c>
      <c s="36" t="s">
        <v>102</v>
      </c>
      <c s="37">
        <v>870.87</v>
      </c>
      <c s="36">
        <v>6.7E-05</v>
      </c>
      <c s="36">
        <f>ROUND(G1268*H1268,6)</f>
      </c>
      <c r="L1268" s="38">
        <v>0</v>
      </c>
      <c s="32">
        <f>ROUND(ROUND(L1268,2)*ROUND(G1268,3),2)</f>
      </c>
      <c s="36" t="s">
        <v>103</v>
      </c>
      <c>
        <f>(M1268*21)/100</f>
      </c>
      <c t="s">
        <v>28</v>
      </c>
    </row>
    <row r="1269" spans="1:5" ht="25.5">
      <c r="A1269" s="35" t="s">
        <v>56</v>
      </c>
      <c r="E1269" s="39" t="s">
        <v>1626</v>
      </c>
    </row>
    <row r="1270" spans="1:5" ht="12.75">
      <c r="A1270" s="35" t="s">
        <v>57</v>
      </c>
      <c r="E1270" s="40" t="s">
        <v>5</v>
      </c>
    </row>
    <row r="1271" spans="1:5" ht="12.75">
      <c r="A1271" t="s">
        <v>58</v>
      </c>
      <c r="E1271" s="39" t="s">
        <v>5</v>
      </c>
    </row>
    <row r="1272" spans="1:16" ht="12.75">
      <c r="A1272" t="s">
        <v>50</v>
      </c>
      <c s="34" t="s">
        <v>1627</v>
      </c>
      <c s="34" t="s">
        <v>1628</v>
      </c>
      <c s="35" t="s">
        <v>5</v>
      </c>
      <c s="6" t="s">
        <v>1629</v>
      </c>
      <c s="36" t="s">
        <v>102</v>
      </c>
      <c s="37">
        <v>870.87</v>
      </c>
      <c s="36">
        <v>0</v>
      </c>
      <c s="36">
        <f>ROUND(G1272*H1272,6)</f>
      </c>
      <c r="L1272" s="38">
        <v>0</v>
      </c>
      <c s="32">
        <f>ROUND(ROUND(L1272,2)*ROUND(G1272,3),2)</f>
      </c>
      <c s="36" t="s">
        <v>103</v>
      </c>
      <c>
        <f>(M1272*21)/100</f>
      </c>
      <c t="s">
        <v>28</v>
      </c>
    </row>
    <row r="1273" spans="1:5" ht="12.75">
      <c r="A1273" s="35" t="s">
        <v>56</v>
      </c>
      <c r="E1273" s="39" t="s">
        <v>1629</v>
      </c>
    </row>
    <row r="1274" spans="1:5" ht="12.75">
      <c r="A1274" s="35" t="s">
        <v>57</v>
      </c>
      <c r="E1274" s="40" t="s">
        <v>5</v>
      </c>
    </row>
    <row r="1275" spans="1:5" ht="12.75">
      <c r="A1275" t="s">
        <v>58</v>
      </c>
      <c r="E1275" s="39" t="s">
        <v>5</v>
      </c>
    </row>
    <row r="1276" spans="1:16" ht="25.5">
      <c r="A1276" t="s">
        <v>50</v>
      </c>
      <c s="34" t="s">
        <v>1630</v>
      </c>
      <c s="34" t="s">
        <v>1631</v>
      </c>
      <c s="35" t="s">
        <v>5</v>
      </c>
      <c s="6" t="s">
        <v>1632</v>
      </c>
      <c s="36" t="s">
        <v>102</v>
      </c>
      <c s="37">
        <v>2612.61</v>
      </c>
      <c s="36">
        <v>0.000169</v>
      </c>
      <c s="36">
        <f>ROUND(G1276*H1276,6)</f>
      </c>
      <c r="L1276" s="38">
        <v>0</v>
      </c>
      <c s="32">
        <f>ROUND(ROUND(L1276,2)*ROUND(G1276,3),2)</f>
      </c>
      <c s="36" t="s">
        <v>103</v>
      </c>
      <c>
        <f>(M1276*21)/100</f>
      </c>
      <c t="s">
        <v>28</v>
      </c>
    </row>
    <row r="1277" spans="1:5" ht="25.5">
      <c r="A1277" s="35" t="s">
        <v>56</v>
      </c>
      <c r="E1277" s="39" t="s">
        <v>1632</v>
      </c>
    </row>
    <row r="1278" spans="1:5" ht="153">
      <c r="A1278" s="35" t="s">
        <v>57</v>
      </c>
      <c r="E1278" s="42" t="s">
        <v>1633</v>
      </c>
    </row>
    <row r="1279" spans="1:5" ht="12.75">
      <c r="A1279" t="s">
        <v>58</v>
      </c>
      <c r="E1279" s="39" t="s">
        <v>5</v>
      </c>
    </row>
    <row r="1280" spans="1:13" ht="12.75">
      <c r="A1280" t="s">
        <v>47</v>
      </c>
      <c r="C1280" s="31" t="s">
        <v>1634</v>
      </c>
      <c r="E1280" s="33" t="s">
        <v>1635</v>
      </c>
      <c r="J1280" s="32">
        <f>0</f>
      </c>
      <c s="32">
        <f>0</f>
      </c>
      <c s="32">
        <f>0+L1281+L1285+L1289+L1293</f>
      </c>
      <c s="32">
        <f>0+M1281+M1285+M1289+M1293</f>
      </c>
    </row>
    <row r="1281" spans="1:16" ht="12.75">
      <c r="A1281" t="s">
        <v>50</v>
      </c>
      <c s="34" t="s">
        <v>1636</v>
      </c>
      <c s="34" t="s">
        <v>1637</v>
      </c>
      <c s="35" t="s">
        <v>5</v>
      </c>
      <c s="6" t="s">
        <v>1638</v>
      </c>
      <c s="36" t="s">
        <v>102</v>
      </c>
      <c s="37">
        <v>2378.289</v>
      </c>
      <c s="36">
        <v>0.00021</v>
      </c>
      <c s="36">
        <f>ROUND(G1281*H1281,6)</f>
      </c>
      <c r="L1281" s="38">
        <v>0</v>
      </c>
      <c s="32">
        <f>ROUND(ROUND(L1281,2)*ROUND(G1281,3),2)</f>
      </c>
      <c s="36" t="s">
        <v>103</v>
      </c>
      <c>
        <f>(M1281*21)/100</f>
      </c>
      <c t="s">
        <v>28</v>
      </c>
    </row>
    <row r="1282" spans="1:5" ht="12.75">
      <c r="A1282" s="35" t="s">
        <v>56</v>
      </c>
      <c r="E1282" s="39" t="s">
        <v>1638</v>
      </c>
    </row>
    <row r="1283" spans="1:5" ht="12.75">
      <c r="A1283" s="35" t="s">
        <v>57</v>
      </c>
      <c r="E1283" s="40" t="s">
        <v>5</v>
      </c>
    </row>
    <row r="1284" spans="1:5" ht="12.75">
      <c r="A1284" t="s">
        <v>58</v>
      </c>
      <c r="E1284" s="39" t="s">
        <v>5</v>
      </c>
    </row>
    <row r="1285" spans="1:16" ht="12.75">
      <c r="A1285" t="s">
        <v>50</v>
      </c>
      <c s="34" t="s">
        <v>1639</v>
      </c>
      <c s="34" t="s">
        <v>1640</v>
      </c>
      <c s="35" t="s">
        <v>5</v>
      </c>
      <c s="6" t="s">
        <v>1641</v>
      </c>
      <c s="36" t="s">
        <v>102</v>
      </c>
      <c s="37">
        <v>45.95</v>
      </c>
      <c s="36">
        <v>0.00022</v>
      </c>
      <c s="36">
        <f>ROUND(G1285*H1285,6)</f>
      </c>
      <c r="L1285" s="38">
        <v>0</v>
      </c>
      <c s="32">
        <f>ROUND(ROUND(L1285,2)*ROUND(G1285,3),2)</f>
      </c>
      <c s="36" t="s">
        <v>103</v>
      </c>
      <c>
        <f>(M1285*21)/100</f>
      </c>
      <c t="s">
        <v>28</v>
      </c>
    </row>
    <row r="1286" spans="1:5" ht="12.75">
      <c r="A1286" s="35" t="s">
        <v>56</v>
      </c>
      <c r="E1286" s="39" t="s">
        <v>1641</v>
      </c>
    </row>
    <row r="1287" spans="1:5" ht="12.75">
      <c r="A1287" s="35" t="s">
        <v>57</v>
      </c>
      <c r="E1287" s="40" t="s">
        <v>5</v>
      </c>
    </row>
    <row r="1288" spans="1:5" ht="12.75">
      <c r="A1288" t="s">
        <v>58</v>
      </c>
      <c r="E1288" s="39" t="s">
        <v>5</v>
      </c>
    </row>
    <row r="1289" spans="1:16" ht="12.75">
      <c r="A1289" t="s">
        <v>50</v>
      </c>
      <c s="34" t="s">
        <v>1642</v>
      </c>
      <c s="34" t="s">
        <v>1643</v>
      </c>
      <c s="35" t="s">
        <v>5</v>
      </c>
      <c s="6" t="s">
        <v>1644</v>
      </c>
      <c s="36" t="s">
        <v>102</v>
      </c>
      <c s="37">
        <v>2378.289</v>
      </c>
      <c s="36">
        <v>0.0004</v>
      </c>
      <c s="36">
        <f>ROUND(G1289*H1289,6)</f>
      </c>
      <c r="L1289" s="38">
        <v>0</v>
      </c>
      <c s="32">
        <f>ROUND(ROUND(L1289,2)*ROUND(G1289,3),2)</f>
      </c>
      <c s="36" t="s">
        <v>103</v>
      </c>
      <c>
        <f>(M1289*21)/100</f>
      </c>
      <c t="s">
        <v>28</v>
      </c>
    </row>
    <row r="1290" spans="1:5" ht="12.75">
      <c r="A1290" s="35" t="s">
        <v>56</v>
      </c>
      <c r="E1290" s="39" t="s">
        <v>1644</v>
      </c>
    </row>
    <row r="1291" spans="1:5" ht="12.75">
      <c r="A1291" s="35" t="s">
        <v>57</v>
      </c>
      <c r="E1291" s="40" t="s">
        <v>5</v>
      </c>
    </row>
    <row r="1292" spans="1:5" ht="12.75">
      <c r="A1292" t="s">
        <v>58</v>
      </c>
      <c r="E1292" s="39" t="s">
        <v>5</v>
      </c>
    </row>
    <row r="1293" spans="1:16" ht="12.75">
      <c r="A1293" t="s">
        <v>50</v>
      </c>
      <c s="34" t="s">
        <v>1645</v>
      </c>
      <c s="34" t="s">
        <v>1646</v>
      </c>
      <c s="35" t="s">
        <v>5</v>
      </c>
      <c s="6" t="s">
        <v>1647</v>
      </c>
      <c s="36" t="s">
        <v>102</v>
      </c>
      <c s="37">
        <v>45.95</v>
      </c>
      <c s="36">
        <v>0.0004</v>
      </c>
      <c s="36">
        <f>ROUND(G1293*H1293,6)</f>
      </c>
      <c r="L1293" s="38">
        <v>0</v>
      </c>
      <c s="32">
        <f>ROUND(ROUND(L1293,2)*ROUND(G1293,3),2)</f>
      </c>
      <c s="36" t="s">
        <v>103</v>
      </c>
      <c>
        <f>(M1293*21)/100</f>
      </c>
      <c t="s">
        <v>28</v>
      </c>
    </row>
    <row r="1294" spans="1:5" ht="12.75">
      <c r="A1294" s="35" t="s">
        <v>56</v>
      </c>
      <c r="E1294" s="39" t="s">
        <v>1647</v>
      </c>
    </row>
    <row r="1295" spans="1:5" ht="63.75">
      <c r="A1295" s="35" t="s">
        <v>57</v>
      </c>
      <c r="E1295" s="42" t="s">
        <v>854</v>
      </c>
    </row>
    <row r="1296" spans="1:5" ht="12.75">
      <c r="A1296" t="s">
        <v>58</v>
      </c>
      <c r="E1296" s="39" t="s">
        <v>5</v>
      </c>
    </row>
    <row r="1297" spans="1:13" ht="12.75">
      <c r="A1297" t="s">
        <v>47</v>
      </c>
      <c r="C1297" s="31" t="s">
        <v>1648</v>
      </c>
      <c r="E1297" s="33" t="s">
        <v>1649</v>
      </c>
      <c r="J1297" s="32">
        <f>0</f>
      </c>
      <c s="32">
        <f>0</f>
      </c>
      <c s="32">
        <f>0+L1298+L1302+L1306</f>
      </c>
      <c s="32">
        <f>0+M1298+M1302+M1306</f>
      </c>
    </row>
    <row r="1298" spans="1:16" ht="25.5">
      <c r="A1298" t="s">
        <v>50</v>
      </c>
      <c s="34" t="s">
        <v>1650</v>
      </c>
      <c s="34" t="s">
        <v>1651</v>
      </c>
      <c s="35" t="s">
        <v>5</v>
      </c>
      <c s="6" t="s">
        <v>1652</v>
      </c>
      <c s="36" t="s">
        <v>238</v>
      </c>
      <c s="37">
        <v>74</v>
      </c>
      <c s="36">
        <v>0</v>
      </c>
      <c s="36">
        <f>ROUND(G1298*H1298,6)</f>
      </c>
      <c r="L1298" s="38">
        <v>0</v>
      </c>
      <c s="32">
        <f>ROUND(ROUND(L1298,2)*ROUND(G1298,3),2)</f>
      </c>
      <c s="36" t="s">
        <v>55</v>
      </c>
      <c>
        <f>(M1298*21)/100</f>
      </c>
      <c t="s">
        <v>28</v>
      </c>
    </row>
    <row r="1299" spans="1:5" ht="25.5">
      <c r="A1299" s="35" t="s">
        <v>56</v>
      </c>
      <c r="E1299" s="39" t="s">
        <v>1652</v>
      </c>
    </row>
    <row r="1300" spans="1:5" ht="12.75">
      <c r="A1300" s="35" t="s">
        <v>57</v>
      </c>
      <c r="E1300" s="40" t="s">
        <v>5</v>
      </c>
    </row>
    <row r="1301" spans="1:5" ht="12.75">
      <c r="A1301" t="s">
        <v>58</v>
      </c>
      <c r="E1301" s="39" t="s">
        <v>5</v>
      </c>
    </row>
    <row r="1302" spans="1:16" ht="25.5">
      <c r="A1302" t="s">
        <v>50</v>
      </c>
      <c s="34" t="s">
        <v>1653</v>
      </c>
      <c s="34" t="s">
        <v>1654</v>
      </c>
      <c s="35" t="s">
        <v>5</v>
      </c>
      <c s="6" t="s">
        <v>1655</v>
      </c>
      <c s="36" t="s">
        <v>238</v>
      </c>
      <c s="37">
        <v>84</v>
      </c>
      <c s="36">
        <v>0</v>
      </c>
      <c s="36">
        <f>ROUND(G1302*H1302,6)</f>
      </c>
      <c r="L1302" s="38">
        <v>0</v>
      </c>
      <c s="32">
        <f>ROUND(ROUND(L1302,2)*ROUND(G1302,3),2)</f>
      </c>
      <c s="36" t="s">
        <v>55</v>
      </c>
      <c>
        <f>(M1302*21)/100</f>
      </c>
      <c t="s">
        <v>28</v>
      </c>
    </row>
    <row r="1303" spans="1:5" ht="25.5">
      <c r="A1303" s="35" t="s">
        <v>56</v>
      </c>
      <c r="E1303" s="39" t="s">
        <v>1655</v>
      </c>
    </row>
    <row r="1304" spans="1:5" ht="12.75">
      <c r="A1304" s="35" t="s">
        <v>57</v>
      </c>
      <c r="E1304" s="40" t="s">
        <v>5</v>
      </c>
    </row>
    <row r="1305" spans="1:5" ht="12.75">
      <c r="A1305" t="s">
        <v>58</v>
      </c>
      <c r="E1305" s="39" t="s">
        <v>5</v>
      </c>
    </row>
    <row r="1306" spans="1:16" ht="25.5">
      <c r="A1306" t="s">
        <v>50</v>
      </c>
      <c s="34" t="s">
        <v>1656</v>
      </c>
      <c s="34" t="s">
        <v>1657</v>
      </c>
      <c s="35" t="s">
        <v>5</v>
      </c>
      <c s="6" t="s">
        <v>1658</v>
      </c>
      <c s="36" t="s">
        <v>207</v>
      </c>
      <c s="37">
        <v>40</v>
      </c>
      <c s="36">
        <v>0</v>
      </c>
      <c s="36">
        <f>ROUND(G1306*H1306,6)</f>
      </c>
      <c r="L1306" s="38">
        <v>0</v>
      </c>
      <c s="32">
        <f>ROUND(ROUND(L1306,2)*ROUND(G1306,3),2)</f>
      </c>
      <c s="36" t="s">
        <v>55</v>
      </c>
      <c>
        <f>(M1306*21)/100</f>
      </c>
      <c t="s">
        <v>28</v>
      </c>
    </row>
    <row r="1307" spans="1:5" ht="25.5">
      <c r="A1307" s="35" t="s">
        <v>56</v>
      </c>
      <c r="E1307" s="39" t="s">
        <v>1658</v>
      </c>
    </row>
    <row r="1308" spans="1:5" ht="12.75">
      <c r="A1308" s="35" t="s">
        <v>57</v>
      </c>
      <c r="E1308" s="40" t="s">
        <v>5</v>
      </c>
    </row>
    <row r="1309" spans="1:5" ht="12.75">
      <c r="A1309" t="s">
        <v>58</v>
      </c>
      <c r="E1309" s="39" t="s">
        <v>5</v>
      </c>
    </row>
    <row r="1310" spans="1:13" ht="12.75">
      <c r="A1310" t="s">
        <v>47</v>
      </c>
      <c r="C1310" s="31" t="s">
        <v>1659</v>
      </c>
      <c r="E1310" s="33" t="s">
        <v>1660</v>
      </c>
      <c r="J1310" s="32">
        <f>0</f>
      </c>
      <c s="32">
        <f>0</f>
      </c>
      <c s="32">
        <f>0+L1311+L1315+L1319+L1323+L1327+L1331</f>
      </c>
      <c s="32">
        <f>0+M1311+M1315+M1319+M1323+M1327+M1331</f>
      </c>
    </row>
    <row r="1311" spans="1:16" ht="12.75">
      <c r="A1311" t="s">
        <v>50</v>
      </c>
      <c s="34" t="s">
        <v>1661</v>
      </c>
      <c s="34" t="s">
        <v>1662</v>
      </c>
      <c s="35" t="s">
        <v>5</v>
      </c>
      <c s="6" t="s">
        <v>1663</v>
      </c>
      <c s="36" t="s">
        <v>207</v>
      </c>
      <c s="37">
        <v>6</v>
      </c>
      <c s="36">
        <v>0</v>
      </c>
      <c s="36">
        <f>ROUND(G1311*H1311,6)</f>
      </c>
      <c r="L1311" s="38">
        <v>0</v>
      </c>
      <c s="32">
        <f>ROUND(ROUND(L1311,2)*ROUND(G1311,3),2)</f>
      </c>
      <c s="36" t="s">
        <v>55</v>
      </c>
      <c>
        <f>(M1311*21)/100</f>
      </c>
      <c t="s">
        <v>28</v>
      </c>
    </row>
    <row r="1312" spans="1:5" ht="12.75">
      <c r="A1312" s="35" t="s">
        <v>56</v>
      </c>
      <c r="E1312" s="39" t="s">
        <v>1663</v>
      </c>
    </row>
    <row r="1313" spans="1:5" ht="12.75">
      <c r="A1313" s="35" t="s">
        <v>57</v>
      </c>
      <c r="E1313" s="40" t="s">
        <v>5</v>
      </c>
    </row>
    <row r="1314" spans="1:5" ht="12.75">
      <c r="A1314" t="s">
        <v>58</v>
      </c>
      <c r="E1314" s="39" t="s">
        <v>5</v>
      </c>
    </row>
    <row r="1315" spans="1:16" ht="12.75">
      <c r="A1315" t="s">
        <v>50</v>
      </c>
      <c s="34" t="s">
        <v>1664</v>
      </c>
      <c s="34" t="s">
        <v>1665</v>
      </c>
      <c s="35" t="s">
        <v>5</v>
      </c>
      <c s="6" t="s">
        <v>1666</v>
      </c>
      <c s="36" t="s">
        <v>207</v>
      </c>
      <c s="37">
        <v>6</v>
      </c>
      <c s="36">
        <v>0</v>
      </c>
      <c s="36">
        <f>ROUND(G1315*H1315,6)</f>
      </c>
      <c r="L1315" s="38">
        <v>0</v>
      </c>
      <c s="32">
        <f>ROUND(ROUND(L1315,2)*ROUND(G1315,3),2)</f>
      </c>
      <c s="36" t="s">
        <v>55</v>
      </c>
      <c>
        <f>(M1315*21)/100</f>
      </c>
      <c t="s">
        <v>28</v>
      </c>
    </row>
    <row r="1316" spans="1:5" ht="12.75">
      <c r="A1316" s="35" t="s">
        <v>56</v>
      </c>
      <c r="E1316" s="39" t="s">
        <v>1666</v>
      </c>
    </row>
    <row r="1317" spans="1:5" ht="12.75">
      <c r="A1317" s="35" t="s">
        <v>57</v>
      </c>
      <c r="E1317" s="40" t="s">
        <v>5</v>
      </c>
    </row>
    <row r="1318" spans="1:5" ht="12.75">
      <c r="A1318" t="s">
        <v>58</v>
      </c>
      <c r="E1318" s="39" t="s">
        <v>5</v>
      </c>
    </row>
    <row r="1319" spans="1:16" ht="12.75">
      <c r="A1319" t="s">
        <v>50</v>
      </c>
      <c s="34" t="s">
        <v>1667</v>
      </c>
      <c s="34" t="s">
        <v>1668</v>
      </c>
      <c s="35" t="s">
        <v>5</v>
      </c>
      <c s="6" t="s">
        <v>1669</v>
      </c>
      <c s="36" t="s">
        <v>207</v>
      </c>
      <c s="37">
        <v>6</v>
      </c>
      <c s="36">
        <v>0</v>
      </c>
      <c s="36">
        <f>ROUND(G1319*H1319,6)</f>
      </c>
      <c r="L1319" s="38">
        <v>0</v>
      </c>
      <c s="32">
        <f>ROUND(ROUND(L1319,2)*ROUND(G1319,3),2)</f>
      </c>
      <c s="36" t="s">
        <v>55</v>
      </c>
      <c>
        <f>(M1319*21)/100</f>
      </c>
      <c t="s">
        <v>28</v>
      </c>
    </row>
    <row r="1320" spans="1:5" ht="12.75">
      <c r="A1320" s="35" t="s">
        <v>56</v>
      </c>
      <c r="E1320" s="39" t="s">
        <v>1669</v>
      </c>
    </row>
    <row r="1321" spans="1:5" ht="12.75">
      <c r="A1321" s="35" t="s">
        <v>57</v>
      </c>
      <c r="E1321" s="40" t="s">
        <v>5</v>
      </c>
    </row>
    <row r="1322" spans="1:5" ht="12.75">
      <c r="A1322" t="s">
        <v>58</v>
      </c>
      <c r="E1322" s="39" t="s">
        <v>5</v>
      </c>
    </row>
    <row r="1323" spans="1:16" ht="12.75">
      <c r="A1323" t="s">
        <v>50</v>
      </c>
      <c s="34" t="s">
        <v>1670</v>
      </c>
      <c s="34" t="s">
        <v>1671</v>
      </c>
      <c s="35" t="s">
        <v>5</v>
      </c>
      <c s="6" t="s">
        <v>1672</v>
      </c>
      <c s="36" t="s">
        <v>207</v>
      </c>
      <c s="37">
        <v>6</v>
      </c>
      <c s="36">
        <v>0</v>
      </c>
      <c s="36">
        <f>ROUND(G1323*H1323,6)</f>
      </c>
      <c r="L1323" s="38">
        <v>0</v>
      </c>
      <c s="32">
        <f>ROUND(ROUND(L1323,2)*ROUND(G1323,3),2)</f>
      </c>
      <c s="36" t="s">
        <v>55</v>
      </c>
      <c>
        <f>(M1323*21)/100</f>
      </c>
      <c t="s">
        <v>28</v>
      </c>
    </row>
    <row r="1324" spans="1:5" ht="12.75">
      <c r="A1324" s="35" t="s">
        <v>56</v>
      </c>
      <c r="E1324" s="39" t="s">
        <v>1672</v>
      </c>
    </row>
    <row r="1325" spans="1:5" ht="12.75">
      <c r="A1325" s="35" t="s">
        <v>57</v>
      </c>
      <c r="E1325" s="40" t="s">
        <v>5</v>
      </c>
    </row>
    <row r="1326" spans="1:5" ht="12.75">
      <c r="A1326" t="s">
        <v>58</v>
      </c>
      <c r="E1326" s="39" t="s">
        <v>5</v>
      </c>
    </row>
    <row r="1327" spans="1:16" ht="25.5">
      <c r="A1327" t="s">
        <v>50</v>
      </c>
      <c s="34" t="s">
        <v>1673</v>
      </c>
      <c s="34" t="s">
        <v>1674</v>
      </c>
      <c s="35" t="s">
        <v>5</v>
      </c>
      <c s="6" t="s">
        <v>1675</v>
      </c>
      <c s="36" t="s">
        <v>207</v>
      </c>
      <c s="37">
        <v>1</v>
      </c>
      <c s="36">
        <v>0</v>
      </c>
      <c s="36">
        <f>ROUND(G1327*H1327,6)</f>
      </c>
      <c r="L1327" s="38">
        <v>0</v>
      </c>
      <c s="32">
        <f>ROUND(ROUND(L1327,2)*ROUND(G1327,3),2)</f>
      </c>
      <c s="36" t="s">
        <v>55</v>
      </c>
      <c>
        <f>(M1327*21)/100</f>
      </c>
      <c t="s">
        <v>28</v>
      </c>
    </row>
    <row r="1328" spans="1:5" ht="25.5">
      <c r="A1328" s="35" t="s">
        <v>56</v>
      </c>
      <c r="E1328" s="39" t="s">
        <v>1675</v>
      </c>
    </row>
    <row r="1329" spans="1:5" ht="12.75">
      <c r="A1329" s="35" t="s">
        <v>57</v>
      </c>
      <c r="E1329" s="40" t="s">
        <v>5</v>
      </c>
    </row>
    <row r="1330" spans="1:5" ht="12.75">
      <c r="A1330" t="s">
        <v>58</v>
      </c>
      <c r="E1330" s="39" t="s">
        <v>5</v>
      </c>
    </row>
    <row r="1331" spans="1:16" ht="12.75">
      <c r="A1331" t="s">
        <v>50</v>
      </c>
      <c s="34" t="s">
        <v>1676</v>
      </c>
      <c s="34" t="s">
        <v>1677</v>
      </c>
      <c s="35" t="s">
        <v>5</v>
      </c>
      <c s="6" t="s">
        <v>1678</v>
      </c>
      <c s="36" t="s">
        <v>54</v>
      </c>
      <c s="37">
        <v>1</v>
      </c>
      <c s="36">
        <v>0</v>
      </c>
      <c s="36">
        <f>ROUND(G1331*H1331,6)</f>
      </c>
      <c r="L1331" s="38">
        <v>0</v>
      </c>
      <c s="32">
        <f>ROUND(ROUND(L1331,2)*ROUND(G1331,3),2)</f>
      </c>
      <c s="36" t="s">
        <v>55</v>
      </c>
      <c>
        <f>(M1331*21)/100</f>
      </c>
      <c t="s">
        <v>28</v>
      </c>
    </row>
    <row r="1332" spans="1:5" ht="12.75">
      <c r="A1332" s="35" t="s">
        <v>56</v>
      </c>
      <c r="E1332" s="39" t="s">
        <v>1678</v>
      </c>
    </row>
    <row r="1333" spans="1:5" ht="12.75">
      <c r="A1333" s="35" t="s">
        <v>57</v>
      </c>
      <c r="E1333" s="40" t="s">
        <v>5</v>
      </c>
    </row>
    <row r="1334" spans="1:5" ht="12.75">
      <c r="A1334" t="s">
        <v>58</v>
      </c>
      <c r="E1334" s="39" t="s">
        <v>5</v>
      </c>
    </row>
    <row r="1335" spans="1:13" ht="12.75">
      <c r="A1335" t="s">
        <v>47</v>
      </c>
      <c r="C1335" s="31" t="s">
        <v>1679</v>
      </c>
      <c r="E1335" s="33" t="s">
        <v>1680</v>
      </c>
      <c r="J1335" s="32">
        <f>0</f>
      </c>
      <c s="32">
        <f>0</f>
      </c>
      <c s="32">
        <f>0+L1336+L1340</f>
      </c>
      <c s="32">
        <f>0+M1336+M1340</f>
      </c>
    </row>
    <row r="1336" spans="1:16" ht="25.5">
      <c r="A1336" t="s">
        <v>50</v>
      </c>
      <c s="34" t="s">
        <v>1681</v>
      </c>
      <c s="34" t="s">
        <v>1682</v>
      </c>
      <c s="35" t="s">
        <v>5</v>
      </c>
      <c s="6" t="s">
        <v>1683</v>
      </c>
      <c s="36" t="s">
        <v>159</v>
      </c>
      <c s="37">
        <v>2</v>
      </c>
      <c s="36">
        <v>0</v>
      </c>
      <c s="36">
        <f>ROUND(G1336*H1336,6)</f>
      </c>
      <c r="L1336" s="38">
        <v>0</v>
      </c>
      <c s="32">
        <f>ROUND(ROUND(L1336,2)*ROUND(G1336,3),2)</f>
      </c>
      <c s="36" t="s">
        <v>55</v>
      </c>
      <c>
        <f>(M1336*21)/100</f>
      </c>
      <c t="s">
        <v>28</v>
      </c>
    </row>
    <row r="1337" spans="1:5" ht="38.25">
      <c r="A1337" s="35" t="s">
        <v>56</v>
      </c>
      <c r="E1337" s="39" t="s">
        <v>1684</v>
      </c>
    </row>
    <row r="1338" spans="1:5" ht="12.75">
      <c r="A1338" s="35" t="s">
        <v>57</v>
      </c>
      <c r="E1338" s="40" t="s">
        <v>5</v>
      </c>
    </row>
    <row r="1339" spans="1:5" ht="12.75">
      <c r="A1339" t="s">
        <v>58</v>
      </c>
      <c r="E1339" s="39" t="s">
        <v>5</v>
      </c>
    </row>
    <row r="1340" spans="1:16" ht="25.5">
      <c r="A1340" t="s">
        <v>50</v>
      </c>
      <c s="34" t="s">
        <v>1685</v>
      </c>
      <c s="34" t="s">
        <v>1686</v>
      </c>
      <c s="35" t="s">
        <v>5</v>
      </c>
      <c s="6" t="s">
        <v>1687</v>
      </c>
      <c s="36" t="s">
        <v>159</v>
      </c>
      <c s="37">
        <v>2</v>
      </c>
      <c s="36">
        <v>0</v>
      </c>
      <c s="36">
        <f>ROUND(G1340*H1340,6)</f>
      </c>
      <c r="L1340" s="38">
        <v>0</v>
      </c>
      <c s="32">
        <f>ROUND(ROUND(L1340,2)*ROUND(G1340,3),2)</f>
      </c>
      <c s="36" t="s">
        <v>55</v>
      </c>
      <c>
        <f>(M1340*21)/100</f>
      </c>
      <c t="s">
        <v>28</v>
      </c>
    </row>
    <row r="1341" spans="1:5" ht="25.5">
      <c r="A1341" s="35" t="s">
        <v>56</v>
      </c>
      <c r="E1341" s="39" t="s">
        <v>1687</v>
      </c>
    </row>
    <row r="1342" spans="1:5" ht="12.75">
      <c r="A1342" s="35" t="s">
        <v>57</v>
      </c>
      <c r="E1342" s="40" t="s">
        <v>5</v>
      </c>
    </row>
    <row r="1343" spans="1:5" ht="12.75">
      <c r="A1343" t="s">
        <v>58</v>
      </c>
      <c r="E1343" s="39" t="s">
        <v>5</v>
      </c>
    </row>
    <row r="1344" spans="1:13" ht="12.75">
      <c r="A1344" t="s">
        <v>47</v>
      </c>
      <c r="C1344" s="31" t="s">
        <v>1688</v>
      </c>
      <c r="E1344" s="33" t="s">
        <v>1689</v>
      </c>
      <c r="J1344" s="32">
        <f>0</f>
      </c>
      <c s="32">
        <f>0</f>
      </c>
      <c s="32">
        <f>0+L1345+L1349+L1353+L1357+L1361+L1365+L1369+L1373</f>
      </c>
      <c s="32">
        <f>0+M1345+M1349+M1353+M1357+M1361+M1365+M1369+M1373</f>
      </c>
    </row>
    <row r="1345" spans="1:16" ht="12.75">
      <c r="A1345" t="s">
        <v>50</v>
      </c>
      <c s="34" t="s">
        <v>1690</v>
      </c>
      <c s="34" t="s">
        <v>1691</v>
      </c>
      <c s="35" t="s">
        <v>5</v>
      </c>
      <c s="6" t="s">
        <v>1692</v>
      </c>
      <c s="36" t="s">
        <v>207</v>
      </c>
      <c s="37">
        <v>6</v>
      </c>
      <c s="36">
        <v>0</v>
      </c>
      <c s="36">
        <f>ROUND(G1345*H1345,6)</f>
      </c>
      <c r="L1345" s="38">
        <v>0</v>
      </c>
      <c s="32">
        <f>ROUND(ROUND(L1345,2)*ROUND(G1345,3),2)</f>
      </c>
      <c s="36" t="s">
        <v>55</v>
      </c>
      <c>
        <f>(M1345*21)/100</f>
      </c>
      <c t="s">
        <v>28</v>
      </c>
    </row>
    <row r="1346" spans="1:5" ht="12.75">
      <c r="A1346" s="35" t="s">
        <v>56</v>
      </c>
      <c r="E1346" s="39" t="s">
        <v>1692</v>
      </c>
    </row>
    <row r="1347" spans="1:5" ht="12.75">
      <c r="A1347" s="35" t="s">
        <v>57</v>
      </c>
      <c r="E1347" s="40" t="s">
        <v>5</v>
      </c>
    </row>
    <row r="1348" spans="1:5" ht="12.75">
      <c r="A1348" t="s">
        <v>58</v>
      </c>
      <c r="E1348" s="39" t="s">
        <v>5</v>
      </c>
    </row>
    <row r="1349" spans="1:16" ht="25.5">
      <c r="A1349" t="s">
        <v>50</v>
      </c>
      <c s="34" t="s">
        <v>1693</v>
      </c>
      <c s="34" t="s">
        <v>1694</v>
      </c>
      <c s="35" t="s">
        <v>5</v>
      </c>
      <c s="6" t="s">
        <v>1695</v>
      </c>
      <c s="36" t="s">
        <v>207</v>
      </c>
      <c s="37">
        <v>7</v>
      </c>
      <c s="36">
        <v>0</v>
      </c>
      <c s="36">
        <f>ROUND(G1349*H1349,6)</f>
      </c>
      <c r="L1349" s="38">
        <v>0</v>
      </c>
      <c s="32">
        <f>ROUND(ROUND(L1349,2)*ROUND(G1349,3),2)</f>
      </c>
      <c s="36" t="s">
        <v>55</v>
      </c>
      <c>
        <f>(M1349*21)/100</f>
      </c>
      <c t="s">
        <v>28</v>
      </c>
    </row>
    <row r="1350" spans="1:5" ht="25.5">
      <c r="A1350" s="35" t="s">
        <v>56</v>
      </c>
      <c r="E1350" s="39" t="s">
        <v>1695</v>
      </c>
    </row>
    <row r="1351" spans="1:5" ht="12.75">
      <c r="A1351" s="35" t="s">
        <v>57</v>
      </c>
      <c r="E1351" s="40" t="s">
        <v>5</v>
      </c>
    </row>
    <row r="1352" spans="1:5" ht="12.75">
      <c r="A1352" t="s">
        <v>58</v>
      </c>
      <c r="E1352" s="39" t="s">
        <v>5</v>
      </c>
    </row>
    <row r="1353" spans="1:16" ht="12.75">
      <c r="A1353" t="s">
        <v>50</v>
      </c>
      <c s="34" t="s">
        <v>1696</v>
      </c>
      <c s="34" t="s">
        <v>1697</v>
      </c>
      <c s="35" t="s">
        <v>5</v>
      </c>
      <c s="6" t="s">
        <v>1698</v>
      </c>
      <c s="36" t="s">
        <v>207</v>
      </c>
      <c s="37">
        <v>10</v>
      </c>
      <c s="36">
        <v>0</v>
      </c>
      <c s="36">
        <f>ROUND(G1353*H1353,6)</f>
      </c>
      <c r="L1353" s="38">
        <v>0</v>
      </c>
      <c s="32">
        <f>ROUND(ROUND(L1353,2)*ROUND(G1353,3),2)</f>
      </c>
      <c s="36" t="s">
        <v>55</v>
      </c>
      <c>
        <f>(M1353*21)/100</f>
      </c>
      <c t="s">
        <v>28</v>
      </c>
    </row>
    <row r="1354" spans="1:5" ht="12.75">
      <c r="A1354" s="35" t="s">
        <v>56</v>
      </c>
      <c r="E1354" s="39" t="s">
        <v>1698</v>
      </c>
    </row>
    <row r="1355" spans="1:5" ht="12.75">
      <c r="A1355" s="35" t="s">
        <v>57</v>
      </c>
      <c r="E1355" s="40" t="s">
        <v>5</v>
      </c>
    </row>
    <row r="1356" spans="1:5" ht="12.75">
      <c r="A1356" t="s">
        <v>58</v>
      </c>
      <c r="E1356" s="39" t="s">
        <v>5</v>
      </c>
    </row>
    <row r="1357" spans="1:16" ht="25.5">
      <c r="A1357" t="s">
        <v>50</v>
      </c>
      <c s="34" t="s">
        <v>1699</v>
      </c>
      <c s="34" t="s">
        <v>1700</v>
      </c>
      <c s="35" t="s">
        <v>5</v>
      </c>
      <c s="6" t="s">
        <v>1701</v>
      </c>
      <c s="36" t="s">
        <v>207</v>
      </c>
      <c s="37">
        <v>1</v>
      </c>
      <c s="36">
        <v>0</v>
      </c>
      <c s="36">
        <f>ROUND(G1357*H1357,6)</f>
      </c>
      <c r="L1357" s="38">
        <v>0</v>
      </c>
      <c s="32">
        <f>ROUND(ROUND(L1357,2)*ROUND(G1357,3),2)</f>
      </c>
      <c s="36" t="s">
        <v>55</v>
      </c>
      <c>
        <f>(M1357*21)/100</f>
      </c>
      <c t="s">
        <v>28</v>
      </c>
    </row>
    <row r="1358" spans="1:5" ht="25.5">
      <c r="A1358" s="35" t="s">
        <v>56</v>
      </c>
      <c r="E1358" s="39" t="s">
        <v>1701</v>
      </c>
    </row>
    <row r="1359" spans="1:5" ht="12.75">
      <c r="A1359" s="35" t="s">
        <v>57</v>
      </c>
      <c r="E1359" s="40" t="s">
        <v>5</v>
      </c>
    </row>
    <row r="1360" spans="1:5" ht="12.75">
      <c r="A1360" t="s">
        <v>58</v>
      </c>
      <c r="E1360" s="39" t="s">
        <v>5</v>
      </c>
    </row>
    <row r="1361" spans="1:16" ht="25.5">
      <c r="A1361" t="s">
        <v>50</v>
      </c>
      <c s="34" t="s">
        <v>1702</v>
      </c>
      <c s="34" t="s">
        <v>1703</v>
      </c>
      <c s="35" t="s">
        <v>5</v>
      </c>
      <c s="6" t="s">
        <v>1704</v>
      </c>
      <c s="36" t="s">
        <v>207</v>
      </c>
      <c s="37">
        <v>1</v>
      </c>
      <c s="36">
        <v>0</v>
      </c>
      <c s="36">
        <f>ROUND(G1361*H1361,6)</f>
      </c>
      <c r="L1361" s="38">
        <v>0</v>
      </c>
      <c s="32">
        <f>ROUND(ROUND(L1361,2)*ROUND(G1361,3),2)</f>
      </c>
      <c s="36" t="s">
        <v>55</v>
      </c>
      <c>
        <f>(M1361*21)/100</f>
      </c>
      <c t="s">
        <v>28</v>
      </c>
    </row>
    <row r="1362" spans="1:5" ht="25.5">
      <c r="A1362" s="35" t="s">
        <v>56</v>
      </c>
      <c r="E1362" s="39" t="s">
        <v>1704</v>
      </c>
    </row>
    <row r="1363" spans="1:5" ht="12.75">
      <c r="A1363" s="35" t="s">
        <v>57</v>
      </c>
      <c r="E1363" s="40" t="s">
        <v>5</v>
      </c>
    </row>
    <row r="1364" spans="1:5" ht="12.75">
      <c r="A1364" t="s">
        <v>58</v>
      </c>
      <c r="E1364" s="39" t="s">
        <v>5</v>
      </c>
    </row>
    <row r="1365" spans="1:16" ht="12.75">
      <c r="A1365" t="s">
        <v>50</v>
      </c>
      <c s="34" t="s">
        <v>1705</v>
      </c>
      <c s="34" t="s">
        <v>1706</v>
      </c>
      <c s="35" t="s">
        <v>5</v>
      </c>
      <c s="6" t="s">
        <v>1707</v>
      </c>
      <c s="36" t="s">
        <v>54</v>
      </c>
      <c s="37">
        <v>1</v>
      </c>
      <c s="36">
        <v>0</v>
      </c>
      <c s="36">
        <f>ROUND(G1365*H1365,6)</f>
      </c>
      <c r="L1365" s="38">
        <v>0</v>
      </c>
      <c s="32">
        <f>ROUND(ROUND(L1365,2)*ROUND(G1365,3),2)</f>
      </c>
      <c s="36" t="s">
        <v>55</v>
      </c>
      <c>
        <f>(M1365*21)/100</f>
      </c>
      <c t="s">
        <v>28</v>
      </c>
    </row>
    <row r="1366" spans="1:5" ht="12.75">
      <c r="A1366" s="35" t="s">
        <v>56</v>
      </c>
      <c r="E1366" s="39" t="s">
        <v>1707</v>
      </c>
    </row>
    <row r="1367" spans="1:5" ht="12.75">
      <c r="A1367" s="35" t="s">
        <v>57</v>
      </c>
      <c r="E1367" s="40" t="s">
        <v>5</v>
      </c>
    </row>
    <row r="1368" spans="1:5" ht="12.75">
      <c r="A1368" t="s">
        <v>58</v>
      </c>
      <c r="E1368" s="39" t="s">
        <v>1708</v>
      </c>
    </row>
    <row r="1369" spans="1:16" ht="12.75">
      <c r="A1369" t="s">
        <v>50</v>
      </c>
      <c s="34" t="s">
        <v>1709</v>
      </c>
      <c s="34" t="s">
        <v>1710</v>
      </c>
      <c s="35" t="s">
        <v>5</v>
      </c>
      <c s="6" t="s">
        <v>1711</v>
      </c>
      <c s="36" t="s">
        <v>207</v>
      </c>
      <c s="37">
        <v>5</v>
      </c>
      <c s="36">
        <v>0</v>
      </c>
      <c s="36">
        <f>ROUND(G1369*H1369,6)</f>
      </c>
      <c r="L1369" s="38">
        <v>0</v>
      </c>
      <c s="32">
        <f>ROUND(ROUND(L1369,2)*ROUND(G1369,3),2)</f>
      </c>
      <c s="36" t="s">
        <v>55</v>
      </c>
      <c>
        <f>(M1369*21)/100</f>
      </c>
      <c t="s">
        <v>28</v>
      </c>
    </row>
    <row r="1370" spans="1:5" ht="12.75">
      <c r="A1370" s="35" t="s">
        <v>56</v>
      </c>
      <c r="E1370" s="39" t="s">
        <v>1711</v>
      </c>
    </row>
    <row r="1371" spans="1:5" ht="12.75">
      <c r="A1371" s="35" t="s">
        <v>57</v>
      </c>
      <c r="E1371" s="40" t="s">
        <v>5</v>
      </c>
    </row>
    <row r="1372" spans="1:5" ht="12.75">
      <c r="A1372" t="s">
        <v>58</v>
      </c>
      <c r="E1372" s="39" t="s">
        <v>1712</v>
      </c>
    </row>
    <row r="1373" spans="1:16" ht="25.5">
      <c r="A1373" t="s">
        <v>50</v>
      </c>
      <c s="34" t="s">
        <v>1713</v>
      </c>
      <c s="34" t="s">
        <v>1714</v>
      </c>
      <c s="35" t="s">
        <v>5</v>
      </c>
      <c s="6" t="s">
        <v>1715</v>
      </c>
      <c s="36" t="s">
        <v>207</v>
      </c>
      <c s="37">
        <v>1</v>
      </c>
      <c s="36">
        <v>0</v>
      </c>
      <c s="36">
        <f>ROUND(G1373*H1373,6)</f>
      </c>
      <c r="L1373" s="38">
        <v>0</v>
      </c>
      <c s="32">
        <f>ROUND(ROUND(L1373,2)*ROUND(G1373,3),2)</f>
      </c>
      <c s="36" t="s">
        <v>55</v>
      </c>
      <c>
        <f>(M1373*21)/100</f>
      </c>
      <c t="s">
        <v>28</v>
      </c>
    </row>
    <row r="1374" spans="1:5" ht="25.5">
      <c r="A1374" s="35" t="s">
        <v>56</v>
      </c>
      <c r="E1374" s="39" t="s">
        <v>1715</v>
      </c>
    </row>
    <row r="1375" spans="1:5" ht="12.75">
      <c r="A1375" s="35" t="s">
        <v>57</v>
      </c>
      <c r="E1375" s="40" t="s">
        <v>5</v>
      </c>
    </row>
    <row r="1376" spans="1:5" ht="12.75">
      <c r="A1376" t="s">
        <v>58</v>
      </c>
      <c r="E1376" s="39" t="s">
        <v>5</v>
      </c>
    </row>
    <row r="1377" spans="1:13" ht="12.75">
      <c r="A1377" t="s">
        <v>47</v>
      </c>
      <c r="C1377" s="31" t="s">
        <v>80</v>
      </c>
      <c r="E1377" s="33" t="s">
        <v>312</v>
      </c>
      <c r="J1377" s="32">
        <f>0</f>
      </c>
      <c s="32">
        <f>0</f>
      </c>
      <c s="32">
        <f>0+L1378+L1382+L1386+L1390+L1394+L1398+L1402+L1406</f>
      </c>
      <c s="32">
        <f>0+M1378+M1382+M1386+M1390+M1394+M1398+M1402+M1406</f>
      </c>
    </row>
    <row r="1378" spans="1:16" ht="25.5">
      <c r="A1378" t="s">
        <v>50</v>
      </c>
      <c s="34" t="s">
        <v>1716</v>
      </c>
      <c s="34" t="s">
        <v>1717</v>
      </c>
      <c s="35" t="s">
        <v>5</v>
      </c>
      <c s="6" t="s">
        <v>1718</v>
      </c>
      <c s="36" t="s">
        <v>238</v>
      </c>
      <c s="37">
        <v>24</v>
      </c>
      <c s="36">
        <v>0.11163</v>
      </c>
      <c s="36">
        <f>ROUND(G1378*H1378,6)</f>
      </c>
      <c r="L1378" s="38">
        <v>0</v>
      </c>
      <c s="32">
        <f>ROUND(ROUND(L1378,2)*ROUND(G1378,3),2)</f>
      </c>
      <c s="36" t="s">
        <v>103</v>
      </c>
      <c>
        <f>(M1378*21)/100</f>
      </c>
      <c t="s">
        <v>28</v>
      </c>
    </row>
    <row r="1379" spans="1:5" ht="25.5">
      <c r="A1379" s="35" t="s">
        <v>56</v>
      </c>
      <c r="E1379" s="39" t="s">
        <v>1718</v>
      </c>
    </row>
    <row r="1380" spans="1:5" ht="38.25">
      <c r="A1380" s="35" t="s">
        <v>57</v>
      </c>
      <c r="E1380" s="42" t="s">
        <v>1719</v>
      </c>
    </row>
    <row r="1381" spans="1:5" ht="140.25">
      <c r="A1381" t="s">
        <v>58</v>
      </c>
      <c r="E1381" s="39" t="s">
        <v>1720</v>
      </c>
    </row>
    <row r="1382" spans="1:16" ht="12.75">
      <c r="A1382" t="s">
        <v>50</v>
      </c>
      <c s="34" t="s">
        <v>1721</v>
      </c>
      <c s="34" t="s">
        <v>1722</v>
      </c>
      <c s="35" t="s">
        <v>5</v>
      </c>
      <c s="6" t="s">
        <v>1723</v>
      </c>
      <c s="36" t="s">
        <v>238</v>
      </c>
      <c s="37">
        <v>24.48</v>
      </c>
      <c s="36">
        <v>0.104</v>
      </c>
      <c s="36">
        <f>ROUND(G1382*H1382,6)</f>
      </c>
      <c r="L1382" s="38">
        <v>0</v>
      </c>
      <c s="32">
        <f>ROUND(ROUND(L1382,2)*ROUND(G1382,3),2)</f>
      </c>
      <c s="36" t="s">
        <v>103</v>
      </c>
      <c>
        <f>(M1382*21)/100</f>
      </c>
      <c t="s">
        <v>28</v>
      </c>
    </row>
    <row r="1383" spans="1:5" ht="12.75">
      <c r="A1383" s="35" t="s">
        <v>56</v>
      </c>
      <c r="E1383" s="39" t="s">
        <v>1723</v>
      </c>
    </row>
    <row r="1384" spans="1:5" ht="12.75">
      <c r="A1384" s="35" t="s">
        <v>57</v>
      </c>
      <c r="E1384" s="40" t="s">
        <v>5</v>
      </c>
    </row>
    <row r="1385" spans="1:5" ht="12.75">
      <c r="A1385" t="s">
        <v>58</v>
      </c>
      <c r="E1385" s="39" t="s">
        <v>5</v>
      </c>
    </row>
    <row r="1386" spans="1:16" ht="25.5">
      <c r="A1386" t="s">
        <v>50</v>
      </c>
      <c s="34" t="s">
        <v>1724</v>
      </c>
      <c s="34" t="s">
        <v>1725</v>
      </c>
      <c s="35" t="s">
        <v>5</v>
      </c>
      <c s="6" t="s">
        <v>1726</v>
      </c>
      <c s="36" t="s">
        <v>102</v>
      </c>
      <c s="37">
        <v>157.952</v>
      </c>
      <c s="36">
        <v>0.000468</v>
      </c>
      <c s="36">
        <f>ROUND(G1386*H1386,6)</f>
      </c>
      <c r="L1386" s="38">
        <v>0</v>
      </c>
      <c s="32">
        <f>ROUND(ROUND(L1386,2)*ROUND(G1386,3),2)</f>
      </c>
      <c s="36" t="s">
        <v>103</v>
      </c>
      <c>
        <f>(M1386*21)/100</f>
      </c>
      <c t="s">
        <v>28</v>
      </c>
    </row>
    <row r="1387" spans="1:5" ht="25.5">
      <c r="A1387" s="35" t="s">
        <v>56</v>
      </c>
      <c r="E1387" s="39" t="s">
        <v>1726</v>
      </c>
    </row>
    <row r="1388" spans="1:5" ht="38.25">
      <c r="A1388" s="35" t="s">
        <v>57</v>
      </c>
      <c r="E1388" s="42" t="s">
        <v>1727</v>
      </c>
    </row>
    <row r="1389" spans="1:5" ht="25.5">
      <c r="A1389" t="s">
        <v>58</v>
      </c>
      <c r="E1389" s="39" t="s">
        <v>1728</v>
      </c>
    </row>
    <row r="1390" spans="1:16" ht="25.5">
      <c r="A1390" t="s">
        <v>50</v>
      </c>
      <c s="34" t="s">
        <v>1729</v>
      </c>
      <c s="34" t="s">
        <v>1730</v>
      </c>
      <c s="35" t="s">
        <v>5</v>
      </c>
      <c s="6" t="s">
        <v>1731</v>
      </c>
      <c s="36" t="s">
        <v>238</v>
      </c>
      <c s="37">
        <v>26.4</v>
      </c>
      <c s="36">
        <v>0.245671</v>
      </c>
      <c s="36">
        <f>ROUND(G1390*H1390,6)</f>
      </c>
      <c r="L1390" s="38">
        <v>0</v>
      </c>
      <c s="32">
        <f>ROUND(ROUND(L1390,2)*ROUND(G1390,3),2)</f>
      </c>
      <c s="36" t="s">
        <v>103</v>
      </c>
      <c>
        <f>(M1390*21)/100</f>
      </c>
      <c t="s">
        <v>28</v>
      </c>
    </row>
    <row r="1391" spans="1:5" ht="25.5">
      <c r="A1391" s="35" t="s">
        <v>56</v>
      </c>
      <c r="E1391" s="39" t="s">
        <v>1731</v>
      </c>
    </row>
    <row r="1392" spans="1:5" ht="38.25">
      <c r="A1392" s="35" t="s">
        <v>57</v>
      </c>
      <c r="E1392" s="42" t="s">
        <v>1732</v>
      </c>
    </row>
    <row r="1393" spans="1:5" ht="25.5">
      <c r="A1393" t="s">
        <v>58</v>
      </c>
      <c r="E1393" s="39" t="s">
        <v>1733</v>
      </c>
    </row>
    <row r="1394" spans="1:16" ht="25.5">
      <c r="A1394" t="s">
        <v>50</v>
      </c>
      <c s="34" t="s">
        <v>1734</v>
      </c>
      <c s="34" t="s">
        <v>1735</v>
      </c>
      <c s="35" t="s">
        <v>5</v>
      </c>
      <c s="6" t="s">
        <v>1736</v>
      </c>
      <c s="36" t="s">
        <v>102</v>
      </c>
      <c s="37">
        <v>552.86</v>
      </c>
      <c s="36">
        <v>0.00021</v>
      </c>
      <c s="36">
        <f>ROUND(G1394*H1394,6)</f>
      </c>
      <c r="L1394" s="38">
        <v>0</v>
      </c>
      <c s="32">
        <f>ROUND(ROUND(L1394,2)*ROUND(G1394,3),2)</f>
      </c>
      <c s="36" t="s">
        <v>103</v>
      </c>
      <c>
        <f>(M1394*21)/100</f>
      </c>
      <c t="s">
        <v>28</v>
      </c>
    </row>
    <row r="1395" spans="1:5" ht="25.5">
      <c r="A1395" s="35" t="s">
        <v>56</v>
      </c>
      <c r="E1395" s="39" t="s">
        <v>1736</v>
      </c>
    </row>
    <row r="1396" spans="1:5" ht="51">
      <c r="A1396" s="35" t="s">
        <v>57</v>
      </c>
      <c r="E1396" s="40" t="s">
        <v>1737</v>
      </c>
    </row>
    <row r="1397" spans="1:5" ht="102">
      <c r="A1397" t="s">
        <v>58</v>
      </c>
      <c r="E1397" s="39" t="s">
        <v>1738</v>
      </c>
    </row>
    <row r="1398" spans="1:16" ht="25.5">
      <c r="A1398" t="s">
        <v>50</v>
      </c>
      <c s="34" t="s">
        <v>1739</v>
      </c>
      <c s="34" t="s">
        <v>1740</v>
      </c>
      <c s="35" t="s">
        <v>5</v>
      </c>
      <c s="6" t="s">
        <v>1741</v>
      </c>
      <c s="36" t="s">
        <v>102</v>
      </c>
      <c s="37">
        <v>1658.58</v>
      </c>
      <c s="36">
        <v>4E-05</v>
      </c>
      <c s="36">
        <f>ROUND(G1398*H1398,6)</f>
      </c>
      <c r="L1398" s="38">
        <v>0</v>
      </c>
      <c s="32">
        <f>ROUND(ROUND(L1398,2)*ROUND(G1398,3),2)</f>
      </c>
      <c s="36" t="s">
        <v>103</v>
      </c>
      <c>
        <f>(M1398*21)/100</f>
      </c>
      <c t="s">
        <v>28</v>
      </c>
    </row>
    <row r="1399" spans="1:5" ht="25.5">
      <c r="A1399" s="35" t="s">
        <v>56</v>
      </c>
      <c r="E1399" s="39" t="s">
        <v>1741</v>
      </c>
    </row>
    <row r="1400" spans="1:5" ht="51">
      <c r="A1400" s="35" t="s">
        <v>57</v>
      </c>
      <c r="E1400" s="40" t="s">
        <v>914</v>
      </c>
    </row>
    <row r="1401" spans="1:5" ht="280.5">
      <c r="A1401" t="s">
        <v>58</v>
      </c>
      <c r="E1401" s="39" t="s">
        <v>1742</v>
      </c>
    </row>
    <row r="1402" spans="1:16" ht="12.75">
      <c r="A1402" t="s">
        <v>50</v>
      </c>
      <c s="34" t="s">
        <v>1743</v>
      </c>
      <c s="34" t="s">
        <v>1744</v>
      </c>
      <c s="35" t="s">
        <v>5</v>
      </c>
      <c s="6" t="s">
        <v>1745</v>
      </c>
      <c s="36" t="s">
        <v>207</v>
      </c>
      <c s="37">
        <v>16</v>
      </c>
      <c s="36">
        <v>0.000176</v>
      </c>
      <c s="36">
        <f>ROUND(G1402*H1402,6)</f>
      </c>
      <c r="L1402" s="38">
        <v>0</v>
      </c>
      <c s="32">
        <f>ROUND(ROUND(L1402,2)*ROUND(G1402,3),2)</f>
      </c>
      <c s="36" t="s">
        <v>103</v>
      </c>
      <c>
        <f>(M1402*21)/100</f>
      </c>
      <c t="s">
        <v>28</v>
      </c>
    </row>
    <row r="1403" spans="1:5" ht="12.75">
      <c r="A1403" s="35" t="s">
        <v>56</v>
      </c>
      <c r="E1403" s="39" t="s">
        <v>1745</v>
      </c>
    </row>
    <row r="1404" spans="1:5" ht="51">
      <c r="A1404" s="35" t="s">
        <v>57</v>
      </c>
      <c r="E1404" s="42" t="s">
        <v>1746</v>
      </c>
    </row>
    <row r="1405" spans="1:5" ht="102">
      <c r="A1405" t="s">
        <v>58</v>
      </c>
      <c r="E1405" s="39" t="s">
        <v>1747</v>
      </c>
    </row>
    <row r="1406" spans="1:16" ht="12.75">
      <c r="A1406" t="s">
        <v>50</v>
      </c>
      <c s="34" t="s">
        <v>1748</v>
      </c>
      <c s="34" t="s">
        <v>1749</v>
      </c>
      <c s="35" t="s">
        <v>5</v>
      </c>
      <c s="6" t="s">
        <v>1750</v>
      </c>
      <c s="36" t="s">
        <v>207</v>
      </c>
      <c s="37">
        <v>16</v>
      </c>
      <c s="36">
        <v>0.012</v>
      </c>
      <c s="36">
        <f>ROUND(G1406*H1406,6)</f>
      </c>
      <c r="L1406" s="38">
        <v>0</v>
      </c>
      <c s="32">
        <f>ROUND(ROUND(L1406,2)*ROUND(G1406,3),2)</f>
      </c>
      <c s="36" t="s">
        <v>103</v>
      </c>
      <c>
        <f>(M1406*21)/100</f>
      </c>
      <c t="s">
        <v>28</v>
      </c>
    </row>
    <row r="1407" spans="1:5" ht="12.75">
      <c r="A1407" s="35" t="s">
        <v>56</v>
      </c>
      <c r="E1407" s="39" t="s">
        <v>1750</v>
      </c>
    </row>
    <row r="1408" spans="1:5" ht="12.75">
      <c r="A1408" s="35" t="s">
        <v>57</v>
      </c>
      <c r="E1408" s="40" t="s">
        <v>5</v>
      </c>
    </row>
    <row r="1409" spans="1:5" ht="12.75">
      <c r="A1409" t="s">
        <v>58</v>
      </c>
      <c r="E1409" s="39" t="s">
        <v>5</v>
      </c>
    </row>
    <row r="1410" spans="1:13" ht="12.75">
      <c r="A1410" t="s">
        <v>47</v>
      </c>
      <c r="C1410" s="31" t="s">
        <v>1751</v>
      </c>
      <c r="E1410" s="33" t="s">
        <v>1752</v>
      </c>
      <c r="J1410" s="32">
        <f>0</f>
      </c>
      <c s="32">
        <f>0</f>
      </c>
      <c s="32">
        <f>0+L1411</f>
      </c>
      <c s="32">
        <f>0+M1411</f>
      </c>
    </row>
    <row r="1411" spans="1:16" ht="38.25">
      <c r="A1411" t="s">
        <v>50</v>
      </c>
      <c s="34" t="s">
        <v>1753</v>
      </c>
      <c s="34" t="s">
        <v>1754</v>
      </c>
      <c s="35" t="s">
        <v>5</v>
      </c>
      <c s="6" t="s">
        <v>1755</v>
      </c>
      <c s="36" t="s">
        <v>134</v>
      </c>
      <c s="37">
        <v>3050.877</v>
      </c>
      <c s="36">
        <v>0</v>
      </c>
      <c s="36">
        <f>ROUND(G1411*H1411,6)</f>
      </c>
      <c r="L1411" s="38">
        <v>0</v>
      </c>
      <c s="32">
        <f>ROUND(ROUND(L1411,2)*ROUND(G1411,3),2)</f>
      </c>
      <c s="36" t="s">
        <v>103</v>
      </c>
      <c>
        <f>(M1411*21)/100</f>
      </c>
      <c t="s">
        <v>28</v>
      </c>
    </row>
    <row r="1412" spans="1:5" ht="38.25">
      <c r="A1412" s="35" t="s">
        <v>56</v>
      </c>
      <c r="E1412" s="39" t="s">
        <v>1756</v>
      </c>
    </row>
    <row r="1413" spans="1:5" ht="12.75">
      <c r="A1413" s="35" t="s">
        <v>57</v>
      </c>
      <c r="E1413" s="40" t="s">
        <v>5</v>
      </c>
    </row>
    <row r="1414" spans="1:5" ht="76.5">
      <c r="A1414" t="s">
        <v>58</v>
      </c>
      <c r="E1414" s="39" t="s">
        <v>1757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COUNTIFS(L8:L1055,"=0",A8:A1055,"P")+COUNTIFS(L8:L1055,"",A8:A1055,"P")+SUM(Q8:Q1055)</f>
      </c>
    </row>
    <row r="8" spans="1:13" ht="12.75">
      <c r="A8" t="s">
        <v>45</v>
      </c>
      <c r="C8" s="28" t="s">
        <v>1760</v>
      </c>
      <c r="E8" s="30" t="s">
        <v>1759</v>
      </c>
      <c r="J8" s="29">
        <f>0+J9+J34+J59+J84+J109+J134+J163+J192+J221+J250+J279+J284+J289+J294+J299+J304+J333+J362+J391+J420+J449+J458+J471+J476+J485+J494+J559+J564+J569+J594+J607+J616+J629+J686+J815+J904+J909+J938+J967+J996+J1025+J1054</f>
      </c>
      <c s="29">
        <f>0+K9+K34+K59+K84+K109+K134+K163+K192+K221+K250+K279+K284+K289+K294+K299+K304+K333+K362+K391+K420+K449+K458+K471+K476+K485+K494+K559+K564+K569+K594+K607+K616+K629+K686+K815+K904+K909+K938+K967+K996+K1025+K1054</f>
      </c>
      <c s="29">
        <f>0+L9+L34+L59+L84+L109+L134+L163+L192+L221+L250+L279+L284+L289+L294+L299+L304+L333+L362+L391+L420+L449+L458+L471+L476+L485+L494+L559+L564+L569+L594+L607+L616+L629+L686+L815+L904+L909+L938+L967+L996+L1025+L1054</f>
      </c>
      <c s="29">
        <f>0+M9+M34+M59+M84+M109+M134+M163+M192+M221+M250+M279+M284+M289+M294+M299+M304+M333+M362+M391+M420+M449+M458+M471+M476+M485+M494+M559+M564+M569+M594+M607+M616+M629+M686+M815+M904+M909+M938+M967+M996+M1025+M1054</f>
      </c>
    </row>
    <row r="9" spans="1:13" ht="12.75">
      <c r="A9" t="s">
        <v>47</v>
      </c>
      <c r="C9" s="31" t="s">
        <v>1761</v>
      </c>
      <c r="E9" s="33" t="s">
        <v>1762</v>
      </c>
      <c r="J9" s="32">
        <f>0</f>
      </c>
      <c s="32">
        <f>0</f>
      </c>
      <c s="32">
        <f>0+L10+L14+L18+L22+L26+L30</f>
      </c>
      <c s="32">
        <f>0+M10+M14+M18+M22+M26+M30</f>
      </c>
    </row>
    <row r="10" spans="1:16" ht="25.5">
      <c r="A10" t="s">
        <v>50</v>
      </c>
      <c s="34" t="s">
        <v>51</v>
      </c>
      <c s="34" t="s">
        <v>1763</v>
      </c>
      <c s="35" t="s">
        <v>5</v>
      </c>
      <c s="6" t="s">
        <v>1764</v>
      </c>
      <c s="36" t="s">
        <v>109</v>
      </c>
      <c s="37">
        <v>2996.25</v>
      </c>
      <c s="36">
        <v>0</v>
      </c>
      <c s="36">
        <f>ROUND(G10*H10,6)</f>
      </c>
      <c r="L10" s="38">
        <v>0</v>
      </c>
      <c s="32">
        <f>ROUND(ROUND(L10,2)*ROUND(G10,3),2)</f>
      </c>
      <c s="36" t="s">
        <v>103</v>
      </c>
      <c>
        <f>(M10*21)/100</f>
      </c>
      <c t="s">
        <v>28</v>
      </c>
    </row>
    <row r="11" spans="1:5" ht="25.5">
      <c r="A11" s="35" t="s">
        <v>56</v>
      </c>
      <c r="E11" s="39" t="s">
        <v>1764</v>
      </c>
    </row>
    <row r="12" spans="1:5" ht="12.75">
      <c r="A12" s="35" t="s">
        <v>57</v>
      </c>
      <c r="E12" s="40" t="s">
        <v>5</v>
      </c>
    </row>
    <row r="13" spans="1:5" ht="51">
      <c r="A13" t="s">
        <v>58</v>
      </c>
      <c r="E13" s="39" t="s">
        <v>1765</v>
      </c>
    </row>
    <row r="14" spans="1:16" ht="25.5">
      <c r="A14" t="s">
        <v>50</v>
      </c>
      <c s="34" t="s">
        <v>28</v>
      </c>
      <c s="34" t="s">
        <v>1766</v>
      </c>
      <c s="35" t="s">
        <v>5</v>
      </c>
      <c s="6" t="s">
        <v>1767</v>
      </c>
      <c s="36" t="s">
        <v>109</v>
      </c>
      <c s="37">
        <v>719100</v>
      </c>
      <c s="36">
        <v>0</v>
      </c>
      <c s="36">
        <f>ROUND(G14*H14,6)</f>
      </c>
      <c r="L14" s="38">
        <v>0</v>
      </c>
      <c s="32">
        <f>ROUND(ROUND(L14,2)*ROUND(G14,3),2)</f>
      </c>
      <c s="36" t="s">
        <v>103</v>
      </c>
      <c>
        <f>(M14*21)/100</f>
      </c>
      <c t="s">
        <v>28</v>
      </c>
    </row>
    <row r="15" spans="1:5" ht="25.5">
      <c r="A15" s="35" t="s">
        <v>56</v>
      </c>
      <c r="E15" s="39" t="s">
        <v>1767</v>
      </c>
    </row>
    <row r="16" spans="1:5" ht="25.5">
      <c r="A16" s="35" t="s">
        <v>57</v>
      </c>
      <c r="E16" s="40" t="s">
        <v>1768</v>
      </c>
    </row>
    <row r="17" spans="1:5" ht="51">
      <c r="A17" t="s">
        <v>58</v>
      </c>
      <c r="E17" s="39" t="s">
        <v>1765</v>
      </c>
    </row>
    <row r="18" spans="1:16" ht="25.5">
      <c r="A18" t="s">
        <v>50</v>
      </c>
      <c s="34" t="s">
        <v>26</v>
      </c>
      <c s="34" t="s">
        <v>1769</v>
      </c>
      <c s="35" t="s">
        <v>5</v>
      </c>
      <c s="6" t="s">
        <v>1770</v>
      </c>
      <c s="36" t="s">
        <v>109</v>
      </c>
      <c s="37">
        <v>2996.25</v>
      </c>
      <c s="36">
        <v>0</v>
      </c>
      <c s="36">
        <f>ROUND(G18*H18,6)</f>
      </c>
      <c r="L18" s="38">
        <v>0</v>
      </c>
      <c s="32">
        <f>ROUND(ROUND(L18,2)*ROUND(G18,3),2)</f>
      </c>
      <c s="36" t="s">
        <v>103</v>
      </c>
      <c>
        <f>(M18*21)/100</f>
      </c>
      <c t="s">
        <v>28</v>
      </c>
    </row>
    <row r="19" spans="1:5" ht="25.5">
      <c r="A19" s="35" t="s">
        <v>56</v>
      </c>
      <c r="E19" s="39" t="s">
        <v>1770</v>
      </c>
    </row>
    <row r="20" spans="1:5" ht="12.75">
      <c r="A20" s="35" t="s">
        <v>57</v>
      </c>
      <c r="E20" s="40" t="s">
        <v>5</v>
      </c>
    </row>
    <row r="21" spans="1:5" ht="51">
      <c r="A21" t="s">
        <v>58</v>
      </c>
      <c r="E21" s="39" t="s">
        <v>1771</v>
      </c>
    </row>
    <row r="22" spans="1:16" ht="25.5">
      <c r="A22" t="s">
        <v>50</v>
      </c>
      <c s="34" t="s">
        <v>63</v>
      </c>
      <c s="34" t="s">
        <v>1772</v>
      </c>
      <c s="35" t="s">
        <v>5</v>
      </c>
      <c s="6" t="s">
        <v>1773</v>
      </c>
      <c s="36" t="s">
        <v>102</v>
      </c>
      <c s="37">
        <v>399.5</v>
      </c>
      <c s="36">
        <v>0</v>
      </c>
      <c s="36">
        <f>ROUND(G22*H22,6)</f>
      </c>
      <c r="L22" s="38">
        <v>0</v>
      </c>
      <c s="32">
        <f>ROUND(ROUND(L22,2)*ROUND(G22,3),2)</f>
      </c>
      <c s="36" t="s">
        <v>103</v>
      </c>
      <c>
        <f>(M22*21)/100</f>
      </c>
      <c t="s">
        <v>28</v>
      </c>
    </row>
    <row r="23" spans="1:5" ht="25.5">
      <c r="A23" s="35" t="s">
        <v>56</v>
      </c>
      <c r="E23" s="39" t="s">
        <v>1773</v>
      </c>
    </row>
    <row r="24" spans="1:5" ht="12.75">
      <c r="A24" s="35" t="s">
        <v>57</v>
      </c>
      <c r="E24" s="40" t="s">
        <v>5</v>
      </c>
    </row>
    <row r="25" spans="1:5" ht="89.25">
      <c r="A25" t="s">
        <v>58</v>
      </c>
      <c r="E25" s="39" t="s">
        <v>1774</v>
      </c>
    </row>
    <row r="26" spans="1:16" ht="25.5">
      <c r="A26" t="s">
        <v>50</v>
      </c>
      <c s="34" t="s">
        <v>68</v>
      </c>
      <c s="34" t="s">
        <v>1775</v>
      </c>
      <c s="35" t="s">
        <v>5</v>
      </c>
      <c s="6" t="s">
        <v>1776</v>
      </c>
      <c s="36" t="s">
        <v>102</v>
      </c>
      <c s="37">
        <v>95880</v>
      </c>
      <c s="36">
        <v>0</v>
      </c>
      <c s="36">
        <f>ROUND(G26*H26,6)</f>
      </c>
      <c r="L26" s="38">
        <v>0</v>
      </c>
      <c s="32">
        <f>ROUND(ROUND(L26,2)*ROUND(G26,3),2)</f>
      </c>
      <c s="36" t="s">
        <v>103</v>
      </c>
      <c>
        <f>(M26*21)/100</f>
      </c>
      <c t="s">
        <v>28</v>
      </c>
    </row>
    <row r="27" spans="1:5" ht="25.5">
      <c r="A27" s="35" t="s">
        <v>56</v>
      </c>
      <c r="E27" s="39" t="s">
        <v>1776</v>
      </c>
    </row>
    <row r="28" spans="1:5" ht="25.5">
      <c r="A28" s="35" t="s">
        <v>57</v>
      </c>
      <c r="E28" s="40" t="s">
        <v>1777</v>
      </c>
    </row>
    <row r="29" spans="1:5" ht="89.25">
      <c r="A29" t="s">
        <v>58</v>
      </c>
      <c r="E29" s="39" t="s">
        <v>1774</v>
      </c>
    </row>
    <row r="30" spans="1:16" ht="25.5">
      <c r="A30" t="s">
        <v>50</v>
      </c>
      <c s="34" t="s">
        <v>27</v>
      </c>
      <c s="34" t="s">
        <v>1778</v>
      </c>
      <c s="35" t="s">
        <v>5</v>
      </c>
      <c s="6" t="s">
        <v>1779</v>
      </c>
      <c s="36" t="s">
        <v>102</v>
      </c>
      <c s="37">
        <v>399.5</v>
      </c>
      <c s="36">
        <v>0</v>
      </c>
      <c s="36">
        <f>ROUND(G30*H30,6)</f>
      </c>
      <c r="L30" s="38">
        <v>0</v>
      </c>
      <c s="32">
        <f>ROUND(ROUND(L30,2)*ROUND(G30,3),2)</f>
      </c>
      <c s="36" t="s">
        <v>103</v>
      </c>
      <c>
        <f>(M30*21)/100</f>
      </c>
      <c t="s">
        <v>28</v>
      </c>
    </row>
    <row r="31" spans="1:5" ht="25.5">
      <c r="A31" s="35" t="s">
        <v>56</v>
      </c>
      <c r="E31" s="39" t="s">
        <v>1779</v>
      </c>
    </row>
    <row r="32" spans="1:5" ht="12.75">
      <c r="A32" s="35" t="s">
        <v>57</v>
      </c>
      <c r="E32" s="40" t="s">
        <v>5</v>
      </c>
    </row>
    <row r="33" spans="1:5" ht="38.25">
      <c r="A33" t="s">
        <v>58</v>
      </c>
      <c r="E33" s="39" t="s">
        <v>1780</v>
      </c>
    </row>
    <row r="34" spans="1:13" ht="12.75">
      <c r="A34" t="s">
        <v>47</v>
      </c>
      <c r="C34" s="31" t="s">
        <v>1781</v>
      </c>
      <c r="E34" s="33" t="s">
        <v>1762</v>
      </c>
      <c r="J34" s="32">
        <f>0</f>
      </c>
      <c s="32">
        <f>0</f>
      </c>
      <c s="32">
        <f>0+L35+L39+L43+L47+L51+L55</f>
      </c>
      <c s="32">
        <f>0+M35+M39+M43+M47+M51+M55</f>
      </c>
    </row>
    <row r="35" spans="1:16" ht="25.5">
      <c r="A35" t="s">
        <v>50</v>
      </c>
      <c s="34" t="s">
        <v>273</v>
      </c>
      <c s="34" t="s">
        <v>1763</v>
      </c>
      <c s="35" t="s">
        <v>5</v>
      </c>
      <c s="6" t="s">
        <v>1764</v>
      </c>
      <c s="36" t="s">
        <v>109</v>
      </c>
      <c s="37">
        <v>4096.4</v>
      </c>
      <c s="36">
        <v>0</v>
      </c>
      <c s="36">
        <f>ROUND(G35*H35,6)</f>
      </c>
      <c r="L35" s="38">
        <v>0</v>
      </c>
      <c s="32">
        <f>ROUND(ROUND(L35,2)*ROUND(G35,3),2)</f>
      </c>
      <c s="36" t="s">
        <v>103</v>
      </c>
      <c>
        <f>(M35*21)/100</f>
      </c>
      <c t="s">
        <v>28</v>
      </c>
    </row>
    <row r="36" spans="1:5" ht="25.5">
      <c r="A36" s="35" t="s">
        <v>56</v>
      </c>
      <c r="E36" s="39" t="s">
        <v>1764</v>
      </c>
    </row>
    <row r="37" spans="1:5" ht="12.75">
      <c r="A37" s="35" t="s">
        <v>57</v>
      </c>
      <c r="E37" s="40" t="s">
        <v>5</v>
      </c>
    </row>
    <row r="38" spans="1:5" ht="51">
      <c r="A38" t="s">
        <v>58</v>
      </c>
      <c r="E38" s="39" t="s">
        <v>1765</v>
      </c>
    </row>
    <row r="39" spans="1:16" ht="25.5">
      <c r="A39" t="s">
        <v>50</v>
      </c>
      <c s="34" t="s">
        <v>278</v>
      </c>
      <c s="34" t="s">
        <v>1766</v>
      </c>
      <c s="35" t="s">
        <v>5</v>
      </c>
      <c s="6" t="s">
        <v>1767</v>
      </c>
      <c s="36" t="s">
        <v>109</v>
      </c>
      <c s="37">
        <v>983136</v>
      </c>
      <c s="36">
        <v>0</v>
      </c>
      <c s="36">
        <f>ROUND(G39*H39,6)</f>
      </c>
      <c r="L39" s="38">
        <v>0</v>
      </c>
      <c s="32">
        <f>ROUND(ROUND(L39,2)*ROUND(G39,3),2)</f>
      </c>
      <c s="36" t="s">
        <v>103</v>
      </c>
      <c>
        <f>(M39*21)/100</f>
      </c>
      <c t="s">
        <v>28</v>
      </c>
    </row>
    <row r="40" spans="1:5" ht="25.5">
      <c r="A40" s="35" t="s">
        <v>56</v>
      </c>
      <c r="E40" s="39" t="s">
        <v>1767</v>
      </c>
    </row>
    <row r="41" spans="1:5" ht="25.5">
      <c r="A41" s="35" t="s">
        <v>57</v>
      </c>
      <c r="E41" s="40" t="s">
        <v>1782</v>
      </c>
    </row>
    <row r="42" spans="1:5" ht="51">
      <c r="A42" t="s">
        <v>58</v>
      </c>
      <c r="E42" s="39" t="s">
        <v>1765</v>
      </c>
    </row>
    <row r="43" spans="1:16" ht="25.5">
      <c r="A43" t="s">
        <v>50</v>
      </c>
      <c s="34" t="s">
        <v>284</v>
      </c>
      <c s="34" t="s">
        <v>1769</v>
      </c>
      <c s="35" t="s">
        <v>5</v>
      </c>
      <c s="6" t="s">
        <v>1770</v>
      </c>
      <c s="36" t="s">
        <v>109</v>
      </c>
      <c s="37">
        <v>4096.4</v>
      </c>
      <c s="36">
        <v>0</v>
      </c>
      <c s="36">
        <f>ROUND(G43*H43,6)</f>
      </c>
      <c r="L43" s="38">
        <v>0</v>
      </c>
      <c s="32">
        <f>ROUND(ROUND(L43,2)*ROUND(G43,3),2)</f>
      </c>
      <c s="36" t="s">
        <v>103</v>
      </c>
      <c>
        <f>(M43*21)/100</f>
      </c>
      <c t="s">
        <v>28</v>
      </c>
    </row>
    <row r="44" spans="1:5" ht="25.5">
      <c r="A44" s="35" t="s">
        <v>56</v>
      </c>
      <c r="E44" s="39" t="s">
        <v>1770</v>
      </c>
    </row>
    <row r="45" spans="1:5" ht="12.75">
      <c r="A45" s="35" t="s">
        <v>57</v>
      </c>
      <c r="E45" s="40" t="s">
        <v>5</v>
      </c>
    </row>
    <row r="46" spans="1:5" ht="51">
      <c r="A46" t="s">
        <v>58</v>
      </c>
      <c r="E46" s="39" t="s">
        <v>1771</v>
      </c>
    </row>
    <row r="47" spans="1:16" ht="25.5">
      <c r="A47" t="s">
        <v>50</v>
      </c>
      <c s="34" t="s">
        <v>290</v>
      </c>
      <c s="34" t="s">
        <v>1772</v>
      </c>
      <c s="35" t="s">
        <v>5</v>
      </c>
      <c s="6" t="s">
        <v>1773</v>
      </c>
      <c s="36" t="s">
        <v>102</v>
      </c>
      <c s="37">
        <v>372.4</v>
      </c>
      <c s="36">
        <v>0</v>
      </c>
      <c s="36">
        <f>ROUND(G47*H47,6)</f>
      </c>
      <c r="L47" s="38">
        <v>0</v>
      </c>
      <c s="32">
        <f>ROUND(ROUND(L47,2)*ROUND(G47,3),2)</f>
      </c>
      <c s="36" t="s">
        <v>103</v>
      </c>
      <c>
        <f>(M47*21)/100</f>
      </c>
      <c t="s">
        <v>28</v>
      </c>
    </row>
    <row r="48" spans="1:5" ht="25.5">
      <c r="A48" s="35" t="s">
        <v>56</v>
      </c>
      <c r="E48" s="39" t="s">
        <v>1773</v>
      </c>
    </row>
    <row r="49" spans="1:5" ht="12.75">
      <c r="A49" s="35" t="s">
        <v>57</v>
      </c>
      <c r="E49" s="40" t="s">
        <v>5</v>
      </c>
    </row>
    <row r="50" spans="1:5" ht="89.25">
      <c r="A50" t="s">
        <v>58</v>
      </c>
      <c r="E50" s="39" t="s">
        <v>1774</v>
      </c>
    </row>
    <row r="51" spans="1:16" ht="25.5">
      <c r="A51" t="s">
        <v>50</v>
      </c>
      <c s="34" t="s">
        <v>296</v>
      </c>
      <c s="34" t="s">
        <v>1775</v>
      </c>
      <c s="35" t="s">
        <v>5</v>
      </c>
      <c s="6" t="s">
        <v>1776</v>
      </c>
      <c s="36" t="s">
        <v>102</v>
      </c>
      <c s="37">
        <v>89376</v>
      </c>
      <c s="36">
        <v>0</v>
      </c>
      <c s="36">
        <f>ROUND(G51*H51,6)</f>
      </c>
      <c r="L51" s="38">
        <v>0</v>
      </c>
      <c s="32">
        <f>ROUND(ROUND(L51,2)*ROUND(G51,3),2)</f>
      </c>
      <c s="36" t="s">
        <v>103</v>
      </c>
      <c>
        <f>(M51*21)/100</f>
      </c>
      <c t="s">
        <v>28</v>
      </c>
    </row>
    <row r="52" spans="1:5" ht="25.5">
      <c r="A52" s="35" t="s">
        <v>56</v>
      </c>
      <c r="E52" s="39" t="s">
        <v>1776</v>
      </c>
    </row>
    <row r="53" spans="1:5" ht="25.5">
      <c r="A53" s="35" t="s">
        <v>57</v>
      </c>
      <c r="E53" s="40" t="s">
        <v>1783</v>
      </c>
    </row>
    <row r="54" spans="1:5" ht="89.25">
      <c r="A54" t="s">
        <v>58</v>
      </c>
      <c r="E54" s="39" t="s">
        <v>1774</v>
      </c>
    </row>
    <row r="55" spans="1:16" ht="25.5">
      <c r="A55" t="s">
        <v>50</v>
      </c>
      <c s="34" t="s">
        <v>302</v>
      </c>
      <c s="34" t="s">
        <v>1778</v>
      </c>
      <c s="35" t="s">
        <v>5</v>
      </c>
      <c s="6" t="s">
        <v>1779</v>
      </c>
      <c s="36" t="s">
        <v>102</v>
      </c>
      <c s="37">
        <v>372.4</v>
      </c>
      <c s="36">
        <v>0</v>
      </c>
      <c s="36">
        <f>ROUND(G55*H55,6)</f>
      </c>
      <c r="L55" s="38">
        <v>0</v>
      </c>
      <c s="32">
        <f>ROUND(ROUND(L55,2)*ROUND(G55,3),2)</f>
      </c>
      <c s="36" t="s">
        <v>103</v>
      </c>
      <c>
        <f>(M55*21)/100</f>
      </c>
      <c t="s">
        <v>28</v>
      </c>
    </row>
    <row r="56" spans="1:5" ht="25.5">
      <c r="A56" s="35" t="s">
        <v>56</v>
      </c>
      <c r="E56" s="39" t="s">
        <v>1779</v>
      </c>
    </row>
    <row r="57" spans="1:5" ht="12.75">
      <c r="A57" s="35" t="s">
        <v>57</v>
      </c>
      <c r="E57" s="40" t="s">
        <v>5</v>
      </c>
    </row>
    <row r="58" spans="1:5" ht="38.25">
      <c r="A58" t="s">
        <v>58</v>
      </c>
      <c r="E58" s="39" t="s">
        <v>1780</v>
      </c>
    </row>
    <row r="59" spans="1:13" ht="12.75">
      <c r="A59" t="s">
        <v>47</v>
      </c>
      <c r="C59" s="31" t="s">
        <v>1784</v>
      </c>
      <c r="E59" s="33" t="s">
        <v>1762</v>
      </c>
      <c r="J59" s="32">
        <f>0</f>
      </c>
      <c s="32">
        <f>0</f>
      </c>
      <c s="32">
        <f>0+L60+L64+L68+L72+L76+L80</f>
      </c>
      <c s="32">
        <f>0+M60+M64+M68+M72+M76+M80</f>
      </c>
    </row>
    <row r="60" spans="1:16" ht="25.5">
      <c r="A60" t="s">
        <v>50</v>
      </c>
      <c s="34" t="s">
        <v>1753</v>
      </c>
      <c s="34" t="s">
        <v>1763</v>
      </c>
      <c s="35" t="s">
        <v>5</v>
      </c>
      <c s="6" t="s">
        <v>1764</v>
      </c>
      <c s="36" t="s">
        <v>109</v>
      </c>
      <c s="37">
        <v>1501.29</v>
      </c>
      <c s="36">
        <v>0</v>
      </c>
      <c s="36">
        <f>ROUND(G60*H60,6)</f>
      </c>
      <c r="L60" s="38">
        <v>0</v>
      </c>
      <c s="32">
        <f>ROUND(ROUND(L60,2)*ROUND(G60,3),2)</f>
      </c>
      <c s="36" t="s">
        <v>103</v>
      </c>
      <c>
        <f>(M60*21)/100</f>
      </c>
      <c t="s">
        <v>28</v>
      </c>
    </row>
    <row r="61" spans="1:5" ht="25.5">
      <c r="A61" s="35" t="s">
        <v>56</v>
      </c>
      <c r="E61" s="39" t="s">
        <v>1764</v>
      </c>
    </row>
    <row r="62" spans="1:5" ht="12.75">
      <c r="A62" s="35" t="s">
        <v>57</v>
      </c>
      <c r="E62" s="40" t="s">
        <v>5</v>
      </c>
    </row>
    <row r="63" spans="1:5" ht="51">
      <c r="A63" t="s">
        <v>58</v>
      </c>
      <c r="E63" s="39" t="s">
        <v>1765</v>
      </c>
    </row>
    <row r="64" spans="1:16" ht="25.5">
      <c r="A64" t="s">
        <v>50</v>
      </c>
      <c s="34" t="s">
        <v>953</v>
      </c>
      <c s="34" t="s">
        <v>1766</v>
      </c>
      <c s="35" t="s">
        <v>5</v>
      </c>
      <c s="6" t="s">
        <v>1767</v>
      </c>
      <c s="36" t="s">
        <v>109</v>
      </c>
      <c s="37">
        <v>360309.6</v>
      </c>
      <c s="36">
        <v>0</v>
      </c>
      <c s="36">
        <f>ROUND(G64*H64,6)</f>
      </c>
      <c r="L64" s="38">
        <v>0</v>
      </c>
      <c s="32">
        <f>ROUND(ROUND(L64,2)*ROUND(G64,3),2)</f>
      </c>
      <c s="36" t="s">
        <v>103</v>
      </c>
      <c>
        <f>(M64*21)/100</f>
      </c>
      <c t="s">
        <v>28</v>
      </c>
    </row>
    <row r="65" spans="1:5" ht="25.5">
      <c r="A65" s="35" t="s">
        <v>56</v>
      </c>
      <c r="E65" s="39" t="s">
        <v>1767</v>
      </c>
    </row>
    <row r="66" spans="1:5" ht="25.5">
      <c r="A66" s="35" t="s">
        <v>57</v>
      </c>
      <c r="E66" s="40" t="s">
        <v>1785</v>
      </c>
    </row>
    <row r="67" spans="1:5" ht="51">
      <c r="A67" t="s">
        <v>58</v>
      </c>
      <c r="E67" s="39" t="s">
        <v>1765</v>
      </c>
    </row>
    <row r="68" spans="1:16" ht="25.5">
      <c r="A68" t="s">
        <v>50</v>
      </c>
      <c s="34" t="s">
        <v>957</v>
      </c>
      <c s="34" t="s">
        <v>1769</v>
      </c>
      <c s="35" t="s">
        <v>5</v>
      </c>
      <c s="6" t="s">
        <v>1770</v>
      </c>
      <c s="36" t="s">
        <v>109</v>
      </c>
      <c s="37">
        <v>1501.29</v>
      </c>
      <c s="36">
        <v>0</v>
      </c>
      <c s="36">
        <f>ROUND(G68*H68,6)</f>
      </c>
      <c r="L68" s="38">
        <v>0</v>
      </c>
      <c s="32">
        <f>ROUND(ROUND(L68,2)*ROUND(G68,3),2)</f>
      </c>
      <c s="36" t="s">
        <v>103</v>
      </c>
      <c>
        <f>(M68*21)/100</f>
      </c>
      <c t="s">
        <v>28</v>
      </c>
    </row>
    <row r="69" spans="1:5" ht="25.5">
      <c r="A69" s="35" t="s">
        <v>56</v>
      </c>
      <c r="E69" s="39" t="s">
        <v>1770</v>
      </c>
    </row>
    <row r="70" spans="1:5" ht="12.75">
      <c r="A70" s="35" t="s">
        <v>57</v>
      </c>
      <c r="E70" s="40" t="s">
        <v>5</v>
      </c>
    </row>
    <row r="71" spans="1:5" ht="51">
      <c r="A71" t="s">
        <v>58</v>
      </c>
      <c r="E71" s="39" t="s">
        <v>1771</v>
      </c>
    </row>
    <row r="72" spans="1:16" ht="25.5">
      <c r="A72" t="s">
        <v>50</v>
      </c>
      <c s="34" t="s">
        <v>960</v>
      </c>
      <c s="34" t="s">
        <v>1772</v>
      </c>
      <c s="35" t="s">
        <v>5</v>
      </c>
      <c s="6" t="s">
        <v>1773</v>
      </c>
      <c s="36" t="s">
        <v>102</v>
      </c>
      <c s="37">
        <v>357.45</v>
      </c>
      <c s="36">
        <v>0</v>
      </c>
      <c s="36">
        <f>ROUND(G72*H72,6)</f>
      </c>
      <c r="L72" s="38">
        <v>0</v>
      </c>
      <c s="32">
        <f>ROUND(ROUND(L72,2)*ROUND(G72,3),2)</f>
      </c>
      <c s="36" t="s">
        <v>103</v>
      </c>
      <c>
        <f>(M72*21)/100</f>
      </c>
      <c t="s">
        <v>28</v>
      </c>
    </row>
    <row r="73" spans="1:5" ht="25.5">
      <c r="A73" s="35" t="s">
        <v>56</v>
      </c>
      <c r="E73" s="39" t="s">
        <v>1773</v>
      </c>
    </row>
    <row r="74" spans="1:5" ht="12.75">
      <c r="A74" s="35" t="s">
        <v>57</v>
      </c>
      <c r="E74" s="40" t="s">
        <v>5</v>
      </c>
    </row>
    <row r="75" spans="1:5" ht="89.25">
      <c r="A75" t="s">
        <v>58</v>
      </c>
      <c r="E75" s="39" t="s">
        <v>1774</v>
      </c>
    </row>
    <row r="76" spans="1:16" ht="25.5">
      <c r="A76" t="s">
        <v>50</v>
      </c>
      <c s="34" t="s">
        <v>963</v>
      </c>
      <c s="34" t="s">
        <v>1775</v>
      </c>
      <c s="35" t="s">
        <v>5</v>
      </c>
      <c s="6" t="s">
        <v>1776</v>
      </c>
      <c s="36" t="s">
        <v>102</v>
      </c>
      <c s="37">
        <v>85788</v>
      </c>
      <c s="36">
        <v>0</v>
      </c>
      <c s="36">
        <f>ROUND(G76*H76,6)</f>
      </c>
      <c r="L76" s="38">
        <v>0</v>
      </c>
      <c s="32">
        <f>ROUND(ROUND(L76,2)*ROUND(G76,3),2)</f>
      </c>
      <c s="36" t="s">
        <v>103</v>
      </c>
      <c>
        <f>(M76*21)/100</f>
      </c>
      <c t="s">
        <v>28</v>
      </c>
    </row>
    <row r="77" spans="1:5" ht="25.5">
      <c r="A77" s="35" t="s">
        <v>56</v>
      </c>
      <c r="E77" s="39" t="s">
        <v>1776</v>
      </c>
    </row>
    <row r="78" spans="1:5" ht="25.5">
      <c r="A78" s="35" t="s">
        <v>57</v>
      </c>
      <c r="E78" s="40" t="s">
        <v>1786</v>
      </c>
    </row>
    <row r="79" spans="1:5" ht="89.25">
      <c r="A79" t="s">
        <v>58</v>
      </c>
      <c r="E79" s="39" t="s">
        <v>1774</v>
      </c>
    </row>
    <row r="80" spans="1:16" ht="25.5">
      <c r="A80" t="s">
        <v>50</v>
      </c>
      <c s="34" t="s">
        <v>968</v>
      </c>
      <c s="34" t="s">
        <v>1778</v>
      </c>
      <c s="35" t="s">
        <v>5</v>
      </c>
      <c s="6" t="s">
        <v>1779</v>
      </c>
      <c s="36" t="s">
        <v>102</v>
      </c>
      <c s="37">
        <v>357.45</v>
      </c>
      <c s="36">
        <v>0</v>
      </c>
      <c s="36">
        <f>ROUND(G80*H80,6)</f>
      </c>
      <c r="L80" s="38">
        <v>0</v>
      </c>
      <c s="32">
        <f>ROUND(ROUND(L80,2)*ROUND(G80,3),2)</f>
      </c>
      <c s="36" t="s">
        <v>103</v>
      </c>
      <c>
        <f>(M80*21)/100</f>
      </c>
      <c t="s">
        <v>28</v>
      </c>
    </row>
    <row r="81" spans="1:5" ht="25.5">
      <c r="A81" s="35" t="s">
        <v>56</v>
      </c>
      <c r="E81" s="39" t="s">
        <v>1779</v>
      </c>
    </row>
    <row r="82" spans="1:5" ht="12.75">
      <c r="A82" s="35" t="s">
        <v>57</v>
      </c>
      <c r="E82" s="40" t="s">
        <v>5</v>
      </c>
    </row>
    <row r="83" spans="1:5" ht="38.25">
      <c r="A83" t="s">
        <v>58</v>
      </c>
      <c r="E83" s="39" t="s">
        <v>1780</v>
      </c>
    </row>
    <row r="84" spans="1:13" ht="12.75">
      <c r="A84" t="s">
        <v>47</v>
      </c>
      <c r="C84" s="31" t="s">
        <v>1787</v>
      </c>
      <c r="E84" s="33" t="s">
        <v>1762</v>
      </c>
      <c r="J84" s="32">
        <f>0</f>
      </c>
      <c s="32">
        <f>0</f>
      </c>
      <c s="32">
        <f>0+L85+L89+L93+L97+L101+L105</f>
      </c>
      <c s="32">
        <f>0+M85+M89+M93+M97+M101+M105</f>
      </c>
    </row>
    <row r="85" spans="1:16" ht="25.5">
      <c r="A85" t="s">
        <v>50</v>
      </c>
      <c s="34" t="s">
        <v>1166</v>
      </c>
      <c s="34" t="s">
        <v>1763</v>
      </c>
      <c s="35" t="s">
        <v>5</v>
      </c>
      <c s="6" t="s">
        <v>1764</v>
      </c>
      <c s="36" t="s">
        <v>109</v>
      </c>
      <c s="37">
        <v>220.968</v>
      </c>
      <c s="36">
        <v>0</v>
      </c>
      <c s="36">
        <f>ROUND(G85*H85,6)</f>
      </c>
      <c r="L85" s="38">
        <v>0</v>
      </c>
      <c s="32">
        <f>ROUND(ROUND(L85,2)*ROUND(G85,3),2)</f>
      </c>
      <c s="36" t="s">
        <v>103</v>
      </c>
      <c>
        <f>(M85*21)/100</f>
      </c>
      <c t="s">
        <v>28</v>
      </c>
    </row>
    <row r="86" spans="1:5" ht="25.5">
      <c r="A86" s="35" t="s">
        <v>56</v>
      </c>
      <c r="E86" s="39" t="s">
        <v>1764</v>
      </c>
    </row>
    <row r="87" spans="1:5" ht="12.75">
      <c r="A87" s="35" t="s">
        <v>57</v>
      </c>
      <c r="E87" s="40" t="s">
        <v>5</v>
      </c>
    </row>
    <row r="88" spans="1:5" ht="51">
      <c r="A88" t="s">
        <v>58</v>
      </c>
      <c r="E88" s="39" t="s">
        <v>1765</v>
      </c>
    </row>
    <row r="89" spans="1:16" ht="25.5">
      <c r="A89" t="s">
        <v>50</v>
      </c>
      <c s="34" t="s">
        <v>1170</v>
      </c>
      <c s="34" t="s">
        <v>1766</v>
      </c>
      <c s="35" t="s">
        <v>5</v>
      </c>
      <c s="6" t="s">
        <v>1767</v>
      </c>
      <c s="36" t="s">
        <v>109</v>
      </c>
      <c s="37">
        <v>6629.04</v>
      </c>
      <c s="36">
        <v>0</v>
      </c>
      <c s="36">
        <f>ROUND(G89*H89,6)</f>
      </c>
      <c r="L89" s="38">
        <v>0</v>
      </c>
      <c s="32">
        <f>ROUND(ROUND(L89,2)*ROUND(G89,3),2)</f>
      </c>
      <c s="36" t="s">
        <v>103</v>
      </c>
      <c>
        <f>(M89*21)/100</f>
      </c>
      <c t="s">
        <v>28</v>
      </c>
    </row>
    <row r="90" spans="1:5" ht="25.5">
      <c r="A90" s="35" t="s">
        <v>56</v>
      </c>
      <c r="E90" s="39" t="s">
        <v>1767</v>
      </c>
    </row>
    <row r="91" spans="1:5" ht="12.75">
      <c r="A91" s="35" t="s">
        <v>57</v>
      </c>
      <c r="E91" s="40" t="s">
        <v>5</v>
      </c>
    </row>
    <row r="92" spans="1:5" ht="51">
      <c r="A92" t="s">
        <v>58</v>
      </c>
      <c r="E92" s="39" t="s">
        <v>1765</v>
      </c>
    </row>
    <row r="93" spans="1:16" ht="25.5">
      <c r="A93" t="s">
        <v>50</v>
      </c>
      <c s="34" t="s">
        <v>1173</v>
      </c>
      <c s="34" t="s">
        <v>1769</v>
      </c>
      <c s="35" t="s">
        <v>5</v>
      </c>
      <c s="6" t="s">
        <v>1770</v>
      </c>
      <c s="36" t="s">
        <v>109</v>
      </c>
      <c s="37">
        <v>220.968</v>
      </c>
      <c s="36">
        <v>0</v>
      </c>
      <c s="36">
        <f>ROUND(G93*H93,6)</f>
      </c>
      <c r="L93" s="38">
        <v>0</v>
      </c>
      <c s="32">
        <f>ROUND(ROUND(L93,2)*ROUND(G93,3),2)</f>
      </c>
      <c s="36" t="s">
        <v>103</v>
      </c>
      <c>
        <f>(M93*21)/100</f>
      </c>
      <c t="s">
        <v>28</v>
      </c>
    </row>
    <row r="94" spans="1:5" ht="25.5">
      <c r="A94" s="35" t="s">
        <v>56</v>
      </c>
      <c r="E94" s="39" t="s">
        <v>1770</v>
      </c>
    </row>
    <row r="95" spans="1:5" ht="12.75">
      <c r="A95" s="35" t="s">
        <v>57</v>
      </c>
      <c r="E95" s="40" t="s">
        <v>5</v>
      </c>
    </row>
    <row r="96" spans="1:5" ht="51">
      <c r="A96" t="s">
        <v>58</v>
      </c>
      <c r="E96" s="39" t="s">
        <v>1771</v>
      </c>
    </row>
    <row r="97" spans="1:16" ht="25.5">
      <c r="A97" t="s">
        <v>50</v>
      </c>
      <c s="34" t="s">
        <v>1177</v>
      </c>
      <c s="34" t="s">
        <v>1772</v>
      </c>
      <c s="35" t="s">
        <v>5</v>
      </c>
      <c s="6" t="s">
        <v>1773</v>
      </c>
      <c s="36" t="s">
        <v>102</v>
      </c>
      <c s="37">
        <v>40.92</v>
      </c>
      <c s="36">
        <v>0</v>
      </c>
      <c s="36">
        <f>ROUND(G97*H97,6)</f>
      </c>
      <c r="L97" s="38">
        <v>0</v>
      </c>
      <c s="32">
        <f>ROUND(ROUND(L97,2)*ROUND(G97,3),2)</f>
      </c>
      <c s="36" t="s">
        <v>103</v>
      </c>
      <c>
        <f>(M97*21)/100</f>
      </c>
      <c t="s">
        <v>28</v>
      </c>
    </row>
    <row r="98" spans="1:5" ht="25.5">
      <c r="A98" s="35" t="s">
        <v>56</v>
      </c>
      <c r="E98" s="39" t="s">
        <v>1773</v>
      </c>
    </row>
    <row r="99" spans="1:5" ht="12.75">
      <c r="A99" s="35" t="s">
        <v>57</v>
      </c>
      <c r="E99" s="40" t="s">
        <v>5</v>
      </c>
    </row>
    <row r="100" spans="1:5" ht="89.25">
      <c r="A100" t="s">
        <v>58</v>
      </c>
      <c r="E100" s="39" t="s">
        <v>1774</v>
      </c>
    </row>
    <row r="101" spans="1:16" ht="25.5">
      <c r="A101" t="s">
        <v>50</v>
      </c>
      <c s="34" t="s">
        <v>1180</v>
      </c>
      <c s="34" t="s">
        <v>1775</v>
      </c>
      <c s="35" t="s">
        <v>5</v>
      </c>
      <c s="6" t="s">
        <v>1776</v>
      </c>
      <c s="36" t="s">
        <v>102</v>
      </c>
      <c s="37">
        <v>1227.6</v>
      </c>
      <c s="36">
        <v>0</v>
      </c>
      <c s="36">
        <f>ROUND(G101*H101,6)</f>
      </c>
      <c r="L101" s="38">
        <v>0</v>
      </c>
      <c s="32">
        <f>ROUND(ROUND(L101,2)*ROUND(G101,3),2)</f>
      </c>
      <c s="36" t="s">
        <v>103</v>
      </c>
      <c>
        <f>(M101*21)/100</f>
      </c>
      <c t="s">
        <v>28</v>
      </c>
    </row>
    <row r="102" spans="1:5" ht="25.5">
      <c r="A102" s="35" t="s">
        <v>56</v>
      </c>
      <c r="E102" s="39" t="s">
        <v>1776</v>
      </c>
    </row>
    <row r="103" spans="1:5" ht="25.5">
      <c r="A103" s="35" t="s">
        <v>57</v>
      </c>
      <c r="E103" s="40" t="s">
        <v>1788</v>
      </c>
    </row>
    <row r="104" spans="1:5" ht="89.25">
      <c r="A104" t="s">
        <v>58</v>
      </c>
      <c r="E104" s="39" t="s">
        <v>1774</v>
      </c>
    </row>
    <row r="105" spans="1:16" ht="25.5">
      <c r="A105" t="s">
        <v>50</v>
      </c>
      <c s="34" t="s">
        <v>1184</v>
      </c>
      <c s="34" t="s">
        <v>1778</v>
      </c>
      <c s="35" t="s">
        <v>5</v>
      </c>
      <c s="6" t="s">
        <v>1779</v>
      </c>
      <c s="36" t="s">
        <v>102</v>
      </c>
      <c s="37">
        <v>40.92</v>
      </c>
      <c s="36">
        <v>0</v>
      </c>
      <c s="36">
        <f>ROUND(G105*H105,6)</f>
      </c>
      <c r="L105" s="38">
        <v>0</v>
      </c>
      <c s="32">
        <f>ROUND(ROUND(L105,2)*ROUND(G105,3),2)</f>
      </c>
      <c s="36" t="s">
        <v>103</v>
      </c>
      <c>
        <f>(M105*21)/100</f>
      </c>
      <c t="s">
        <v>28</v>
      </c>
    </row>
    <row r="106" spans="1:5" ht="25.5">
      <c r="A106" s="35" t="s">
        <v>56</v>
      </c>
      <c r="E106" s="39" t="s">
        <v>1779</v>
      </c>
    </row>
    <row r="107" spans="1:5" ht="12.75">
      <c r="A107" s="35" t="s">
        <v>57</v>
      </c>
      <c r="E107" s="40" t="s">
        <v>5</v>
      </c>
    </row>
    <row r="108" spans="1:5" ht="38.25">
      <c r="A108" t="s">
        <v>58</v>
      </c>
      <c r="E108" s="39" t="s">
        <v>1780</v>
      </c>
    </row>
    <row r="109" spans="1:13" ht="12.75">
      <c r="A109" t="s">
        <v>47</v>
      </c>
      <c r="C109" s="31" t="s">
        <v>1789</v>
      </c>
      <c r="E109" s="33" t="s">
        <v>1762</v>
      </c>
      <c r="J109" s="32">
        <f>0</f>
      </c>
      <c s="32">
        <f>0</f>
      </c>
      <c s="32">
        <f>0+L110+L114+L118+L122+L126+L130</f>
      </c>
      <c s="32">
        <f>0+M110+M114+M118+M122+M126+M130</f>
      </c>
    </row>
    <row r="110" spans="1:16" ht="25.5">
      <c r="A110" t="s">
        <v>50</v>
      </c>
      <c s="34" t="s">
        <v>1254</v>
      </c>
      <c s="34" t="s">
        <v>1763</v>
      </c>
      <c s="35" t="s">
        <v>5</v>
      </c>
      <c s="6" t="s">
        <v>1764</v>
      </c>
      <c s="36" t="s">
        <v>109</v>
      </c>
      <c s="37">
        <v>1272.366</v>
      </c>
      <c s="36">
        <v>0</v>
      </c>
      <c s="36">
        <f>ROUND(G110*H110,6)</f>
      </c>
      <c r="L110" s="38">
        <v>0</v>
      </c>
      <c s="32">
        <f>ROUND(ROUND(L110,2)*ROUND(G110,3),2)</f>
      </c>
      <c s="36" t="s">
        <v>103</v>
      </c>
      <c>
        <f>(M110*21)/100</f>
      </c>
      <c t="s">
        <v>28</v>
      </c>
    </row>
    <row r="111" spans="1:5" ht="25.5">
      <c r="A111" s="35" t="s">
        <v>56</v>
      </c>
      <c r="E111" s="39" t="s">
        <v>1764</v>
      </c>
    </row>
    <row r="112" spans="1:5" ht="12.75">
      <c r="A112" s="35" t="s">
        <v>57</v>
      </c>
      <c r="E112" s="40" t="s">
        <v>5</v>
      </c>
    </row>
    <row r="113" spans="1:5" ht="51">
      <c r="A113" t="s">
        <v>58</v>
      </c>
      <c r="E113" s="39" t="s">
        <v>1765</v>
      </c>
    </row>
    <row r="114" spans="1:16" ht="25.5">
      <c r="A114" t="s">
        <v>50</v>
      </c>
      <c s="34" t="s">
        <v>1258</v>
      </c>
      <c s="34" t="s">
        <v>1766</v>
      </c>
      <c s="35" t="s">
        <v>5</v>
      </c>
      <c s="6" t="s">
        <v>1767</v>
      </c>
      <c s="36" t="s">
        <v>109</v>
      </c>
      <c s="37">
        <v>190854.84</v>
      </c>
      <c s="36">
        <v>0</v>
      </c>
      <c s="36">
        <f>ROUND(G114*H114,6)</f>
      </c>
      <c r="L114" s="38">
        <v>0</v>
      </c>
      <c s="32">
        <f>ROUND(ROUND(L114,2)*ROUND(G114,3),2)</f>
      </c>
      <c s="36" t="s">
        <v>103</v>
      </c>
      <c>
        <f>(M114*21)/100</f>
      </c>
      <c t="s">
        <v>28</v>
      </c>
    </row>
    <row r="115" spans="1:5" ht="25.5">
      <c r="A115" s="35" t="s">
        <v>56</v>
      </c>
      <c r="E115" s="39" t="s">
        <v>1767</v>
      </c>
    </row>
    <row r="116" spans="1:5" ht="12.75">
      <c r="A116" s="35" t="s">
        <v>57</v>
      </c>
      <c r="E116" s="40" t="s">
        <v>5</v>
      </c>
    </row>
    <row r="117" spans="1:5" ht="51">
      <c r="A117" t="s">
        <v>58</v>
      </c>
      <c r="E117" s="39" t="s">
        <v>1765</v>
      </c>
    </row>
    <row r="118" spans="1:16" ht="25.5">
      <c r="A118" t="s">
        <v>50</v>
      </c>
      <c s="34" t="s">
        <v>1261</v>
      </c>
      <c s="34" t="s">
        <v>1769</v>
      </c>
      <c s="35" t="s">
        <v>5</v>
      </c>
      <c s="6" t="s">
        <v>1770</v>
      </c>
      <c s="36" t="s">
        <v>109</v>
      </c>
      <c s="37">
        <v>1272.366</v>
      </c>
      <c s="36">
        <v>0</v>
      </c>
      <c s="36">
        <f>ROUND(G118*H118,6)</f>
      </c>
      <c r="L118" s="38">
        <v>0</v>
      </c>
      <c s="32">
        <f>ROUND(ROUND(L118,2)*ROUND(G118,3),2)</f>
      </c>
      <c s="36" t="s">
        <v>103</v>
      </c>
      <c>
        <f>(M118*21)/100</f>
      </c>
      <c t="s">
        <v>28</v>
      </c>
    </row>
    <row r="119" spans="1:5" ht="25.5">
      <c r="A119" s="35" t="s">
        <v>56</v>
      </c>
      <c r="E119" s="39" t="s">
        <v>1770</v>
      </c>
    </row>
    <row r="120" spans="1:5" ht="12.75">
      <c r="A120" s="35" t="s">
        <v>57</v>
      </c>
      <c r="E120" s="40" t="s">
        <v>5</v>
      </c>
    </row>
    <row r="121" spans="1:5" ht="51">
      <c r="A121" t="s">
        <v>58</v>
      </c>
      <c r="E121" s="39" t="s">
        <v>1771</v>
      </c>
    </row>
    <row r="122" spans="1:16" ht="25.5">
      <c r="A122" t="s">
        <v>50</v>
      </c>
      <c s="34" t="s">
        <v>1264</v>
      </c>
      <c s="34" t="s">
        <v>1772</v>
      </c>
      <c s="35" t="s">
        <v>5</v>
      </c>
      <c s="6" t="s">
        <v>1773</v>
      </c>
      <c s="36" t="s">
        <v>102</v>
      </c>
      <c s="37">
        <v>231.339</v>
      </c>
      <c s="36">
        <v>0</v>
      </c>
      <c s="36">
        <f>ROUND(G122*H122,6)</f>
      </c>
      <c r="L122" s="38">
        <v>0</v>
      </c>
      <c s="32">
        <f>ROUND(ROUND(L122,2)*ROUND(G122,3),2)</f>
      </c>
      <c s="36" t="s">
        <v>103</v>
      </c>
      <c>
        <f>(M122*21)/100</f>
      </c>
      <c t="s">
        <v>28</v>
      </c>
    </row>
    <row r="123" spans="1:5" ht="25.5">
      <c r="A123" s="35" t="s">
        <v>56</v>
      </c>
      <c r="E123" s="39" t="s">
        <v>1773</v>
      </c>
    </row>
    <row r="124" spans="1:5" ht="12.75">
      <c r="A124" s="35" t="s">
        <v>57</v>
      </c>
      <c r="E124" s="40" t="s">
        <v>5</v>
      </c>
    </row>
    <row r="125" spans="1:5" ht="89.25">
      <c r="A125" t="s">
        <v>58</v>
      </c>
      <c r="E125" s="39" t="s">
        <v>1774</v>
      </c>
    </row>
    <row r="126" spans="1:16" ht="25.5">
      <c r="A126" t="s">
        <v>50</v>
      </c>
      <c s="34" t="s">
        <v>1268</v>
      </c>
      <c s="34" t="s">
        <v>1775</v>
      </c>
      <c s="35" t="s">
        <v>5</v>
      </c>
      <c s="6" t="s">
        <v>1776</v>
      </c>
      <c s="36" t="s">
        <v>102</v>
      </c>
      <c s="37">
        <v>34700.88</v>
      </c>
      <c s="36">
        <v>0</v>
      </c>
      <c s="36">
        <f>ROUND(G126*H126,6)</f>
      </c>
      <c r="L126" s="38">
        <v>0</v>
      </c>
      <c s="32">
        <f>ROUND(ROUND(L126,2)*ROUND(G126,3),2)</f>
      </c>
      <c s="36" t="s">
        <v>103</v>
      </c>
      <c>
        <f>(M126*21)/100</f>
      </c>
      <c t="s">
        <v>28</v>
      </c>
    </row>
    <row r="127" spans="1:5" ht="25.5">
      <c r="A127" s="35" t="s">
        <v>56</v>
      </c>
      <c r="E127" s="39" t="s">
        <v>1776</v>
      </c>
    </row>
    <row r="128" spans="1:5" ht="12.75">
      <c r="A128" s="35" t="s">
        <v>57</v>
      </c>
      <c r="E128" s="40" t="s">
        <v>5</v>
      </c>
    </row>
    <row r="129" spans="1:5" ht="89.25">
      <c r="A129" t="s">
        <v>58</v>
      </c>
      <c r="E129" s="39" t="s">
        <v>1774</v>
      </c>
    </row>
    <row r="130" spans="1:16" ht="25.5">
      <c r="A130" t="s">
        <v>50</v>
      </c>
      <c s="34" t="s">
        <v>1272</v>
      </c>
      <c s="34" t="s">
        <v>1778</v>
      </c>
      <c s="35" t="s">
        <v>5</v>
      </c>
      <c s="6" t="s">
        <v>1779</v>
      </c>
      <c s="36" t="s">
        <v>102</v>
      </c>
      <c s="37">
        <v>231.339</v>
      </c>
      <c s="36">
        <v>0</v>
      </c>
      <c s="36">
        <f>ROUND(G130*H130,6)</f>
      </c>
      <c r="L130" s="38">
        <v>0</v>
      </c>
      <c s="32">
        <f>ROUND(ROUND(L130,2)*ROUND(G130,3),2)</f>
      </c>
      <c s="36" t="s">
        <v>103</v>
      </c>
      <c>
        <f>(M130*21)/100</f>
      </c>
      <c t="s">
        <v>28</v>
      </c>
    </row>
    <row r="131" spans="1:5" ht="25.5">
      <c r="A131" s="35" t="s">
        <v>56</v>
      </c>
      <c r="E131" s="39" t="s">
        <v>1779</v>
      </c>
    </row>
    <row r="132" spans="1:5" ht="12.75">
      <c r="A132" s="35" t="s">
        <v>57</v>
      </c>
      <c r="E132" s="40" t="s">
        <v>5</v>
      </c>
    </row>
    <row r="133" spans="1:5" ht="38.25">
      <c r="A133" t="s">
        <v>58</v>
      </c>
      <c r="E133" s="39" t="s">
        <v>1780</v>
      </c>
    </row>
    <row r="134" spans="1:13" ht="12.75">
      <c r="A134" t="s">
        <v>47</v>
      </c>
      <c r="C134" s="31" t="s">
        <v>1790</v>
      </c>
      <c r="E134" s="33" t="s">
        <v>312</v>
      </c>
      <c r="J134" s="32">
        <f>0</f>
      </c>
      <c s="32">
        <f>0</f>
      </c>
      <c s="32">
        <f>0+L135+L139+L143+L147+L151+L155+L159</f>
      </c>
      <c s="32">
        <f>0+M135+M139+M143+M147+M151+M155+M159</f>
      </c>
    </row>
    <row r="135" spans="1:16" ht="25.5">
      <c r="A135" t="s">
        <v>50</v>
      </c>
      <c s="34" t="s">
        <v>1276</v>
      </c>
      <c s="34" t="s">
        <v>1791</v>
      </c>
      <c s="35" t="s">
        <v>5</v>
      </c>
      <c s="6" t="s">
        <v>1792</v>
      </c>
      <c s="36" t="s">
        <v>102</v>
      </c>
      <c s="37">
        <v>137.846</v>
      </c>
      <c s="36">
        <v>0</v>
      </c>
      <c s="36">
        <f>ROUND(G135*H135,6)</f>
      </c>
      <c r="L135" s="38">
        <v>0</v>
      </c>
      <c s="32">
        <f>ROUND(ROUND(L135,2)*ROUND(G135,3),2)</f>
      </c>
      <c s="36" t="s">
        <v>103</v>
      </c>
      <c>
        <f>(M135*21)/100</f>
      </c>
      <c t="s">
        <v>28</v>
      </c>
    </row>
    <row r="136" spans="1:5" ht="25.5">
      <c r="A136" s="35" t="s">
        <v>56</v>
      </c>
      <c r="E136" s="39" t="s">
        <v>1792</v>
      </c>
    </row>
    <row r="137" spans="1:5" ht="12.75">
      <c r="A137" s="35" t="s">
        <v>57</v>
      </c>
      <c r="E137" s="40" t="s">
        <v>5</v>
      </c>
    </row>
    <row r="138" spans="1:5" ht="25.5">
      <c r="A138" t="s">
        <v>58</v>
      </c>
      <c r="E138" s="39" t="s">
        <v>469</v>
      </c>
    </row>
    <row r="139" spans="1:16" ht="25.5">
      <c r="A139" t="s">
        <v>50</v>
      </c>
      <c s="34" t="s">
        <v>1280</v>
      </c>
      <c s="34" t="s">
        <v>1793</v>
      </c>
      <c s="35" t="s">
        <v>5</v>
      </c>
      <c s="6" t="s">
        <v>1794</v>
      </c>
      <c s="36" t="s">
        <v>102</v>
      </c>
      <c s="37">
        <v>38.798</v>
      </c>
      <c s="36">
        <v>0</v>
      </c>
      <c s="36">
        <f>ROUND(G139*H139,6)</f>
      </c>
      <c r="L139" s="38">
        <v>0</v>
      </c>
      <c s="32">
        <f>ROUND(ROUND(L139,2)*ROUND(G139,3),2)</f>
      </c>
      <c s="36" t="s">
        <v>103</v>
      </c>
      <c>
        <f>(M139*21)/100</f>
      </c>
      <c t="s">
        <v>28</v>
      </c>
    </row>
    <row r="140" spans="1:5" ht="25.5">
      <c r="A140" s="35" t="s">
        <v>56</v>
      </c>
      <c r="E140" s="39" t="s">
        <v>1794</v>
      </c>
    </row>
    <row r="141" spans="1:5" ht="12.75">
      <c r="A141" s="35" t="s">
        <v>57</v>
      </c>
      <c r="E141" s="40" t="s">
        <v>5</v>
      </c>
    </row>
    <row r="142" spans="1:5" ht="25.5">
      <c r="A142" t="s">
        <v>58</v>
      </c>
      <c r="E142" s="39" t="s">
        <v>469</v>
      </c>
    </row>
    <row r="143" spans="1:16" ht="25.5">
      <c r="A143" t="s">
        <v>50</v>
      </c>
      <c s="34" t="s">
        <v>1282</v>
      </c>
      <c s="34" t="s">
        <v>1740</v>
      </c>
      <c s="35" t="s">
        <v>5</v>
      </c>
      <c s="6" t="s">
        <v>1741</v>
      </c>
      <c s="36" t="s">
        <v>102</v>
      </c>
      <c s="37">
        <v>231.339</v>
      </c>
      <c s="36">
        <v>3.5E-05</v>
      </c>
      <c s="36">
        <f>ROUND(G143*H143,6)</f>
      </c>
      <c r="L143" s="38">
        <v>0</v>
      </c>
      <c s="32">
        <f>ROUND(ROUND(L143,2)*ROUND(G143,3),2)</f>
      </c>
      <c s="36" t="s">
        <v>103</v>
      </c>
      <c>
        <f>(M143*21)/100</f>
      </c>
      <c t="s">
        <v>28</v>
      </c>
    </row>
    <row r="144" spans="1:5" ht="25.5">
      <c r="A144" s="35" t="s">
        <v>56</v>
      </c>
      <c r="E144" s="39" t="s">
        <v>1741</v>
      </c>
    </row>
    <row r="145" spans="1:5" ht="12.75">
      <c r="A145" s="35" t="s">
        <v>57</v>
      </c>
      <c r="E145" s="40" t="s">
        <v>5</v>
      </c>
    </row>
    <row r="146" spans="1:5" ht="242.25">
      <c r="A146" t="s">
        <v>58</v>
      </c>
      <c r="E146" s="39" t="s">
        <v>1795</v>
      </c>
    </row>
    <row r="147" spans="1:16" ht="12.75">
      <c r="A147" t="s">
        <v>50</v>
      </c>
      <c s="34" t="s">
        <v>1286</v>
      </c>
      <c s="34" t="s">
        <v>478</v>
      </c>
      <c s="35" t="s">
        <v>5</v>
      </c>
      <c s="6" t="s">
        <v>479</v>
      </c>
      <c s="36" t="s">
        <v>102</v>
      </c>
      <c s="37">
        <v>38.798</v>
      </c>
      <c s="36">
        <v>0</v>
      </c>
      <c s="36">
        <f>ROUND(G147*H147,6)</f>
      </c>
      <c r="L147" s="38">
        <v>0</v>
      </c>
      <c s="32">
        <f>ROUND(ROUND(L147,2)*ROUND(G147,3),2)</f>
      </c>
      <c s="36" t="s">
        <v>103</v>
      </c>
      <c>
        <f>(M147*21)/100</f>
      </c>
      <c t="s">
        <v>28</v>
      </c>
    </row>
    <row r="148" spans="1:5" ht="12.75">
      <c r="A148" s="35" t="s">
        <v>56</v>
      </c>
      <c r="E148" s="39" t="s">
        <v>479</v>
      </c>
    </row>
    <row r="149" spans="1:5" ht="12.75">
      <c r="A149" s="35" t="s">
        <v>57</v>
      </c>
      <c r="E149" s="40" t="s">
        <v>5</v>
      </c>
    </row>
    <row r="150" spans="1:5" ht="76.5">
      <c r="A150" t="s">
        <v>58</v>
      </c>
      <c r="E150" s="39" t="s">
        <v>481</v>
      </c>
    </row>
    <row r="151" spans="1:16" ht="12.75">
      <c r="A151" t="s">
        <v>50</v>
      </c>
      <c s="34" t="s">
        <v>1290</v>
      </c>
      <c s="34" t="s">
        <v>1796</v>
      </c>
      <c s="35" t="s">
        <v>5</v>
      </c>
      <c s="6" t="s">
        <v>1797</v>
      </c>
      <c s="36" t="s">
        <v>102</v>
      </c>
      <c s="37">
        <v>137.846</v>
      </c>
      <c s="36">
        <v>0</v>
      </c>
      <c s="36">
        <f>ROUND(G151*H151,6)</f>
      </c>
      <c r="L151" s="38">
        <v>0</v>
      </c>
      <c s="32">
        <f>ROUND(ROUND(L151,2)*ROUND(G151,3),2)</f>
      </c>
      <c s="36" t="s">
        <v>103</v>
      </c>
      <c>
        <f>(M151*21)/100</f>
      </c>
      <c t="s">
        <v>28</v>
      </c>
    </row>
    <row r="152" spans="1:5" ht="12.75">
      <c r="A152" s="35" t="s">
        <v>56</v>
      </c>
      <c r="E152" s="39" t="s">
        <v>1797</v>
      </c>
    </row>
    <row r="153" spans="1:5" ht="12.75">
      <c r="A153" s="35" t="s">
        <v>57</v>
      </c>
      <c r="E153" s="40" t="s">
        <v>5</v>
      </c>
    </row>
    <row r="154" spans="1:5" ht="76.5">
      <c r="A154" t="s">
        <v>58</v>
      </c>
      <c r="E154" s="39" t="s">
        <v>481</v>
      </c>
    </row>
    <row r="155" spans="1:16" ht="12.75">
      <c r="A155" t="s">
        <v>50</v>
      </c>
      <c s="34" t="s">
        <v>1294</v>
      </c>
      <c s="34" t="s">
        <v>483</v>
      </c>
      <c s="35" t="s">
        <v>5</v>
      </c>
      <c s="6" t="s">
        <v>484</v>
      </c>
      <c s="36" t="s">
        <v>102</v>
      </c>
      <c s="37">
        <v>38.798</v>
      </c>
      <c s="36">
        <v>0</v>
      </c>
      <c s="36">
        <f>ROUND(G155*H155,6)</f>
      </c>
      <c r="L155" s="38">
        <v>0</v>
      </c>
      <c s="32">
        <f>ROUND(ROUND(L155,2)*ROUND(G155,3),2)</f>
      </c>
      <c s="36" t="s">
        <v>103</v>
      </c>
      <c>
        <f>(M155*21)/100</f>
      </c>
      <c t="s">
        <v>28</v>
      </c>
    </row>
    <row r="156" spans="1:5" ht="12.75">
      <c r="A156" s="35" t="s">
        <v>56</v>
      </c>
      <c r="E156" s="39" t="s">
        <v>484</v>
      </c>
    </row>
    <row r="157" spans="1:5" ht="12.75">
      <c r="A157" s="35" t="s">
        <v>57</v>
      </c>
      <c r="E157" s="40" t="s">
        <v>5</v>
      </c>
    </row>
    <row r="158" spans="1:5" ht="76.5">
      <c r="A158" t="s">
        <v>58</v>
      </c>
      <c r="E158" s="39" t="s">
        <v>481</v>
      </c>
    </row>
    <row r="159" spans="1:16" ht="12.75">
      <c r="A159" t="s">
        <v>50</v>
      </c>
      <c s="34" t="s">
        <v>1297</v>
      </c>
      <c s="34" t="s">
        <v>1798</v>
      </c>
      <c s="35" t="s">
        <v>5</v>
      </c>
      <c s="6" t="s">
        <v>1799</v>
      </c>
      <c s="36" t="s">
        <v>102</v>
      </c>
      <c s="37">
        <v>137.846</v>
      </c>
      <c s="36">
        <v>0</v>
      </c>
      <c s="36">
        <f>ROUND(G159*H159,6)</f>
      </c>
      <c r="L159" s="38">
        <v>0</v>
      </c>
      <c s="32">
        <f>ROUND(ROUND(L159,2)*ROUND(G159,3),2)</f>
      </c>
      <c s="36" t="s">
        <v>103</v>
      </c>
      <c>
        <f>(M159*21)/100</f>
      </c>
      <c t="s">
        <v>28</v>
      </c>
    </row>
    <row r="160" spans="1:5" ht="12.75">
      <c r="A160" s="35" t="s">
        <v>56</v>
      </c>
      <c r="E160" s="39" t="s">
        <v>1799</v>
      </c>
    </row>
    <row r="161" spans="1:5" ht="12.75">
      <c r="A161" s="35" t="s">
        <v>57</v>
      </c>
      <c r="E161" s="40" t="s">
        <v>5</v>
      </c>
    </row>
    <row r="162" spans="1:5" ht="76.5">
      <c r="A162" t="s">
        <v>58</v>
      </c>
      <c r="E162" s="39" t="s">
        <v>481</v>
      </c>
    </row>
    <row r="163" spans="1:13" ht="12.75">
      <c r="A163" t="s">
        <v>47</v>
      </c>
      <c r="C163" s="31" t="s">
        <v>1800</v>
      </c>
      <c r="E163" s="33" t="s">
        <v>312</v>
      </c>
      <c r="J163" s="32">
        <f>0</f>
      </c>
      <c s="32">
        <f>0</f>
      </c>
      <c s="32">
        <f>0+L164+L168+L172+L176+L180+L184+L188</f>
      </c>
      <c s="32">
        <f>0+M164+M168+M172+M176+M180+M184+M188</f>
      </c>
    </row>
    <row r="164" spans="1:16" ht="25.5">
      <c r="A164" t="s">
        <v>50</v>
      </c>
      <c s="34" t="s">
        <v>1187</v>
      </c>
      <c s="34" t="s">
        <v>1791</v>
      </c>
      <c s="35" t="s">
        <v>5</v>
      </c>
      <c s="6" t="s">
        <v>1792</v>
      </c>
      <c s="36" t="s">
        <v>102</v>
      </c>
      <c s="37">
        <v>66.66</v>
      </c>
      <c s="36">
        <v>0</v>
      </c>
      <c s="36">
        <f>ROUND(G164*H164,6)</f>
      </c>
      <c r="L164" s="38">
        <v>0</v>
      </c>
      <c s="32">
        <f>ROUND(ROUND(L164,2)*ROUND(G164,3),2)</f>
      </c>
      <c s="36" t="s">
        <v>103</v>
      </c>
      <c>
        <f>(M164*21)/100</f>
      </c>
      <c t="s">
        <v>28</v>
      </c>
    </row>
    <row r="165" spans="1:5" ht="25.5">
      <c r="A165" s="35" t="s">
        <v>56</v>
      </c>
      <c r="E165" s="39" t="s">
        <v>1792</v>
      </c>
    </row>
    <row r="166" spans="1:5" ht="12.75">
      <c r="A166" s="35" t="s">
        <v>57</v>
      </c>
      <c r="E166" s="40" t="s">
        <v>5</v>
      </c>
    </row>
    <row r="167" spans="1:5" ht="25.5">
      <c r="A167" t="s">
        <v>58</v>
      </c>
      <c r="E167" s="39" t="s">
        <v>469</v>
      </c>
    </row>
    <row r="168" spans="1:16" ht="25.5">
      <c r="A168" t="s">
        <v>50</v>
      </c>
      <c s="34" t="s">
        <v>1189</v>
      </c>
      <c s="34" t="s">
        <v>1793</v>
      </c>
      <c s="35" t="s">
        <v>5</v>
      </c>
      <c s="6" t="s">
        <v>1794</v>
      </c>
      <c s="36" t="s">
        <v>102</v>
      </c>
      <c s="37">
        <v>116.043</v>
      </c>
      <c s="36">
        <v>0</v>
      </c>
      <c s="36">
        <f>ROUND(G168*H168,6)</f>
      </c>
      <c r="L168" s="38">
        <v>0</v>
      </c>
      <c s="32">
        <f>ROUND(ROUND(L168,2)*ROUND(G168,3),2)</f>
      </c>
      <c s="36" t="s">
        <v>103</v>
      </c>
      <c>
        <f>(M168*21)/100</f>
      </c>
      <c t="s">
        <v>28</v>
      </c>
    </row>
    <row r="169" spans="1:5" ht="25.5">
      <c r="A169" s="35" t="s">
        <v>56</v>
      </c>
      <c r="E169" s="39" t="s">
        <v>1794</v>
      </c>
    </row>
    <row r="170" spans="1:5" ht="12.75">
      <c r="A170" s="35" t="s">
        <v>57</v>
      </c>
      <c r="E170" s="40" t="s">
        <v>5</v>
      </c>
    </row>
    <row r="171" spans="1:5" ht="25.5">
      <c r="A171" t="s">
        <v>58</v>
      </c>
      <c r="E171" s="39" t="s">
        <v>469</v>
      </c>
    </row>
    <row r="172" spans="1:16" ht="25.5">
      <c r="A172" t="s">
        <v>50</v>
      </c>
      <c s="34" t="s">
        <v>1191</v>
      </c>
      <c s="34" t="s">
        <v>1740</v>
      </c>
      <c s="35" t="s">
        <v>5</v>
      </c>
      <c s="6" t="s">
        <v>1741</v>
      </c>
      <c s="36" t="s">
        <v>102</v>
      </c>
      <c s="37">
        <v>40.92</v>
      </c>
      <c s="36">
        <v>3.5E-05</v>
      </c>
      <c s="36">
        <f>ROUND(G172*H172,6)</f>
      </c>
      <c r="L172" s="38">
        <v>0</v>
      </c>
      <c s="32">
        <f>ROUND(ROUND(L172,2)*ROUND(G172,3),2)</f>
      </c>
      <c s="36" t="s">
        <v>103</v>
      </c>
      <c>
        <f>(M172*21)/100</f>
      </c>
      <c t="s">
        <v>28</v>
      </c>
    </row>
    <row r="173" spans="1:5" ht="25.5">
      <c r="A173" s="35" t="s">
        <v>56</v>
      </c>
      <c r="E173" s="39" t="s">
        <v>1741</v>
      </c>
    </row>
    <row r="174" spans="1:5" ht="12.75">
      <c r="A174" s="35" t="s">
        <v>57</v>
      </c>
      <c r="E174" s="40" t="s">
        <v>5</v>
      </c>
    </row>
    <row r="175" spans="1:5" ht="242.25">
      <c r="A175" t="s">
        <v>58</v>
      </c>
      <c r="E175" s="39" t="s">
        <v>1795</v>
      </c>
    </row>
    <row r="176" spans="1:16" ht="12.75">
      <c r="A176" t="s">
        <v>50</v>
      </c>
      <c s="34" t="s">
        <v>1194</v>
      </c>
      <c s="34" t="s">
        <v>478</v>
      </c>
      <c s="35" t="s">
        <v>5</v>
      </c>
      <c s="6" t="s">
        <v>479</v>
      </c>
      <c s="36" t="s">
        <v>102</v>
      </c>
      <c s="37">
        <v>116.043</v>
      </c>
      <c s="36">
        <v>0</v>
      </c>
      <c s="36">
        <f>ROUND(G176*H176,6)</f>
      </c>
      <c r="L176" s="38">
        <v>0</v>
      </c>
      <c s="32">
        <f>ROUND(ROUND(L176,2)*ROUND(G176,3),2)</f>
      </c>
      <c s="36" t="s">
        <v>103</v>
      </c>
      <c>
        <f>(M176*21)/100</f>
      </c>
      <c t="s">
        <v>28</v>
      </c>
    </row>
    <row r="177" spans="1:5" ht="12.75">
      <c r="A177" s="35" t="s">
        <v>56</v>
      </c>
      <c r="E177" s="39" t="s">
        <v>479</v>
      </c>
    </row>
    <row r="178" spans="1:5" ht="12.75">
      <c r="A178" s="35" t="s">
        <v>57</v>
      </c>
      <c r="E178" s="40" t="s">
        <v>5</v>
      </c>
    </row>
    <row r="179" spans="1:5" ht="76.5">
      <c r="A179" t="s">
        <v>58</v>
      </c>
      <c r="E179" s="39" t="s">
        <v>481</v>
      </c>
    </row>
    <row r="180" spans="1:16" ht="12.75">
      <c r="A180" t="s">
        <v>50</v>
      </c>
      <c s="34" t="s">
        <v>1196</v>
      </c>
      <c s="34" t="s">
        <v>1796</v>
      </c>
      <c s="35" t="s">
        <v>5</v>
      </c>
      <c s="6" t="s">
        <v>1797</v>
      </c>
      <c s="36" t="s">
        <v>102</v>
      </c>
      <c s="37">
        <v>66.66</v>
      </c>
      <c s="36">
        <v>0</v>
      </c>
      <c s="36">
        <f>ROUND(G180*H180,6)</f>
      </c>
      <c r="L180" s="38">
        <v>0</v>
      </c>
      <c s="32">
        <f>ROUND(ROUND(L180,2)*ROUND(G180,3),2)</f>
      </c>
      <c s="36" t="s">
        <v>103</v>
      </c>
      <c>
        <f>(M180*21)/100</f>
      </c>
      <c t="s">
        <v>28</v>
      </c>
    </row>
    <row r="181" spans="1:5" ht="12.75">
      <c r="A181" s="35" t="s">
        <v>56</v>
      </c>
      <c r="E181" s="39" t="s">
        <v>1797</v>
      </c>
    </row>
    <row r="182" spans="1:5" ht="12.75">
      <c r="A182" s="35" t="s">
        <v>57</v>
      </c>
      <c r="E182" s="40" t="s">
        <v>5</v>
      </c>
    </row>
    <row r="183" spans="1:5" ht="76.5">
      <c r="A183" t="s">
        <v>58</v>
      </c>
      <c r="E183" s="39" t="s">
        <v>481</v>
      </c>
    </row>
    <row r="184" spans="1:16" ht="12.75">
      <c r="A184" t="s">
        <v>50</v>
      </c>
      <c s="34" t="s">
        <v>1198</v>
      </c>
      <c s="34" t="s">
        <v>483</v>
      </c>
      <c s="35" t="s">
        <v>5</v>
      </c>
      <c s="6" t="s">
        <v>484</v>
      </c>
      <c s="36" t="s">
        <v>102</v>
      </c>
      <c s="37">
        <v>116.043</v>
      </c>
      <c s="36">
        <v>0</v>
      </c>
      <c s="36">
        <f>ROUND(G184*H184,6)</f>
      </c>
      <c r="L184" s="38">
        <v>0</v>
      </c>
      <c s="32">
        <f>ROUND(ROUND(L184,2)*ROUND(G184,3),2)</f>
      </c>
      <c s="36" t="s">
        <v>103</v>
      </c>
      <c>
        <f>(M184*21)/100</f>
      </c>
      <c t="s">
        <v>28</v>
      </c>
    </row>
    <row r="185" spans="1:5" ht="12.75">
      <c r="A185" s="35" t="s">
        <v>56</v>
      </c>
      <c r="E185" s="39" t="s">
        <v>484</v>
      </c>
    </row>
    <row r="186" spans="1:5" ht="12.75">
      <c r="A186" s="35" t="s">
        <v>57</v>
      </c>
      <c r="E186" s="40" t="s">
        <v>5</v>
      </c>
    </row>
    <row r="187" spans="1:5" ht="76.5">
      <c r="A187" t="s">
        <v>58</v>
      </c>
      <c r="E187" s="39" t="s">
        <v>481</v>
      </c>
    </row>
    <row r="188" spans="1:16" ht="12.75">
      <c r="A188" t="s">
        <v>50</v>
      </c>
      <c s="34" t="s">
        <v>1201</v>
      </c>
      <c s="34" t="s">
        <v>1798</v>
      </c>
      <c s="35" t="s">
        <v>5</v>
      </c>
      <c s="6" t="s">
        <v>1799</v>
      </c>
      <c s="36" t="s">
        <v>102</v>
      </c>
      <c s="37">
        <v>66.66</v>
      </c>
      <c s="36">
        <v>0</v>
      </c>
      <c s="36">
        <f>ROUND(G188*H188,6)</f>
      </c>
      <c r="L188" s="38">
        <v>0</v>
      </c>
      <c s="32">
        <f>ROUND(ROUND(L188,2)*ROUND(G188,3),2)</f>
      </c>
      <c s="36" t="s">
        <v>103</v>
      </c>
      <c>
        <f>(M188*21)/100</f>
      </c>
      <c t="s">
        <v>28</v>
      </c>
    </row>
    <row r="189" spans="1:5" ht="12.75">
      <c r="A189" s="35" t="s">
        <v>56</v>
      </c>
      <c r="E189" s="39" t="s">
        <v>1799</v>
      </c>
    </row>
    <row r="190" spans="1:5" ht="12.75">
      <c r="A190" s="35" t="s">
        <v>57</v>
      </c>
      <c r="E190" s="40" t="s">
        <v>5</v>
      </c>
    </row>
    <row r="191" spans="1:5" ht="76.5">
      <c r="A191" t="s">
        <v>58</v>
      </c>
      <c r="E191" s="39" t="s">
        <v>481</v>
      </c>
    </row>
    <row r="192" spans="1:13" ht="12.75">
      <c r="A192" t="s">
        <v>47</v>
      </c>
      <c r="C192" s="31" t="s">
        <v>1801</v>
      </c>
      <c r="E192" s="33" t="s">
        <v>312</v>
      </c>
      <c r="J192" s="32">
        <f>0</f>
      </c>
      <c s="32">
        <f>0</f>
      </c>
      <c s="32">
        <f>0+L193+L197+L201+L205+L209+L213+L217</f>
      </c>
      <c s="32">
        <f>0+M193+M197+M201+M205+M209+M213+M217</f>
      </c>
    </row>
    <row r="193" spans="1:16" ht="25.5">
      <c r="A193" t="s">
        <v>50</v>
      </c>
      <c s="34" t="s">
        <v>972</v>
      </c>
      <c s="34" t="s">
        <v>1791</v>
      </c>
      <c s="35" t="s">
        <v>5</v>
      </c>
      <c s="6" t="s">
        <v>1792</v>
      </c>
      <c s="36" t="s">
        <v>102</v>
      </c>
      <c s="37">
        <v>190.92</v>
      </c>
      <c s="36">
        <v>0</v>
      </c>
      <c s="36">
        <f>ROUND(G193*H193,6)</f>
      </c>
      <c r="L193" s="38">
        <v>0</v>
      </c>
      <c s="32">
        <f>ROUND(ROUND(L193,2)*ROUND(G193,3),2)</f>
      </c>
      <c s="36" t="s">
        <v>103</v>
      </c>
      <c>
        <f>(M193*21)/100</f>
      </c>
      <c t="s">
        <v>28</v>
      </c>
    </row>
    <row r="194" spans="1:5" ht="25.5">
      <c r="A194" s="35" t="s">
        <v>56</v>
      </c>
      <c r="E194" s="39" t="s">
        <v>1792</v>
      </c>
    </row>
    <row r="195" spans="1:5" ht="12.75">
      <c r="A195" s="35" t="s">
        <v>57</v>
      </c>
      <c r="E195" s="40" t="s">
        <v>5</v>
      </c>
    </row>
    <row r="196" spans="1:5" ht="25.5">
      <c r="A196" t="s">
        <v>58</v>
      </c>
      <c r="E196" s="39" t="s">
        <v>469</v>
      </c>
    </row>
    <row r="197" spans="1:16" ht="25.5">
      <c r="A197" t="s">
        <v>50</v>
      </c>
      <c s="34" t="s">
        <v>975</v>
      </c>
      <c s="34" t="s">
        <v>1793</v>
      </c>
      <c s="35" t="s">
        <v>5</v>
      </c>
      <c s="6" t="s">
        <v>1794</v>
      </c>
      <c s="36" t="s">
        <v>102</v>
      </c>
      <c s="37">
        <v>194.6</v>
      </c>
      <c s="36">
        <v>0</v>
      </c>
      <c s="36">
        <f>ROUND(G197*H197,6)</f>
      </c>
      <c r="L197" s="38">
        <v>0</v>
      </c>
      <c s="32">
        <f>ROUND(ROUND(L197,2)*ROUND(G197,3),2)</f>
      </c>
      <c s="36" t="s">
        <v>103</v>
      </c>
      <c>
        <f>(M197*21)/100</f>
      </c>
      <c t="s">
        <v>28</v>
      </c>
    </row>
    <row r="198" spans="1:5" ht="25.5">
      <c r="A198" s="35" t="s">
        <v>56</v>
      </c>
      <c r="E198" s="39" t="s">
        <v>1794</v>
      </c>
    </row>
    <row r="199" spans="1:5" ht="12.75">
      <c r="A199" s="35" t="s">
        <v>57</v>
      </c>
      <c r="E199" s="40" t="s">
        <v>5</v>
      </c>
    </row>
    <row r="200" spans="1:5" ht="25.5">
      <c r="A200" t="s">
        <v>58</v>
      </c>
      <c r="E200" s="39" t="s">
        <v>469</v>
      </c>
    </row>
    <row r="201" spans="1:16" ht="25.5">
      <c r="A201" t="s">
        <v>50</v>
      </c>
      <c s="34" t="s">
        <v>978</v>
      </c>
      <c s="34" t="s">
        <v>1740</v>
      </c>
      <c s="35" t="s">
        <v>5</v>
      </c>
      <c s="6" t="s">
        <v>1741</v>
      </c>
      <c s="36" t="s">
        <v>102</v>
      </c>
      <c s="37">
        <v>357.45</v>
      </c>
      <c s="36">
        <v>3.5E-05</v>
      </c>
      <c s="36">
        <f>ROUND(G201*H201,6)</f>
      </c>
      <c r="L201" s="38">
        <v>0</v>
      </c>
      <c s="32">
        <f>ROUND(ROUND(L201,2)*ROUND(G201,3),2)</f>
      </c>
      <c s="36" t="s">
        <v>103</v>
      </c>
      <c>
        <f>(M201*21)/100</f>
      </c>
      <c t="s">
        <v>28</v>
      </c>
    </row>
    <row r="202" spans="1:5" ht="25.5">
      <c r="A202" s="35" t="s">
        <v>56</v>
      </c>
      <c r="E202" s="39" t="s">
        <v>1741</v>
      </c>
    </row>
    <row r="203" spans="1:5" ht="12.75">
      <c r="A203" s="35" t="s">
        <v>57</v>
      </c>
      <c r="E203" s="40" t="s">
        <v>5</v>
      </c>
    </row>
    <row r="204" spans="1:5" ht="242.25">
      <c r="A204" t="s">
        <v>58</v>
      </c>
      <c r="E204" s="39" t="s">
        <v>1795</v>
      </c>
    </row>
    <row r="205" spans="1:16" ht="12.75">
      <c r="A205" t="s">
        <v>50</v>
      </c>
      <c s="34" t="s">
        <v>983</v>
      </c>
      <c s="34" t="s">
        <v>478</v>
      </c>
      <c s="35" t="s">
        <v>5</v>
      </c>
      <c s="6" t="s">
        <v>479</v>
      </c>
      <c s="36" t="s">
        <v>102</v>
      </c>
      <c s="37">
        <v>194.6</v>
      </c>
      <c s="36">
        <v>0</v>
      </c>
      <c s="36">
        <f>ROUND(G205*H205,6)</f>
      </c>
      <c r="L205" s="38">
        <v>0</v>
      </c>
      <c s="32">
        <f>ROUND(ROUND(L205,2)*ROUND(G205,3),2)</f>
      </c>
      <c s="36" t="s">
        <v>103</v>
      </c>
      <c>
        <f>(M205*21)/100</f>
      </c>
      <c t="s">
        <v>28</v>
      </c>
    </row>
    <row r="206" spans="1:5" ht="12.75">
      <c r="A206" s="35" t="s">
        <v>56</v>
      </c>
      <c r="E206" s="39" t="s">
        <v>479</v>
      </c>
    </row>
    <row r="207" spans="1:5" ht="12.75">
      <c r="A207" s="35" t="s">
        <v>57</v>
      </c>
      <c r="E207" s="40" t="s">
        <v>5</v>
      </c>
    </row>
    <row r="208" spans="1:5" ht="76.5">
      <c r="A208" t="s">
        <v>58</v>
      </c>
      <c r="E208" s="39" t="s">
        <v>481</v>
      </c>
    </row>
    <row r="209" spans="1:16" ht="12.75">
      <c r="A209" t="s">
        <v>50</v>
      </c>
      <c s="34" t="s">
        <v>987</v>
      </c>
      <c s="34" t="s">
        <v>1796</v>
      </c>
      <c s="35" t="s">
        <v>5</v>
      </c>
      <c s="6" t="s">
        <v>1797</v>
      </c>
      <c s="36" t="s">
        <v>102</v>
      </c>
      <c s="37">
        <v>190.92</v>
      </c>
      <c s="36">
        <v>0</v>
      </c>
      <c s="36">
        <f>ROUND(G209*H209,6)</f>
      </c>
      <c r="L209" s="38">
        <v>0</v>
      </c>
      <c s="32">
        <f>ROUND(ROUND(L209,2)*ROUND(G209,3),2)</f>
      </c>
      <c s="36" t="s">
        <v>103</v>
      </c>
      <c>
        <f>(M209*21)/100</f>
      </c>
      <c t="s">
        <v>28</v>
      </c>
    </row>
    <row r="210" spans="1:5" ht="12.75">
      <c r="A210" s="35" t="s">
        <v>56</v>
      </c>
      <c r="E210" s="39" t="s">
        <v>1797</v>
      </c>
    </row>
    <row r="211" spans="1:5" ht="12.75">
      <c r="A211" s="35" t="s">
        <v>57</v>
      </c>
      <c r="E211" s="40" t="s">
        <v>5</v>
      </c>
    </row>
    <row r="212" spans="1:5" ht="76.5">
      <c r="A212" t="s">
        <v>58</v>
      </c>
      <c r="E212" s="39" t="s">
        <v>481</v>
      </c>
    </row>
    <row r="213" spans="1:16" ht="12.75">
      <c r="A213" t="s">
        <v>50</v>
      </c>
      <c s="34" t="s">
        <v>990</v>
      </c>
      <c s="34" t="s">
        <v>483</v>
      </c>
      <c s="35" t="s">
        <v>5</v>
      </c>
      <c s="6" t="s">
        <v>484</v>
      </c>
      <c s="36" t="s">
        <v>102</v>
      </c>
      <c s="37">
        <v>194.6</v>
      </c>
      <c s="36">
        <v>0</v>
      </c>
      <c s="36">
        <f>ROUND(G213*H213,6)</f>
      </c>
      <c r="L213" s="38">
        <v>0</v>
      </c>
      <c s="32">
        <f>ROUND(ROUND(L213,2)*ROUND(G213,3),2)</f>
      </c>
      <c s="36" t="s">
        <v>103</v>
      </c>
      <c>
        <f>(M213*21)/100</f>
      </c>
      <c t="s">
        <v>28</v>
      </c>
    </row>
    <row r="214" spans="1:5" ht="12.75">
      <c r="A214" s="35" t="s">
        <v>56</v>
      </c>
      <c r="E214" s="39" t="s">
        <v>484</v>
      </c>
    </row>
    <row r="215" spans="1:5" ht="12.75">
      <c r="A215" s="35" t="s">
        <v>57</v>
      </c>
      <c r="E215" s="40" t="s">
        <v>5</v>
      </c>
    </row>
    <row r="216" spans="1:5" ht="76.5">
      <c r="A216" t="s">
        <v>58</v>
      </c>
      <c r="E216" s="39" t="s">
        <v>481</v>
      </c>
    </row>
    <row r="217" spans="1:16" ht="12.75">
      <c r="A217" t="s">
        <v>50</v>
      </c>
      <c s="34" t="s">
        <v>994</v>
      </c>
      <c s="34" t="s">
        <v>1798</v>
      </c>
      <c s="35" t="s">
        <v>5</v>
      </c>
      <c s="6" t="s">
        <v>1799</v>
      </c>
      <c s="36" t="s">
        <v>102</v>
      </c>
      <c s="37">
        <v>190.92</v>
      </c>
      <c s="36">
        <v>0</v>
      </c>
      <c s="36">
        <f>ROUND(G217*H217,6)</f>
      </c>
      <c r="L217" s="38">
        <v>0</v>
      </c>
      <c s="32">
        <f>ROUND(ROUND(L217,2)*ROUND(G217,3),2)</f>
      </c>
      <c s="36" t="s">
        <v>103</v>
      </c>
      <c>
        <f>(M217*21)/100</f>
      </c>
      <c t="s">
        <v>28</v>
      </c>
    </row>
    <row r="218" spans="1:5" ht="12.75">
      <c r="A218" s="35" t="s">
        <v>56</v>
      </c>
      <c r="E218" s="39" t="s">
        <v>1799</v>
      </c>
    </row>
    <row r="219" spans="1:5" ht="12.75">
      <c r="A219" s="35" t="s">
        <v>57</v>
      </c>
      <c r="E219" s="40" t="s">
        <v>5</v>
      </c>
    </row>
    <row r="220" spans="1:5" ht="76.5">
      <c r="A220" t="s">
        <v>58</v>
      </c>
      <c r="E220" s="39" t="s">
        <v>481</v>
      </c>
    </row>
    <row r="221" spans="1:13" ht="12.75">
      <c r="A221" t="s">
        <v>47</v>
      </c>
      <c r="C221" s="31" t="s">
        <v>1802</v>
      </c>
      <c r="E221" s="33" t="s">
        <v>312</v>
      </c>
      <c r="J221" s="32">
        <f>0</f>
      </c>
      <c s="32">
        <f>0</f>
      </c>
      <c s="32">
        <f>0+L222+L226+L230+L234+L238+L242+L246</f>
      </c>
      <c s="32">
        <f>0+M222+M226+M230+M234+M238+M242+M246</f>
      </c>
    </row>
    <row r="222" spans="1:16" ht="25.5">
      <c r="A222" t="s">
        <v>50</v>
      </c>
      <c s="34" t="s">
        <v>308</v>
      </c>
      <c s="34" t="s">
        <v>1791</v>
      </c>
      <c s="35" t="s">
        <v>5</v>
      </c>
      <c s="6" t="s">
        <v>1792</v>
      </c>
      <c s="36" t="s">
        <v>102</v>
      </c>
      <c s="37">
        <v>586.41</v>
      </c>
      <c s="36">
        <v>0</v>
      </c>
      <c s="36">
        <f>ROUND(G222*H222,6)</f>
      </c>
      <c r="L222" s="38">
        <v>0</v>
      </c>
      <c s="32">
        <f>ROUND(ROUND(L222,2)*ROUND(G222,3),2)</f>
      </c>
      <c s="36" t="s">
        <v>103</v>
      </c>
      <c>
        <f>(M222*21)/100</f>
      </c>
      <c t="s">
        <v>28</v>
      </c>
    </row>
    <row r="223" spans="1:5" ht="25.5">
      <c r="A223" s="35" t="s">
        <v>56</v>
      </c>
      <c r="E223" s="39" t="s">
        <v>1792</v>
      </c>
    </row>
    <row r="224" spans="1:5" ht="12.75">
      <c r="A224" s="35" t="s">
        <v>57</v>
      </c>
      <c r="E224" s="40" t="s">
        <v>5</v>
      </c>
    </row>
    <row r="225" spans="1:5" ht="25.5">
      <c r="A225" t="s">
        <v>58</v>
      </c>
      <c r="E225" s="39" t="s">
        <v>469</v>
      </c>
    </row>
    <row r="226" spans="1:16" ht="25.5">
      <c r="A226" t="s">
        <v>50</v>
      </c>
      <c s="34" t="s">
        <v>811</v>
      </c>
      <c s="34" t="s">
        <v>1793</v>
      </c>
      <c s="35" t="s">
        <v>5</v>
      </c>
      <c s="6" t="s">
        <v>1794</v>
      </c>
      <c s="36" t="s">
        <v>102</v>
      </c>
      <c s="37">
        <v>390.757</v>
      </c>
      <c s="36">
        <v>0</v>
      </c>
      <c s="36">
        <f>ROUND(G226*H226,6)</f>
      </c>
      <c r="L226" s="38">
        <v>0</v>
      </c>
      <c s="32">
        <f>ROUND(ROUND(L226,2)*ROUND(G226,3),2)</f>
      </c>
      <c s="36" t="s">
        <v>103</v>
      </c>
      <c>
        <f>(M226*21)/100</f>
      </c>
      <c t="s">
        <v>28</v>
      </c>
    </row>
    <row r="227" spans="1:5" ht="25.5">
      <c r="A227" s="35" t="s">
        <v>56</v>
      </c>
      <c r="E227" s="39" t="s">
        <v>1794</v>
      </c>
    </row>
    <row r="228" spans="1:5" ht="12.75">
      <c r="A228" s="35" t="s">
        <v>57</v>
      </c>
      <c r="E228" s="40" t="s">
        <v>5</v>
      </c>
    </row>
    <row r="229" spans="1:5" ht="25.5">
      <c r="A229" t="s">
        <v>58</v>
      </c>
      <c r="E229" s="39" t="s">
        <v>469</v>
      </c>
    </row>
    <row r="230" spans="1:16" ht="25.5">
      <c r="A230" t="s">
        <v>50</v>
      </c>
      <c s="34" t="s">
        <v>817</v>
      </c>
      <c s="34" t="s">
        <v>1740</v>
      </c>
      <c s="35" t="s">
        <v>5</v>
      </c>
      <c s="6" t="s">
        <v>1741</v>
      </c>
      <c s="36" t="s">
        <v>102</v>
      </c>
      <c s="37">
        <v>372.4</v>
      </c>
      <c s="36">
        <v>3.5E-05</v>
      </c>
      <c s="36">
        <f>ROUND(G230*H230,6)</f>
      </c>
      <c r="L230" s="38">
        <v>0</v>
      </c>
      <c s="32">
        <f>ROUND(ROUND(L230,2)*ROUND(G230,3),2)</f>
      </c>
      <c s="36" t="s">
        <v>103</v>
      </c>
      <c>
        <f>(M230*21)/100</f>
      </c>
      <c t="s">
        <v>28</v>
      </c>
    </row>
    <row r="231" spans="1:5" ht="25.5">
      <c r="A231" s="35" t="s">
        <v>56</v>
      </c>
      <c r="E231" s="39" t="s">
        <v>1741</v>
      </c>
    </row>
    <row r="232" spans="1:5" ht="12.75">
      <c r="A232" s="35" t="s">
        <v>57</v>
      </c>
      <c r="E232" s="40" t="s">
        <v>5</v>
      </c>
    </row>
    <row r="233" spans="1:5" ht="242.25">
      <c r="A233" t="s">
        <v>58</v>
      </c>
      <c r="E233" s="39" t="s">
        <v>1795</v>
      </c>
    </row>
    <row r="234" spans="1:16" ht="12.75">
      <c r="A234" t="s">
        <v>50</v>
      </c>
      <c s="34" t="s">
        <v>821</v>
      </c>
      <c s="34" t="s">
        <v>478</v>
      </c>
      <c s="35" t="s">
        <v>5</v>
      </c>
      <c s="6" t="s">
        <v>479</v>
      </c>
      <c s="36" t="s">
        <v>102</v>
      </c>
      <c s="37">
        <v>390.757</v>
      </c>
      <c s="36">
        <v>0</v>
      </c>
      <c s="36">
        <f>ROUND(G234*H234,6)</f>
      </c>
      <c r="L234" s="38">
        <v>0</v>
      </c>
      <c s="32">
        <f>ROUND(ROUND(L234,2)*ROUND(G234,3),2)</f>
      </c>
      <c s="36" t="s">
        <v>103</v>
      </c>
      <c>
        <f>(M234*21)/100</f>
      </c>
      <c t="s">
        <v>28</v>
      </c>
    </row>
    <row r="235" spans="1:5" ht="12.75">
      <c r="A235" s="35" t="s">
        <v>56</v>
      </c>
      <c r="E235" s="39" t="s">
        <v>479</v>
      </c>
    </row>
    <row r="236" spans="1:5" ht="12.75">
      <c r="A236" s="35" t="s">
        <v>57</v>
      </c>
      <c r="E236" s="40" t="s">
        <v>5</v>
      </c>
    </row>
    <row r="237" spans="1:5" ht="76.5">
      <c r="A237" t="s">
        <v>58</v>
      </c>
      <c r="E237" s="39" t="s">
        <v>481</v>
      </c>
    </row>
    <row r="238" spans="1:16" ht="12.75">
      <c r="A238" t="s">
        <v>50</v>
      </c>
      <c s="34" t="s">
        <v>827</v>
      </c>
      <c s="34" t="s">
        <v>1796</v>
      </c>
      <c s="35" t="s">
        <v>5</v>
      </c>
      <c s="6" t="s">
        <v>1797</v>
      </c>
      <c s="36" t="s">
        <v>102</v>
      </c>
      <c s="37">
        <v>586.41</v>
      </c>
      <c s="36">
        <v>0</v>
      </c>
      <c s="36">
        <f>ROUND(G238*H238,6)</f>
      </c>
      <c r="L238" s="38">
        <v>0</v>
      </c>
      <c s="32">
        <f>ROUND(ROUND(L238,2)*ROUND(G238,3),2)</f>
      </c>
      <c s="36" t="s">
        <v>103</v>
      </c>
      <c>
        <f>(M238*21)/100</f>
      </c>
      <c t="s">
        <v>28</v>
      </c>
    </row>
    <row r="239" spans="1:5" ht="12.75">
      <c r="A239" s="35" t="s">
        <v>56</v>
      </c>
      <c r="E239" s="39" t="s">
        <v>1797</v>
      </c>
    </row>
    <row r="240" spans="1:5" ht="12.75">
      <c r="A240" s="35" t="s">
        <v>57</v>
      </c>
      <c r="E240" s="40" t="s">
        <v>5</v>
      </c>
    </row>
    <row r="241" spans="1:5" ht="76.5">
      <c r="A241" t="s">
        <v>58</v>
      </c>
      <c r="E241" s="39" t="s">
        <v>481</v>
      </c>
    </row>
    <row r="242" spans="1:16" ht="12.75">
      <c r="A242" t="s">
        <v>50</v>
      </c>
      <c s="34" t="s">
        <v>831</v>
      </c>
      <c s="34" t="s">
        <v>483</v>
      </c>
      <c s="35" t="s">
        <v>5</v>
      </c>
      <c s="6" t="s">
        <v>484</v>
      </c>
      <c s="36" t="s">
        <v>102</v>
      </c>
      <c s="37">
        <v>390.757</v>
      </c>
      <c s="36">
        <v>0</v>
      </c>
      <c s="36">
        <f>ROUND(G242*H242,6)</f>
      </c>
      <c r="L242" s="38">
        <v>0</v>
      </c>
      <c s="32">
        <f>ROUND(ROUND(L242,2)*ROUND(G242,3),2)</f>
      </c>
      <c s="36" t="s">
        <v>103</v>
      </c>
      <c>
        <f>(M242*21)/100</f>
      </c>
      <c t="s">
        <v>28</v>
      </c>
    </row>
    <row r="243" spans="1:5" ht="12.75">
      <c r="A243" s="35" t="s">
        <v>56</v>
      </c>
      <c r="E243" s="39" t="s">
        <v>484</v>
      </c>
    </row>
    <row r="244" spans="1:5" ht="12.75">
      <c r="A244" s="35" t="s">
        <v>57</v>
      </c>
      <c r="E244" s="40" t="s">
        <v>5</v>
      </c>
    </row>
    <row r="245" spans="1:5" ht="76.5">
      <c r="A245" t="s">
        <v>58</v>
      </c>
      <c r="E245" s="39" t="s">
        <v>481</v>
      </c>
    </row>
    <row r="246" spans="1:16" ht="12.75">
      <c r="A246" t="s">
        <v>50</v>
      </c>
      <c s="34" t="s">
        <v>836</v>
      </c>
      <c s="34" t="s">
        <v>1798</v>
      </c>
      <c s="35" t="s">
        <v>5</v>
      </c>
      <c s="6" t="s">
        <v>1799</v>
      </c>
      <c s="36" t="s">
        <v>102</v>
      </c>
      <c s="37">
        <v>586.41</v>
      </c>
      <c s="36">
        <v>0</v>
      </c>
      <c s="36">
        <f>ROUND(G246*H246,6)</f>
      </c>
      <c r="L246" s="38">
        <v>0</v>
      </c>
      <c s="32">
        <f>ROUND(ROUND(L246,2)*ROUND(G246,3),2)</f>
      </c>
      <c s="36" t="s">
        <v>103</v>
      </c>
      <c>
        <f>(M246*21)/100</f>
      </c>
      <c t="s">
        <v>28</v>
      </c>
    </row>
    <row r="247" spans="1:5" ht="12.75">
      <c r="A247" s="35" t="s">
        <v>56</v>
      </c>
      <c r="E247" s="39" t="s">
        <v>1799</v>
      </c>
    </row>
    <row r="248" spans="1:5" ht="12.75">
      <c r="A248" s="35" t="s">
        <v>57</v>
      </c>
      <c r="E248" s="40" t="s">
        <v>5</v>
      </c>
    </row>
    <row r="249" spans="1:5" ht="76.5">
      <c r="A249" t="s">
        <v>58</v>
      </c>
      <c r="E249" s="39" t="s">
        <v>481</v>
      </c>
    </row>
    <row r="250" spans="1:13" ht="12.75">
      <c r="A250" t="s">
        <v>47</v>
      </c>
      <c r="C250" s="31" t="s">
        <v>1803</v>
      </c>
      <c r="E250" s="33" t="s">
        <v>312</v>
      </c>
      <c r="J250" s="32">
        <f>0</f>
      </c>
      <c s="32">
        <f>0</f>
      </c>
      <c s="32">
        <f>0+L251+L255+L259+L263+L267+L271+L275</f>
      </c>
      <c s="32">
        <f>0+M251+M255+M259+M263+M267+M271+M275</f>
      </c>
    </row>
    <row r="251" spans="1:16" ht="25.5">
      <c r="A251" t="s">
        <v>50</v>
      </c>
      <c s="34" t="s">
        <v>74</v>
      </c>
      <c s="34" t="s">
        <v>1791</v>
      </c>
      <c s="35" t="s">
        <v>5</v>
      </c>
      <c s="6" t="s">
        <v>1792</v>
      </c>
      <c s="36" t="s">
        <v>102</v>
      </c>
      <c s="37">
        <v>623.99</v>
      </c>
      <c s="36">
        <v>0</v>
      </c>
      <c s="36">
        <f>ROUND(G251*H251,6)</f>
      </c>
      <c r="L251" s="38">
        <v>0</v>
      </c>
      <c s="32">
        <f>ROUND(ROUND(L251,2)*ROUND(G251,3),2)</f>
      </c>
      <c s="36" t="s">
        <v>103</v>
      </c>
      <c>
        <f>(M251*21)/100</f>
      </c>
      <c t="s">
        <v>28</v>
      </c>
    </row>
    <row r="252" spans="1:5" ht="25.5">
      <c r="A252" s="35" t="s">
        <v>56</v>
      </c>
      <c r="E252" s="39" t="s">
        <v>1792</v>
      </c>
    </row>
    <row r="253" spans="1:5" ht="12.75">
      <c r="A253" s="35" t="s">
        <v>57</v>
      </c>
      <c r="E253" s="40" t="s">
        <v>5</v>
      </c>
    </row>
    <row r="254" spans="1:5" ht="25.5">
      <c r="A254" t="s">
        <v>58</v>
      </c>
      <c r="E254" s="39" t="s">
        <v>469</v>
      </c>
    </row>
    <row r="255" spans="1:16" ht="25.5">
      <c r="A255" t="s">
        <v>50</v>
      </c>
      <c s="34" t="s">
        <v>77</v>
      </c>
      <c s="34" t="s">
        <v>1793</v>
      </c>
      <c s="35" t="s">
        <v>5</v>
      </c>
      <c s="6" t="s">
        <v>1794</v>
      </c>
      <c s="36" t="s">
        <v>102</v>
      </c>
      <c s="37">
        <v>586.09</v>
      </c>
      <c s="36">
        <v>0</v>
      </c>
      <c s="36">
        <f>ROUND(G255*H255,6)</f>
      </c>
      <c r="L255" s="38">
        <v>0</v>
      </c>
      <c s="32">
        <f>ROUND(ROUND(L255,2)*ROUND(G255,3),2)</f>
      </c>
      <c s="36" t="s">
        <v>103</v>
      </c>
      <c>
        <f>(M255*21)/100</f>
      </c>
      <c t="s">
        <v>28</v>
      </c>
    </row>
    <row r="256" spans="1:5" ht="25.5">
      <c r="A256" s="35" t="s">
        <v>56</v>
      </c>
      <c r="E256" s="39" t="s">
        <v>1794</v>
      </c>
    </row>
    <row r="257" spans="1:5" ht="12.75">
      <c r="A257" s="35" t="s">
        <v>57</v>
      </c>
      <c r="E257" s="40" t="s">
        <v>5</v>
      </c>
    </row>
    <row r="258" spans="1:5" ht="25.5">
      <c r="A258" t="s">
        <v>58</v>
      </c>
      <c r="E258" s="39" t="s">
        <v>469</v>
      </c>
    </row>
    <row r="259" spans="1:16" ht="25.5">
      <c r="A259" t="s">
        <v>50</v>
      </c>
      <c s="34" t="s">
        <v>80</v>
      </c>
      <c s="34" t="s">
        <v>1740</v>
      </c>
      <c s="35" t="s">
        <v>5</v>
      </c>
      <c s="6" t="s">
        <v>1741</v>
      </c>
      <c s="36" t="s">
        <v>102</v>
      </c>
      <c s="37">
        <v>399.5</v>
      </c>
      <c s="36">
        <v>3.5E-05</v>
      </c>
      <c s="36">
        <f>ROUND(G259*H259,6)</f>
      </c>
      <c r="L259" s="38">
        <v>0</v>
      </c>
      <c s="32">
        <f>ROUND(ROUND(L259,2)*ROUND(G259,3),2)</f>
      </c>
      <c s="36" t="s">
        <v>103</v>
      </c>
      <c>
        <f>(M259*21)/100</f>
      </c>
      <c t="s">
        <v>28</v>
      </c>
    </row>
    <row r="260" spans="1:5" ht="25.5">
      <c r="A260" s="35" t="s">
        <v>56</v>
      </c>
      <c r="E260" s="39" t="s">
        <v>1741</v>
      </c>
    </row>
    <row r="261" spans="1:5" ht="12.75">
      <c r="A261" s="35" t="s">
        <v>57</v>
      </c>
      <c r="E261" s="40" t="s">
        <v>5</v>
      </c>
    </row>
    <row r="262" spans="1:5" ht="242.25">
      <c r="A262" t="s">
        <v>58</v>
      </c>
      <c r="E262" s="39" t="s">
        <v>1795</v>
      </c>
    </row>
    <row r="263" spans="1:16" ht="12.75">
      <c r="A263" t="s">
        <v>50</v>
      </c>
      <c s="34" t="s">
        <v>83</v>
      </c>
      <c s="34" t="s">
        <v>478</v>
      </c>
      <c s="35" t="s">
        <v>5</v>
      </c>
      <c s="6" t="s">
        <v>479</v>
      </c>
      <c s="36" t="s">
        <v>102</v>
      </c>
      <c s="37">
        <v>586.09</v>
      </c>
      <c s="36">
        <v>0</v>
      </c>
      <c s="36">
        <f>ROUND(G263*H263,6)</f>
      </c>
      <c r="L263" s="38">
        <v>0</v>
      </c>
      <c s="32">
        <f>ROUND(ROUND(L263,2)*ROUND(G263,3),2)</f>
      </c>
      <c s="36" t="s">
        <v>103</v>
      </c>
      <c>
        <f>(M263*21)/100</f>
      </c>
      <c t="s">
        <v>28</v>
      </c>
    </row>
    <row r="264" spans="1:5" ht="12.75">
      <c r="A264" s="35" t="s">
        <v>56</v>
      </c>
      <c r="E264" s="39" t="s">
        <v>479</v>
      </c>
    </row>
    <row r="265" spans="1:5" ht="12.75">
      <c r="A265" s="35" t="s">
        <v>57</v>
      </c>
      <c r="E265" s="40" t="s">
        <v>5</v>
      </c>
    </row>
    <row r="266" spans="1:5" ht="76.5">
      <c r="A266" t="s">
        <v>58</v>
      </c>
      <c r="E266" s="39" t="s">
        <v>481</v>
      </c>
    </row>
    <row r="267" spans="1:16" ht="12.75">
      <c r="A267" t="s">
        <v>50</v>
      </c>
      <c s="34" t="s">
        <v>87</v>
      </c>
      <c s="34" t="s">
        <v>1796</v>
      </c>
      <c s="35" t="s">
        <v>5</v>
      </c>
      <c s="6" t="s">
        <v>1797</v>
      </c>
      <c s="36" t="s">
        <v>102</v>
      </c>
      <c s="37">
        <v>623.99</v>
      </c>
      <c s="36">
        <v>0</v>
      </c>
      <c s="36">
        <f>ROUND(G267*H267,6)</f>
      </c>
      <c r="L267" s="38">
        <v>0</v>
      </c>
      <c s="32">
        <f>ROUND(ROUND(L267,2)*ROUND(G267,3),2)</f>
      </c>
      <c s="36" t="s">
        <v>103</v>
      </c>
      <c>
        <f>(M267*21)/100</f>
      </c>
      <c t="s">
        <v>28</v>
      </c>
    </row>
    <row r="268" spans="1:5" ht="12.75">
      <c r="A268" s="35" t="s">
        <v>56</v>
      </c>
      <c r="E268" s="39" t="s">
        <v>1797</v>
      </c>
    </row>
    <row r="269" spans="1:5" ht="12.75">
      <c r="A269" s="35" t="s">
        <v>57</v>
      </c>
      <c r="E269" s="40" t="s">
        <v>5</v>
      </c>
    </row>
    <row r="270" spans="1:5" ht="76.5">
      <c r="A270" t="s">
        <v>58</v>
      </c>
      <c r="E270" s="39" t="s">
        <v>481</v>
      </c>
    </row>
    <row r="271" spans="1:16" ht="12.75">
      <c r="A271" t="s">
        <v>50</v>
      </c>
      <c s="34" t="s">
        <v>91</v>
      </c>
      <c s="34" t="s">
        <v>483</v>
      </c>
      <c s="35" t="s">
        <v>5</v>
      </c>
      <c s="6" t="s">
        <v>484</v>
      </c>
      <c s="36" t="s">
        <v>102</v>
      </c>
      <c s="37">
        <v>586.09</v>
      </c>
      <c s="36">
        <v>0</v>
      </c>
      <c s="36">
        <f>ROUND(G271*H271,6)</f>
      </c>
      <c r="L271" s="38">
        <v>0</v>
      </c>
      <c s="32">
        <f>ROUND(ROUND(L271,2)*ROUND(G271,3),2)</f>
      </c>
      <c s="36" t="s">
        <v>103</v>
      </c>
      <c>
        <f>(M271*21)/100</f>
      </c>
      <c t="s">
        <v>28</v>
      </c>
    </row>
    <row r="272" spans="1:5" ht="12.75">
      <c r="A272" s="35" t="s">
        <v>56</v>
      </c>
      <c r="E272" s="39" t="s">
        <v>484</v>
      </c>
    </row>
    <row r="273" spans="1:5" ht="12.75">
      <c r="A273" s="35" t="s">
        <v>57</v>
      </c>
      <c r="E273" s="40" t="s">
        <v>5</v>
      </c>
    </row>
    <row r="274" spans="1:5" ht="76.5">
      <c r="A274" t="s">
        <v>58</v>
      </c>
      <c r="E274" s="39" t="s">
        <v>481</v>
      </c>
    </row>
    <row r="275" spans="1:16" ht="12.75">
      <c r="A275" t="s">
        <v>50</v>
      </c>
      <c s="34" t="s">
        <v>319</v>
      </c>
      <c s="34" t="s">
        <v>1798</v>
      </c>
      <c s="35" t="s">
        <v>5</v>
      </c>
      <c s="6" t="s">
        <v>1799</v>
      </c>
      <c s="36" t="s">
        <v>102</v>
      </c>
      <c s="37">
        <v>623.99</v>
      </c>
      <c s="36">
        <v>0</v>
      </c>
      <c s="36">
        <f>ROUND(G275*H275,6)</f>
      </c>
      <c r="L275" s="38">
        <v>0</v>
      </c>
      <c s="32">
        <f>ROUND(ROUND(L275,2)*ROUND(G275,3),2)</f>
      </c>
      <c s="36" t="s">
        <v>103</v>
      </c>
      <c>
        <f>(M275*21)/100</f>
      </c>
      <c t="s">
        <v>28</v>
      </c>
    </row>
    <row r="276" spans="1:5" ht="12.75">
      <c r="A276" s="35" t="s">
        <v>56</v>
      </c>
      <c r="E276" s="39" t="s">
        <v>1799</v>
      </c>
    </row>
    <row r="277" spans="1:5" ht="12.75">
      <c r="A277" s="35" t="s">
        <v>57</v>
      </c>
      <c r="E277" s="40" t="s">
        <v>5</v>
      </c>
    </row>
    <row r="278" spans="1:5" ht="76.5">
      <c r="A278" t="s">
        <v>58</v>
      </c>
      <c r="E278" s="39" t="s">
        <v>481</v>
      </c>
    </row>
    <row r="279" spans="1:13" ht="12.75">
      <c r="A279" t="s">
        <v>47</v>
      </c>
      <c r="C279" s="31" t="s">
        <v>1804</v>
      </c>
      <c r="E279" s="33" t="s">
        <v>1805</v>
      </c>
      <c r="J279" s="32">
        <f>0</f>
      </c>
      <c s="32">
        <f>0</f>
      </c>
      <c s="32">
        <f>0+L280</f>
      </c>
      <c s="32">
        <f>0+M280</f>
      </c>
    </row>
    <row r="280" spans="1:16" ht="12.75">
      <c r="A280" t="s">
        <v>50</v>
      </c>
      <c s="34" t="s">
        <v>323</v>
      </c>
      <c s="34" t="s">
        <v>1806</v>
      </c>
      <c s="35" t="s">
        <v>5</v>
      </c>
      <c s="6" t="s">
        <v>1807</v>
      </c>
      <c s="36" t="s">
        <v>134</v>
      </c>
      <c s="37">
        <v>63.196</v>
      </c>
      <c s="36">
        <v>0</v>
      </c>
      <c s="36">
        <f>ROUND(G280*H280,6)</f>
      </c>
      <c r="L280" s="38">
        <v>0</v>
      </c>
      <c s="32">
        <f>ROUND(ROUND(L280,2)*ROUND(G280,3),2)</f>
      </c>
      <c s="36" t="s">
        <v>103</v>
      </c>
      <c>
        <f>(M280*21)/100</f>
      </c>
      <c t="s">
        <v>28</v>
      </c>
    </row>
    <row r="281" spans="1:5" ht="12.75">
      <c r="A281" s="35" t="s">
        <v>56</v>
      </c>
      <c r="E281" s="39" t="s">
        <v>1807</v>
      </c>
    </row>
    <row r="282" spans="1:5" ht="12.75">
      <c r="A282" s="35" t="s">
        <v>57</v>
      </c>
      <c r="E282" s="40" t="s">
        <v>5</v>
      </c>
    </row>
    <row r="283" spans="1:5" ht="12.75">
      <c r="A283" t="s">
        <v>58</v>
      </c>
      <c r="E283" s="39" t="s">
        <v>5</v>
      </c>
    </row>
    <row r="284" spans="1:13" ht="12.75">
      <c r="A284" t="s">
        <v>47</v>
      </c>
      <c r="C284" s="31" t="s">
        <v>1808</v>
      </c>
      <c r="E284" s="33" t="s">
        <v>1805</v>
      </c>
      <c r="J284" s="32">
        <f>0</f>
      </c>
      <c s="32">
        <f>0</f>
      </c>
      <c s="32">
        <f>0+L285</f>
      </c>
      <c s="32">
        <f>0+M285</f>
      </c>
    </row>
    <row r="285" spans="1:16" ht="12.75">
      <c r="A285" t="s">
        <v>50</v>
      </c>
      <c s="34" t="s">
        <v>840</v>
      </c>
      <c s="34" t="s">
        <v>1806</v>
      </c>
      <c s="35" t="s">
        <v>5</v>
      </c>
      <c s="6" t="s">
        <v>1807</v>
      </c>
      <c s="36" t="s">
        <v>134</v>
      </c>
      <c s="37">
        <v>53.057</v>
      </c>
      <c s="36">
        <v>0</v>
      </c>
      <c s="36">
        <f>ROUND(G285*H285,6)</f>
      </c>
      <c r="L285" s="38">
        <v>0</v>
      </c>
      <c s="32">
        <f>ROUND(ROUND(L285,2)*ROUND(G285,3),2)</f>
      </c>
      <c s="36" t="s">
        <v>103</v>
      </c>
      <c>
        <f>(M285*21)/100</f>
      </c>
      <c t="s">
        <v>28</v>
      </c>
    </row>
    <row r="286" spans="1:5" ht="12.75">
      <c r="A286" s="35" t="s">
        <v>56</v>
      </c>
      <c r="E286" s="39" t="s">
        <v>1807</v>
      </c>
    </row>
    <row r="287" spans="1:5" ht="12.75">
      <c r="A287" s="35" t="s">
        <v>57</v>
      </c>
      <c r="E287" s="40" t="s">
        <v>5</v>
      </c>
    </row>
    <row r="288" spans="1:5" ht="12.75">
      <c r="A288" t="s">
        <v>58</v>
      </c>
      <c r="E288" s="39" t="s">
        <v>5</v>
      </c>
    </row>
    <row r="289" spans="1:13" ht="12.75">
      <c r="A289" t="s">
        <v>47</v>
      </c>
      <c r="C289" s="31" t="s">
        <v>1809</v>
      </c>
      <c r="E289" s="33" t="s">
        <v>1805</v>
      </c>
      <c r="J289" s="32">
        <f>0</f>
      </c>
      <c s="32">
        <f>0</f>
      </c>
      <c s="32">
        <f>0+L290</f>
      </c>
      <c s="32">
        <f>0+M290</f>
      </c>
    </row>
    <row r="290" spans="1:16" ht="12.75">
      <c r="A290" t="s">
        <v>50</v>
      </c>
      <c s="34" t="s">
        <v>997</v>
      </c>
      <c s="34" t="s">
        <v>1806</v>
      </c>
      <c s="35" t="s">
        <v>5</v>
      </c>
      <c s="6" t="s">
        <v>1807</v>
      </c>
      <c s="36" t="s">
        <v>134</v>
      </c>
      <c s="37">
        <v>29.493</v>
      </c>
      <c s="36">
        <v>0</v>
      </c>
      <c s="36">
        <f>ROUND(G290*H290,6)</f>
      </c>
      <c r="L290" s="38">
        <v>0</v>
      </c>
      <c s="32">
        <f>ROUND(ROUND(L290,2)*ROUND(G290,3),2)</f>
      </c>
      <c s="36" t="s">
        <v>103</v>
      </c>
      <c>
        <f>(M290*21)/100</f>
      </c>
      <c t="s">
        <v>28</v>
      </c>
    </row>
    <row r="291" spans="1:5" ht="12.75">
      <c r="A291" s="35" t="s">
        <v>56</v>
      </c>
      <c r="E291" s="39" t="s">
        <v>1807</v>
      </c>
    </row>
    <row r="292" spans="1:5" ht="12.75">
      <c r="A292" s="35" t="s">
        <v>57</v>
      </c>
      <c r="E292" s="40" t="s">
        <v>5</v>
      </c>
    </row>
    <row r="293" spans="1:5" ht="12.75">
      <c r="A293" t="s">
        <v>58</v>
      </c>
      <c r="E293" s="39" t="s">
        <v>5</v>
      </c>
    </row>
    <row r="294" spans="1:13" ht="12.75">
      <c r="A294" t="s">
        <v>47</v>
      </c>
      <c r="C294" s="31" t="s">
        <v>1810</v>
      </c>
      <c r="E294" s="33" t="s">
        <v>1805</v>
      </c>
      <c r="J294" s="32">
        <f>0</f>
      </c>
      <c s="32">
        <f>0</f>
      </c>
      <c s="32">
        <f>0+L295</f>
      </c>
      <c s="32">
        <f>0+M295</f>
      </c>
    </row>
    <row r="295" spans="1:16" ht="12.75">
      <c r="A295" t="s">
        <v>50</v>
      </c>
      <c s="34" t="s">
        <v>1203</v>
      </c>
      <c s="34" t="s">
        <v>1806</v>
      </c>
      <c s="35" t="s">
        <v>5</v>
      </c>
      <c s="6" t="s">
        <v>1807</v>
      </c>
      <c s="36" t="s">
        <v>134</v>
      </c>
      <c s="37">
        <v>8.753</v>
      </c>
      <c s="36">
        <v>0</v>
      </c>
      <c s="36">
        <f>ROUND(G295*H295,6)</f>
      </c>
      <c r="L295" s="38">
        <v>0</v>
      </c>
      <c s="32">
        <f>ROUND(ROUND(L295,2)*ROUND(G295,3),2)</f>
      </c>
      <c s="36" t="s">
        <v>103</v>
      </c>
      <c>
        <f>(M295*21)/100</f>
      </c>
      <c t="s">
        <v>28</v>
      </c>
    </row>
    <row r="296" spans="1:5" ht="12.75">
      <c r="A296" s="35" t="s">
        <v>56</v>
      </c>
      <c r="E296" s="39" t="s">
        <v>1807</v>
      </c>
    </row>
    <row r="297" spans="1:5" ht="12.75">
      <c r="A297" s="35" t="s">
        <v>57</v>
      </c>
      <c r="E297" s="40" t="s">
        <v>5</v>
      </c>
    </row>
    <row r="298" spans="1:5" ht="12.75">
      <c r="A298" t="s">
        <v>58</v>
      </c>
      <c r="E298" s="39" t="s">
        <v>5</v>
      </c>
    </row>
    <row r="299" spans="1:13" ht="12.75">
      <c r="A299" t="s">
        <v>47</v>
      </c>
      <c r="C299" s="31" t="s">
        <v>1811</v>
      </c>
      <c r="E299" s="33" t="s">
        <v>1805</v>
      </c>
      <c r="J299" s="32">
        <f>0</f>
      </c>
      <c s="32">
        <f>0</f>
      </c>
      <c s="32">
        <f>0+L300</f>
      </c>
      <c s="32">
        <f>0+M300</f>
      </c>
    </row>
    <row r="300" spans="1:16" ht="12.75">
      <c r="A300" t="s">
        <v>50</v>
      </c>
      <c s="34" t="s">
        <v>1301</v>
      </c>
      <c s="34" t="s">
        <v>1806</v>
      </c>
      <c s="35" t="s">
        <v>5</v>
      </c>
      <c s="6" t="s">
        <v>1807</v>
      </c>
      <c s="36" t="s">
        <v>134</v>
      </c>
      <c s="37">
        <v>16.261</v>
      </c>
      <c s="36">
        <v>0</v>
      </c>
      <c s="36">
        <f>ROUND(G300*H300,6)</f>
      </c>
      <c r="L300" s="38">
        <v>0</v>
      </c>
      <c s="32">
        <f>ROUND(ROUND(L300,2)*ROUND(G300,3),2)</f>
      </c>
      <c s="36" t="s">
        <v>103</v>
      </c>
      <c>
        <f>(M300*21)/100</f>
      </c>
      <c t="s">
        <v>28</v>
      </c>
    </row>
    <row r="301" spans="1:5" ht="12.75">
      <c r="A301" s="35" t="s">
        <v>56</v>
      </c>
      <c r="E301" s="39" t="s">
        <v>1807</v>
      </c>
    </row>
    <row r="302" spans="1:5" ht="12.75">
      <c r="A302" s="35" t="s">
        <v>57</v>
      </c>
      <c r="E302" s="40" t="s">
        <v>5</v>
      </c>
    </row>
    <row r="303" spans="1:5" ht="12.75">
      <c r="A303" t="s">
        <v>58</v>
      </c>
      <c r="E303" s="39" t="s">
        <v>5</v>
      </c>
    </row>
    <row r="304" spans="1:13" ht="12.75">
      <c r="A304" t="s">
        <v>47</v>
      </c>
      <c r="C304" s="31" t="s">
        <v>1812</v>
      </c>
      <c r="E304" s="33" t="s">
        <v>1813</v>
      </c>
      <c r="J304" s="32">
        <f>0</f>
      </c>
      <c s="32">
        <f>0</f>
      </c>
      <c s="32">
        <f>0+L305+L309+L313+L317+L321+L325+L329</f>
      </c>
      <c s="32">
        <f>0+M305+M309+M313+M317+M321+M325+M329</f>
      </c>
    </row>
    <row r="305" spans="1:16" ht="25.5">
      <c r="A305" t="s">
        <v>50</v>
      </c>
      <c s="34" t="s">
        <v>1304</v>
      </c>
      <c s="34" t="s">
        <v>1814</v>
      </c>
      <c s="35" t="s">
        <v>5</v>
      </c>
      <c s="6" t="s">
        <v>1815</v>
      </c>
      <c s="36" t="s">
        <v>102</v>
      </c>
      <c s="37">
        <v>137.846</v>
      </c>
      <c s="36">
        <v>4.6E-05</v>
      </c>
      <c s="36">
        <f>ROUND(G305*H305,6)</f>
      </c>
      <c r="L305" s="38">
        <v>0</v>
      </c>
      <c s="32">
        <f>ROUND(ROUND(L305,2)*ROUND(G305,3),2)</f>
      </c>
      <c s="36" t="s">
        <v>55</v>
      </c>
      <c>
        <f>(M305*21)/100</f>
      </c>
      <c t="s">
        <v>28</v>
      </c>
    </row>
    <row r="306" spans="1:5" ht="38.25">
      <c r="A306" s="35" t="s">
        <v>56</v>
      </c>
      <c r="E306" s="39" t="s">
        <v>1816</v>
      </c>
    </row>
    <row r="307" spans="1:5" ht="12.75">
      <c r="A307" s="35" t="s">
        <v>57</v>
      </c>
      <c r="E307" s="40" t="s">
        <v>5</v>
      </c>
    </row>
    <row r="308" spans="1:5" ht="12.75">
      <c r="A308" t="s">
        <v>58</v>
      </c>
      <c r="E308" s="39" t="s">
        <v>5</v>
      </c>
    </row>
    <row r="309" spans="1:16" ht="25.5">
      <c r="A309" t="s">
        <v>50</v>
      </c>
      <c s="34" t="s">
        <v>1307</v>
      </c>
      <c s="34" t="s">
        <v>1817</v>
      </c>
      <c s="35" t="s">
        <v>5</v>
      </c>
      <c s="6" t="s">
        <v>1818</v>
      </c>
      <c s="36" t="s">
        <v>102</v>
      </c>
      <c s="37">
        <v>137.846</v>
      </c>
      <c s="36">
        <v>1.7E-05</v>
      </c>
      <c s="36">
        <f>ROUND(G309*H309,6)</f>
      </c>
      <c r="L309" s="38">
        <v>0</v>
      </c>
      <c s="32">
        <f>ROUND(ROUND(L309,2)*ROUND(G309,3),2)</f>
      </c>
      <c s="36" t="s">
        <v>55</v>
      </c>
      <c>
        <f>(M309*21)/100</f>
      </c>
      <c t="s">
        <v>28</v>
      </c>
    </row>
    <row r="310" spans="1:5" ht="25.5">
      <c r="A310" s="35" t="s">
        <v>56</v>
      </c>
      <c r="E310" s="39" t="s">
        <v>1818</v>
      </c>
    </row>
    <row r="311" spans="1:5" ht="12.75">
      <c r="A311" s="35" t="s">
        <v>57</v>
      </c>
      <c r="E311" s="40" t="s">
        <v>5</v>
      </c>
    </row>
    <row r="312" spans="1:5" ht="12.75">
      <c r="A312" t="s">
        <v>58</v>
      </c>
      <c r="E312" s="39" t="s">
        <v>5</v>
      </c>
    </row>
    <row r="313" spans="1:16" ht="25.5">
      <c r="A313" t="s">
        <v>50</v>
      </c>
      <c s="34" t="s">
        <v>1311</v>
      </c>
      <c s="34" t="s">
        <v>1819</v>
      </c>
      <c s="35" t="s">
        <v>5</v>
      </c>
      <c s="6" t="s">
        <v>1820</v>
      </c>
      <c s="36" t="s">
        <v>102</v>
      </c>
      <c s="37">
        <v>38.798</v>
      </c>
      <c s="36">
        <v>4.8E-05</v>
      </c>
      <c s="36">
        <f>ROUND(G313*H313,6)</f>
      </c>
      <c r="L313" s="38">
        <v>0</v>
      </c>
      <c s="32">
        <f>ROUND(ROUND(L313,2)*ROUND(G313,3),2)</f>
      </c>
      <c s="36" t="s">
        <v>55</v>
      </c>
      <c>
        <f>(M313*21)/100</f>
      </c>
      <c t="s">
        <v>28</v>
      </c>
    </row>
    <row r="314" spans="1:5" ht="25.5">
      <c r="A314" s="35" t="s">
        <v>56</v>
      </c>
      <c r="E314" s="39" t="s">
        <v>1820</v>
      </c>
    </row>
    <row r="315" spans="1:5" ht="12.75">
      <c r="A315" s="35" t="s">
        <v>57</v>
      </c>
      <c r="E315" s="40" t="s">
        <v>5</v>
      </c>
    </row>
    <row r="316" spans="1:5" ht="12.75">
      <c r="A316" t="s">
        <v>58</v>
      </c>
      <c r="E316" s="39" t="s">
        <v>5</v>
      </c>
    </row>
    <row r="317" spans="1:16" ht="25.5">
      <c r="A317" t="s">
        <v>50</v>
      </c>
      <c s="34" t="s">
        <v>1313</v>
      </c>
      <c s="34" t="s">
        <v>1821</v>
      </c>
      <c s="35" t="s">
        <v>5</v>
      </c>
      <c s="6" t="s">
        <v>1822</v>
      </c>
      <c s="36" t="s">
        <v>102</v>
      </c>
      <c s="37">
        <v>38.798</v>
      </c>
      <c s="36">
        <v>1.8E-05</v>
      </c>
      <c s="36">
        <f>ROUND(G317*H317,6)</f>
      </c>
      <c r="L317" s="38">
        <v>0</v>
      </c>
      <c s="32">
        <f>ROUND(ROUND(L317,2)*ROUND(G317,3),2)</f>
      </c>
      <c s="36" t="s">
        <v>55</v>
      </c>
      <c>
        <f>(M317*21)/100</f>
      </c>
      <c t="s">
        <v>28</v>
      </c>
    </row>
    <row r="318" spans="1:5" ht="25.5">
      <c r="A318" s="35" t="s">
        <v>56</v>
      </c>
      <c r="E318" s="39" t="s">
        <v>1822</v>
      </c>
    </row>
    <row r="319" spans="1:5" ht="12.75">
      <c r="A319" s="35" t="s">
        <v>57</v>
      </c>
      <c r="E319" s="40" t="s">
        <v>5</v>
      </c>
    </row>
    <row r="320" spans="1:5" ht="12.75">
      <c r="A320" t="s">
        <v>58</v>
      </c>
      <c r="E320" s="39" t="s">
        <v>5</v>
      </c>
    </row>
    <row r="321" spans="1:16" ht="25.5">
      <c r="A321" t="s">
        <v>50</v>
      </c>
      <c s="34" t="s">
        <v>1316</v>
      </c>
      <c s="34" t="s">
        <v>912</v>
      </c>
      <c s="35" t="s">
        <v>5</v>
      </c>
      <c s="6" t="s">
        <v>913</v>
      </c>
      <c s="36" t="s">
        <v>102</v>
      </c>
      <c s="37">
        <v>231.339</v>
      </c>
      <c s="36">
        <v>0.017639</v>
      </c>
      <c s="36">
        <f>ROUND(G321*H321,6)</f>
      </c>
      <c r="L321" s="38">
        <v>0</v>
      </c>
      <c s="32">
        <f>ROUND(ROUND(L321,2)*ROUND(G321,3),2)</f>
      </c>
      <c s="36" t="s">
        <v>103</v>
      </c>
      <c>
        <f>(M321*21)/100</f>
      </c>
      <c t="s">
        <v>28</v>
      </c>
    </row>
    <row r="322" spans="1:5" ht="25.5">
      <c r="A322" s="35" t="s">
        <v>56</v>
      </c>
      <c r="E322" s="39" t="s">
        <v>913</v>
      </c>
    </row>
    <row r="323" spans="1:5" ht="12.75">
      <c r="A323" s="35" t="s">
        <v>57</v>
      </c>
      <c r="E323" s="40" t="s">
        <v>5</v>
      </c>
    </row>
    <row r="324" spans="1:5" ht="12.75">
      <c r="A324" t="s">
        <v>58</v>
      </c>
      <c r="E324" s="39" t="s">
        <v>1823</v>
      </c>
    </row>
    <row r="325" spans="1:16" ht="25.5">
      <c r="A325" t="s">
        <v>50</v>
      </c>
      <c s="34" t="s">
        <v>1319</v>
      </c>
      <c s="34" t="s">
        <v>917</v>
      </c>
      <c s="35" t="s">
        <v>5</v>
      </c>
      <c s="6" t="s">
        <v>918</v>
      </c>
      <c s="36" t="s">
        <v>102</v>
      </c>
      <c s="37">
        <v>231.339</v>
      </c>
      <c s="36">
        <v>0.00022</v>
      </c>
      <c s="36">
        <f>ROUND(G325*H325,6)</f>
      </c>
      <c r="L325" s="38">
        <v>0</v>
      </c>
      <c s="32">
        <f>ROUND(ROUND(L325,2)*ROUND(G325,3),2)</f>
      </c>
      <c s="36" t="s">
        <v>103</v>
      </c>
      <c>
        <f>(M325*21)/100</f>
      </c>
      <c t="s">
        <v>28</v>
      </c>
    </row>
    <row r="326" spans="1:5" ht="25.5">
      <c r="A326" s="35" t="s">
        <v>56</v>
      </c>
      <c r="E326" s="39" t="s">
        <v>918</v>
      </c>
    </row>
    <row r="327" spans="1:5" ht="12.75">
      <c r="A327" s="35" t="s">
        <v>57</v>
      </c>
      <c r="E327" s="40" t="s">
        <v>5</v>
      </c>
    </row>
    <row r="328" spans="1:5" ht="12.75">
      <c r="A328" t="s">
        <v>58</v>
      </c>
      <c r="E328" s="39" t="s">
        <v>1823</v>
      </c>
    </row>
    <row r="329" spans="1:16" ht="25.5">
      <c r="A329" t="s">
        <v>50</v>
      </c>
      <c s="34" t="s">
        <v>1322</v>
      </c>
      <c s="34" t="s">
        <v>1824</v>
      </c>
      <c s="35" t="s">
        <v>5</v>
      </c>
      <c s="6" t="s">
        <v>1825</v>
      </c>
      <c s="36" t="s">
        <v>102</v>
      </c>
      <c s="37">
        <v>117.812</v>
      </c>
      <c s="36">
        <v>0</v>
      </c>
      <c s="36">
        <f>ROUND(G329*H329,6)</f>
      </c>
      <c r="L329" s="38">
        <v>0</v>
      </c>
      <c s="32">
        <f>ROUND(ROUND(L329,2)*ROUND(G329,3),2)</f>
      </c>
      <c s="36" t="s">
        <v>103</v>
      </c>
      <c>
        <f>(M329*21)/100</f>
      </c>
      <c t="s">
        <v>28</v>
      </c>
    </row>
    <row r="330" spans="1:5" ht="25.5">
      <c r="A330" s="35" t="s">
        <v>56</v>
      </c>
      <c r="E330" s="39" t="s">
        <v>1825</v>
      </c>
    </row>
    <row r="331" spans="1:5" ht="12.75">
      <c r="A331" s="35" t="s">
        <v>57</v>
      </c>
      <c r="E331" s="40" t="s">
        <v>5</v>
      </c>
    </row>
    <row r="332" spans="1:5" ht="25.5">
      <c r="A332" t="s">
        <v>58</v>
      </c>
      <c r="E332" s="39" t="s">
        <v>1826</v>
      </c>
    </row>
    <row r="333" spans="1:13" ht="12.75">
      <c r="A333" t="s">
        <v>47</v>
      </c>
      <c r="C333" s="31" t="s">
        <v>1827</v>
      </c>
      <c r="E333" s="33" t="s">
        <v>1813</v>
      </c>
      <c r="J333" s="32">
        <f>0</f>
      </c>
      <c s="32">
        <f>0</f>
      </c>
      <c s="32">
        <f>0+L334+L338+L342+L346+L350+L354+L358</f>
      </c>
      <c s="32">
        <f>0+M334+M338+M342+M346+M350+M354+M358</f>
      </c>
    </row>
    <row r="334" spans="1:16" ht="25.5">
      <c r="A334" t="s">
        <v>50</v>
      </c>
      <c s="34" t="s">
        <v>1206</v>
      </c>
      <c s="34" t="s">
        <v>1814</v>
      </c>
      <c s="35" t="s">
        <v>5</v>
      </c>
      <c s="6" t="s">
        <v>1815</v>
      </c>
      <c s="36" t="s">
        <v>102</v>
      </c>
      <c s="37">
        <v>66.66</v>
      </c>
      <c s="36">
        <v>4.6E-05</v>
      </c>
      <c s="36">
        <f>ROUND(G334*H334,6)</f>
      </c>
      <c r="L334" s="38">
        <v>0</v>
      </c>
      <c s="32">
        <f>ROUND(ROUND(L334,2)*ROUND(G334,3),2)</f>
      </c>
      <c s="36" t="s">
        <v>55</v>
      </c>
      <c>
        <f>(M334*21)/100</f>
      </c>
      <c t="s">
        <v>28</v>
      </c>
    </row>
    <row r="335" spans="1:5" ht="38.25">
      <c r="A335" s="35" t="s">
        <v>56</v>
      </c>
      <c r="E335" s="39" t="s">
        <v>1816</v>
      </c>
    </row>
    <row r="336" spans="1:5" ht="12.75">
      <c r="A336" s="35" t="s">
        <v>57</v>
      </c>
      <c r="E336" s="40" t="s">
        <v>5</v>
      </c>
    </row>
    <row r="337" spans="1:5" ht="12.75">
      <c r="A337" t="s">
        <v>58</v>
      </c>
      <c r="E337" s="39" t="s">
        <v>5</v>
      </c>
    </row>
    <row r="338" spans="1:16" ht="25.5">
      <c r="A338" t="s">
        <v>50</v>
      </c>
      <c s="34" t="s">
        <v>1208</v>
      </c>
      <c s="34" t="s">
        <v>1817</v>
      </c>
      <c s="35" t="s">
        <v>5</v>
      </c>
      <c s="6" t="s">
        <v>1818</v>
      </c>
      <c s="36" t="s">
        <v>102</v>
      </c>
      <c s="37">
        <v>66.66</v>
      </c>
      <c s="36">
        <v>1.7E-05</v>
      </c>
      <c s="36">
        <f>ROUND(G338*H338,6)</f>
      </c>
      <c r="L338" s="38">
        <v>0</v>
      </c>
      <c s="32">
        <f>ROUND(ROUND(L338,2)*ROUND(G338,3),2)</f>
      </c>
      <c s="36" t="s">
        <v>55</v>
      </c>
      <c>
        <f>(M338*21)/100</f>
      </c>
      <c t="s">
        <v>28</v>
      </c>
    </row>
    <row r="339" spans="1:5" ht="25.5">
      <c r="A339" s="35" t="s">
        <v>56</v>
      </c>
      <c r="E339" s="39" t="s">
        <v>1818</v>
      </c>
    </row>
    <row r="340" spans="1:5" ht="12.75">
      <c r="A340" s="35" t="s">
        <v>57</v>
      </c>
      <c r="E340" s="40" t="s">
        <v>5</v>
      </c>
    </row>
    <row r="341" spans="1:5" ht="12.75">
      <c r="A341" t="s">
        <v>58</v>
      </c>
      <c r="E341" s="39" t="s">
        <v>5</v>
      </c>
    </row>
    <row r="342" spans="1:16" ht="25.5">
      <c r="A342" t="s">
        <v>50</v>
      </c>
      <c s="34" t="s">
        <v>1211</v>
      </c>
      <c s="34" t="s">
        <v>1819</v>
      </c>
      <c s="35" t="s">
        <v>5</v>
      </c>
      <c s="6" t="s">
        <v>1820</v>
      </c>
      <c s="36" t="s">
        <v>102</v>
      </c>
      <c s="37">
        <v>116.043</v>
      </c>
      <c s="36">
        <v>4.8E-05</v>
      </c>
      <c s="36">
        <f>ROUND(G342*H342,6)</f>
      </c>
      <c r="L342" s="38">
        <v>0</v>
      </c>
      <c s="32">
        <f>ROUND(ROUND(L342,2)*ROUND(G342,3),2)</f>
      </c>
      <c s="36" t="s">
        <v>55</v>
      </c>
      <c>
        <f>(M342*21)/100</f>
      </c>
      <c t="s">
        <v>28</v>
      </c>
    </row>
    <row r="343" spans="1:5" ht="25.5">
      <c r="A343" s="35" t="s">
        <v>56</v>
      </c>
      <c r="E343" s="39" t="s">
        <v>1820</v>
      </c>
    </row>
    <row r="344" spans="1:5" ht="12.75">
      <c r="A344" s="35" t="s">
        <v>57</v>
      </c>
      <c r="E344" s="40" t="s">
        <v>5</v>
      </c>
    </row>
    <row r="345" spans="1:5" ht="12.75">
      <c r="A345" t="s">
        <v>58</v>
      </c>
      <c r="E345" s="39" t="s">
        <v>5</v>
      </c>
    </row>
    <row r="346" spans="1:16" ht="25.5">
      <c r="A346" t="s">
        <v>50</v>
      </c>
      <c s="34" t="s">
        <v>1214</v>
      </c>
      <c s="34" t="s">
        <v>1821</v>
      </c>
      <c s="35" t="s">
        <v>5</v>
      </c>
      <c s="6" t="s">
        <v>1822</v>
      </c>
      <c s="36" t="s">
        <v>102</v>
      </c>
      <c s="37">
        <v>116.043</v>
      </c>
      <c s="36">
        <v>1.8E-05</v>
      </c>
      <c s="36">
        <f>ROUND(G346*H346,6)</f>
      </c>
      <c r="L346" s="38">
        <v>0</v>
      </c>
      <c s="32">
        <f>ROUND(ROUND(L346,2)*ROUND(G346,3),2)</f>
      </c>
      <c s="36" t="s">
        <v>55</v>
      </c>
      <c>
        <f>(M346*21)/100</f>
      </c>
      <c t="s">
        <v>28</v>
      </c>
    </row>
    <row r="347" spans="1:5" ht="25.5">
      <c r="A347" s="35" t="s">
        <v>56</v>
      </c>
      <c r="E347" s="39" t="s">
        <v>1822</v>
      </c>
    </row>
    <row r="348" spans="1:5" ht="12.75">
      <c r="A348" s="35" t="s">
        <v>57</v>
      </c>
      <c r="E348" s="40" t="s">
        <v>5</v>
      </c>
    </row>
    <row r="349" spans="1:5" ht="12.75">
      <c r="A349" t="s">
        <v>58</v>
      </c>
      <c r="E349" s="39" t="s">
        <v>5</v>
      </c>
    </row>
    <row r="350" spans="1:16" ht="25.5">
      <c r="A350" t="s">
        <v>50</v>
      </c>
      <c s="34" t="s">
        <v>1218</v>
      </c>
      <c s="34" t="s">
        <v>912</v>
      </c>
      <c s="35" t="s">
        <v>5</v>
      </c>
      <c s="6" t="s">
        <v>913</v>
      </c>
      <c s="36" t="s">
        <v>102</v>
      </c>
      <c s="37">
        <v>40.92</v>
      </c>
      <c s="36">
        <v>0.017639</v>
      </c>
      <c s="36">
        <f>ROUND(G350*H350,6)</f>
      </c>
      <c r="L350" s="38">
        <v>0</v>
      </c>
      <c s="32">
        <f>ROUND(ROUND(L350,2)*ROUND(G350,3),2)</f>
      </c>
      <c s="36" t="s">
        <v>103</v>
      </c>
      <c>
        <f>(M350*21)/100</f>
      </c>
      <c t="s">
        <v>28</v>
      </c>
    </row>
    <row r="351" spans="1:5" ht="25.5">
      <c r="A351" s="35" t="s">
        <v>56</v>
      </c>
      <c r="E351" s="39" t="s">
        <v>913</v>
      </c>
    </row>
    <row r="352" spans="1:5" ht="12.75">
      <c r="A352" s="35" t="s">
        <v>57</v>
      </c>
      <c r="E352" s="40" t="s">
        <v>5</v>
      </c>
    </row>
    <row r="353" spans="1:5" ht="12.75">
      <c r="A353" t="s">
        <v>58</v>
      </c>
      <c r="E353" s="39" t="s">
        <v>1823</v>
      </c>
    </row>
    <row r="354" spans="1:16" ht="25.5">
      <c r="A354" t="s">
        <v>50</v>
      </c>
      <c s="34" t="s">
        <v>1222</v>
      </c>
      <c s="34" t="s">
        <v>917</v>
      </c>
      <c s="35" t="s">
        <v>5</v>
      </c>
      <c s="6" t="s">
        <v>918</v>
      </c>
      <c s="36" t="s">
        <v>102</v>
      </c>
      <c s="37">
        <v>40.92</v>
      </c>
      <c s="36">
        <v>0.00022</v>
      </c>
      <c s="36">
        <f>ROUND(G354*H354,6)</f>
      </c>
      <c r="L354" s="38">
        <v>0</v>
      </c>
      <c s="32">
        <f>ROUND(ROUND(L354,2)*ROUND(G354,3),2)</f>
      </c>
      <c s="36" t="s">
        <v>103</v>
      </c>
      <c>
        <f>(M354*21)/100</f>
      </c>
      <c t="s">
        <v>28</v>
      </c>
    </row>
    <row r="355" spans="1:5" ht="25.5">
      <c r="A355" s="35" t="s">
        <v>56</v>
      </c>
      <c r="E355" s="39" t="s">
        <v>918</v>
      </c>
    </row>
    <row r="356" spans="1:5" ht="12.75">
      <c r="A356" s="35" t="s">
        <v>57</v>
      </c>
      <c r="E356" s="40" t="s">
        <v>5</v>
      </c>
    </row>
    <row r="357" spans="1:5" ht="12.75">
      <c r="A357" t="s">
        <v>58</v>
      </c>
      <c r="E357" s="39" t="s">
        <v>1823</v>
      </c>
    </row>
    <row r="358" spans="1:16" ht="25.5">
      <c r="A358" t="s">
        <v>50</v>
      </c>
      <c s="34" t="s">
        <v>1224</v>
      </c>
      <c s="34" t="s">
        <v>1824</v>
      </c>
      <c s="35" t="s">
        <v>5</v>
      </c>
      <c s="6" t="s">
        <v>1825</v>
      </c>
      <c s="36" t="s">
        <v>102</v>
      </c>
      <c s="37">
        <v>26.436</v>
      </c>
      <c s="36">
        <v>0</v>
      </c>
      <c s="36">
        <f>ROUND(G358*H358,6)</f>
      </c>
      <c r="L358" s="38">
        <v>0</v>
      </c>
      <c s="32">
        <f>ROUND(ROUND(L358,2)*ROUND(G358,3),2)</f>
      </c>
      <c s="36" t="s">
        <v>103</v>
      </c>
      <c>
        <f>(M358*21)/100</f>
      </c>
      <c t="s">
        <v>28</v>
      </c>
    </row>
    <row r="359" spans="1:5" ht="25.5">
      <c r="A359" s="35" t="s">
        <v>56</v>
      </c>
      <c r="E359" s="39" t="s">
        <v>1825</v>
      </c>
    </row>
    <row r="360" spans="1:5" ht="12.75">
      <c r="A360" s="35" t="s">
        <v>57</v>
      </c>
      <c r="E360" s="40" t="s">
        <v>5</v>
      </c>
    </row>
    <row r="361" spans="1:5" ht="25.5">
      <c r="A361" t="s">
        <v>58</v>
      </c>
      <c r="E361" s="39" t="s">
        <v>1826</v>
      </c>
    </row>
    <row r="362" spans="1:13" ht="12.75">
      <c r="A362" t="s">
        <v>47</v>
      </c>
      <c r="C362" s="31" t="s">
        <v>1828</v>
      </c>
      <c r="E362" s="33" t="s">
        <v>1813</v>
      </c>
      <c r="J362" s="32">
        <f>0</f>
      </c>
      <c s="32">
        <f>0</f>
      </c>
      <c s="32">
        <f>0+L363+L367+L371+L375+L379+L383+L387</f>
      </c>
      <c s="32">
        <f>0+M363+M367+M371+M375+M379+M383+M387</f>
      </c>
    </row>
    <row r="363" spans="1:16" ht="25.5">
      <c r="A363" t="s">
        <v>50</v>
      </c>
      <c s="34" t="s">
        <v>1000</v>
      </c>
      <c s="34" t="s">
        <v>1814</v>
      </c>
      <c s="35" t="s">
        <v>5</v>
      </c>
      <c s="6" t="s">
        <v>1815</v>
      </c>
      <c s="36" t="s">
        <v>102</v>
      </c>
      <c s="37">
        <v>190.92</v>
      </c>
      <c s="36">
        <v>4.6E-05</v>
      </c>
      <c s="36">
        <f>ROUND(G363*H363,6)</f>
      </c>
      <c r="L363" s="38">
        <v>0</v>
      </c>
      <c s="32">
        <f>ROUND(ROUND(L363,2)*ROUND(G363,3),2)</f>
      </c>
      <c s="36" t="s">
        <v>55</v>
      </c>
      <c>
        <f>(M363*21)/100</f>
      </c>
      <c t="s">
        <v>28</v>
      </c>
    </row>
    <row r="364" spans="1:5" ht="38.25">
      <c r="A364" s="35" t="s">
        <v>56</v>
      </c>
      <c r="E364" s="39" t="s">
        <v>1816</v>
      </c>
    </row>
    <row r="365" spans="1:5" ht="12.75">
      <c r="A365" s="35" t="s">
        <v>57</v>
      </c>
      <c r="E365" s="40" t="s">
        <v>5</v>
      </c>
    </row>
    <row r="366" spans="1:5" ht="12.75">
      <c r="A366" t="s">
        <v>58</v>
      </c>
      <c r="E366" s="39" t="s">
        <v>5</v>
      </c>
    </row>
    <row r="367" spans="1:16" ht="25.5">
      <c r="A367" t="s">
        <v>50</v>
      </c>
      <c s="34" t="s">
        <v>1005</v>
      </c>
      <c s="34" t="s">
        <v>1817</v>
      </c>
      <c s="35" t="s">
        <v>5</v>
      </c>
      <c s="6" t="s">
        <v>1818</v>
      </c>
      <c s="36" t="s">
        <v>102</v>
      </c>
      <c s="37">
        <v>190.92</v>
      </c>
      <c s="36">
        <v>1.7E-05</v>
      </c>
      <c s="36">
        <f>ROUND(G367*H367,6)</f>
      </c>
      <c r="L367" s="38">
        <v>0</v>
      </c>
      <c s="32">
        <f>ROUND(ROUND(L367,2)*ROUND(G367,3),2)</f>
      </c>
      <c s="36" t="s">
        <v>55</v>
      </c>
      <c>
        <f>(M367*21)/100</f>
      </c>
      <c t="s">
        <v>28</v>
      </c>
    </row>
    <row r="368" spans="1:5" ht="25.5">
      <c r="A368" s="35" t="s">
        <v>56</v>
      </c>
      <c r="E368" s="39" t="s">
        <v>1818</v>
      </c>
    </row>
    <row r="369" spans="1:5" ht="12.75">
      <c r="A369" s="35" t="s">
        <v>57</v>
      </c>
      <c r="E369" s="40" t="s">
        <v>5</v>
      </c>
    </row>
    <row r="370" spans="1:5" ht="12.75">
      <c r="A370" t="s">
        <v>58</v>
      </c>
      <c r="E370" s="39" t="s">
        <v>5</v>
      </c>
    </row>
    <row r="371" spans="1:16" ht="25.5">
      <c r="A371" t="s">
        <v>50</v>
      </c>
      <c s="34" t="s">
        <v>1009</v>
      </c>
      <c s="34" t="s">
        <v>1819</v>
      </c>
      <c s="35" t="s">
        <v>5</v>
      </c>
      <c s="6" t="s">
        <v>1820</v>
      </c>
      <c s="36" t="s">
        <v>102</v>
      </c>
      <c s="37">
        <v>194.6</v>
      </c>
      <c s="36">
        <v>4.8E-05</v>
      </c>
      <c s="36">
        <f>ROUND(G371*H371,6)</f>
      </c>
      <c r="L371" s="38">
        <v>0</v>
      </c>
      <c s="32">
        <f>ROUND(ROUND(L371,2)*ROUND(G371,3),2)</f>
      </c>
      <c s="36" t="s">
        <v>55</v>
      </c>
      <c>
        <f>(M371*21)/100</f>
      </c>
      <c t="s">
        <v>28</v>
      </c>
    </row>
    <row r="372" spans="1:5" ht="25.5">
      <c r="A372" s="35" t="s">
        <v>56</v>
      </c>
      <c r="E372" s="39" t="s">
        <v>1820</v>
      </c>
    </row>
    <row r="373" spans="1:5" ht="12.75">
      <c r="A373" s="35" t="s">
        <v>57</v>
      </c>
      <c r="E373" s="40" t="s">
        <v>5</v>
      </c>
    </row>
    <row r="374" spans="1:5" ht="12.75">
      <c r="A374" t="s">
        <v>58</v>
      </c>
      <c r="E374" s="39" t="s">
        <v>5</v>
      </c>
    </row>
    <row r="375" spans="1:16" ht="25.5">
      <c r="A375" t="s">
        <v>50</v>
      </c>
      <c s="34" t="s">
        <v>1013</v>
      </c>
      <c s="34" t="s">
        <v>1821</v>
      </c>
      <c s="35" t="s">
        <v>5</v>
      </c>
      <c s="6" t="s">
        <v>1822</v>
      </c>
      <c s="36" t="s">
        <v>102</v>
      </c>
      <c s="37">
        <v>194.6</v>
      </c>
      <c s="36">
        <v>1.8E-05</v>
      </c>
      <c s="36">
        <f>ROUND(G375*H375,6)</f>
      </c>
      <c r="L375" s="38">
        <v>0</v>
      </c>
      <c s="32">
        <f>ROUND(ROUND(L375,2)*ROUND(G375,3),2)</f>
      </c>
      <c s="36" t="s">
        <v>55</v>
      </c>
      <c>
        <f>(M375*21)/100</f>
      </c>
      <c t="s">
        <v>28</v>
      </c>
    </row>
    <row r="376" spans="1:5" ht="25.5">
      <c r="A376" s="35" t="s">
        <v>56</v>
      </c>
      <c r="E376" s="39" t="s">
        <v>1822</v>
      </c>
    </row>
    <row r="377" spans="1:5" ht="12.75">
      <c r="A377" s="35" t="s">
        <v>57</v>
      </c>
      <c r="E377" s="40" t="s">
        <v>5</v>
      </c>
    </row>
    <row r="378" spans="1:5" ht="12.75">
      <c r="A378" t="s">
        <v>58</v>
      </c>
      <c r="E378" s="39" t="s">
        <v>5</v>
      </c>
    </row>
    <row r="379" spans="1:16" ht="25.5">
      <c r="A379" t="s">
        <v>50</v>
      </c>
      <c s="34" t="s">
        <v>1017</v>
      </c>
      <c s="34" t="s">
        <v>912</v>
      </c>
      <c s="35" t="s">
        <v>5</v>
      </c>
      <c s="6" t="s">
        <v>913</v>
      </c>
      <c s="36" t="s">
        <v>102</v>
      </c>
      <c s="37">
        <v>357.45</v>
      </c>
      <c s="36">
        <v>0.017639</v>
      </c>
      <c s="36">
        <f>ROUND(G379*H379,6)</f>
      </c>
      <c r="L379" s="38">
        <v>0</v>
      </c>
      <c s="32">
        <f>ROUND(ROUND(L379,2)*ROUND(G379,3),2)</f>
      </c>
      <c s="36" t="s">
        <v>103</v>
      </c>
      <c>
        <f>(M379*21)/100</f>
      </c>
      <c t="s">
        <v>28</v>
      </c>
    </row>
    <row r="380" spans="1:5" ht="25.5">
      <c r="A380" s="35" t="s">
        <v>56</v>
      </c>
      <c r="E380" s="39" t="s">
        <v>913</v>
      </c>
    </row>
    <row r="381" spans="1:5" ht="12.75">
      <c r="A381" s="35" t="s">
        <v>57</v>
      </c>
      <c r="E381" s="40" t="s">
        <v>5</v>
      </c>
    </row>
    <row r="382" spans="1:5" ht="12.75">
      <c r="A382" t="s">
        <v>58</v>
      </c>
      <c r="E382" s="39" t="s">
        <v>1823</v>
      </c>
    </row>
    <row r="383" spans="1:16" ht="25.5">
      <c r="A383" t="s">
        <v>50</v>
      </c>
      <c s="34" t="s">
        <v>1021</v>
      </c>
      <c s="34" t="s">
        <v>917</v>
      </c>
      <c s="35" t="s">
        <v>5</v>
      </c>
      <c s="6" t="s">
        <v>918</v>
      </c>
      <c s="36" t="s">
        <v>102</v>
      </c>
      <c s="37">
        <v>357.45</v>
      </c>
      <c s="36">
        <v>0.00022</v>
      </c>
      <c s="36">
        <f>ROUND(G383*H383,6)</f>
      </c>
      <c r="L383" s="38">
        <v>0</v>
      </c>
      <c s="32">
        <f>ROUND(ROUND(L383,2)*ROUND(G383,3),2)</f>
      </c>
      <c s="36" t="s">
        <v>103</v>
      </c>
      <c>
        <f>(M383*21)/100</f>
      </c>
      <c t="s">
        <v>28</v>
      </c>
    </row>
    <row r="384" spans="1:5" ht="25.5">
      <c r="A384" s="35" t="s">
        <v>56</v>
      </c>
      <c r="E384" s="39" t="s">
        <v>918</v>
      </c>
    </row>
    <row r="385" spans="1:5" ht="12.75">
      <c r="A385" s="35" t="s">
        <v>57</v>
      </c>
      <c r="E385" s="40" t="s">
        <v>5</v>
      </c>
    </row>
    <row r="386" spans="1:5" ht="12.75">
      <c r="A386" t="s">
        <v>58</v>
      </c>
      <c r="E386" s="39" t="s">
        <v>1823</v>
      </c>
    </row>
    <row r="387" spans="1:16" ht="25.5">
      <c r="A387" t="s">
        <v>50</v>
      </c>
      <c s="34" t="s">
        <v>1025</v>
      </c>
      <c s="34" t="s">
        <v>1824</v>
      </c>
      <c s="35" t="s">
        <v>5</v>
      </c>
      <c s="6" t="s">
        <v>1825</v>
      </c>
      <c s="36" t="s">
        <v>102</v>
      </c>
      <c s="37">
        <v>312.37</v>
      </c>
      <c s="36">
        <v>0</v>
      </c>
      <c s="36">
        <f>ROUND(G387*H387,6)</f>
      </c>
      <c r="L387" s="38">
        <v>0</v>
      </c>
      <c s="32">
        <f>ROUND(ROUND(L387,2)*ROUND(G387,3),2)</f>
      </c>
      <c s="36" t="s">
        <v>103</v>
      </c>
      <c>
        <f>(M387*21)/100</f>
      </c>
      <c t="s">
        <v>28</v>
      </c>
    </row>
    <row r="388" spans="1:5" ht="25.5">
      <c r="A388" s="35" t="s">
        <v>56</v>
      </c>
      <c r="E388" s="39" t="s">
        <v>1825</v>
      </c>
    </row>
    <row r="389" spans="1:5" ht="12.75">
      <c r="A389" s="35" t="s">
        <v>57</v>
      </c>
      <c r="E389" s="40" t="s">
        <v>5</v>
      </c>
    </row>
    <row r="390" spans="1:5" ht="25.5">
      <c r="A390" t="s">
        <v>58</v>
      </c>
      <c r="E390" s="39" t="s">
        <v>1826</v>
      </c>
    </row>
    <row r="391" spans="1:13" ht="12.75">
      <c r="A391" t="s">
        <v>47</v>
      </c>
      <c r="C391" s="31" t="s">
        <v>1829</v>
      </c>
      <c r="E391" s="33" t="s">
        <v>1813</v>
      </c>
      <c r="J391" s="32">
        <f>0</f>
      </c>
      <c s="32">
        <f>0</f>
      </c>
      <c s="32">
        <f>0+L392+L396+L400+L404+L408+L412+L416</f>
      </c>
      <c s="32">
        <f>0+M392+M396+M400+M404+M408+M412+M416</f>
      </c>
    </row>
    <row r="392" spans="1:16" ht="25.5">
      <c r="A392" t="s">
        <v>50</v>
      </c>
      <c s="34" t="s">
        <v>845</v>
      </c>
      <c s="34" t="s">
        <v>1814</v>
      </c>
      <c s="35" t="s">
        <v>5</v>
      </c>
      <c s="6" t="s">
        <v>1815</v>
      </c>
      <c s="36" t="s">
        <v>102</v>
      </c>
      <c s="37">
        <v>586.41</v>
      </c>
      <c s="36">
        <v>4.6E-05</v>
      </c>
      <c s="36">
        <f>ROUND(G392*H392,6)</f>
      </c>
      <c r="L392" s="38">
        <v>0</v>
      </c>
      <c s="32">
        <f>ROUND(ROUND(L392,2)*ROUND(G392,3),2)</f>
      </c>
      <c s="36" t="s">
        <v>55</v>
      </c>
      <c>
        <f>(M392*21)/100</f>
      </c>
      <c t="s">
        <v>28</v>
      </c>
    </row>
    <row r="393" spans="1:5" ht="38.25">
      <c r="A393" s="35" t="s">
        <v>56</v>
      </c>
      <c r="E393" s="39" t="s">
        <v>1816</v>
      </c>
    </row>
    <row r="394" spans="1:5" ht="12.75">
      <c r="A394" s="35" t="s">
        <v>57</v>
      </c>
      <c r="E394" s="40" t="s">
        <v>5</v>
      </c>
    </row>
    <row r="395" spans="1:5" ht="12.75">
      <c r="A395" t="s">
        <v>58</v>
      </c>
      <c r="E395" s="39" t="s">
        <v>5</v>
      </c>
    </row>
    <row r="396" spans="1:16" ht="25.5">
      <c r="A396" t="s">
        <v>50</v>
      </c>
      <c s="34" t="s">
        <v>850</v>
      </c>
      <c s="34" t="s">
        <v>1817</v>
      </c>
      <c s="35" t="s">
        <v>5</v>
      </c>
      <c s="6" t="s">
        <v>1818</v>
      </c>
      <c s="36" t="s">
        <v>102</v>
      </c>
      <c s="37">
        <v>586.41</v>
      </c>
      <c s="36">
        <v>1.7E-05</v>
      </c>
      <c s="36">
        <f>ROUND(G396*H396,6)</f>
      </c>
      <c r="L396" s="38">
        <v>0</v>
      </c>
      <c s="32">
        <f>ROUND(ROUND(L396,2)*ROUND(G396,3),2)</f>
      </c>
      <c s="36" t="s">
        <v>55</v>
      </c>
      <c>
        <f>(M396*21)/100</f>
      </c>
      <c t="s">
        <v>28</v>
      </c>
    </row>
    <row r="397" spans="1:5" ht="25.5">
      <c r="A397" s="35" t="s">
        <v>56</v>
      </c>
      <c r="E397" s="39" t="s">
        <v>1818</v>
      </c>
    </row>
    <row r="398" spans="1:5" ht="12.75">
      <c r="A398" s="35" t="s">
        <v>57</v>
      </c>
      <c r="E398" s="40" t="s">
        <v>5</v>
      </c>
    </row>
    <row r="399" spans="1:5" ht="12.75">
      <c r="A399" t="s">
        <v>58</v>
      </c>
      <c r="E399" s="39" t="s">
        <v>5</v>
      </c>
    </row>
    <row r="400" spans="1:16" ht="25.5">
      <c r="A400" t="s">
        <v>50</v>
      </c>
      <c s="34" t="s">
        <v>855</v>
      </c>
      <c s="34" t="s">
        <v>1819</v>
      </c>
      <c s="35" t="s">
        <v>5</v>
      </c>
      <c s="6" t="s">
        <v>1820</v>
      </c>
      <c s="36" t="s">
        <v>102</v>
      </c>
      <c s="37">
        <v>390.757</v>
      </c>
      <c s="36">
        <v>4.8E-05</v>
      </c>
      <c s="36">
        <f>ROUND(G400*H400,6)</f>
      </c>
      <c r="L400" s="38">
        <v>0</v>
      </c>
      <c s="32">
        <f>ROUND(ROUND(L400,2)*ROUND(G400,3),2)</f>
      </c>
      <c s="36" t="s">
        <v>55</v>
      </c>
      <c>
        <f>(M400*21)/100</f>
      </c>
      <c t="s">
        <v>28</v>
      </c>
    </row>
    <row r="401" spans="1:5" ht="25.5">
      <c r="A401" s="35" t="s">
        <v>56</v>
      </c>
      <c r="E401" s="39" t="s">
        <v>1820</v>
      </c>
    </row>
    <row r="402" spans="1:5" ht="12.75">
      <c r="A402" s="35" t="s">
        <v>57</v>
      </c>
      <c r="E402" s="40" t="s">
        <v>5</v>
      </c>
    </row>
    <row r="403" spans="1:5" ht="12.75">
      <c r="A403" t="s">
        <v>58</v>
      </c>
      <c r="E403" s="39" t="s">
        <v>5</v>
      </c>
    </row>
    <row r="404" spans="1:16" ht="25.5">
      <c r="A404" t="s">
        <v>50</v>
      </c>
      <c s="34" t="s">
        <v>858</v>
      </c>
      <c s="34" t="s">
        <v>1821</v>
      </c>
      <c s="35" t="s">
        <v>5</v>
      </c>
      <c s="6" t="s">
        <v>1822</v>
      </c>
      <c s="36" t="s">
        <v>102</v>
      </c>
      <c s="37">
        <v>390.757</v>
      </c>
      <c s="36">
        <v>1.8E-05</v>
      </c>
      <c s="36">
        <f>ROUND(G404*H404,6)</f>
      </c>
      <c r="L404" s="38">
        <v>0</v>
      </c>
      <c s="32">
        <f>ROUND(ROUND(L404,2)*ROUND(G404,3),2)</f>
      </c>
      <c s="36" t="s">
        <v>55</v>
      </c>
      <c>
        <f>(M404*21)/100</f>
      </c>
      <c t="s">
        <v>28</v>
      </c>
    </row>
    <row r="405" spans="1:5" ht="25.5">
      <c r="A405" s="35" t="s">
        <v>56</v>
      </c>
      <c r="E405" s="39" t="s">
        <v>1822</v>
      </c>
    </row>
    <row r="406" spans="1:5" ht="12.75">
      <c r="A406" s="35" t="s">
        <v>57</v>
      </c>
      <c r="E406" s="40" t="s">
        <v>5</v>
      </c>
    </row>
    <row r="407" spans="1:5" ht="12.75">
      <c r="A407" t="s">
        <v>58</v>
      </c>
      <c r="E407" s="39" t="s">
        <v>5</v>
      </c>
    </row>
    <row r="408" spans="1:16" ht="25.5">
      <c r="A408" t="s">
        <v>50</v>
      </c>
      <c s="34" t="s">
        <v>863</v>
      </c>
      <c s="34" t="s">
        <v>912</v>
      </c>
      <c s="35" t="s">
        <v>5</v>
      </c>
      <c s="6" t="s">
        <v>913</v>
      </c>
      <c s="36" t="s">
        <v>102</v>
      </c>
      <c s="37">
        <v>372.4</v>
      </c>
      <c s="36">
        <v>0.017639</v>
      </c>
      <c s="36">
        <f>ROUND(G408*H408,6)</f>
      </c>
      <c r="L408" s="38">
        <v>0</v>
      </c>
      <c s="32">
        <f>ROUND(ROUND(L408,2)*ROUND(G408,3),2)</f>
      </c>
      <c s="36" t="s">
        <v>103</v>
      </c>
      <c>
        <f>(M408*21)/100</f>
      </c>
      <c t="s">
        <v>28</v>
      </c>
    </row>
    <row r="409" spans="1:5" ht="25.5">
      <c r="A409" s="35" t="s">
        <v>56</v>
      </c>
      <c r="E409" s="39" t="s">
        <v>913</v>
      </c>
    </row>
    <row r="410" spans="1:5" ht="12.75">
      <c r="A410" s="35" t="s">
        <v>57</v>
      </c>
      <c r="E410" s="40" t="s">
        <v>5</v>
      </c>
    </row>
    <row r="411" spans="1:5" ht="12.75">
      <c r="A411" t="s">
        <v>58</v>
      </c>
      <c r="E411" s="39" t="s">
        <v>1823</v>
      </c>
    </row>
    <row r="412" spans="1:16" ht="25.5">
      <c r="A412" t="s">
        <v>50</v>
      </c>
      <c s="34" t="s">
        <v>866</v>
      </c>
      <c s="34" t="s">
        <v>917</v>
      </c>
      <c s="35" t="s">
        <v>5</v>
      </c>
      <c s="6" t="s">
        <v>918</v>
      </c>
      <c s="36" t="s">
        <v>102</v>
      </c>
      <c s="37">
        <v>372.4</v>
      </c>
      <c s="36">
        <v>0.00022</v>
      </c>
      <c s="36">
        <f>ROUND(G412*H412,6)</f>
      </c>
      <c r="L412" s="38">
        <v>0</v>
      </c>
      <c s="32">
        <f>ROUND(ROUND(L412,2)*ROUND(G412,3),2)</f>
      </c>
      <c s="36" t="s">
        <v>103</v>
      </c>
      <c>
        <f>(M412*21)/100</f>
      </c>
      <c t="s">
        <v>28</v>
      </c>
    </row>
    <row r="413" spans="1:5" ht="25.5">
      <c r="A413" s="35" t="s">
        <v>56</v>
      </c>
      <c r="E413" s="39" t="s">
        <v>918</v>
      </c>
    </row>
    <row r="414" spans="1:5" ht="12.75">
      <c r="A414" s="35" t="s">
        <v>57</v>
      </c>
      <c r="E414" s="40" t="s">
        <v>5</v>
      </c>
    </row>
    <row r="415" spans="1:5" ht="12.75">
      <c r="A415" t="s">
        <v>58</v>
      </c>
      <c r="E415" s="39" t="s">
        <v>1823</v>
      </c>
    </row>
    <row r="416" spans="1:16" ht="25.5">
      <c r="A416" t="s">
        <v>50</v>
      </c>
      <c s="34" t="s">
        <v>870</v>
      </c>
      <c s="34" t="s">
        <v>1824</v>
      </c>
      <c s="35" t="s">
        <v>5</v>
      </c>
      <c s="6" t="s">
        <v>1825</v>
      </c>
      <c s="36" t="s">
        <v>102</v>
      </c>
      <c s="37">
        <v>211.797</v>
      </c>
      <c s="36">
        <v>0</v>
      </c>
      <c s="36">
        <f>ROUND(G416*H416,6)</f>
      </c>
      <c r="L416" s="38">
        <v>0</v>
      </c>
      <c s="32">
        <f>ROUND(ROUND(L416,2)*ROUND(G416,3),2)</f>
      </c>
      <c s="36" t="s">
        <v>103</v>
      </c>
      <c>
        <f>(M416*21)/100</f>
      </c>
      <c t="s">
        <v>28</v>
      </c>
    </row>
    <row r="417" spans="1:5" ht="25.5">
      <c r="A417" s="35" t="s">
        <v>56</v>
      </c>
      <c r="E417" s="39" t="s">
        <v>1825</v>
      </c>
    </row>
    <row r="418" spans="1:5" ht="12.75">
      <c r="A418" s="35" t="s">
        <v>57</v>
      </c>
      <c r="E418" s="40" t="s">
        <v>5</v>
      </c>
    </row>
    <row r="419" spans="1:5" ht="25.5">
      <c r="A419" t="s">
        <v>58</v>
      </c>
      <c r="E419" s="39" t="s">
        <v>1826</v>
      </c>
    </row>
    <row r="420" spans="1:13" ht="12.75">
      <c r="A420" t="s">
        <v>47</v>
      </c>
      <c r="C420" s="31" t="s">
        <v>1830</v>
      </c>
      <c r="E420" s="33" t="s">
        <v>1813</v>
      </c>
      <c r="J420" s="32">
        <f>0</f>
      </c>
      <c s="32">
        <f>0</f>
      </c>
      <c s="32">
        <f>0+L421+L425+L429+L433+L437+L441+L445</f>
      </c>
      <c s="32">
        <f>0+M421+M425+M429+M433+M437+M441+M445</f>
      </c>
    </row>
    <row r="421" spans="1:16" ht="25.5">
      <c r="A421" t="s">
        <v>50</v>
      </c>
      <c s="34" t="s">
        <v>327</v>
      </c>
      <c s="34" t="s">
        <v>1814</v>
      </c>
      <c s="35" t="s">
        <v>5</v>
      </c>
      <c s="6" t="s">
        <v>1815</v>
      </c>
      <c s="36" t="s">
        <v>102</v>
      </c>
      <c s="37">
        <v>623.99</v>
      </c>
      <c s="36">
        <v>4.6E-05</v>
      </c>
      <c s="36">
        <f>ROUND(G421*H421,6)</f>
      </c>
      <c r="L421" s="38">
        <v>0</v>
      </c>
      <c s="32">
        <f>ROUND(ROUND(L421,2)*ROUND(G421,3),2)</f>
      </c>
      <c s="36" t="s">
        <v>55</v>
      </c>
      <c>
        <f>(M421*21)/100</f>
      </c>
      <c t="s">
        <v>28</v>
      </c>
    </row>
    <row r="422" spans="1:5" ht="38.25">
      <c r="A422" s="35" t="s">
        <v>56</v>
      </c>
      <c r="E422" s="39" t="s">
        <v>1816</v>
      </c>
    </row>
    <row r="423" spans="1:5" ht="12.75">
      <c r="A423" s="35" t="s">
        <v>57</v>
      </c>
      <c r="E423" s="40" t="s">
        <v>5</v>
      </c>
    </row>
    <row r="424" spans="1:5" ht="12.75">
      <c r="A424" t="s">
        <v>58</v>
      </c>
      <c r="E424" s="39" t="s">
        <v>5</v>
      </c>
    </row>
    <row r="425" spans="1:16" ht="25.5">
      <c r="A425" t="s">
        <v>50</v>
      </c>
      <c s="34" t="s">
        <v>332</v>
      </c>
      <c s="34" t="s">
        <v>1817</v>
      </c>
      <c s="35" t="s">
        <v>5</v>
      </c>
      <c s="6" t="s">
        <v>1818</v>
      </c>
      <c s="36" t="s">
        <v>102</v>
      </c>
      <c s="37">
        <v>623.99</v>
      </c>
      <c s="36">
        <v>1.7E-05</v>
      </c>
      <c s="36">
        <f>ROUND(G425*H425,6)</f>
      </c>
      <c r="L425" s="38">
        <v>0</v>
      </c>
      <c s="32">
        <f>ROUND(ROUND(L425,2)*ROUND(G425,3),2)</f>
      </c>
      <c s="36" t="s">
        <v>55</v>
      </c>
      <c>
        <f>(M425*21)/100</f>
      </c>
      <c t="s">
        <v>28</v>
      </c>
    </row>
    <row r="426" spans="1:5" ht="25.5">
      <c r="A426" s="35" t="s">
        <v>56</v>
      </c>
      <c r="E426" s="39" t="s">
        <v>1818</v>
      </c>
    </row>
    <row r="427" spans="1:5" ht="12.75">
      <c r="A427" s="35" t="s">
        <v>57</v>
      </c>
      <c r="E427" s="40" t="s">
        <v>5</v>
      </c>
    </row>
    <row r="428" spans="1:5" ht="12.75">
      <c r="A428" t="s">
        <v>58</v>
      </c>
      <c r="E428" s="39" t="s">
        <v>5</v>
      </c>
    </row>
    <row r="429" spans="1:16" ht="25.5">
      <c r="A429" t="s">
        <v>50</v>
      </c>
      <c s="34" t="s">
        <v>336</v>
      </c>
      <c s="34" t="s">
        <v>1819</v>
      </c>
      <c s="35" t="s">
        <v>5</v>
      </c>
      <c s="6" t="s">
        <v>1820</v>
      </c>
      <c s="36" t="s">
        <v>102</v>
      </c>
      <c s="37">
        <v>586.09</v>
      </c>
      <c s="36">
        <v>4.8E-05</v>
      </c>
      <c s="36">
        <f>ROUND(G429*H429,6)</f>
      </c>
      <c r="L429" s="38">
        <v>0</v>
      </c>
      <c s="32">
        <f>ROUND(ROUND(L429,2)*ROUND(G429,3),2)</f>
      </c>
      <c s="36" t="s">
        <v>55</v>
      </c>
      <c>
        <f>(M429*21)/100</f>
      </c>
      <c t="s">
        <v>28</v>
      </c>
    </row>
    <row r="430" spans="1:5" ht="25.5">
      <c r="A430" s="35" t="s">
        <v>56</v>
      </c>
      <c r="E430" s="39" t="s">
        <v>1820</v>
      </c>
    </row>
    <row r="431" spans="1:5" ht="12.75">
      <c r="A431" s="35" t="s">
        <v>57</v>
      </c>
      <c r="E431" s="40" t="s">
        <v>5</v>
      </c>
    </row>
    <row r="432" spans="1:5" ht="12.75">
      <c r="A432" t="s">
        <v>58</v>
      </c>
      <c r="E432" s="39" t="s">
        <v>5</v>
      </c>
    </row>
    <row r="433" spans="1:16" ht="25.5">
      <c r="A433" t="s">
        <v>50</v>
      </c>
      <c s="34" t="s">
        <v>340</v>
      </c>
      <c s="34" t="s">
        <v>1821</v>
      </c>
      <c s="35" t="s">
        <v>5</v>
      </c>
      <c s="6" t="s">
        <v>1822</v>
      </c>
      <c s="36" t="s">
        <v>102</v>
      </c>
      <c s="37">
        <v>586.09</v>
      </c>
      <c s="36">
        <v>1.8E-05</v>
      </c>
      <c s="36">
        <f>ROUND(G433*H433,6)</f>
      </c>
      <c r="L433" s="38">
        <v>0</v>
      </c>
      <c s="32">
        <f>ROUND(ROUND(L433,2)*ROUND(G433,3),2)</f>
      </c>
      <c s="36" t="s">
        <v>55</v>
      </c>
      <c>
        <f>(M433*21)/100</f>
      </c>
      <c t="s">
        <v>28</v>
      </c>
    </row>
    <row r="434" spans="1:5" ht="25.5">
      <c r="A434" s="35" t="s">
        <v>56</v>
      </c>
      <c r="E434" s="39" t="s">
        <v>1822</v>
      </c>
    </row>
    <row r="435" spans="1:5" ht="12.75">
      <c r="A435" s="35" t="s">
        <v>57</v>
      </c>
      <c r="E435" s="40" t="s">
        <v>5</v>
      </c>
    </row>
    <row r="436" spans="1:5" ht="12.75">
      <c r="A436" t="s">
        <v>58</v>
      </c>
      <c r="E436" s="39" t="s">
        <v>5</v>
      </c>
    </row>
    <row r="437" spans="1:16" ht="25.5">
      <c r="A437" t="s">
        <v>50</v>
      </c>
      <c s="34" t="s">
        <v>344</v>
      </c>
      <c s="34" t="s">
        <v>912</v>
      </c>
      <c s="35" t="s">
        <v>5</v>
      </c>
      <c s="6" t="s">
        <v>913</v>
      </c>
      <c s="36" t="s">
        <v>102</v>
      </c>
      <c s="37">
        <v>399.5</v>
      </c>
      <c s="36">
        <v>0.017639</v>
      </c>
      <c s="36">
        <f>ROUND(G437*H437,6)</f>
      </c>
      <c r="L437" s="38">
        <v>0</v>
      </c>
      <c s="32">
        <f>ROUND(ROUND(L437,2)*ROUND(G437,3),2)</f>
      </c>
      <c s="36" t="s">
        <v>103</v>
      </c>
      <c>
        <f>(M437*21)/100</f>
      </c>
      <c t="s">
        <v>28</v>
      </c>
    </row>
    <row r="438" spans="1:5" ht="25.5">
      <c r="A438" s="35" t="s">
        <v>56</v>
      </c>
      <c r="E438" s="39" t="s">
        <v>913</v>
      </c>
    </row>
    <row r="439" spans="1:5" ht="12.75">
      <c r="A439" s="35" t="s">
        <v>57</v>
      </c>
      <c r="E439" s="40" t="s">
        <v>5</v>
      </c>
    </row>
    <row r="440" spans="1:5" ht="12.75">
      <c r="A440" t="s">
        <v>58</v>
      </c>
      <c r="E440" s="39" t="s">
        <v>1823</v>
      </c>
    </row>
    <row r="441" spans="1:16" ht="25.5">
      <c r="A441" t="s">
        <v>50</v>
      </c>
      <c s="34" t="s">
        <v>349</v>
      </c>
      <c s="34" t="s">
        <v>917</v>
      </c>
      <c s="35" t="s">
        <v>5</v>
      </c>
      <c s="6" t="s">
        <v>918</v>
      </c>
      <c s="36" t="s">
        <v>102</v>
      </c>
      <c s="37">
        <v>399.5</v>
      </c>
      <c s="36">
        <v>0.00022</v>
      </c>
      <c s="36">
        <f>ROUND(G441*H441,6)</f>
      </c>
      <c r="L441" s="38">
        <v>0</v>
      </c>
      <c s="32">
        <f>ROUND(ROUND(L441,2)*ROUND(G441,3),2)</f>
      </c>
      <c s="36" t="s">
        <v>103</v>
      </c>
      <c>
        <f>(M441*21)/100</f>
      </c>
      <c t="s">
        <v>28</v>
      </c>
    </row>
    <row r="442" spans="1:5" ht="25.5">
      <c r="A442" s="35" t="s">
        <v>56</v>
      </c>
      <c r="E442" s="39" t="s">
        <v>918</v>
      </c>
    </row>
    <row r="443" spans="1:5" ht="12.75">
      <c r="A443" s="35" t="s">
        <v>57</v>
      </c>
      <c r="E443" s="40" t="s">
        <v>5</v>
      </c>
    </row>
    <row r="444" spans="1:5" ht="12.75">
      <c r="A444" t="s">
        <v>58</v>
      </c>
      <c r="E444" s="39" t="s">
        <v>1823</v>
      </c>
    </row>
    <row r="445" spans="1:16" ht="25.5">
      <c r="A445" t="s">
        <v>50</v>
      </c>
      <c s="34" t="s">
        <v>353</v>
      </c>
      <c s="34" t="s">
        <v>1824</v>
      </c>
      <c s="35" t="s">
        <v>5</v>
      </c>
      <c s="6" t="s">
        <v>1825</v>
      </c>
      <c s="36" t="s">
        <v>102</v>
      </c>
      <c s="37">
        <v>174.24</v>
      </c>
      <c s="36">
        <v>0</v>
      </c>
      <c s="36">
        <f>ROUND(G445*H445,6)</f>
      </c>
      <c r="L445" s="38">
        <v>0</v>
      </c>
      <c s="32">
        <f>ROUND(ROUND(L445,2)*ROUND(G445,3),2)</f>
      </c>
      <c s="36" t="s">
        <v>103</v>
      </c>
      <c>
        <f>(M445*21)/100</f>
      </c>
      <c t="s">
        <v>28</v>
      </c>
    </row>
    <row r="446" spans="1:5" ht="25.5">
      <c r="A446" s="35" t="s">
        <v>56</v>
      </c>
      <c r="E446" s="39" t="s">
        <v>1825</v>
      </c>
    </row>
    <row r="447" spans="1:5" ht="12.75">
      <c r="A447" s="35" t="s">
        <v>57</v>
      </c>
      <c r="E447" s="40" t="s">
        <v>5</v>
      </c>
    </row>
    <row r="448" spans="1:5" ht="25.5">
      <c r="A448" t="s">
        <v>58</v>
      </c>
      <c r="E448" s="39" t="s">
        <v>1826</v>
      </c>
    </row>
    <row r="449" spans="1:13" ht="12.75">
      <c r="A449" t="s">
        <v>47</v>
      </c>
      <c r="C449" s="31" t="s">
        <v>209</v>
      </c>
      <c r="E449" s="33" t="s">
        <v>210</v>
      </c>
      <c r="J449" s="32">
        <f>0</f>
      </c>
      <c s="32">
        <f>0</f>
      </c>
      <c s="32">
        <f>0+L450+L454</f>
      </c>
      <c s="32">
        <f>0+M450+M454</f>
      </c>
    </row>
    <row r="450" spans="1:16" ht="12.75">
      <c r="A450" t="s">
        <v>50</v>
      </c>
      <c s="34" t="s">
        <v>263</v>
      </c>
      <c s="34" t="s">
        <v>1831</v>
      </c>
      <c s="35" t="s">
        <v>5</v>
      </c>
      <c s="6" t="s">
        <v>1832</v>
      </c>
      <c s="36" t="s">
        <v>102</v>
      </c>
      <c s="37">
        <v>146.79</v>
      </c>
      <c s="36">
        <v>0</v>
      </c>
      <c s="36">
        <f>ROUND(G450*H450,6)</f>
      </c>
      <c r="L450" s="38">
        <v>0</v>
      </c>
      <c s="32">
        <f>ROUND(ROUND(L450,2)*ROUND(G450,3),2)</f>
      </c>
      <c s="36" t="s">
        <v>55</v>
      </c>
      <c>
        <f>(M450*21)/100</f>
      </c>
      <c t="s">
        <v>28</v>
      </c>
    </row>
    <row r="451" spans="1:5" ht="12.75">
      <c r="A451" s="35" t="s">
        <v>56</v>
      </c>
      <c r="E451" s="39" t="s">
        <v>1832</v>
      </c>
    </row>
    <row r="452" spans="1:5" ht="12.75">
      <c r="A452" s="35" t="s">
        <v>57</v>
      </c>
      <c r="E452" s="40" t="s">
        <v>5</v>
      </c>
    </row>
    <row r="453" spans="1:5" ht="12.75">
      <c r="A453" t="s">
        <v>58</v>
      </c>
      <c r="E453" s="39" t="s">
        <v>5</v>
      </c>
    </row>
    <row r="454" spans="1:16" ht="12.75">
      <c r="A454" t="s">
        <v>50</v>
      </c>
      <c s="34" t="s">
        <v>267</v>
      </c>
      <c s="34" t="s">
        <v>1833</v>
      </c>
      <c s="35" t="s">
        <v>5</v>
      </c>
      <c s="6" t="s">
        <v>1834</v>
      </c>
      <c s="36" t="s">
        <v>232</v>
      </c>
      <c s="37">
        <v>3</v>
      </c>
      <c s="36">
        <v>0</v>
      </c>
      <c s="36">
        <f>ROUND(G454*H454,6)</f>
      </c>
      <c r="L454" s="38">
        <v>0</v>
      </c>
      <c s="32">
        <f>ROUND(ROUND(L454,2)*ROUND(G454,3),2)</f>
      </c>
      <c s="36" t="s">
        <v>55</v>
      </c>
      <c>
        <f>(M454*21)/100</f>
      </c>
      <c t="s">
        <v>28</v>
      </c>
    </row>
    <row r="455" spans="1:5" ht="12.75">
      <c r="A455" s="35" t="s">
        <v>56</v>
      </c>
      <c r="E455" s="39" t="s">
        <v>1834</v>
      </c>
    </row>
    <row r="456" spans="1:5" ht="12.75">
      <c r="A456" s="35" t="s">
        <v>57</v>
      </c>
      <c r="E456" s="40" t="s">
        <v>5</v>
      </c>
    </row>
    <row r="457" spans="1:5" ht="12.75">
      <c r="A457" t="s">
        <v>58</v>
      </c>
      <c r="E457" s="39" t="s">
        <v>5</v>
      </c>
    </row>
    <row r="458" spans="1:13" ht="12.75">
      <c r="A458" t="s">
        <v>47</v>
      </c>
      <c r="C458" s="31" t="s">
        <v>1835</v>
      </c>
      <c r="E458" s="33" t="s">
        <v>210</v>
      </c>
      <c r="J458" s="32">
        <f>0</f>
      </c>
      <c s="32">
        <f>0</f>
      </c>
      <c s="32">
        <f>0+L459+L463+L467</f>
      </c>
      <c s="32">
        <f>0+M459+M463+M467</f>
      </c>
    </row>
    <row r="459" spans="1:16" ht="12.75">
      <c r="A459" t="s">
        <v>50</v>
      </c>
      <c s="34" t="s">
        <v>1739</v>
      </c>
      <c s="34" t="s">
        <v>1831</v>
      </c>
      <c s="35" t="s">
        <v>5</v>
      </c>
      <c s="6" t="s">
        <v>1832</v>
      </c>
      <c s="36" t="s">
        <v>102</v>
      </c>
      <c s="37">
        <v>99.7</v>
      </c>
      <c s="36">
        <v>0</v>
      </c>
      <c s="36">
        <f>ROUND(G459*H459,6)</f>
      </c>
      <c r="L459" s="38">
        <v>0</v>
      </c>
      <c s="32">
        <f>ROUND(ROUND(L459,2)*ROUND(G459,3),2)</f>
      </c>
      <c s="36" t="s">
        <v>55</v>
      </c>
      <c>
        <f>(M459*21)/100</f>
      </c>
      <c t="s">
        <v>28</v>
      </c>
    </row>
    <row r="460" spans="1:5" ht="12.75">
      <c r="A460" s="35" t="s">
        <v>56</v>
      </c>
      <c r="E460" s="39" t="s">
        <v>1832</v>
      </c>
    </row>
    <row r="461" spans="1:5" ht="12.75">
      <c r="A461" s="35" t="s">
        <v>57</v>
      </c>
      <c r="E461" s="40" t="s">
        <v>5</v>
      </c>
    </row>
    <row r="462" spans="1:5" ht="12.75">
      <c r="A462" t="s">
        <v>58</v>
      </c>
      <c r="E462" s="39" t="s">
        <v>5</v>
      </c>
    </row>
    <row r="463" spans="1:16" ht="12.75">
      <c r="A463" t="s">
        <v>50</v>
      </c>
      <c s="34" t="s">
        <v>1743</v>
      </c>
      <c s="34" t="s">
        <v>1836</v>
      </c>
      <c s="35" t="s">
        <v>5</v>
      </c>
      <c s="6" t="s">
        <v>1837</v>
      </c>
      <c s="36" t="s">
        <v>232</v>
      </c>
      <c s="37">
        <v>4</v>
      </c>
      <c s="36">
        <v>0</v>
      </c>
      <c s="36">
        <f>ROUND(G463*H463,6)</f>
      </c>
      <c r="L463" s="38">
        <v>0</v>
      </c>
      <c s="32">
        <f>ROUND(ROUND(L463,2)*ROUND(G463,3),2)</f>
      </c>
      <c s="36" t="s">
        <v>55</v>
      </c>
      <c>
        <f>(M463*21)/100</f>
      </c>
      <c t="s">
        <v>28</v>
      </c>
    </row>
    <row r="464" spans="1:5" ht="12.75">
      <c r="A464" s="35" t="s">
        <v>56</v>
      </c>
      <c r="E464" s="39" t="s">
        <v>1837</v>
      </c>
    </row>
    <row r="465" spans="1:5" ht="12.75">
      <c r="A465" s="35" t="s">
        <v>57</v>
      </c>
      <c r="E465" s="40" t="s">
        <v>5</v>
      </c>
    </row>
    <row r="466" spans="1:5" ht="12.75">
      <c r="A466" t="s">
        <v>58</v>
      </c>
      <c r="E466" s="39" t="s">
        <v>5</v>
      </c>
    </row>
    <row r="467" spans="1:16" ht="12.75">
      <c r="A467" t="s">
        <v>50</v>
      </c>
      <c s="34" t="s">
        <v>1748</v>
      </c>
      <c s="34" t="s">
        <v>1838</v>
      </c>
      <c s="35" t="s">
        <v>5</v>
      </c>
      <c s="6" t="s">
        <v>1839</v>
      </c>
      <c s="36" t="s">
        <v>232</v>
      </c>
      <c s="37">
        <v>4</v>
      </c>
      <c s="36">
        <v>0</v>
      </c>
      <c s="36">
        <f>ROUND(G467*H467,6)</f>
      </c>
      <c r="L467" s="38">
        <v>0</v>
      </c>
      <c s="32">
        <f>ROUND(ROUND(L467,2)*ROUND(G467,3),2)</f>
      </c>
      <c s="36" t="s">
        <v>55</v>
      </c>
      <c>
        <f>(M467*21)/100</f>
      </c>
      <c t="s">
        <v>28</v>
      </c>
    </row>
    <row r="468" spans="1:5" ht="12.75">
      <c r="A468" s="35" t="s">
        <v>56</v>
      </c>
      <c r="E468" s="39" t="s">
        <v>1839</v>
      </c>
    </row>
    <row r="469" spans="1:5" ht="12.75">
      <c r="A469" s="35" t="s">
        <v>57</v>
      </c>
      <c r="E469" s="40" t="s">
        <v>5</v>
      </c>
    </row>
    <row r="470" spans="1:5" ht="12.75">
      <c r="A470" t="s">
        <v>58</v>
      </c>
      <c r="E470" s="39" t="s">
        <v>5</v>
      </c>
    </row>
    <row r="471" spans="1:13" ht="12.75">
      <c r="A471" t="s">
        <v>47</v>
      </c>
      <c r="C471" s="31" t="s">
        <v>233</v>
      </c>
      <c r="E471" s="33" t="s">
        <v>234</v>
      </c>
      <c r="J471" s="32">
        <f>0</f>
      </c>
      <c s="32">
        <f>0</f>
      </c>
      <c s="32">
        <f>0+L472</f>
      </c>
      <c s="32">
        <f>0+M472</f>
      </c>
    </row>
    <row r="472" spans="1:16" ht="12.75">
      <c r="A472" t="s">
        <v>50</v>
      </c>
      <c s="34" t="s">
        <v>1162</v>
      </c>
      <c s="34" t="s">
        <v>1840</v>
      </c>
      <c s="35" t="s">
        <v>5</v>
      </c>
      <c s="6" t="s">
        <v>1841</v>
      </c>
      <c s="36" t="s">
        <v>232</v>
      </c>
      <c s="37">
        <v>3</v>
      </c>
      <c s="36">
        <v>0</v>
      </c>
      <c s="36">
        <f>ROUND(G472*H472,6)</f>
      </c>
      <c r="L472" s="38">
        <v>0</v>
      </c>
      <c s="32">
        <f>ROUND(ROUND(L472,2)*ROUND(G472,3),2)</f>
      </c>
      <c s="36" t="s">
        <v>55</v>
      </c>
      <c>
        <f>(M472*21)/100</f>
      </c>
      <c t="s">
        <v>28</v>
      </c>
    </row>
    <row r="473" spans="1:5" ht="12.75">
      <c r="A473" s="35" t="s">
        <v>56</v>
      </c>
      <c r="E473" s="39" t="s">
        <v>1841</v>
      </c>
    </row>
    <row r="474" spans="1:5" ht="12.75">
      <c r="A474" s="35" t="s">
        <v>57</v>
      </c>
      <c r="E474" s="40" t="s">
        <v>5</v>
      </c>
    </row>
    <row r="475" spans="1:5" ht="12.75">
      <c r="A475" t="s">
        <v>58</v>
      </c>
      <c r="E475" s="39" t="s">
        <v>5</v>
      </c>
    </row>
    <row r="476" spans="1:13" ht="12.75">
      <c r="A476" t="s">
        <v>47</v>
      </c>
      <c r="C476" s="31" t="s">
        <v>1842</v>
      </c>
      <c r="E476" s="33" t="s">
        <v>234</v>
      </c>
      <c r="J476" s="32">
        <f>0</f>
      </c>
      <c s="32">
        <f>0</f>
      </c>
      <c s="32">
        <f>0+L477+L481</f>
      </c>
      <c s="32">
        <f>0+M477+M481</f>
      </c>
    </row>
    <row r="477" spans="1:16" ht="12.75">
      <c r="A477" t="s">
        <v>50</v>
      </c>
      <c s="34" t="s">
        <v>1729</v>
      </c>
      <c s="34" t="s">
        <v>1843</v>
      </c>
      <c s="35" t="s">
        <v>5</v>
      </c>
      <c s="6" t="s">
        <v>1844</v>
      </c>
      <c s="36" t="s">
        <v>232</v>
      </c>
      <c s="37">
        <v>2</v>
      </c>
      <c s="36">
        <v>0</v>
      </c>
      <c s="36">
        <f>ROUND(G477*H477,6)</f>
      </c>
      <c r="L477" s="38">
        <v>0</v>
      </c>
      <c s="32">
        <f>ROUND(ROUND(L477,2)*ROUND(G477,3),2)</f>
      </c>
      <c s="36" t="s">
        <v>55</v>
      </c>
      <c>
        <f>(M477*21)/100</f>
      </c>
      <c t="s">
        <v>28</v>
      </c>
    </row>
    <row r="478" spans="1:5" ht="12.75">
      <c r="A478" s="35" t="s">
        <v>56</v>
      </c>
      <c r="E478" s="39" t="s">
        <v>1844</v>
      </c>
    </row>
    <row r="479" spans="1:5" ht="12.75">
      <c r="A479" s="35" t="s">
        <v>57</v>
      </c>
      <c r="E479" s="40" t="s">
        <v>5</v>
      </c>
    </row>
    <row r="480" spans="1:5" ht="12.75">
      <c r="A480" t="s">
        <v>58</v>
      </c>
      <c r="E480" s="39" t="s">
        <v>5</v>
      </c>
    </row>
    <row r="481" spans="1:16" ht="12.75">
      <c r="A481" t="s">
        <v>50</v>
      </c>
      <c s="34" t="s">
        <v>1734</v>
      </c>
      <c s="34" t="s">
        <v>1845</v>
      </c>
      <c s="35" t="s">
        <v>5</v>
      </c>
      <c s="6" t="s">
        <v>1846</v>
      </c>
      <c s="36" t="s">
        <v>232</v>
      </c>
      <c s="37">
        <v>4</v>
      </c>
      <c s="36">
        <v>0</v>
      </c>
      <c s="36">
        <f>ROUND(G481*H481,6)</f>
      </c>
      <c r="L481" s="38">
        <v>0</v>
      </c>
      <c s="32">
        <f>ROUND(ROUND(L481,2)*ROUND(G481,3),2)</f>
      </c>
      <c s="36" t="s">
        <v>55</v>
      </c>
      <c>
        <f>(M481*21)/100</f>
      </c>
      <c t="s">
        <v>28</v>
      </c>
    </row>
    <row r="482" spans="1:5" ht="12.75">
      <c r="A482" s="35" t="s">
        <v>56</v>
      </c>
      <c r="E482" s="39" t="s">
        <v>1846</v>
      </c>
    </row>
    <row r="483" spans="1:5" ht="12.75">
      <c r="A483" s="35" t="s">
        <v>57</v>
      </c>
      <c r="E483" s="40" t="s">
        <v>5</v>
      </c>
    </row>
    <row r="484" spans="1:5" ht="12.75">
      <c r="A484" t="s">
        <v>58</v>
      </c>
      <c r="E484" s="39" t="s">
        <v>5</v>
      </c>
    </row>
    <row r="485" spans="1:13" ht="12.75">
      <c r="A485" t="s">
        <v>47</v>
      </c>
      <c r="C485" s="31" t="s">
        <v>1847</v>
      </c>
      <c r="E485" s="33" t="s">
        <v>234</v>
      </c>
      <c r="J485" s="32">
        <f>0</f>
      </c>
      <c s="32">
        <f>0</f>
      </c>
      <c s="32">
        <f>0+L486+L490</f>
      </c>
      <c s="32">
        <f>0+M486+M490</f>
      </c>
    </row>
    <row r="486" spans="1:16" ht="12.75">
      <c r="A486" t="s">
        <v>50</v>
      </c>
      <c s="34" t="s">
        <v>255</v>
      </c>
      <c s="34" t="s">
        <v>1848</v>
      </c>
      <c s="35" t="s">
        <v>5</v>
      </c>
      <c s="6" t="s">
        <v>1844</v>
      </c>
      <c s="36" t="s">
        <v>232</v>
      </c>
      <c s="37">
        <v>6</v>
      </c>
      <c s="36">
        <v>0</v>
      </c>
      <c s="36">
        <f>ROUND(G486*H486,6)</f>
      </c>
      <c r="L486" s="38">
        <v>0</v>
      </c>
      <c s="32">
        <f>ROUND(ROUND(L486,2)*ROUND(G486,3),2)</f>
      </c>
      <c s="36" t="s">
        <v>55</v>
      </c>
      <c>
        <f>(M486*21)/100</f>
      </c>
      <c t="s">
        <v>28</v>
      </c>
    </row>
    <row r="487" spans="1:5" ht="12.75">
      <c r="A487" s="35" t="s">
        <v>56</v>
      </c>
      <c r="E487" s="39" t="s">
        <v>1844</v>
      </c>
    </row>
    <row r="488" spans="1:5" ht="12.75">
      <c r="A488" s="35" t="s">
        <v>57</v>
      </c>
      <c r="E488" s="40" t="s">
        <v>5</v>
      </c>
    </row>
    <row r="489" spans="1:5" ht="12.75">
      <c r="A489" t="s">
        <v>58</v>
      </c>
      <c r="E489" s="39" t="s">
        <v>5</v>
      </c>
    </row>
    <row r="490" spans="1:16" ht="12.75">
      <c r="A490" t="s">
        <v>50</v>
      </c>
      <c s="34" t="s">
        <v>259</v>
      </c>
      <c s="34" t="s">
        <v>1845</v>
      </c>
      <c s="35" t="s">
        <v>5</v>
      </c>
      <c s="6" t="s">
        <v>1846</v>
      </c>
      <c s="36" t="s">
        <v>232</v>
      </c>
      <c s="37">
        <v>6</v>
      </c>
      <c s="36">
        <v>0</v>
      </c>
      <c s="36">
        <f>ROUND(G490*H490,6)</f>
      </c>
      <c r="L490" s="38">
        <v>0</v>
      </c>
      <c s="32">
        <f>ROUND(ROUND(L490,2)*ROUND(G490,3),2)</f>
      </c>
      <c s="36" t="s">
        <v>55</v>
      </c>
      <c>
        <f>(M490*21)/100</f>
      </c>
      <c t="s">
        <v>28</v>
      </c>
    </row>
    <row r="491" spans="1:5" ht="12.75">
      <c r="A491" s="35" t="s">
        <v>56</v>
      </c>
      <c r="E491" s="39" t="s">
        <v>1846</v>
      </c>
    </row>
    <row r="492" spans="1:5" ht="12.75">
      <c r="A492" s="35" t="s">
        <v>57</v>
      </c>
      <c r="E492" s="40" t="s">
        <v>5</v>
      </c>
    </row>
    <row r="493" spans="1:5" ht="12.75">
      <c r="A493" t="s">
        <v>58</v>
      </c>
      <c r="E493" s="39" t="s">
        <v>5</v>
      </c>
    </row>
    <row r="494" spans="1:13" ht="12.75">
      <c r="A494" t="s">
        <v>47</v>
      </c>
      <c r="C494" s="31" t="s">
        <v>294</v>
      </c>
      <c r="E494" s="33" t="s">
        <v>295</v>
      </c>
      <c r="J494" s="32">
        <f>0</f>
      </c>
      <c s="32">
        <f>0</f>
      </c>
      <c s="32">
        <f>0+L495+L499+L503+L507+L511+L515+L519+L523+L527+L531+L535+L539+L543+L547+L551+L555</f>
      </c>
      <c s="32">
        <f>0+M495+M499+M503+M507+M511+M515+M519+M523+M527+M531+M535+M539+M543+M547+M551+M555</f>
      </c>
    </row>
    <row r="495" spans="1:16" ht="25.5">
      <c r="A495" t="s">
        <v>50</v>
      </c>
      <c s="34" t="s">
        <v>388</v>
      </c>
      <c s="34" t="s">
        <v>1849</v>
      </c>
      <c s="35" t="s">
        <v>5</v>
      </c>
      <c s="6" t="s">
        <v>1850</v>
      </c>
      <c s="36" t="s">
        <v>232</v>
      </c>
      <c s="37">
        <v>2</v>
      </c>
      <c s="36">
        <v>0</v>
      </c>
      <c s="36">
        <f>ROUND(G495*H495,6)</f>
      </c>
      <c r="L495" s="38">
        <v>0</v>
      </c>
      <c s="32">
        <f>ROUND(ROUND(L495,2)*ROUND(G495,3),2)</f>
      </c>
      <c s="36" t="s">
        <v>55</v>
      </c>
      <c>
        <f>(M495*21)/100</f>
      </c>
      <c t="s">
        <v>28</v>
      </c>
    </row>
    <row r="496" spans="1:5" ht="25.5">
      <c r="A496" s="35" t="s">
        <v>56</v>
      </c>
      <c r="E496" s="39" t="s">
        <v>1850</v>
      </c>
    </row>
    <row r="497" spans="1:5" ht="12.75">
      <c r="A497" s="35" t="s">
        <v>57</v>
      </c>
      <c r="E497" s="40" t="s">
        <v>5</v>
      </c>
    </row>
    <row r="498" spans="1:5" ht="12.75">
      <c r="A498" t="s">
        <v>58</v>
      </c>
      <c r="E498" s="39" t="s">
        <v>5</v>
      </c>
    </row>
    <row r="499" spans="1:16" ht="25.5">
      <c r="A499" t="s">
        <v>50</v>
      </c>
      <c s="34" t="s">
        <v>393</v>
      </c>
      <c s="34" t="s">
        <v>1851</v>
      </c>
      <c s="35" t="s">
        <v>5</v>
      </c>
      <c s="6" t="s">
        <v>1852</v>
      </c>
      <c s="36" t="s">
        <v>232</v>
      </c>
      <c s="37">
        <v>2</v>
      </c>
      <c s="36">
        <v>0</v>
      </c>
      <c s="36">
        <f>ROUND(G499*H499,6)</f>
      </c>
      <c r="L499" s="38">
        <v>0</v>
      </c>
      <c s="32">
        <f>ROUND(ROUND(L499,2)*ROUND(G499,3),2)</f>
      </c>
      <c s="36" t="s">
        <v>55</v>
      </c>
      <c>
        <f>(M499*21)/100</f>
      </c>
      <c t="s">
        <v>28</v>
      </c>
    </row>
    <row r="500" spans="1:5" ht="25.5">
      <c r="A500" s="35" t="s">
        <v>56</v>
      </c>
      <c r="E500" s="39" t="s">
        <v>1852</v>
      </c>
    </row>
    <row r="501" spans="1:5" ht="12.75">
      <c r="A501" s="35" t="s">
        <v>57</v>
      </c>
      <c r="E501" s="40" t="s">
        <v>5</v>
      </c>
    </row>
    <row r="502" spans="1:5" ht="12.75">
      <c r="A502" t="s">
        <v>58</v>
      </c>
      <c r="E502" s="39" t="s">
        <v>5</v>
      </c>
    </row>
    <row r="503" spans="1:16" ht="25.5">
      <c r="A503" t="s">
        <v>50</v>
      </c>
      <c s="34" t="s">
        <v>397</v>
      </c>
      <c s="34" t="s">
        <v>1853</v>
      </c>
      <c s="35" t="s">
        <v>5</v>
      </c>
      <c s="6" t="s">
        <v>1854</v>
      </c>
      <c s="36" t="s">
        <v>232</v>
      </c>
      <c s="37">
        <v>2</v>
      </c>
      <c s="36">
        <v>0</v>
      </c>
      <c s="36">
        <f>ROUND(G503*H503,6)</f>
      </c>
      <c r="L503" s="38">
        <v>0</v>
      </c>
      <c s="32">
        <f>ROUND(ROUND(L503,2)*ROUND(G503,3),2)</f>
      </c>
      <c s="36" t="s">
        <v>55</v>
      </c>
      <c>
        <f>(M503*21)/100</f>
      </c>
      <c t="s">
        <v>28</v>
      </c>
    </row>
    <row r="504" spans="1:5" ht="25.5">
      <c r="A504" s="35" t="s">
        <v>56</v>
      </c>
      <c r="E504" s="39" t="s">
        <v>1854</v>
      </c>
    </row>
    <row r="505" spans="1:5" ht="12.75">
      <c r="A505" s="35" t="s">
        <v>57</v>
      </c>
      <c r="E505" s="40" t="s">
        <v>5</v>
      </c>
    </row>
    <row r="506" spans="1:5" ht="12.75">
      <c r="A506" t="s">
        <v>58</v>
      </c>
      <c r="E506" s="39" t="s">
        <v>5</v>
      </c>
    </row>
    <row r="507" spans="1:16" ht="25.5">
      <c r="A507" t="s">
        <v>50</v>
      </c>
      <c s="34" t="s">
        <v>401</v>
      </c>
      <c s="34" t="s">
        <v>1855</v>
      </c>
      <c s="35" t="s">
        <v>5</v>
      </c>
      <c s="6" t="s">
        <v>1856</v>
      </c>
      <c s="36" t="s">
        <v>232</v>
      </c>
      <c s="37">
        <v>2</v>
      </c>
      <c s="36">
        <v>0</v>
      </c>
      <c s="36">
        <f>ROUND(G507*H507,6)</f>
      </c>
      <c r="L507" s="38">
        <v>0</v>
      </c>
      <c s="32">
        <f>ROUND(ROUND(L507,2)*ROUND(G507,3),2)</f>
      </c>
      <c s="36" t="s">
        <v>55</v>
      </c>
      <c>
        <f>(M507*21)/100</f>
      </c>
      <c t="s">
        <v>28</v>
      </c>
    </row>
    <row r="508" spans="1:5" ht="25.5">
      <c r="A508" s="35" t="s">
        <v>56</v>
      </c>
      <c r="E508" s="39" t="s">
        <v>1856</v>
      </c>
    </row>
    <row r="509" spans="1:5" ht="12.75">
      <c r="A509" s="35" t="s">
        <v>57</v>
      </c>
      <c r="E509" s="40" t="s">
        <v>5</v>
      </c>
    </row>
    <row r="510" spans="1:5" ht="12.75">
      <c r="A510" t="s">
        <v>58</v>
      </c>
      <c r="E510" s="39" t="s">
        <v>5</v>
      </c>
    </row>
    <row r="511" spans="1:16" ht="25.5">
      <c r="A511" t="s">
        <v>50</v>
      </c>
      <c s="34" t="s">
        <v>405</v>
      </c>
      <c s="34" t="s">
        <v>1857</v>
      </c>
      <c s="35" t="s">
        <v>5</v>
      </c>
      <c s="6" t="s">
        <v>1858</v>
      </c>
      <c s="36" t="s">
        <v>232</v>
      </c>
      <c s="37">
        <v>2</v>
      </c>
      <c s="36">
        <v>0</v>
      </c>
      <c s="36">
        <f>ROUND(G511*H511,6)</f>
      </c>
      <c r="L511" s="38">
        <v>0</v>
      </c>
      <c s="32">
        <f>ROUND(ROUND(L511,2)*ROUND(G511,3),2)</f>
      </c>
      <c s="36" t="s">
        <v>55</v>
      </c>
      <c>
        <f>(M511*21)/100</f>
      </c>
      <c t="s">
        <v>28</v>
      </c>
    </row>
    <row r="512" spans="1:5" ht="25.5">
      <c r="A512" s="35" t="s">
        <v>56</v>
      </c>
      <c r="E512" s="39" t="s">
        <v>1858</v>
      </c>
    </row>
    <row r="513" spans="1:5" ht="12.75">
      <c r="A513" s="35" t="s">
        <v>57</v>
      </c>
      <c r="E513" s="40" t="s">
        <v>5</v>
      </c>
    </row>
    <row r="514" spans="1:5" ht="12.75">
      <c r="A514" t="s">
        <v>58</v>
      </c>
      <c r="E514" s="39" t="s">
        <v>5</v>
      </c>
    </row>
    <row r="515" spans="1:16" ht="25.5">
      <c r="A515" t="s">
        <v>50</v>
      </c>
      <c s="34" t="s">
        <v>408</v>
      </c>
      <c s="34" t="s">
        <v>1859</v>
      </c>
      <c s="35" t="s">
        <v>5</v>
      </c>
      <c s="6" t="s">
        <v>1860</v>
      </c>
      <c s="36" t="s">
        <v>232</v>
      </c>
      <c s="37">
        <v>2</v>
      </c>
      <c s="36">
        <v>0</v>
      </c>
      <c s="36">
        <f>ROUND(G515*H515,6)</f>
      </c>
      <c r="L515" s="38">
        <v>0</v>
      </c>
      <c s="32">
        <f>ROUND(ROUND(L515,2)*ROUND(G515,3),2)</f>
      </c>
      <c s="36" t="s">
        <v>55</v>
      </c>
      <c>
        <f>(M515*21)/100</f>
      </c>
      <c t="s">
        <v>28</v>
      </c>
    </row>
    <row r="516" spans="1:5" ht="25.5">
      <c r="A516" s="35" t="s">
        <v>56</v>
      </c>
      <c r="E516" s="39" t="s">
        <v>1860</v>
      </c>
    </row>
    <row r="517" spans="1:5" ht="12.75">
      <c r="A517" s="35" t="s">
        <v>57</v>
      </c>
      <c r="E517" s="40" t="s">
        <v>5</v>
      </c>
    </row>
    <row r="518" spans="1:5" ht="12.75">
      <c r="A518" t="s">
        <v>58</v>
      </c>
      <c r="E518" s="39" t="s">
        <v>5</v>
      </c>
    </row>
    <row r="519" spans="1:16" ht="25.5">
      <c r="A519" t="s">
        <v>50</v>
      </c>
      <c s="34" t="s">
        <v>412</v>
      </c>
      <c s="34" t="s">
        <v>1861</v>
      </c>
      <c s="35" t="s">
        <v>5</v>
      </c>
      <c s="6" t="s">
        <v>1862</v>
      </c>
      <c s="36" t="s">
        <v>232</v>
      </c>
      <c s="37">
        <v>2</v>
      </c>
      <c s="36">
        <v>0</v>
      </c>
      <c s="36">
        <f>ROUND(G519*H519,6)</f>
      </c>
      <c r="L519" s="38">
        <v>0</v>
      </c>
      <c s="32">
        <f>ROUND(ROUND(L519,2)*ROUND(G519,3),2)</f>
      </c>
      <c s="36" t="s">
        <v>55</v>
      </c>
      <c>
        <f>(M519*21)/100</f>
      </c>
      <c t="s">
        <v>28</v>
      </c>
    </row>
    <row r="520" spans="1:5" ht="25.5">
      <c r="A520" s="35" t="s">
        <v>56</v>
      </c>
      <c r="E520" s="39" t="s">
        <v>1862</v>
      </c>
    </row>
    <row r="521" spans="1:5" ht="12.75">
      <c r="A521" s="35" t="s">
        <v>57</v>
      </c>
      <c r="E521" s="40" t="s">
        <v>5</v>
      </c>
    </row>
    <row r="522" spans="1:5" ht="12.75">
      <c r="A522" t="s">
        <v>58</v>
      </c>
      <c r="E522" s="39" t="s">
        <v>5</v>
      </c>
    </row>
    <row r="523" spans="1:16" ht="25.5">
      <c r="A523" t="s">
        <v>50</v>
      </c>
      <c s="34" t="s">
        <v>416</v>
      </c>
      <c s="34" t="s">
        <v>1863</v>
      </c>
      <c s="35" t="s">
        <v>5</v>
      </c>
      <c s="6" t="s">
        <v>1864</v>
      </c>
      <c s="36" t="s">
        <v>232</v>
      </c>
      <c s="37">
        <v>2</v>
      </c>
      <c s="36">
        <v>0</v>
      </c>
      <c s="36">
        <f>ROUND(G523*H523,6)</f>
      </c>
      <c r="L523" s="38">
        <v>0</v>
      </c>
      <c s="32">
        <f>ROUND(ROUND(L523,2)*ROUND(G523,3),2)</f>
      </c>
      <c s="36" t="s">
        <v>55</v>
      </c>
      <c>
        <f>(M523*21)/100</f>
      </c>
      <c t="s">
        <v>28</v>
      </c>
    </row>
    <row r="524" spans="1:5" ht="25.5">
      <c r="A524" s="35" t="s">
        <v>56</v>
      </c>
      <c r="E524" s="39" t="s">
        <v>1864</v>
      </c>
    </row>
    <row r="525" spans="1:5" ht="12.75">
      <c r="A525" s="35" t="s">
        <v>57</v>
      </c>
      <c r="E525" s="40" t="s">
        <v>5</v>
      </c>
    </row>
    <row r="526" spans="1:5" ht="12.75">
      <c r="A526" t="s">
        <v>58</v>
      </c>
      <c r="E526" s="39" t="s">
        <v>5</v>
      </c>
    </row>
    <row r="527" spans="1:16" ht="25.5">
      <c r="A527" t="s">
        <v>50</v>
      </c>
      <c s="34" t="s">
        <v>421</v>
      </c>
      <c s="34" t="s">
        <v>1865</v>
      </c>
      <c s="35" t="s">
        <v>5</v>
      </c>
      <c s="6" t="s">
        <v>1866</v>
      </c>
      <c s="36" t="s">
        <v>232</v>
      </c>
      <c s="37">
        <v>1</v>
      </c>
      <c s="36">
        <v>0</v>
      </c>
      <c s="36">
        <f>ROUND(G527*H527,6)</f>
      </c>
      <c r="L527" s="38">
        <v>0</v>
      </c>
      <c s="32">
        <f>ROUND(ROUND(L527,2)*ROUND(G527,3),2)</f>
      </c>
      <c s="36" t="s">
        <v>55</v>
      </c>
      <c>
        <f>(M527*21)/100</f>
      </c>
      <c t="s">
        <v>28</v>
      </c>
    </row>
    <row r="528" spans="1:5" ht="25.5">
      <c r="A528" s="35" t="s">
        <v>56</v>
      </c>
      <c r="E528" s="39" t="s">
        <v>1866</v>
      </c>
    </row>
    <row r="529" spans="1:5" ht="12.75">
      <c r="A529" s="35" t="s">
        <v>57</v>
      </c>
      <c r="E529" s="40" t="s">
        <v>5</v>
      </c>
    </row>
    <row r="530" spans="1:5" ht="12.75">
      <c r="A530" t="s">
        <v>58</v>
      </c>
      <c r="E530" s="39" t="s">
        <v>5</v>
      </c>
    </row>
    <row r="531" spans="1:16" ht="25.5">
      <c r="A531" t="s">
        <v>50</v>
      </c>
      <c s="34" t="s">
        <v>426</v>
      </c>
      <c s="34" t="s">
        <v>1867</v>
      </c>
      <c s="35" t="s">
        <v>5</v>
      </c>
      <c s="6" t="s">
        <v>1868</v>
      </c>
      <c s="36" t="s">
        <v>232</v>
      </c>
      <c s="37">
        <v>1</v>
      </c>
      <c s="36">
        <v>0</v>
      </c>
      <c s="36">
        <f>ROUND(G531*H531,6)</f>
      </c>
      <c r="L531" s="38">
        <v>0</v>
      </c>
      <c s="32">
        <f>ROUND(ROUND(L531,2)*ROUND(G531,3),2)</f>
      </c>
      <c s="36" t="s">
        <v>55</v>
      </c>
      <c>
        <f>(M531*21)/100</f>
      </c>
      <c t="s">
        <v>28</v>
      </c>
    </row>
    <row r="532" spans="1:5" ht="25.5">
      <c r="A532" s="35" t="s">
        <v>56</v>
      </c>
      <c r="E532" s="39" t="s">
        <v>1868</v>
      </c>
    </row>
    <row r="533" spans="1:5" ht="12.75">
      <c r="A533" s="35" t="s">
        <v>57</v>
      </c>
      <c r="E533" s="40" t="s">
        <v>5</v>
      </c>
    </row>
    <row r="534" spans="1:5" ht="12.75">
      <c r="A534" t="s">
        <v>58</v>
      </c>
      <c r="E534" s="39" t="s">
        <v>5</v>
      </c>
    </row>
    <row r="535" spans="1:16" ht="25.5">
      <c r="A535" t="s">
        <v>50</v>
      </c>
      <c s="34" t="s">
        <v>431</v>
      </c>
      <c s="34" t="s">
        <v>1869</v>
      </c>
      <c s="35" t="s">
        <v>5</v>
      </c>
      <c s="6" t="s">
        <v>1870</v>
      </c>
      <c s="36" t="s">
        <v>232</v>
      </c>
      <c s="37">
        <v>1</v>
      </c>
      <c s="36">
        <v>0</v>
      </c>
      <c s="36">
        <f>ROUND(G535*H535,6)</f>
      </c>
      <c r="L535" s="38">
        <v>0</v>
      </c>
      <c s="32">
        <f>ROUND(ROUND(L535,2)*ROUND(G535,3),2)</f>
      </c>
      <c s="36" t="s">
        <v>55</v>
      </c>
      <c>
        <f>(M535*21)/100</f>
      </c>
      <c t="s">
        <v>28</v>
      </c>
    </row>
    <row r="536" spans="1:5" ht="25.5">
      <c r="A536" s="35" t="s">
        <v>56</v>
      </c>
      <c r="E536" s="39" t="s">
        <v>1870</v>
      </c>
    </row>
    <row r="537" spans="1:5" ht="12.75">
      <c r="A537" s="35" t="s">
        <v>57</v>
      </c>
      <c r="E537" s="40" t="s">
        <v>5</v>
      </c>
    </row>
    <row r="538" spans="1:5" ht="12.75">
      <c r="A538" t="s">
        <v>58</v>
      </c>
      <c r="E538" s="39" t="s">
        <v>5</v>
      </c>
    </row>
    <row r="539" spans="1:16" ht="25.5">
      <c r="A539" t="s">
        <v>50</v>
      </c>
      <c s="34" t="s">
        <v>435</v>
      </c>
      <c s="34" t="s">
        <v>1871</v>
      </c>
      <c s="35" t="s">
        <v>5</v>
      </c>
      <c s="6" t="s">
        <v>1872</v>
      </c>
      <c s="36" t="s">
        <v>232</v>
      </c>
      <c s="37">
        <v>1</v>
      </c>
      <c s="36">
        <v>0</v>
      </c>
      <c s="36">
        <f>ROUND(G539*H539,6)</f>
      </c>
      <c r="L539" s="38">
        <v>0</v>
      </c>
      <c s="32">
        <f>ROUND(ROUND(L539,2)*ROUND(G539,3),2)</f>
      </c>
      <c s="36" t="s">
        <v>55</v>
      </c>
      <c>
        <f>(M539*21)/100</f>
      </c>
      <c t="s">
        <v>28</v>
      </c>
    </row>
    <row r="540" spans="1:5" ht="25.5">
      <c r="A540" s="35" t="s">
        <v>56</v>
      </c>
      <c r="E540" s="39" t="s">
        <v>1872</v>
      </c>
    </row>
    <row r="541" spans="1:5" ht="12.75">
      <c r="A541" s="35" t="s">
        <v>57</v>
      </c>
      <c r="E541" s="40" t="s">
        <v>5</v>
      </c>
    </row>
    <row r="542" spans="1:5" ht="12.75">
      <c r="A542" t="s">
        <v>58</v>
      </c>
      <c r="E542" s="39" t="s">
        <v>5</v>
      </c>
    </row>
    <row r="543" spans="1:16" ht="25.5">
      <c r="A543" t="s">
        <v>50</v>
      </c>
      <c s="34" t="s">
        <v>440</v>
      </c>
      <c s="34" t="s">
        <v>1873</v>
      </c>
      <c s="35" t="s">
        <v>5</v>
      </c>
      <c s="6" t="s">
        <v>1874</v>
      </c>
      <c s="36" t="s">
        <v>232</v>
      </c>
      <c s="37">
        <v>1</v>
      </c>
      <c s="36">
        <v>0</v>
      </c>
      <c s="36">
        <f>ROUND(G543*H543,6)</f>
      </c>
      <c r="L543" s="38">
        <v>0</v>
      </c>
      <c s="32">
        <f>ROUND(ROUND(L543,2)*ROUND(G543,3),2)</f>
      </c>
      <c s="36" t="s">
        <v>55</v>
      </c>
      <c>
        <f>(M543*21)/100</f>
      </c>
      <c t="s">
        <v>28</v>
      </c>
    </row>
    <row r="544" spans="1:5" ht="25.5">
      <c r="A544" s="35" t="s">
        <v>56</v>
      </c>
      <c r="E544" s="39" t="s">
        <v>1874</v>
      </c>
    </row>
    <row r="545" spans="1:5" ht="12.75">
      <c r="A545" s="35" t="s">
        <v>57</v>
      </c>
      <c r="E545" s="40" t="s">
        <v>5</v>
      </c>
    </row>
    <row r="546" spans="1:5" ht="12.75">
      <c r="A546" t="s">
        <v>58</v>
      </c>
      <c r="E546" s="39" t="s">
        <v>5</v>
      </c>
    </row>
    <row r="547" spans="1:16" ht="25.5">
      <c r="A547" t="s">
        <v>50</v>
      </c>
      <c s="34" t="s">
        <v>445</v>
      </c>
      <c s="34" t="s">
        <v>1875</v>
      </c>
      <c s="35" t="s">
        <v>5</v>
      </c>
      <c s="6" t="s">
        <v>1876</v>
      </c>
      <c s="36" t="s">
        <v>232</v>
      </c>
      <c s="37">
        <v>1</v>
      </c>
      <c s="36">
        <v>0</v>
      </c>
      <c s="36">
        <f>ROUND(G547*H547,6)</f>
      </c>
      <c r="L547" s="38">
        <v>0</v>
      </c>
      <c s="32">
        <f>ROUND(ROUND(L547,2)*ROUND(G547,3),2)</f>
      </c>
      <c s="36" t="s">
        <v>55</v>
      </c>
      <c>
        <f>(M547*21)/100</f>
      </c>
      <c t="s">
        <v>28</v>
      </c>
    </row>
    <row r="548" spans="1:5" ht="25.5">
      <c r="A548" s="35" t="s">
        <v>56</v>
      </c>
      <c r="E548" s="39" t="s">
        <v>1876</v>
      </c>
    </row>
    <row r="549" spans="1:5" ht="12.75">
      <c r="A549" s="35" t="s">
        <v>57</v>
      </c>
      <c r="E549" s="40" t="s">
        <v>5</v>
      </c>
    </row>
    <row r="550" spans="1:5" ht="12.75">
      <c r="A550" t="s">
        <v>58</v>
      </c>
      <c r="E550" s="39" t="s">
        <v>5</v>
      </c>
    </row>
    <row r="551" spans="1:16" ht="25.5">
      <c r="A551" t="s">
        <v>50</v>
      </c>
      <c s="34" t="s">
        <v>449</v>
      </c>
      <c s="34" t="s">
        <v>1877</v>
      </c>
      <c s="35" t="s">
        <v>5</v>
      </c>
      <c s="6" t="s">
        <v>1878</v>
      </c>
      <c s="36" t="s">
        <v>232</v>
      </c>
      <c s="37">
        <v>1</v>
      </c>
      <c s="36">
        <v>0</v>
      </c>
      <c s="36">
        <f>ROUND(G551*H551,6)</f>
      </c>
      <c r="L551" s="38">
        <v>0</v>
      </c>
      <c s="32">
        <f>ROUND(ROUND(L551,2)*ROUND(G551,3),2)</f>
      </c>
      <c s="36" t="s">
        <v>55</v>
      </c>
      <c>
        <f>(M551*21)/100</f>
      </c>
      <c t="s">
        <v>28</v>
      </c>
    </row>
    <row r="552" spans="1:5" ht="25.5">
      <c r="A552" s="35" t="s">
        <v>56</v>
      </c>
      <c r="E552" s="39" t="s">
        <v>1878</v>
      </c>
    </row>
    <row r="553" spans="1:5" ht="12.75">
      <c r="A553" s="35" t="s">
        <v>57</v>
      </c>
      <c r="E553" s="40" t="s">
        <v>5</v>
      </c>
    </row>
    <row r="554" spans="1:5" ht="12.75">
      <c r="A554" t="s">
        <v>58</v>
      </c>
      <c r="E554" s="39" t="s">
        <v>5</v>
      </c>
    </row>
    <row r="555" spans="1:16" ht="25.5">
      <c r="A555" t="s">
        <v>50</v>
      </c>
      <c s="34" t="s">
        <v>454</v>
      </c>
      <c s="34" t="s">
        <v>1879</v>
      </c>
      <c s="35" t="s">
        <v>5</v>
      </c>
      <c s="6" t="s">
        <v>1880</v>
      </c>
      <c s="36" t="s">
        <v>232</v>
      </c>
      <c s="37">
        <v>1</v>
      </c>
      <c s="36">
        <v>0</v>
      </c>
      <c s="36">
        <f>ROUND(G555*H555,6)</f>
      </c>
      <c r="L555" s="38">
        <v>0</v>
      </c>
      <c s="32">
        <f>ROUND(ROUND(L555,2)*ROUND(G555,3),2)</f>
      </c>
      <c s="36" t="s">
        <v>55</v>
      </c>
      <c>
        <f>(M555*21)/100</f>
      </c>
      <c t="s">
        <v>28</v>
      </c>
    </row>
    <row r="556" spans="1:5" ht="25.5">
      <c r="A556" s="35" t="s">
        <v>56</v>
      </c>
      <c r="E556" s="39" t="s">
        <v>1880</v>
      </c>
    </row>
    <row r="557" spans="1:5" ht="12.75">
      <c r="A557" s="35" t="s">
        <v>57</v>
      </c>
      <c r="E557" s="40" t="s">
        <v>5</v>
      </c>
    </row>
    <row r="558" spans="1:5" ht="12.75">
      <c r="A558" t="s">
        <v>58</v>
      </c>
      <c r="E558" s="39" t="s">
        <v>5</v>
      </c>
    </row>
    <row r="559" spans="1:13" ht="12.75">
      <c r="A559" t="s">
        <v>47</v>
      </c>
      <c r="C559" s="31" t="s">
        <v>1881</v>
      </c>
      <c r="E559" s="33" t="s">
        <v>295</v>
      </c>
      <c r="J559" s="32">
        <f>0</f>
      </c>
      <c s="32">
        <f>0</f>
      </c>
      <c s="32">
        <f>0+L560</f>
      </c>
      <c s="32">
        <f>0+M560</f>
      </c>
    </row>
    <row r="560" spans="1:16" ht="12.75">
      <c r="A560" t="s">
        <v>50</v>
      </c>
      <c s="34" t="s">
        <v>1059</v>
      </c>
      <c s="34" t="s">
        <v>1882</v>
      </c>
      <c s="35" t="s">
        <v>5</v>
      </c>
      <c s="6" t="s">
        <v>1883</v>
      </c>
      <c s="36" t="s">
        <v>102</v>
      </c>
      <c s="37">
        <v>357.47</v>
      </c>
      <c s="36">
        <v>0</v>
      </c>
      <c s="36">
        <f>ROUND(G560*H560,6)</f>
      </c>
      <c r="L560" s="38">
        <v>0</v>
      </c>
      <c s="32">
        <f>ROUND(ROUND(L560,2)*ROUND(G560,3),2)</f>
      </c>
      <c s="36" t="s">
        <v>55</v>
      </c>
      <c>
        <f>(M560*21)/100</f>
      </c>
      <c t="s">
        <v>28</v>
      </c>
    </row>
    <row r="561" spans="1:5" ht="12.75">
      <c r="A561" s="35" t="s">
        <v>56</v>
      </c>
      <c r="E561" s="39" t="s">
        <v>1883</v>
      </c>
    </row>
    <row r="562" spans="1:5" ht="12.75">
      <c r="A562" s="35" t="s">
        <v>57</v>
      </c>
      <c r="E562" s="40" t="s">
        <v>5</v>
      </c>
    </row>
    <row r="563" spans="1:5" ht="12.75">
      <c r="A563" t="s">
        <v>58</v>
      </c>
      <c r="E563" s="39" t="s">
        <v>5</v>
      </c>
    </row>
    <row r="564" spans="1:13" ht="12.75">
      <c r="A564" t="s">
        <v>47</v>
      </c>
      <c r="C564" s="31" t="s">
        <v>1634</v>
      </c>
      <c r="E564" s="33" t="s">
        <v>1635</v>
      </c>
      <c r="J564" s="32">
        <f>0</f>
      </c>
      <c s="32">
        <f>0</f>
      </c>
      <c s="32">
        <f>0+L565</f>
      </c>
      <c s="32">
        <f>0+M565</f>
      </c>
    </row>
    <row r="565" spans="1:16" ht="25.5">
      <c r="A565" t="s">
        <v>50</v>
      </c>
      <c s="34" t="s">
        <v>1062</v>
      </c>
      <c s="34" t="s">
        <v>1884</v>
      </c>
      <c s="35" t="s">
        <v>5</v>
      </c>
      <c s="6" t="s">
        <v>1885</v>
      </c>
      <c s="36" t="s">
        <v>102</v>
      </c>
      <c s="37">
        <v>304.64</v>
      </c>
      <c s="36">
        <v>0</v>
      </c>
      <c s="36">
        <f>ROUND(G565*H565,6)</f>
      </c>
      <c r="L565" s="38">
        <v>0</v>
      </c>
      <c s="32">
        <f>ROUND(ROUND(L565,2)*ROUND(G565,3),2)</f>
      </c>
      <c s="36" t="s">
        <v>55</v>
      </c>
      <c>
        <f>(M565*21)/100</f>
      </c>
      <c t="s">
        <v>28</v>
      </c>
    </row>
    <row r="566" spans="1:5" ht="25.5">
      <c r="A566" s="35" t="s">
        <v>56</v>
      </c>
      <c r="E566" s="39" t="s">
        <v>1885</v>
      </c>
    </row>
    <row r="567" spans="1:5" ht="12.75">
      <c r="A567" s="35" t="s">
        <v>57</v>
      </c>
      <c r="E567" s="40" t="s">
        <v>5</v>
      </c>
    </row>
    <row r="568" spans="1:5" ht="12.75">
      <c r="A568" t="s">
        <v>58</v>
      </c>
      <c r="E568" s="39" t="s">
        <v>5</v>
      </c>
    </row>
    <row r="569" spans="1:13" ht="12.75">
      <c r="A569" t="s">
        <v>47</v>
      </c>
      <c r="C569" s="31" t="s">
        <v>1886</v>
      </c>
      <c r="E569" s="33" t="s">
        <v>1635</v>
      </c>
      <c r="J569" s="32">
        <f>0</f>
      </c>
      <c s="32">
        <f>0</f>
      </c>
      <c s="32">
        <f>0+L570+L574+L578+L582+L586+L590</f>
      </c>
      <c s="32">
        <f>0+M570+M574+M578+M582+M586+M590</f>
      </c>
    </row>
    <row r="570" spans="1:16" ht="12.75">
      <c r="A570" t="s">
        <v>50</v>
      </c>
      <c s="34" t="s">
        <v>458</v>
      </c>
      <c s="34" t="s">
        <v>1887</v>
      </c>
      <c s="35" t="s">
        <v>5</v>
      </c>
      <c s="6" t="s">
        <v>1888</v>
      </c>
      <c s="36" t="s">
        <v>1889</v>
      </c>
      <c s="37">
        <v>118</v>
      </c>
      <c s="36">
        <v>0</v>
      </c>
      <c s="36">
        <f>ROUND(G570*H570,6)</f>
      </c>
      <c r="L570" s="38">
        <v>0</v>
      </c>
      <c s="32">
        <f>ROUND(ROUND(L570,2)*ROUND(G570,3),2)</f>
      </c>
      <c s="36" t="s">
        <v>55</v>
      </c>
      <c>
        <f>(M570*21)/100</f>
      </c>
      <c t="s">
        <v>28</v>
      </c>
    </row>
    <row r="571" spans="1:5" ht="12.75">
      <c r="A571" s="35" t="s">
        <v>56</v>
      </c>
      <c r="E571" s="39" t="s">
        <v>1888</v>
      </c>
    </row>
    <row r="572" spans="1:5" ht="12.75">
      <c r="A572" s="35" t="s">
        <v>57</v>
      </c>
      <c r="E572" s="40" t="s">
        <v>5</v>
      </c>
    </row>
    <row r="573" spans="1:5" ht="12.75">
      <c r="A573" t="s">
        <v>58</v>
      </c>
      <c r="E573" s="39" t="s">
        <v>5</v>
      </c>
    </row>
    <row r="574" spans="1:16" ht="12.75">
      <c r="A574" t="s">
        <v>50</v>
      </c>
      <c s="34" t="s">
        <v>462</v>
      </c>
      <c s="34" t="s">
        <v>1890</v>
      </c>
      <c s="35" t="s">
        <v>5</v>
      </c>
      <c s="6" t="s">
        <v>1891</v>
      </c>
      <c s="36" t="s">
        <v>1889</v>
      </c>
      <c s="37">
        <v>180</v>
      </c>
      <c s="36">
        <v>0</v>
      </c>
      <c s="36">
        <f>ROUND(G574*H574,6)</f>
      </c>
      <c r="L574" s="38">
        <v>0</v>
      </c>
      <c s="32">
        <f>ROUND(ROUND(L574,2)*ROUND(G574,3),2)</f>
      </c>
      <c s="36" t="s">
        <v>55</v>
      </c>
      <c>
        <f>(M574*21)/100</f>
      </c>
      <c t="s">
        <v>28</v>
      </c>
    </row>
    <row r="575" spans="1:5" ht="12.75">
      <c r="A575" s="35" t="s">
        <v>56</v>
      </c>
      <c r="E575" s="39" t="s">
        <v>1891</v>
      </c>
    </row>
    <row r="576" spans="1:5" ht="12.75">
      <c r="A576" s="35" t="s">
        <v>57</v>
      </c>
      <c r="E576" s="40" t="s">
        <v>5</v>
      </c>
    </row>
    <row r="577" spans="1:5" ht="12.75">
      <c r="A577" t="s">
        <v>58</v>
      </c>
      <c r="E577" s="39" t="s">
        <v>5</v>
      </c>
    </row>
    <row r="578" spans="1:16" ht="12.75">
      <c r="A578" t="s">
        <v>50</v>
      </c>
      <c s="34" t="s">
        <v>466</v>
      </c>
      <c s="34" t="s">
        <v>1892</v>
      </c>
      <c s="35" t="s">
        <v>5</v>
      </c>
      <c s="6" t="s">
        <v>1893</v>
      </c>
      <c s="36" t="s">
        <v>232</v>
      </c>
      <c s="37">
        <v>4</v>
      </c>
      <c s="36">
        <v>0</v>
      </c>
      <c s="36">
        <f>ROUND(G578*H578,6)</f>
      </c>
      <c r="L578" s="38">
        <v>0</v>
      </c>
      <c s="32">
        <f>ROUND(ROUND(L578,2)*ROUND(G578,3),2)</f>
      </c>
      <c s="36" t="s">
        <v>55</v>
      </c>
      <c>
        <f>(M578*21)/100</f>
      </c>
      <c t="s">
        <v>28</v>
      </c>
    </row>
    <row r="579" spans="1:5" ht="12.75">
      <c r="A579" s="35" t="s">
        <v>56</v>
      </c>
      <c r="E579" s="39" t="s">
        <v>1893</v>
      </c>
    </row>
    <row r="580" spans="1:5" ht="12.75">
      <c r="A580" s="35" t="s">
        <v>57</v>
      </c>
      <c r="E580" s="40" t="s">
        <v>5</v>
      </c>
    </row>
    <row r="581" spans="1:5" ht="12.75">
      <c r="A581" t="s">
        <v>58</v>
      </c>
      <c r="E581" s="39" t="s">
        <v>5</v>
      </c>
    </row>
    <row r="582" spans="1:16" ht="12.75">
      <c r="A582" t="s">
        <v>50</v>
      </c>
      <c s="34" t="s">
        <v>470</v>
      </c>
      <c s="34" t="s">
        <v>1894</v>
      </c>
      <c s="35" t="s">
        <v>5</v>
      </c>
      <c s="6" t="s">
        <v>1895</v>
      </c>
      <c s="36" t="s">
        <v>232</v>
      </c>
      <c s="37">
        <v>8</v>
      </c>
      <c s="36">
        <v>0</v>
      </c>
      <c s="36">
        <f>ROUND(G582*H582,6)</f>
      </c>
      <c r="L582" s="38">
        <v>0</v>
      </c>
      <c s="32">
        <f>ROUND(ROUND(L582,2)*ROUND(G582,3),2)</f>
      </c>
      <c s="36" t="s">
        <v>55</v>
      </c>
      <c>
        <f>(M582*21)/100</f>
      </c>
      <c t="s">
        <v>28</v>
      </c>
    </row>
    <row r="583" spans="1:5" ht="12.75">
      <c r="A583" s="35" t="s">
        <v>56</v>
      </c>
      <c r="E583" s="39" t="s">
        <v>1895</v>
      </c>
    </row>
    <row r="584" spans="1:5" ht="12.75">
      <c r="A584" s="35" t="s">
        <v>57</v>
      </c>
      <c r="E584" s="40" t="s">
        <v>5</v>
      </c>
    </row>
    <row r="585" spans="1:5" ht="12.75">
      <c r="A585" t="s">
        <v>58</v>
      </c>
      <c r="E585" s="39" t="s">
        <v>5</v>
      </c>
    </row>
    <row r="586" spans="1:16" ht="12.75">
      <c r="A586" t="s">
        <v>50</v>
      </c>
      <c s="34" t="s">
        <v>474</v>
      </c>
      <c s="34" t="s">
        <v>1896</v>
      </c>
      <c s="35" t="s">
        <v>5</v>
      </c>
      <c s="6" t="s">
        <v>1897</v>
      </c>
      <c s="36" t="s">
        <v>232</v>
      </c>
      <c s="37">
        <v>4</v>
      </c>
      <c s="36">
        <v>0</v>
      </c>
      <c s="36">
        <f>ROUND(G586*H586,6)</f>
      </c>
      <c r="L586" s="38">
        <v>0</v>
      </c>
      <c s="32">
        <f>ROUND(ROUND(L586,2)*ROUND(G586,3),2)</f>
      </c>
      <c s="36" t="s">
        <v>55</v>
      </c>
      <c>
        <f>(M586*21)/100</f>
      </c>
      <c t="s">
        <v>28</v>
      </c>
    </row>
    <row r="587" spans="1:5" ht="12.75">
      <c r="A587" s="35" t="s">
        <v>56</v>
      </c>
      <c r="E587" s="39" t="s">
        <v>1897</v>
      </c>
    </row>
    <row r="588" spans="1:5" ht="12.75">
      <c r="A588" s="35" t="s">
        <v>57</v>
      </c>
      <c r="E588" s="40" t="s">
        <v>5</v>
      </c>
    </row>
    <row r="589" spans="1:5" ht="12.75">
      <c r="A589" t="s">
        <v>58</v>
      </c>
      <c r="E589" s="39" t="s">
        <v>5</v>
      </c>
    </row>
    <row r="590" spans="1:16" ht="12.75">
      <c r="A590" t="s">
        <v>50</v>
      </c>
      <c s="34" t="s">
        <v>477</v>
      </c>
      <c s="34" t="s">
        <v>1898</v>
      </c>
      <c s="35" t="s">
        <v>5</v>
      </c>
      <c s="6" t="s">
        <v>1899</v>
      </c>
      <c s="36" t="s">
        <v>232</v>
      </c>
      <c s="37">
        <v>3</v>
      </c>
      <c s="36">
        <v>0</v>
      </c>
      <c s="36">
        <f>ROUND(G590*H590,6)</f>
      </c>
      <c r="L590" s="38">
        <v>0</v>
      </c>
      <c s="32">
        <f>ROUND(ROUND(L590,2)*ROUND(G590,3),2)</f>
      </c>
      <c s="36" t="s">
        <v>55</v>
      </c>
      <c>
        <f>(M590*21)/100</f>
      </c>
      <c t="s">
        <v>28</v>
      </c>
    </row>
    <row r="591" spans="1:5" ht="12.75">
      <c r="A591" s="35" t="s">
        <v>56</v>
      </c>
      <c r="E591" s="39" t="s">
        <v>1899</v>
      </c>
    </row>
    <row r="592" spans="1:5" ht="12.75">
      <c r="A592" s="35" t="s">
        <v>57</v>
      </c>
      <c r="E592" s="40" t="s">
        <v>5</v>
      </c>
    </row>
    <row r="593" spans="1:5" ht="12.75">
      <c r="A593" t="s">
        <v>58</v>
      </c>
      <c r="E593" s="39" t="s">
        <v>5</v>
      </c>
    </row>
    <row r="594" spans="1:13" ht="12.75">
      <c r="A594" t="s">
        <v>47</v>
      </c>
      <c r="C594" s="31" t="s">
        <v>1900</v>
      </c>
      <c r="E594" s="33" t="s">
        <v>1635</v>
      </c>
      <c r="J594" s="32">
        <f>0</f>
      </c>
      <c s="32">
        <f>0</f>
      </c>
      <c s="32">
        <f>0+L595+L599+L603</f>
      </c>
      <c s="32">
        <f>0+M595+M599+M603</f>
      </c>
    </row>
    <row r="595" spans="1:16" ht="12.75">
      <c r="A595" t="s">
        <v>50</v>
      </c>
      <c s="34" t="s">
        <v>900</v>
      </c>
      <c s="34" t="s">
        <v>1901</v>
      </c>
      <c s="35" t="s">
        <v>5</v>
      </c>
      <c s="6" t="s">
        <v>1902</v>
      </c>
      <c s="36" t="s">
        <v>54</v>
      </c>
      <c s="37">
        <v>6</v>
      </c>
      <c s="36">
        <v>0</v>
      </c>
      <c s="36">
        <f>ROUND(G595*H595,6)</f>
      </c>
      <c r="L595" s="38">
        <v>0</v>
      </c>
      <c s="32">
        <f>ROUND(ROUND(L595,2)*ROUND(G595,3),2)</f>
      </c>
      <c s="36" t="s">
        <v>55</v>
      </c>
      <c>
        <f>(M595*21)/100</f>
      </c>
      <c t="s">
        <v>28</v>
      </c>
    </row>
    <row r="596" spans="1:5" ht="12.75">
      <c r="A596" s="35" t="s">
        <v>56</v>
      </c>
      <c r="E596" s="39" t="s">
        <v>1902</v>
      </c>
    </row>
    <row r="597" spans="1:5" ht="12.75">
      <c r="A597" s="35" t="s">
        <v>57</v>
      </c>
      <c r="E597" s="40" t="s">
        <v>5</v>
      </c>
    </row>
    <row r="598" spans="1:5" ht="12.75">
      <c r="A598" t="s">
        <v>58</v>
      </c>
      <c r="E598" s="39" t="s">
        <v>5</v>
      </c>
    </row>
    <row r="599" spans="1:16" ht="12.75">
      <c r="A599" t="s">
        <v>50</v>
      </c>
      <c s="34" t="s">
        <v>903</v>
      </c>
      <c s="34" t="s">
        <v>1903</v>
      </c>
      <c s="35" t="s">
        <v>5</v>
      </c>
      <c s="6" t="s">
        <v>1904</v>
      </c>
      <c s="36" t="s">
        <v>54</v>
      </c>
      <c s="37">
        <v>1</v>
      </c>
      <c s="36">
        <v>0</v>
      </c>
      <c s="36">
        <f>ROUND(G599*H599,6)</f>
      </c>
      <c r="L599" s="38">
        <v>0</v>
      </c>
      <c s="32">
        <f>ROUND(ROUND(L599,2)*ROUND(G599,3),2)</f>
      </c>
      <c s="36" t="s">
        <v>55</v>
      </c>
      <c>
        <f>(M599*21)/100</f>
      </c>
      <c t="s">
        <v>28</v>
      </c>
    </row>
    <row r="600" spans="1:5" ht="12.75">
      <c r="A600" s="35" t="s">
        <v>56</v>
      </c>
      <c r="E600" s="39" t="s">
        <v>1904</v>
      </c>
    </row>
    <row r="601" spans="1:5" ht="12.75">
      <c r="A601" s="35" t="s">
        <v>57</v>
      </c>
      <c r="E601" s="40" t="s">
        <v>5</v>
      </c>
    </row>
    <row r="602" spans="1:5" ht="12.75">
      <c r="A602" t="s">
        <v>58</v>
      </c>
      <c r="E602" s="39" t="s">
        <v>5</v>
      </c>
    </row>
    <row r="603" spans="1:16" ht="12.75">
      <c r="A603" t="s">
        <v>50</v>
      </c>
      <c s="34" t="s">
        <v>906</v>
      </c>
      <c s="34" t="s">
        <v>1905</v>
      </c>
      <c s="35" t="s">
        <v>5</v>
      </c>
      <c s="6" t="s">
        <v>1906</v>
      </c>
      <c s="36" t="s">
        <v>102</v>
      </c>
      <c s="37">
        <v>160</v>
      </c>
      <c s="36">
        <v>0</v>
      </c>
      <c s="36">
        <f>ROUND(G603*H603,6)</f>
      </c>
      <c r="L603" s="38">
        <v>0</v>
      </c>
      <c s="32">
        <f>ROUND(ROUND(L603,2)*ROUND(G603,3),2)</f>
      </c>
      <c s="36" t="s">
        <v>55</v>
      </c>
      <c>
        <f>(M603*21)/100</f>
      </c>
      <c t="s">
        <v>28</v>
      </c>
    </row>
    <row r="604" spans="1:5" ht="12.75">
      <c r="A604" s="35" t="s">
        <v>56</v>
      </c>
      <c r="E604" s="39" t="s">
        <v>1906</v>
      </c>
    </row>
    <row r="605" spans="1:5" ht="12.75">
      <c r="A605" s="35" t="s">
        <v>57</v>
      </c>
      <c r="E605" s="40" t="s">
        <v>5</v>
      </c>
    </row>
    <row r="606" spans="1:5" ht="12.75">
      <c r="A606" t="s">
        <v>58</v>
      </c>
      <c r="E606" s="39" t="s">
        <v>5</v>
      </c>
    </row>
    <row r="607" spans="1:13" ht="12.75">
      <c r="A607" t="s">
        <v>47</v>
      </c>
      <c r="C607" s="31" t="s">
        <v>1907</v>
      </c>
      <c r="E607" s="33" t="s">
        <v>1635</v>
      </c>
      <c r="J607" s="32">
        <f>0</f>
      </c>
      <c s="32">
        <f>0</f>
      </c>
      <c s="32">
        <f>0+L608+L612</f>
      </c>
      <c s="32">
        <f>0+M608+M612</f>
      </c>
    </row>
    <row r="608" spans="1:16" ht="12.75">
      <c r="A608" t="s">
        <v>50</v>
      </c>
      <c s="34" t="s">
        <v>1355</v>
      </c>
      <c s="34" t="s">
        <v>1908</v>
      </c>
      <c s="35" t="s">
        <v>5</v>
      </c>
      <c s="6" t="s">
        <v>1909</v>
      </c>
      <c s="36" t="s">
        <v>102</v>
      </c>
      <c s="37">
        <v>95.2</v>
      </c>
      <c s="36">
        <v>0</v>
      </c>
      <c s="36">
        <f>ROUND(G608*H608,6)</f>
      </c>
      <c r="L608" s="38">
        <v>0</v>
      </c>
      <c s="32">
        <f>ROUND(ROUND(L608,2)*ROUND(G608,3),2)</f>
      </c>
      <c s="36" t="s">
        <v>55</v>
      </c>
      <c>
        <f>(M608*21)/100</f>
      </c>
      <c t="s">
        <v>28</v>
      </c>
    </row>
    <row r="609" spans="1:5" ht="12.75">
      <c r="A609" s="35" t="s">
        <v>56</v>
      </c>
      <c r="E609" s="39" t="s">
        <v>1909</v>
      </c>
    </row>
    <row r="610" spans="1:5" ht="12.75">
      <c r="A610" s="35" t="s">
        <v>57</v>
      </c>
      <c r="E610" s="40" t="s">
        <v>5</v>
      </c>
    </row>
    <row r="611" spans="1:5" ht="12.75">
      <c r="A611" t="s">
        <v>58</v>
      </c>
      <c r="E611" s="39" t="s">
        <v>5</v>
      </c>
    </row>
    <row r="612" spans="1:16" ht="25.5">
      <c r="A612" t="s">
        <v>50</v>
      </c>
      <c s="34" t="s">
        <v>1359</v>
      </c>
      <c s="34" t="s">
        <v>1910</v>
      </c>
      <c s="35" t="s">
        <v>5</v>
      </c>
      <c s="6" t="s">
        <v>1885</v>
      </c>
      <c s="36" t="s">
        <v>102</v>
      </c>
      <c s="37">
        <v>247.574</v>
      </c>
      <c s="36">
        <v>0</v>
      </c>
      <c s="36">
        <f>ROUND(G612*H612,6)</f>
      </c>
      <c r="L612" s="38">
        <v>0</v>
      </c>
      <c s="32">
        <f>ROUND(ROUND(L612,2)*ROUND(G612,3),2)</f>
      </c>
      <c s="36" t="s">
        <v>55</v>
      </c>
      <c>
        <f>(M612*21)/100</f>
      </c>
      <c t="s">
        <v>28</v>
      </c>
    </row>
    <row r="613" spans="1:5" ht="25.5">
      <c r="A613" s="35" t="s">
        <v>56</v>
      </c>
      <c r="E613" s="39" t="s">
        <v>1885</v>
      </c>
    </row>
    <row r="614" spans="1:5" ht="12.75">
      <c r="A614" s="35" t="s">
        <v>57</v>
      </c>
      <c r="E614" s="40" t="s">
        <v>5</v>
      </c>
    </row>
    <row r="615" spans="1:5" ht="12.75">
      <c r="A615" t="s">
        <v>58</v>
      </c>
      <c r="E615" s="39" t="s">
        <v>5</v>
      </c>
    </row>
    <row r="616" spans="1:13" ht="12.75">
      <c r="A616" t="s">
        <v>47</v>
      </c>
      <c r="C616" s="31" t="s">
        <v>1911</v>
      </c>
      <c r="E616" s="33" t="s">
        <v>1912</v>
      </c>
      <c r="J616" s="32">
        <f>0</f>
      </c>
      <c s="32">
        <f>0</f>
      </c>
      <c s="32">
        <f>0+L617+L621+L625</f>
      </c>
      <c s="32">
        <f>0+M617+M621+M625</f>
      </c>
    </row>
    <row r="617" spans="1:16" ht="12.75">
      <c r="A617" t="s">
        <v>50</v>
      </c>
      <c s="34" t="s">
        <v>1362</v>
      </c>
      <c s="34" t="s">
        <v>1913</v>
      </c>
      <c s="35" t="s">
        <v>5</v>
      </c>
      <c s="6" t="s">
        <v>1914</v>
      </c>
      <c s="36" t="s">
        <v>1889</v>
      </c>
      <c s="37">
        <v>40</v>
      </c>
      <c s="36">
        <v>0</v>
      </c>
      <c s="36">
        <f>ROUND(G617*H617,6)</f>
      </c>
      <c r="L617" s="38">
        <v>0</v>
      </c>
      <c s="32">
        <f>ROUND(ROUND(L617,2)*ROUND(G617,3),2)</f>
      </c>
      <c s="36" t="s">
        <v>55</v>
      </c>
      <c>
        <f>(M617*21)/100</f>
      </c>
      <c t="s">
        <v>28</v>
      </c>
    </row>
    <row r="618" spans="1:5" ht="12.75">
      <c r="A618" s="35" t="s">
        <v>56</v>
      </c>
      <c r="E618" s="39" t="s">
        <v>1914</v>
      </c>
    </row>
    <row r="619" spans="1:5" ht="12.75">
      <c r="A619" s="35" t="s">
        <v>57</v>
      </c>
      <c r="E619" s="40" t="s">
        <v>5</v>
      </c>
    </row>
    <row r="620" spans="1:5" ht="12.75">
      <c r="A620" t="s">
        <v>58</v>
      </c>
      <c r="E620" s="39" t="s">
        <v>5</v>
      </c>
    </row>
    <row r="621" spans="1:16" ht="12.75">
      <c r="A621" t="s">
        <v>50</v>
      </c>
      <c s="34" t="s">
        <v>1365</v>
      </c>
      <c s="34" t="s">
        <v>1915</v>
      </c>
      <c s="35" t="s">
        <v>5</v>
      </c>
      <c s="6" t="s">
        <v>1916</v>
      </c>
      <c s="36" t="s">
        <v>1889</v>
      </c>
      <c s="37">
        <v>60.84</v>
      </c>
      <c s="36">
        <v>0</v>
      </c>
      <c s="36">
        <f>ROUND(G621*H621,6)</f>
      </c>
      <c r="L621" s="38">
        <v>0</v>
      </c>
      <c s="32">
        <f>ROUND(ROUND(L621,2)*ROUND(G621,3),2)</f>
      </c>
      <c s="36" t="s">
        <v>55</v>
      </c>
      <c>
        <f>(M621*21)/100</f>
      </c>
      <c t="s">
        <v>28</v>
      </c>
    </row>
    <row r="622" spans="1:5" ht="12.75">
      <c r="A622" s="35" t="s">
        <v>56</v>
      </c>
      <c r="E622" s="39" t="s">
        <v>1916</v>
      </c>
    </row>
    <row r="623" spans="1:5" ht="12.75">
      <c r="A623" s="35" t="s">
        <v>57</v>
      </c>
      <c r="E623" s="40" t="s">
        <v>5</v>
      </c>
    </row>
    <row r="624" spans="1:5" ht="12.75">
      <c r="A624" t="s">
        <v>58</v>
      </c>
      <c r="E624" s="39" t="s">
        <v>5</v>
      </c>
    </row>
    <row r="625" spans="1:16" ht="12.75">
      <c r="A625" t="s">
        <v>50</v>
      </c>
      <c s="34" t="s">
        <v>1368</v>
      </c>
      <c s="34" t="s">
        <v>1917</v>
      </c>
      <c s="35" t="s">
        <v>5</v>
      </c>
      <c s="6" t="s">
        <v>1918</v>
      </c>
      <c s="36" t="s">
        <v>54</v>
      </c>
      <c s="37">
        <v>8</v>
      </c>
      <c s="36">
        <v>0</v>
      </c>
      <c s="36">
        <f>ROUND(G625*H625,6)</f>
      </c>
      <c r="L625" s="38">
        <v>0</v>
      </c>
      <c s="32">
        <f>ROUND(ROUND(L625,2)*ROUND(G625,3),2)</f>
      </c>
      <c s="36" t="s">
        <v>55</v>
      </c>
      <c>
        <f>(M625*21)/100</f>
      </c>
      <c t="s">
        <v>28</v>
      </c>
    </row>
    <row r="626" spans="1:5" ht="12.75">
      <c r="A626" s="35" t="s">
        <v>56</v>
      </c>
      <c r="E626" s="39" t="s">
        <v>1918</v>
      </c>
    </row>
    <row r="627" spans="1:5" ht="12.75">
      <c r="A627" s="35" t="s">
        <v>57</v>
      </c>
      <c r="E627" s="40" t="s">
        <v>5</v>
      </c>
    </row>
    <row r="628" spans="1:5" ht="12.75">
      <c r="A628" t="s">
        <v>58</v>
      </c>
      <c r="E628" s="39" t="s">
        <v>5</v>
      </c>
    </row>
    <row r="629" spans="1:13" ht="12.75">
      <c r="A629" t="s">
        <v>47</v>
      </c>
      <c r="C629" s="31" t="s">
        <v>1919</v>
      </c>
      <c r="E629" s="33" t="s">
        <v>1912</v>
      </c>
      <c r="J629" s="32">
        <f>0</f>
      </c>
      <c s="32">
        <f>0</f>
      </c>
      <c s="32">
        <f>0+L630+L634+L638+L642+L646+L650+L654+L658+L662+L666+L670+L674+L678+L682</f>
      </c>
      <c s="32">
        <f>0+M630+M634+M638+M642+M646+M650+M654+M658+M662+M666+M670+M674+M678+M682</f>
      </c>
    </row>
    <row r="630" spans="1:16" ht="25.5">
      <c r="A630" t="s">
        <v>50</v>
      </c>
      <c s="34" t="s">
        <v>911</v>
      </c>
      <c s="34" t="s">
        <v>1920</v>
      </c>
      <c s="35" t="s">
        <v>5</v>
      </c>
      <c s="6" t="s">
        <v>1921</v>
      </c>
      <c s="36" t="s">
        <v>232</v>
      </c>
      <c s="37">
        <v>1</v>
      </c>
      <c s="36">
        <v>0</v>
      </c>
      <c s="36">
        <f>ROUND(G630*H630,6)</f>
      </c>
      <c r="L630" s="38">
        <v>0</v>
      </c>
      <c s="32">
        <f>ROUND(ROUND(L630,2)*ROUND(G630,3),2)</f>
      </c>
      <c s="36" t="s">
        <v>55</v>
      </c>
      <c>
        <f>(M630*21)/100</f>
      </c>
      <c t="s">
        <v>28</v>
      </c>
    </row>
    <row r="631" spans="1:5" ht="25.5">
      <c r="A631" s="35" t="s">
        <v>56</v>
      </c>
      <c r="E631" s="39" t="s">
        <v>1921</v>
      </c>
    </row>
    <row r="632" spans="1:5" ht="12.75">
      <c r="A632" s="35" t="s">
        <v>57</v>
      </c>
      <c r="E632" s="40" t="s">
        <v>5</v>
      </c>
    </row>
    <row r="633" spans="1:5" ht="12.75">
      <c r="A633" t="s">
        <v>58</v>
      </c>
      <c r="E633" s="39" t="s">
        <v>5</v>
      </c>
    </row>
    <row r="634" spans="1:16" ht="25.5">
      <c r="A634" t="s">
        <v>50</v>
      </c>
      <c s="34" t="s">
        <v>916</v>
      </c>
      <c s="34" t="s">
        <v>1922</v>
      </c>
      <c s="35" t="s">
        <v>5</v>
      </c>
      <c s="6" t="s">
        <v>1923</v>
      </c>
      <c s="36" t="s">
        <v>232</v>
      </c>
      <c s="37">
        <v>1</v>
      </c>
      <c s="36">
        <v>0</v>
      </c>
      <c s="36">
        <f>ROUND(G634*H634,6)</f>
      </c>
      <c r="L634" s="38">
        <v>0</v>
      </c>
      <c s="32">
        <f>ROUND(ROUND(L634,2)*ROUND(G634,3),2)</f>
      </c>
      <c s="36" t="s">
        <v>55</v>
      </c>
      <c>
        <f>(M634*21)/100</f>
      </c>
      <c t="s">
        <v>28</v>
      </c>
    </row>
    <row r="635" spans="1:5" ht="38.25">
      <c r="A635" s="35" t="s">
        <v>56</v>
      </c>
      <c r="E635" s="39" t="s">
        <v>1924</v>
      </c>
    </row>
    <row r="636" spans="1:5" ht="12.75">
      <c r="A636" s="35" t="s">
        <v>57</v>
      </c>
      <c r="E636" s="40" t="s">
        <v>5</v>
      </c>
    </row>
    <row r="637" spans="1:5" ht="12.75">
      <c r="A637" t="s">
        <v>58</v>
      </c>
      <c r="E637" s="39" t="s">
        <v>5</v>
      </c>
    </row>
    <row r="638" spans="1:16" ht="25.5">
      <c r="A638" t="s">
        <v>50</v>
      </c>
      <c s="34" t="s">
        <v>919</v>
      </c>
      <c s="34" t="s">
        <v>1925</v>
      </c>
      <c s="35" t="s">
        <v>5</v>
      </c>
      <c s="6" t="s">
        <v>1926</v>
      </c>
      <c s="36" t="s">
        <v>232</v>
      </c>
      <c s="37">
        <v>1</v>
      </c>
      <c s="36">
        <v>0</v>
      </c>
      <c s="36">
        <f>ROUND(G638*H638,6)</f>
      </c>
      <c r="L638" s="38">
        <v>0</v>
      </c>
      <c s="32">
        <f>ROUND(ROUND(L638,2)*ROUND(G638,3),2)</f>
      </c>
      <c s="36" t="s">
        <v>55</v>
      </c>
      <c>
        <f>(M638*21)/100</f>
      </c>
      <c t="s">
        <v>28</v>
      </c>
    </row>
    <row r="639" spans="1:5" ht="38.25">
      <c r="A639" s="35" t="s">
        <v>56</v>
      </c>
      <c r="E639" s="39" t="s">
        <v>1927</v>
      </c>
    </row>
    <row r="640" spans="1:5" ht="12.75">
      <c r="A640" s="35" t="s">
        <v>57</v>
      </c>
      <c r="E640" s="40" t="s">
        <v>5</v>
      </c>
    </row>
    <row r="641" spans="1:5" ht="12.75">
      <c r="A641" t="s">
        <v>58</v>
      </c>
      <c r="E641" s="39" t="s">
        <v>5</v>
      </c>
    </row>
    <row r="642" spans="1:16" ht="25.5">
      <c r="A642" t="s">
        <v>50</v>
      </c>
      <c s="34" t="s">
        <v>923</v>
      </c>
      <c s="34" t="s">
        <v>1928</v>
      </c>
      <c s="35" t="s">
        <v>5</v>
      </c>
      <c s="6" t="s">
        <v>1929</v>
      </c>
      <c s="36" t="s">
        <v>232</v>
      </c>
      <c s="37">
        <v>1</v>
      </c>
      <c s="36">
        <v>0</v>
      </c>
      <c s="36">
        <f>ROUND(G642*H642,6)</f>
      </c>
      <c r="L642" s="38">
        <v>0</v>
      </c>
      <c s="32">
        <f>ROUND(ROUND(L642,2)*ROUND(G642,3),2)</f>
      </c>
      <c s="36" t="s">
        <v>55</v>
      </c>
      <c>
        <f>(M642*21)/100</f>
      </c>
      <c t="s">
        <v>28</v>
      </c>
    </row>
    <row r="643" spans="1:5" ht="25.5">
      <c r="A643" s="35" t="s">
        <v>56</v>
      </c>
      <c r="E643" s="39" t="s">
        <v>1929</v>
      </c>
    </row>
    <row r="644" spans="1:5" ht="12.75">
      <c r="A644" s="35" t="s">
        <v>57</v>
      </c>
      <c r="E644" s="40" t="s">
        <v>5</v>
      </c>
    </row>
    <row r="645" spans="1:5" ht="12.75">
      <c r="A645" t="s">
        <v>58</v>
      </c>
      <c r="E645" s="39" t="s">
        <v>5</v>
      </c>
    </row>
    <row r="646" spans="1:16" ht="38.25">
      <c r="A646" t="s">
        <v>50</v>
      </c>
      <c s="34" t="s">
        <v>927</v>
      </c>
      <c s="34" t="s">
        <v>1930</v>
      </c>
      <c s="35" t="s">
        <v>5</v>
      </c>
      <c s="6" t="s">
        <v>1931</v>
      </c>
      <c s="36" t="s">
        <v>232</v>
      </c>
      <c s="37">
        <v>1</v>
      </c>
      <c s="36">
        <v>0</v>
      </c>
      <c s="36">
        <f>ROUND(G646*H646,6)</f>
      </c>
      <c r="L646" s="38">
        <v>0</v>
      </c>
      <c s="32">
        <f>ROUND(ROUND(L646,2)*ROUND(G646,3),2)</f>
      </c>
      <c s="36" t="s">
        <v>55</v>
      </c>
      <c>
        <f>(M646*21)/100</f>
      </c>
      <c t="s">
        <v>28</v>
      </c>
    </row>
    <row r="647" spans="1:5" ht="38.25">
      <c r="A647" s="35" t="s">
        <v>56</v>
      </c>
      <c r="E647" s="39" t="s">
        <v>1931</v>
      </c>
    </row>
    <row r="648" spans="1:5" ht="12.75">
      <c r="A648" s="35" t="s">
        <v>57</v>
      </c>
      <c r="E648" s="40" t="s">
        <v>5</v>
      </c>
    </row>
    <row r="649" spans="1:5" ht="12.75">
      <c r="A649" t="s">
        <v>58</v>
      </c>
      <c r="E649" s="39" t="s">
        <v>5</v>
      </c>
    </row>
    <row r="650" spans="1:16" ht="25.5">
      <c r="A650" t="s">
        <v>50</v>
      </c>
      <c s="34" t="s">
        <v>932</v>
      </c>
      <c s="34" t="s">
        <v>1932</v>
      </c>
      <c s="35" t="s">
        <v>5</v>
      </c>
      <c s="6" t="s">
        <v>1933</v>
      </c>
      <c s="36" t="s">
        <v>232</v>
      </c>
      <c s="37">
        <v>1</v>
      </c>
      <c s="36">
        <v>0</v>
      </c>
      <c s="36">
        <f>ROUND(G650*H650,6)</f>
      </c>
      <c r="L650" s="38">
        <v>0</v>
      </c>
      <c s="32">
        <f>ROUND(ROUND(L650,2)*ROUND(G650,3),2)</f>
      </c>
      <c s="36" t="s">
        <v>55</v>
      </c>
      <c>
        <f>(M650*21)/100</f>
      </c>
      <c t="s">
        <v>28</v>
      </c>
    </row>
    <row r="651" spans="1:5" ht="25.5">
      <c r="A651" s="35" t="s">
        <v>56</v>
      </c>
      <c r="E651" s="39" t="s">
        <v>1933</v>
      </c>
    </row>
    <row r="652" spans="1:5" ht="12.75">
      <c r="A652" s="35" t="s">
        <v>57</v>
      </c>
      <c r="E652" s="40" t="s">
        <v>5</v>
      </c>
    </row>
    <row r="653" spans="1:5" ht="12.75">
      <c r="A653" t="s">
        <v>58</v>
      </c>
      <c r="E653" s="39" t="s">
        <v>5</v>
      </c>
    </row>
    <row r="654" spans="1:16" ht="38.25">
      <c r="A654" t="s">
        <v>50</v>
      </c>
      <c s="34" t="s">
        <v>935</v>
      </c>
      <c s="34" t="s">
        <v>1934</v>
      </c>
      <c s="35" t="s">
        <v>5</v>
      </c>
      <c s="6" t="s">
        <v>1931</v>
      </c>
      <c s="36" t="s">
        <v>232</v>
      </c>
      <c s="37">
        <v>1</v>
      </c>
      <c s="36">
        <v>0</v>
      </c>
      <c s="36">
        <f>ROUND(G654*H654,6)</f>
      </c>
      <c r="L654" s="38">
        <v>0</v>
      </c>
      <c s="32">
        <f>ROUND(ROUND(L654,2)*ROUND(G654,3),2)</f>
      </c>
      <c s="36" t="s">
        <v>55</v>
      </c>
      <c>
        <f>(M654*21)/100</f>
      </c>
      <c t="s">
        <v>28</v>
      </c>
    </row>
    <row r="655" spans="1:5" ht="38.25">
      <c r="A655" s="35" t="s">
        <v>56</v>
      </c>
      <c r="E655" s="39" t="s">
        <v>1931</v>
      </c>
    </row>
    <row r="656" spans="1:5" ht="12.75">
      <c r="A656" s="35" t="s">
        <v>57</v>
      </c>
      <c r="E656" s="40" t="s">
        <v>5</v>
      </c>
    </row>
    <row r="657" spans="1:5" ht="12.75">
      <c r="A657" t="s">
        <v>58</v>
      </c>
      <c r="E657" s="39" t="s">
        <v>5</v>
      </c>
    </row>
    <row r="658" spans="1:16" ht="38.25">
      <c r="A658" t="s">
        <v>50</v>
      </c>
      <c s="34" t="s">
        <v>939</v>
      </c>
      <c s="34" t="s">
        <v>1935</v>
      </c>
      <c s="35" t="s">
        <v>5</v>
      </c>
      <c s="6" t="s">
        <v>1936</v>
      </c>
      <c s="36" t="s">
        <v>232</v>
      </c>
      <c s="37">
        <v>1</v>
      </c>
      <c s="36">
        <v>0</v>
      </c>
      <c s="36">
        <f>ROUND(G658*H658,6)</f>
      </c>
      <c r="L658" s="38">
        <v>0</v>
      </c>
      <c s="32">
        <f>ROUND(ROUND(L658,2)*ROUND(G658,3),2)</f>
      </c>
      <c s="36" t="s">
        <v>55</v>
      </c>
      <c>
        <f>(M658*21)/100</f>
      </c>
      <c t="s">
        <v>28</v>
      </c>
    </row>
    <row r="659" spans="1:5" ht="38.25">
      <c r="A659" s="35" t="s">
        <v>56</v>
      </c>
      <c r="E659" s="39" t="s">
        <v>1937</v>
      </c>
    </row>
    <row r="660" spans="1:5" ht="12.75">
      <c r="A660" s="35" t="s">
        <v>57</v>
      </c>
      <c r="E660" s="40" t="s">
        <v>5</v>
      </c>
    </row>
    <row r="661" spans="1:5" ht="12.75">
      <c r="A661" t="s">
        <v>58</v>
      </c>
      <c r="E661" s="39" t="s">
        <v>5</v>
      </c>
    </row>
    <row r="662" spans="1:16" ht="38.25">
      <c r="A662" t="s">
        <v>50</v>
      </c>
      <c s="34" t="s">
        <v>942</v>
      </c>
      <c s="34" t="s">
        <v>1938</v>
      </c>
      <c s="35" t="s">
        <v>5</v>
      </c>
      <c s="6" t="s">
        <v>1939</v>
      </c>
      <c s="36" t="s">
        <v>232</v>
      </c>
      <c s="37">
        <v>1</v>
      </c>
      <c s="36">
        <v>0</v>
      </c>
      <c s="36">
        <f>ROUND(G662*H662,6)</f>
      </c>
      <c r="L662" s="38">
        <v>0</v>
      </c>
      <c s="32">
        <f>ROUND(ROUND(L662,2)*ROUND(G662,3),2)</f>
      </c>
      <c s="36" t="s">
        <v>55</v>
      </c>
      <c>
        <f>(M662*21)/100</f>
      </c>
      <c t="s">
        <v>28</v>
      </c>
    </row>
    <row r="663" spans="1:5" ht="38.25">
      <c r="A663" s="35" t="s">
        <v>56</v>
      </c>
      <c r="E663" s="39" t="s">
        <v>1940</v>
      </c>
    </row>
    <row r="664" spans="1:5" ht="12.75">
      <c r="A664" s="35" t="s">
        <v>57</v>
      </c>
      <c r="E664" s="40" t="s">
        <v>5</v>
      </c>
    </row>
    <row r="665" spans="1:5" ht="12.75">
      <c r="A665" t="s">
        <v>58</v>
      </c>
      <c r="E665" s="39" t="s">
        <v>5</v>
      </c>
    </row>
    <row r="666" spans="1:16" ht="38.25">
      <c r="A666" t="s">
        <v>50</v>
      </c>
      <c s="34" t="s">
        <v>946</v>
      </c>
      <c s="34" t="s">
        <v>1941</v>
      </c>
      <c s="35" t="s">
        <v>5</v>
      </c>
      <c s="6" t="s">
        <v>1936</v>
      </c>
      <c s="36" t="s">
        <v>232</v>
      </c>
      <c s="37">
        <v>1</v>
      </c>
      <c s="36">
        <v>0</v>
      </c>
      <c s="36">
        <f>ROUND(G666*H666,6)</f>
      </c>
      <c r="L666" s="38">
        <v>0</v>
      </c>
      <c s="32">
        <f>ROUND(ROUND(L666,2)*ROUND(G666,3),2)</f>
      </c>
      <c s="36" t="s">
        <v>55</v>
      </c>
      <c>
        <f>(M666*21)/100</f>
      </c>
      <c t="s">
        <v>28</v>
      </c>
    </row>
    <row r="667" spans="1:5" ht="38.25">
      <c r="A667" s="35" t="s">
        <v>56</v>
      </c>
      <c r="E667" s="39" t="s">
        <v>1937</v>
      </c>
    </row>
    <row r="668" spans="1:5" ht="12.75">
      <c r="A668" s="35" t="s">
        <v>57</v>
      </c>
      <c r="E668" s="40" t="s">
        <v>5</v>
      </c>
    </row>
    <row r="669" spans="1:5" ht="12.75">
      <c r="A669" t="s">
        <v>58</v>
      </c>
      <c r="E669" s="39" t="s">
        <v>5</v>
      </c>
    </row>
    <row r="670" spans="1:16" ht="12.75">
      <c r="A670" t="s">
        <v>50</v>
      </c>
      <c s="34" t="s">
        <v>950</v>
      </c>
      <c s="34" t="s">
        <v>1942</v>
      </c>
      <c s="35" t="s">
        <v>5</v>
      </c>
      <c s="6" t="s">
        <v>1943</v>
      </c>
      <c s="36" t="s">
        <v>1889</v>
      </c>
      <c s="37">
        <v>37.1</v>
      </c>
      <c s="36">
        <v>0</v>
      </c>
      <c s="36">
        <f>ROUND(G670*H670,6)</f>
      </c>
      <c r="L670" s="38">
        <v>0</v>
      </c>
      <c s="32">
        <f>ROUND(ROUND(L670,2)*ROUND(G670,3),2)</f>
      </c>
      <c s="36" t="s">
        <v>55</v>
      </c>
      <c>
        <f>(M670*21)/100</f>
      </c>
      <c t="s">
        <v>28</v>
      </c>
    </row>
    <row r="671" spans="1:5" ht="12.75">
      <c r="A671" s="35" t="s">
        <v>56</v>
      </c>
      <c r="E671" s="39" t="s">
        <v>1943</v>
      </c>
    </row>
    <row r="672" spans="1:5" ht="12.75">
      <c r="A672" s="35" t="s">
        <v>57</v>
      </c>
      <c r="E672" s="40" t="s">
        <v>5</v>
      </c>
    </row>
    <row r="673" spans="1:5" ht="12.75">
      <c r="A673" t="s">
        <v>58</v>
      </c>
      <c r="E673" s="39" t="s">
        <v>5</v>
      </c>
    </row>
    <row r="674" spans="1:16" ht="12.75">
      <c r="A674" t="s">
        <v>50</v>
      </c>
      <c s="34" t="s">
        <v>1716</v>
      </c>
      <c s="34" t="s">
        <v>1944</v>
      </c>
      <c s="35" t="s">
        <v>5</v>
      </c>
      <c s="6" t="s">
        <v>1945</v>
      </c>
      <c s="36" t="s">
        <v>54</v>
      </c>
      <c s="37">
        <v>7</v>
      </c>
      <c s="36">
        <v>0</v>
      </c>
      <c s="36">
        <f>ROUND(G674*H674,6)</f>
      </c>
      <c r="L674" s="38">
        <v>0</v>
      </c>
      <c s="32">
        <f>ROUND(ROUND(L674,2)*ROUND(G674,3),2)</f>
      </c>
      <c s="36" t="s">
        <v>55</v>
      </c>
      <c>
        <f>(M674*21)/100</f>
      </c>
      <c t="s">
        <v>28</v>
      </c>
    </row>
    <row r="675" spans="1:5" ht="12.75">
      <c r="A675" s="35" t="s">
        <v>56</v>
      </c>
      <c r="E675" s="39" t="s">
        <v>1945</v>
      </c>
    </row>
    <row r="676" spans="1:5" ht="12.75">
      <c r="A676" s="35" t="s">
        <v>57</v>
      </c>
      <c r="E676" s="40" t="s">
        <v>5</v>
      </c>
    </row>
    <row r="677" spans="1:5" ht="12.75">
      <c r="A677" t="s">
        <v>58</v>
      </c>
      <c r="E677" s="39" t="s">
        <v>5</v>
      </c>
    </row>
    <row r="678" spans="1:16" ht="12.75">
      <c r="A678" t="s">
        <v>50</v>
      </c>
      <c s="34" t="s">
        <v>1721</v>
      </c>
      <c s="34" t="s">
        <v>1946</v>
      </c>
      <c s="35" t="s">
        <v>5</v>
      </c>
      <c s="6" t="s">
        <v>1947</v>
      </c>
      <c s="36" t="s">
        <v>54</v>
      </c>
      <c s="37">
        <v>6</v>
      </c>
      <c s="36">
        <v>0</v>
      </c>
      <c s="36">
        <f>ROUND(G678*H678,6)</f>
      </c>
      <c r="L678" s="38">
        <v>0</v>
      </c>
      <c s="32">
        <f>ROUND(ROUND(L678,2)*ROUND(G678,3),2)</f>
      </c>
      <c s="36" t="s">
        <v>55</v>
      </c>
      <c>
        <f>(M678*21)/100</f>
      </c>
      <c t="s">
        <v>28</v>
      </c>
    </row>
    <row r="679" spans="1:5" ht="12.75">
      <c r="A679" s="35" t="s">
        <v>56</v>
      </c>
      <c r="E679" s="39" t="s">
        <v>1947</v>
      </c>
    </row>
    <row r="680" spans="1:5" ht="12.75">
      <c r="A680" s="35" t="s">
        <v>57</v>
      </c>
      <c r="E680" s="40" t="s">
        <v>5</v>
      </c>
    </row>
    <row r="681" spans="1:5" ht="12.75">
      <c r="A681" t="s">
        <v>58</v>
      </c>
      <c r="E681" s="39" t="s">
        <v>5</v>
      </c>
    </row>
    <row r="682" spans="1:16" ht="12.75">
      <c r="A682" t="s">
        <v>50</v>
      </c>
      <c s="34" t="s">
        <v>1724</v>
      </c>
      <c s="34" t="s">
        <v>1948</v>
      </c>
      <c s="35" t="s">
        <v>5</v>
      </c>
      <c s="6" t="s">
        <v>1949</v>
      </c>
      <c s="36" t="s">
        <v>1889</v>
      </c>
      <c s="37">
        <v>123</v>
      </c>
      <c s="36">
        <v>0</v>
      </c>
      <c s="36">
        <f>ROUND(G682*H682,6)</f>
      </c>
      <c r="L682" s="38">
        <v>0</v>
      </c>
      <c s="32">
        <f>ROUND(ROUND(L682,2)*ROUND(G682,3),2)</f>
      </c>
      <c s="36" t="s">
        <v>55</v>
      </c>
      <c>
        <f>(M682*21)/100</f>
      </c>
      <c t="s">
        <v>28</v>
      </c>
    </row>
    <row r="683" spans="1:5" ht="12.75">
      <c r="A683" s="35" t="s">
        <v>56</v>
      </c>
      <c r="E683" s="39" t="s">
        <v>1949</v>
      </c>
    </row>
    <row r="684" spans="1:5" ht="12.75">
      <c r="A684" s="35" t="s">
        <v>57</v>
      </c>
      <c r="E684" s="40" t="s">
        <v>5</v>
      </c>
    </row>
    <row r="685" spans="1:5" ht="12.75">
      <c r="A685" t="s">
        <v>58</v>
      </c>
      <c r="E685" s="39" t="s">
        <v>5</v>
      </c>
    </row>
    <row r="686" spans="1:13" ht="12.75">
      <c r="A686" t="s">
        <v>47</v>
      </c>
      <c r="C686" s="31" t="s">
        <v>1950</v>
      </c>
      <c r="E686" s="33" t="s">
        <v>1912</v>
      </c>
      <c r="J686" s="32">
        <f>0</f>
      </c>
      <c s="32">
        <f>0</f>
      </c>
      <c s="32">
        <f>0+L687+L691+L695+L699+L703+L707+L711+L715+L719+L723+L727+L731+L735+L739+L743+L747+L751+L755+L759+L763+L767+L771+L775+L779+L783+L787+L791+L795+L799+L803+L807+L811</f>
      </c>
      <c s="32">
        <f>0+M687+M691+M695+M699+M703+M707+M711+M715+M719+M723+M727+M731+M735+M739+M743+M747+M751+M755+M759+M763+M767+M771+M775+M779+M783+M787+M791+M795+M799+M803+M807+M811</f>
      </c>
    </row>
    <row r="687" spans="1:16" ht="25.5">
      <c r="A687" t="s">
        <v>50</v>
      </c>
      <c s="34" t="s">
        <v>482</v>
      </c>
      <c s="34" t="s">
        <v>1951</v>
      </c>
      <c s="35" t="s">
        <v>5</v>
      </c>
      <c s="6" t="s">
        <v>1952</v>
      </c>
      <c s="36" t="s">
        <v>232</v>
      </c>
      <c s="37">
        <v>1</v>
      </c>
      <c s="36">
        <v>0</v>
      </c>
      <c s="36">
        <f>ROUND(G687*H687,6)</f>
      </c>
      <c r="L687" s="38">
        <v>0</v>
      </c>
      <c s="32">
        <f>ROUND(ROUND(L687,2)*ROUND(G687,3),2)</f>
      </c>
      <c s="36" t="s">
        <v>55</v>
      </c>
      <c>
        <f>(M687*21)/100</f>
      </c>
      <c t="s">
        <v>28</v>
      </c>
    </row>
    <row r="688" spans="1:5" ht="38.25">
      <c r="A688" s="35" t="s">
        <v>56</v>
      </c>
      <c r="E688" s="39" t="s">
        <v>1953</v>
      </c>
    </row>
    <row r="689" spans="1:5" ht="12.75">
      <c r="A689" s="35" t="s">
        <v>57</v>
      </c>
      <c r="E689" s="40" t="s">
        <v>5</v>
      </c>
    </row>
    <row r="690" spans="1:5" ht="12.75">
      <c r="A690" t="s">
        <v>58</v>
      </c>
      <c r="E690" s="39" t="s">
        <v>5</v>
      </c>
    </row>
    <row r="691" spans="1:16" ht="25.5">
      <c r="A691" t="s">
        <v>50</v>
      </c>
      <c s="34" t="s">
        <v>485</v>
      </c>
      <c s="34" t="s">
        <v>1954</v>
      </c>
      <c s="35" t="s">
        <v>5</v>
      </c>
      <c s="6" t="s">
        <v>1955</v>
      </c>
      <c s="36" t="s">
        <v>232</v>
      </c>
      <c s="37">
        <v>1</v>
      </c>
      <c s="36">
        <v>0</v>
      </c>
      <c s="36">
        <f>ROUND(G691*H691,6)</f>
      </c>
      <c r="L691" s="38">
        <v>0</v>
      </c>
      <c s="32">
        <f>ROUND(ROUND(L691,2)*ROUND(G691,3),2)</f>
      </c>
      <c s="36" t="s">
        <v>55</v>
      </c>
      <c>
        <f>(M691*21)/100</f>
      </c>
      <c t="s">
        <v>28</v>
      </c>
    </row>
    <row r="692" spans="1:5" ht="38.25">
      <c r="A692" s="35" t="s">
        <v>56</v>
      </c>
      <c r="E692" s="39" t="s">
        <v>1956</v>
      </c>
    </row>
    <row r="693" spans="1:5" ht="12.75">
      <c r="A693" s="35" t="s">
        <v>57</v>
      </c>
      <c r="E693" s="40" t="s">
        <v>5</v>
      </c>
    </row>
    <row r="694" spans="1:5" ht="12.75">
      <c r="A694" t="s">
        <v>58</v>
      </c>
      <c r="E694" s="39" t="s">
        <v>5</v>
      </c>
    </row>
    <row r="695" spans="1:16" ht="25.5">
      <c r="A695" t="s">
        <v>50</v>
      </c>
      <c s="34" t="s">
        <v>489</v>
      </c>
      <c s="34" t="s">
        <v>1957</v>
      </c>
      <c s="35" t="s">
        <v>5</v>
      </c>
      <c s="6" t="s">
        <v>1958</v>
      </c>
      <c s="36" t="s">
        <v>232</v>
      </c>
      <c s="37">
        <v>1</v>
      </c>
      <c s="36">
        <v>0</v>
      </c>
      <c s="36">
        <f>ROUND(G695*H695,6)</f>
      </c>
      <c r="L695" s="38">
        <v>0</v>
      </c>
      <c s="32">
        <f>ROUND(ROUND(L695,2)*ROUND(G695,3),2)</f>
      </c>
      <c s="36" t="s">
        <v>55</v>
      </c>
      <c>
        <f>(M695*21)/100</f>
      </c>
      <c t="s">
        <v>28</v>
      </c>
    </row>
    <row r="696" spans="1:5" ht="51">
      <c r="A696" s="35" t="s">
        <v>56</v>
      </c>
      <c r="E696" s="39" t="s">
        <v>1959</v>
      </c>
    </row>
    <row r="697" spans="1:5" ht="12.75">
      <c r="A697" s="35" t="s">
        <v>57</v>
      </c>
      <c r="E697" s="40" t="s">
        <v>5</v>
      </c>
    </row>
    <row r="698" spans="1:5" ht="12.75">
      <c r="A698" t="s">
        <v>58</v>
      </c>
      <c r="E698" s="39" t="s">
        <v>5</v>
      </c>
    </row>
    <row r="699" spans="1:16" ht="25.5">
      <c r="A699" t="s">
        <v>50</v>
      </c>
      <c s="34" t="s">
        <v>494</v>
      </c>
      <c s="34" t="s">
        <v>1960</v>
      </c>
      <c s="35" t="s">
        <v>5</v>
      </c>
      <c s="6" t="s">
        <v>1961</v>
      </c>
      <c s="36" t="s">
        <v>232</v>
      </c>
      <c s="37">
        <v>1</v>
      </c>
      <c s="36">
        <v>0</v>
      </c>
      <c s="36">
        <f>ROUND(G699*H699,6)</f>
      </c>
      <c r="L699" s="38">
        <v>0</v>
      </c>
      <c s="32">
        <f>ROUND(ROUND(L699,2)*ROUND(G699,3),2)</f>
      </c>
      <c s="36" t="s">
        <v>55</v>
      </c>
      <c>
        <f>(M699*21)/100</f>
      </c>
      <c t="s">
        <v>28</v>
      </c>
    </row>
    <row r="700" spans="1:5" ht="51">
      <c r="A700" s="35" t="s">
        <v>56</v>
      </c>
      <c r="E700" s="39" t="s">
        <v>1962</v>
      </c>
    </row>
    <row r="701" spans="1:5" ht="12.75">
      <c r="A701" s="35" t="s">
        <v>57</v>
      </c>
      <c r="E701" s="40" t="s">
        <v>5</v>
      </c>
    </row>
    <row r="702" spans="1:5" ht="12.75">
      <c r="A702" t="s">
        <v>58</v>
      </c>
      <c r="E702" s="39" t="s">
        <v>5</v>
      </c>
    </row>
    <row r="703" spans="1:16" ht="25.5">
      <c r="A703" t="s">
        <v>50</v>
      </c>
      <c s="34" t="s">
        <v>499</v>
      </c>
      <c s="34" t="s">
        <v>1963</v>
      </c>
      <c s="35" t="s">
        <v>5</v>
      </c>
      <c s="6" t="s">
        <v>1964</v>
      </c>
      <c s="36" t="s">
        <v>232</v>
      </c>
      <c s="37">
        <v>1</v>
      </c>
      <c s="36">
        <v>0</v>
      </c>
      <c s="36">
        <f>ROUND(G703*H703,6)</f>
      </c>
      <c r="L703" s="38">
        <v>0</v>
      </c>
      <c s="32">
        <f>ROUND(ROUND(L703,2)*ROUND(G703,3),2)</f>
      </c>
      <c s="36" t="s">
        <v>55</v>
      </c>
      <c>
        <f>(M703*21)/100</f>
      </c>
      <c t="s">
        <v>28</v>
      </c>
    </row>
    <row r="704" spans="1:5" ht="38.25">
      <c r="A704" s="35" t="s">
        <v>56</v>
      </c>
      <c r="E704" s="39" t="s">
        <v>1965</v>
      </c>
    </row>
    <row r="705" spans="1:5" ht="12.75">
      <c r="A705" s="35" t="s">
        <v>57</v>
      </c>
      <c r="E705" s="40" t="s">
        <v>5</v>
      </c>
    </row>
    <row r="706" spans="1:5" ht="12.75">
      <c r="A706" t="s">
        <v>58</v>
      </c>
      <c r="E706" s="39" t="s">
        <v>5</v>
      </c>
    </row>
    <row r="707" spans="1:16" ht="25.5">
      <c r="A707" t="s">
        <v>50</v>
      </c>
      <c s="34" t="s">
        <v>505</v>
      </c>
      <c s="34" t="s">
        <v>1966</v>
      </c>
      <c s="35" t="s">
        <v>5</v>
      </c>
      <c s="6" t="s">
        <v>1967</v>
      </c>
      <c s="36" t="s">
        <v>232</v>
      </c>
      <c s="37">
        <v>1</v>
      </c>
      <c s="36">
        <v>0</v>
      </c>
      <c s="36">
        <f>ROUND(G707*H707,6)</f>
      </c>
      <c r="L707" s="38">
        <v>0</v>
      </c>
      <c s="32">
        <f>ROUND(ROUND(L707,2)*ROUND(G707,3),2)</f>
      </c>
      <c s="36" t="s">
        <v>55</v>
      </c>
      <c>
        <f>(M707*21)/100</f>
      </c>
      <c t="s">
        <v>28</v>
      </c>
    </row>
    <row r="708" spans="1:5" ht="38.25">
      <c r="A708" s="35" t="s">
        <v>56</v>
      </c>
      <c r="E708" s="39" t="s">
        <v>1968</v>
      </c>
    </row>
    <row r="709" spans="1:5" ht="12.75">
      <c r="A709" s="35" t="s">
        <v>57</v>
      </c>
      <c r="E709" s="40" t="s">
        <v>5</v>
      </c>
    </row>
    <row r="710" spans="1:5" ht="12.75">
      <c r="A710" t="s">
        <v>58</v>
      </c>
      <c r="E710" s="39" t="s">
        <v>5</v>
      </c>
    </row>
    <row r="711" spans="1:16" ht="25.5">
      <c r="A711" t="s">
        <v>50</v>
      </c>
      <c s="34" t="s">
        <v>509</v>
      </c>
      <c s="34" t="s">
        <v>1969</v>
      </c>
      <c s="35" t="s">
        <v>5</v>
      </c>
      <c s="6" t="s">
        <v>1970</v>
      </c>
      <c s="36" t="s">
        <v>232</v>
      </c>
      <c s="37">
        <v>1</v>
      </c>
      <c s="36">
        <v>0</v>
      </c>
      <c s="36">
        <f>ROUND(G711*H711,6)</f>
      </c>
      <c r="L711" s="38">
        <v>0</v>
      </c>
      <c s="32">
        <f>ROUND(ROUND(L711,2)*ROUND(G711,3),2)</f>
      </c>
      <c s="36" t="s">
        <v>55</v>
      </c>
      <c>
        <f>(M711*21)/100</f>
      </c>
      <c t="s">
        <v>28</v>
      </c>
    </row>
    <row r="712" spans="1:5" ht="38.25">
      <c r="A712" s="35" t="s">
        <v>56</v>
      </c>
      <c r="E712" s="39" t="s">
        <v>1971</v>
      </c>
    </row>
    <row r="713" spans="1:5" ht="12.75">
      <c r="A713" s="35" t="s">
        <v>57</v>
      </c>
      <c r="E713" s="40" t="s">
        <v>5</v>
      </c>
    </row>
    <row r="714" spans="1:5" ht="12.75">
      <c r="A714" t="s">
        <v>58</v>
      </c>
      <c r="E714" s="39" t="s">
        <v>5</v>
      </c>
    </row>
    <row r="715" spans="1:16" ht="25.5">
      <c r="A715" t="s">
        <v>50</v>
      </c>
      <c s="34" t="s">
        <v>513</v>
      </c>
      <c s="34" t="s">
        <v>1972</v>
      </c>
      <c s="35" t="s">
        <v>5</v>
      </c>
      <c s="6" t="s">
        <v>1973</v>
      </c>
      <c s="36" t="s">
        <v>232</v>
      </c>
      <c s="37">
        <v>1</v>
      </c>
      <c s="36">
        <v>0</v>
      </c>
      <c s="36">
        <f>ROUND(G715*H715,6)</f>
      </c>
      <c r="L715" s="38">
        <v>0</v>
      </c>
      <c s="32">
        <f>ROUND(ROUND(L715,2)*ROUND(G715,3),2)</f>
      </c>
      <c s="36" t="s">
        <v>55</v>
      </c>
      <c>
        <f>(M715*21)/100</f>
      </c>
      <c t="s">
        <v>28</v>
      </c>
    </row>
    <row r="716" spans="1:5" ht="38.25">
      <c r="A716" s="35" t="s">
        <v>56</v>
      </c>
      <c r="E716" s="39" t="s">
        <v>1974</v>
      </c>
    </row>
    <row r="717" spans="1:5" ht="12.75">
      <c r="A717" s="35" t="s">
        <v>57</v>
      </c>
      <c r="E717" s="40" t="s">
        <v>5</v>
      </c>
    </row>
    <row r="718" spans="1:5" ht="12.75">
      <c r="A718" t="s">
        <v>58</v>
      </c>
      <c r="E718" s="39" t="s">
        <v>5</v>
      </c>
    </row>
    <row r="719" spans="1:16" ht="25.5">
      <c r="A719" t="s">
        <v>50</v>
      </c>
      <c s="34" t="s">
        <v>517</v>
      </c>
      <c s="34" t="s">
        <v>1975</v>
      </c>
      <c s="35" t="s">
        <v>5</v>
      </c>
      <c s="6" t="s">
        <v>1976</v>
      </c>
      <c s="36" t="s">
        <v>232</v>
      </c>
      <c s="37">
        <v>1</v>
      </c>
      <c s="36">
        <v>0</v>
      </c>
      <c s="36">
        <f>ROUND(G719*H719,6)</f>
      </c>
      <c r="L719" s="38">
        <v>0</v>
      </c>
      <c s="32">
        <f>ROUND(ROUND(L719,2)*ROUND(G719,3),2)</f>
      </c>
      <c s="36" t="s">
        <v>55</v>
      </c>
      <c>
        <f>(M719*21)/100</f>
      </c>
      <c t="s">
        <v>28</v>
      </c>
    </row>
    <row r="720" spans="1:5" ht="38.25">
      <c r="A720" s="35" t="s">
        <v>56</v>
      </c>
      <c r="E720" s="39" t="s">
        <v>1977</v>
      </c>
    </row>
    <row r="721" spans="1:5" ht="12.75">
      <c r="A721" s="35" t="s">
        <v>57</v>
      </c>
      <c r="E721" s="40" t="s">
        <v>5</v>
      </c>
    </row>
    <row r="722" spans="1:5" ht="12.75">
      <c r="A722" t="s">
        <v>58</v>
      </c>
      <c r="E722" s="39" t="s">
        <v>5</v>
      </c>
    </row>
    <row r="723" spans="1:16" ht="25.5">
      <c r="A723" t="s">
        <v>50</v>
      </c>
      <c s="34" t="s">
        <v>141</v>
      </c>
      <c s="34" t="s">
        <v>1978</v>
      </c>
      <c s="35" t="s">
        <v>5</v>
      </c>
      <c s="6" t="s">
        <v>1979</v>
      </c>
      <c s="36" t="s">
        <v>232</v>
      </c>
      <c s="37">
        <v>1</v>
      </c>
      <c s="36">
        <v>0</v>
      </c>
      <c s="36">
        <f>ROUND(G723*H723,6)</f>
      </c>
      <c r="L723" s="38">
        <v>0</v>
      </c>
      <c s="32">
        <f>ROUND(ROUND(L723,2)*ROUND(G723,3),2)</f>
      </c>
      <c s="36" t="s">
        <v>55</v>
      </c>
      <c>
        <f>(M723*21)/100</f>
      </c>
      <c t="s">
        <v>28</v>
      </c>
    </row>
    <row r="724" spans="1:5" ht="38.25">
      <c r="A724" s="35" t="s">
        <v>56</v>
      </c>
      <c r="E724" s="39" t="s">
        <v>1980</v>
      </c>
    </row>
    <row r="725" spans="1:5" ht="12.75">
      <c r="A725" s="35" t="s">
        <v>57</v>
      </c>
      <c r="E725" s="40" t="s">
        <v>5</v>
      </c>
    </row>
    <row r="726" spans="1:5" ht="12.75">
      <c r="A726" t="s">
        <v>58</v>
      </c>
      <c r="E726" s="39" t="s">
        <v>5</v>
      </c>
    </row>
    <row r="727" spans="1:16" ht="25.5">
      <c r="A727" t="s">
        <v>50</v>
      </c>
      <c s="34" t="s">
        <v>148</v>
      </c>
      <c s="34" t="s">
        <v>1981</v>
      </c>
      <c s="35" t="s">
        <v>5</v>
      </c>
      <c s="6" t="s">
        <v>1982</v>
      </c>
      <c s="36" t="s">
        <v>232</v>
      </c>
      <c s="37">
        <v>1</v>
      </c>
      <c s="36">
        <v>0</v>
      </c>
      <c s="36">
        <f>ROUND(G727*H727,6)</f>
      </c>
      <c r="L727" s="38">
        <v>0</v>
      </c>
      <c s="32">
        <f>ROUND(ROUND(L727,2)*ROUND(G727,3),2)</f>
      </c>
      <c s="36" t="s">
        <v>55</v>
      </c>
      <c>
        <f>(M727*21)/100</f>
      </c>
      <c t="s">
        <v>28</v>
      </c>
    </row>
    <row r="728" spans="1:5" ht="38.25">
      <c r="A728" s="35" t="s">
        <v>56</v>
      </c>
      <c r="E728" s="39" t="s">
        <v>1983</v>
      </c>
    </row>
    <row r="729" spans="1:5" ht="12.75">
      <c r="A729" s="35" t="s">
        <v>57</v>
      </c>
      <c r="E729" s="40" t="s">
        <v>5</v>
      </c>
    </row>
    <row r="730" spans="1:5" ht="12.75">
      <c r="A730" t="s">
        <v>58</v>
      </c>
      <c r="E730" s="39" t="s">
        <v>5</v>
      </c>
    </row>
    <row r="731" spans="1:16" ht="25.5">
      <c r="A731" t="s">
        <v>50</v>
      </c>
      <c s="34" t="s">
        <v>156</v>
      </c>
      <c s="34" t="s">
        <v>1984</v>
      </c>
      <c s="35" t="s">
        <v>5</v>
      </c>
      <c s="6" t="s">
        <v>1985</v>
      </c>
      <c s="36" t="s">
        <v>232</v>
      </c>
      <c s="37">
        <v>1</v>
      </c>
      <c s="36">
        <v>0</v>
      </c>
      <c s="36">
        <f>ROUND(G731*H731,6)</f>
      </c>
      <c r="L731" s="38">
        <v>0</v>
      </c>
      <c s="32">
        <f>ROUND(ROUND(L731,2)*ROUND(G731,3),2)</f>
      </c>
      <c s="36" t="s">
        <v>55</v>
      </c>
      <c>
        <f>(M731*21)/100</f>
      </c>
      <c t="s">
        <v>28</v>
      </c>
    </row>
    <row r="732" spans="1:5" ht="38.25">
      <c r="A732" s="35" t="s">
        <v>56</v>
      </c>
      <c r="E732" s="39" t="s">
        <v>1986</v>
      </c>
    </row>
    <row r="733" spans="1:5" ht="12.75">
      <c r="A733" s="35" t="s">
        <v>57</v>
      </c>
      <c r="E733" s="40" t="s">
        <v>5</v>
      </c>
    </row>
    <row r="734" spans="1:5" ht="12.75">
      <c r="A734" t="s">
        <v>58</v>
      </c>
      <c r="E734" s="39" t="s">
        <v>5</v>
      </c>
    </row>
    <row r="735" spans="1:16" ht="12.75">
      <c r="A735" t="s">
        <v>50</v>
      </c>
      <c s="34" t="s">
        <v>161</v>
      </c>
      <c s="34" t="s">
        <v>1987</v>
      </c>
      <c s="35" t="s">
        <v>5</v>
      </c>
      <c s="6" t="s">
        <v>1988</v>
      </c>
      <c s="36" t="s">
        <v>232</v>
      </c>
      <c s="37">
        <v>1</v>
      </c>
      <c s="36">
        <v>0</v>
      </c>
      <c s="36">
        <f>ROUND(G735*H735,6)</f>
      </c>
      <c r="L735" s="38">
        <v>0</v>
      </c>
      <c s="32">
        <f>ROUND(ROUND(L735,2)*ROUND(G735,3),2)</f>
      </c>
      <c s="36" t="s">
        <v>55</v>
      </c>
      <c>
        <f>(M735*21)/100</f>
      </c>
      <c t="s">
        <v>28</v>
      </c>
    </row>
    <row r="736" spans="1:5" ht="12.75">
      <c r="A736" s="35" t="s">
        <v>56</v>
      </c>
      <c r="E736" s="39" t="s">
        <v>1988</v>
      </c>
    </row>
    <row r="737" spans="1:5" ht="12.75">
      <c r="A737" s="35" t="s">
        <v>57</v>
      </c>
      <c r="E737" s="40" t="s">
        <v>5</v>
      </c>
    </row>
    <row r="738" spans="1:5" ht="12.75">
      <c r="A738" t="s">
        <v>58</v>
      </c>
      <c r="E738" s="39" t="s">
        <v>5</v>
      </c>
    </row>
    <row r="739" spans="1:16" ht="25.5">
      <c r="A739" t="s">
        <v>50</v>
      </c>
      <c s="34" t="s">
        <v>165</v>
      </c>
      <c s="34" t="s">
        <v>1989</v>
      </c>
      <c s="35" t="s">
        <v>5</v>
      </c>
      <c s="6" t="s">
        <v>1990</v>
      </c>
      <c s="36" t="s">
        <v>232</v>
      </c>
      <c s="37">
        <v>20</v>
      </c>
      <c s="36">
        <v>0</v>
      </c>
      <c s="36">
        <f>ROUND(G739*H739,6)</f>
      </c>
      <c r="L739" s="38">
        <v>0</v>
      </c>
      <c s="32">
        <f>ROUND(ROUND(L739,2)*ROUND(G739,3),2)</f>
      </c>
      <c s="36" t="s">
        <v>55</v>
      </c>
      <c>
        <f>(M739*21)/100</f>
      </c>
      <c t="s">
        <v>28</v>
      </c>
    </row>
    <row r="740" spans="1:5" ht="25.5">
      <c r="A740" s="35" t="s">
        <v>56</v>
      </c>
      <c r="E740" s="39" t="s">
        <v>1990</v>
      </c>
    </row>
    <row r="741" spans="1:5" ht="12.75">
      <c r="A741" s="35" t="s">
        <v>57</v>
      </c>
      <c r="E741" s="40" t="s">
        <v>5</v>
      </c>
    </row>
    <row r="742" spans="1:5" ht="12.75">
      <c r="A742" t="s">
        <v>58</v>
      </c>
      <c r="E742" s="39" t="s">
        <v>5</v>
      </c>
    </row>
    <row r="743" spans="1:16" ht="25.5">
      <c r="A743" t="s">
        <v>50</v>
      </c>
      <c s="34" t="s">
        <v>169</v>
      </c>
      <c s="34" t="s">
        <v>1991</v>
      </c>
      <c s="35" t="s">
        <v>5</v>
      </c>
      <c s="6" t="s">
        <v>1992</v>
      </c>
      <c s="36" t="s">
        <v>232</v>
      </c>
      <c s="37">
        <v>1</v>
      </c>
      <c s="36">
        <v>0</v>
      </c>
      <c s="36">
        <f>ROUND(G743*H743,6)</f>
      </c>
      <c r="L743" s="38">
        <v>0</v>
      </c>
      <c s="32">
        <f>ROUND(ROUND(L743,2)*ROUND(G743,3),2)</f>
      </c>
      <c s="36" t="s">
        <v>55</v>
      </c>
      <c>
        <f>(M743*21)/100</f>
      </c>
      <c t="s">
        <v>28</v>
      </c>
    </row>
    <row r="744" spans="1:5" ht="25.5">
      <c r="A744" s="35" t="s">
        <v>56</v>
      </c>
      <c r="E744" s="39" t="s">
        <v>1992</v>
      </c>
    </row>
    <row r="745" spans="1:5" ht="12.75">
      <c r="A745" s="35" t="s">
        <v>57</v>
      </c>
      <c r="E745" s="40" t="s">
        <v>5</v>
      </c>
    </row>
    <row r="746" spans="1:5" ht="12.75">
      <c r="A746" t="s">
        <v>58</v>
      </c>
      <c r="E746" s="39" t="s">
        <v>5</v>
      </c>
    </row>
    <row r="747" spans="1:16" ht="25.5">
      <c r="A747" t="s">
        <v>50</v>
      </c>
      <c s="34" t="s">
        <v>175</v>
      </c>
      <c s="34" t="s">
        <v>1993</v>
      </c>
      <c s="35" t="s">
        <v>5</v>
      </c>
      <c s="6" t="s">
        <v>1994</v>
      </c>
      <c s="36" t="s">
        <v>232</v>
      </c>
      <c s="37">
        <v>1</v>
      </c>
      <c s="36">
        <v>0</v>
      </c>
      <c s="36">
        <f>ROUND(G747*H747,6)</f>
      </c>
      <c r="L747" s="38">
        <v>0</v>
      </c>
      <c s="32">
        <f>ROUND(ROUND(L747,2)*ROUND(G747,3),2)</f>
      </c>
      <c s="36" t="s">
        <v>55</v>
      </c>
      <c>
        <f>(M747*21)/100</f>
      </c>
      <c t="s">
        <v>28</v>
      </c>
    </row>
    <row r="748" spans="1:5" ht="25.5">
      <c r="A748" s="35" t="s">
        <v>56</v>
      </c>
      <c r="E748" s="39" t="s">
        <v>1994</v>
      </c>
    </row>
    <row r="749" spans="1:5" ht="12.75">
      <c r="A749" s="35" t="s">
        <v>57</v>
      </c>
      <c r="E749" s="40" t="s">
        <v>5</v>
      </c>
    </row>
    <row r="750" spans="1:5" ht="12.75">
      <c r="A750" t="s">
        <v>58</v>
      </c>
      <c r="E750" s="39" t="s">
        <v>5</v>
      </c>
    </row>
    <row r="751" spans="1:16" ht="12.75">
      <c r="A751" t="s">
        <v>50</v>
      </c>
      <c s="34" t="s">
        <v>180</v>
      </c>
      <c s="34" t="s">
        <v>1995</v>
      </c>
      <c s="35" t="s">
        <v>5</v>
      </c>
      <c s="6" t="s">
        <v>1996</v>
      </c>
      <c s="36" t="s">
        <v>232</v>
      </c>
      <c s="37">
        <v>1</v>
      </c>
      <c s="36">
        <v>0</v>
      </c>
      <c s="36">
        <f>ROUND(G751*H751,6)</f>
      </c>
      <c r="L751" s="38">
        <v>0</v>
      </c>
      <c s="32">
        <f>ROUND(ROUND(L751,2)*ROUND(G751,3),2)</f>
      </c>
      <c s="36" t="s">
        <v>55</v>
      </c>
      <c>
        <f>(M751*21)/100</f>
      </c>
      <c t="s">
        <v>28</v>
      </c>
    </row>
    <row r="752" spans="1:5" ht="12.75">
      <c r="A752" s="35" t="s">
        <v>56</v>
      </c>
      <c r="E752" s="39" t="s">
        <v>1996</v>
      </c>
    </row>
    <row r="753" spans="1:5" ht="12.75">
      <c r="A753" s="35" t="s">
        <v>57</v>
      </c>
      <c r="E753" s="40" t="s">
        <v>5</v>
      </c>
    </row>
    <row r="754" spans="1:5" ht="12.75">
      <c r="A754" t="s">
        <v>58</v>
      </c>
      <c r="E754" s="39" t="s">
        <v>5</v>
      </c>
    </row>
    <row r="755" spans="1:16" ht="25.5">
      <c r="A755" t="s">
        <v>50</v>
      </c>
      <c s="34" t="s">
        <v>185</v>
      </c>
      <c s="34" t="s">
        <v>1997</v>
      </c>
      <c s="35" t="s">
        <v>5</v>
      </c>
      <c s="6" t="s">
        <v>1998</v>
      </c>
      <c s="36" t="s">
        <v>232</v>
      </c>
      <c s="37">
        <v>1</v>
      </c>
      <c s="36">
        <v>0</v>
      </c>
      <c s="36">
        <f>ROUND(G755*H755,6)</f>
      </c>
      <c r="L755" s="38">
        <v>0</v>
      </c>
      <c s="32">
        <f>ROUND(ROUND(L755,2)*ROUND(G755,3),2)</f>
      </c>
      <c s="36" t="s">
        <v>55</v>
      </c>
      <c>
        <f>(M755*21)/100</f>
      </c>
      <c t="s">
        <v>28</v>
      </c>
    </row>
    <row r="756" spans="1:5" ht="25.5">
      <c r="A756" s="35" t="s">
        <v>56</v>
      </c>
      <c r="E756" s="39" t="s">
        <v>1998</v>
      </c>
    </row>
    <row r="757" spans="1:5" ht="12.75">
      <c r="A757" s="35" t="s">
        <v>57</v>
      </c>
      <c r="E757" s="40" t="s">
        <v>5</v>
      </c>
    </row>
    <row r="758" spans="1:5" ht="12.75">
      <c r="A758" t="s">
        <v>58</v>
      </c>
      <c r="E758" s="39" t="s">
        <v>5</v>
      </c>
    </row>
    <row r="759" spans="1:16" ht="25.5">
      <c r="A759" t="s">
        <v>50</v>
      </c>
      <c s="34" t="s">
        <v>190</v>
      </c>
      <c s="34" t="s">
        <v>1999</v>
      </c>
      <c s="35" t="s">
        <v>5</v>
      </c>
      <c s="6" t="s">
        <v>2000</v>
      </c>
      <c s="36" t="s">
        <v>232</v>
      </c>
      <c s="37">
        <v>1</v>
      </c>
      <c s="36">
        <v>0</v>
      </c>
      <c s="36">
        <f>ROUND(G759*H759,6)</f>
      </c>
      <c r="L759" s="38">
        <v>0</v>
      </c>
      <c s="32">
        <f>ROUND(ROUND(L759,2)*ROUND(G759,3),2)</f>
      </c>
      <c s="36" t="s">
        <v>55</v>
      </c>
      <c>
        <f>(M759*21)/100</f>
      </c>
      <c t="s">
        <v>28</v>
      </c>
    </row>
    <row r="760" spans="1:5" ht="25.5">
      <c r="A760" s="35" t="s">
        <v>56</v>
      </c>
      <c r="E760" s="39" t="s">
        <v>2000</v>
      </c>
    </row>
    <row r="761" spans="1:5" ht="12.75">
      <c r="A761" s="35" t="s">
        <v>57</v>
      </c>
      <c r="E761" s="40" t="s">
        <v>5</v>
      </c>
    </row>
    <row r="762" spans="1:5" ht="12.75">
      <c r="A762" t="s">
        <v>58</v>
      </c>
      <c r="E762" s="39" t="s">
        <v>5</v>
      </c>
    </row>
    <row r="763" spans="1:16" ht="25.5">
      <c r="A763" t="s">
        <v>50</v>
      </c>
      <c s="34" t="s">
        <v>195</v>
      </c>
      <c s="34" t="s">
        <v>2001</v>
      </c>
      <c s="35" t="s">
        <v>5</v>
      </c>
      <c s="6" t="s">
        <v>2002</v>
      </c>
      <c s="36" t="s">
        <v>232</v>
      </c>
      <c s="37">
        <v>1</v>
      </c>
      <c s="36">
        <v>0</v>
      </c>
      <c s="36">
        <f>ROUND(G763*H763,6)</f>
      </c>
      <c r="L763" s="38">
        <v>0</v>
      </c>
      <c s="32">
        <f>ROUND(ROUND(L763,2)*ROUND(G763,3),2)</f>
      </c>
      <c s="36" t="s">
        <v>55</v>
      </c>
      <c>
        <f>(M763*21)/100</f>
      </c>
      <c t="s">
        <v>28</v>
      </c>
    </row>
    <row r="764" spans="1:5" ht="25.5">
      <c r="A764" s="35" t="s">
        <v>56</v>
      </c>
      <c r="E764" s="39" t="s">
        <v>2002</v>
      </c>
    </row>
    <row r="765" spans="1:5" ht="12.75">
      <c r="A765" s="35" t="s">
        <v>57</v>
      </c>
      <c r="E765" s="40" t="s">
        <v>5</v>
      </c>
    </row>
    <row r="766" spans="1:5" ht="12.75">
      <c r="A766" t="s">
        <v>58</v>
      </c>
      <c r="E766" s="39" t="s">
        <v>5</v>
      </c>
    </row>
    <row r="767" spans="1:16" ht="25.5">
      <c r="A767" t="s">
        <v>50</v>
      </c>
      <c s="34" t="s">
        <v>199</v>
      </c>
      <c s="34" t="s">
        <v>2003</v>
      </c>
      <c s="35" t="s">
        <v>5</v>
      </c>
      <c s="6" t="s">
        <v>2004</v>
      </c>
      <c s="36" t="s">
        <v>232</v>
      </c>
      <c s="37">
        <v>1</v>
      </c>
      <c s="36">
        <v>0</v>
      </c>
      <c s="36">
        <f>ROUND(G767*H767,6)</f>
      </c>
      <c r="L767" s="38">
        <v>0</v>
      </c>
      <c s="32">
        <f>ROUND(ROUND(L767,2)*ROUND(G767,3),2)</f>
      </c>
      <c s="36" t="s">
        <v>55</v>
      </c>
      <c>
        <f>(M767*21)/100</f>
      </c>
      <c t="s">
        <v>28</v>
      </c>
    </row>
    <row r="768" spans="1:5" ht="25.5">
      <c r="A768" s="35" t="s">
        <v>56</v>
      </c>
      <c r="E768" s="39" t="s">
        <v>2004</v>
      </c>
    </row>
    <row r="769" spans="1:5" ht="12.75">
      <c r="A769" s="35" t="s">
        <v>57</v>
      </c>
      <c r="E769" s="40" t="s">
        <v>5</v>
      </c>
    </row>
    <row r="770" spans="1:5" ht="12.75">
      <c r="A770" t="s">
        <v>58</v>
      </c>
      <c r="E770" s="39" t="s">
        <v>5</v>
      </c>
    </row>
    <row r="771" spans="1:16" ht="25.5">
      <c r="A771" t="s">
        <v>50</v>
      </c>
      <c s="34" t="s">
        <v>204</v>
      </c>
      <c s="34" t="s">
        <v>2005</v>
      </c>
      <c s="35" t="s">
        <v>5</v>
      </c>
      <c s="6" t="s">
        <v>2006</v>
      </c>
      <c s="36" t="s">
        <v>232</v>
      </c>
      <c s="37">
        <v>1</v>
      </c>
      <c s="36">
        <v>0</v>
      </c>
      <c s="36">
        <f>ROUND(G771*H771,6)</f>
      </c>
      <c r="L771" s="38">
        <v>0</v>
      </c>
      <c s="32">
        <f>ROUND(ROUND(L771,2)*ROUND(G771,3),2)</f>
      </c>
      <c s="36" t="s">
        <v>55</v>
      </c>
      <c>
        <f>(M771*21)/100</f>
      </c>
      <c t="s">
        <v>28</v>
      </c>
    </row>
    <row r="772" spans="1:5" ht="25.5">
      <c r="A772" s="35" t="s">
        <v>56</v>
      </c>
      <c r="E772" s="39" t="s">
        <v>2006</v>
      </c>
    </row>
    <row r="773" spans="1:5" ht="12.75">
      <c r="A773" s="35" t="s">
        <v>57</v>
      </c>
      <c r="E773" s="40" t="s">
        <v>5</v>
      </c>
    </row>
    <row r="774" spans="1:5" ht="12.75">
      <c r="A774" t="s">
        <v>58</v>
      </c>
      <c r="E774" s="39" t="s">
        <v>5</v>
      </c>
    </row>
    <row r="775" spans="1:16" ht="25.5">
      <c r="A775" t="s">
        <v>50</v>
      </c>
      <c s="34" t="s">
        <v>211</v>
      </c>
      <c s="34" t="s">
        <v>2007</v>
      </c>
      <c s="35" t="s">
        <v>5</v>
      </c>
      <c s="6" t="s">
        <v>2008</v>
      </c>
      <c s="36" t="s">
        <v>232</v>
      </c>
      <c s="37">
        <v>1</v>
      </c>
      <c s="36">
        <v>0</v>
      </c>
      <c s="36">
        <f>ROUND(G775*H775,6)</f>
      </c>
      <c r="L775" s="38">
        <v>0</v>
      </c>
      <c s="32">
        <f>ROUND(ROUND(L775,2)*ROUND(G775,3),2)</f>
      </c>
      <c s="36" t="s">
        <v>55</v>
      </c>
      <c>
        <f>(M775*21)/100</f>
      </c>
      <c t="s">
        <v>28</v>
      </c>
    </row>
    <row r="776" spans="1:5" ht="25.5">
      <c r="A776" s="35" t="s">
        <v>56</v>
      </c>
      <c r="E776" s="39" t="s">
        <v>2008</v>
      </c>
    </row>
    <row r="777" spans="1:5" ht="12.75">
      <c r="A777" s="35" t="s">
        <v>57</v>
      </c>
      <c r="E777" s="40" t="s">
        <v>5</v>
      </c>
    </row>
    <row r="778" spans="1:5" ht="12.75">
      <c r="A778" t="s">
        <v>58</v>
      </c>
      <c r="E778" s="39" t="s">
        <v>5</v>
      </c>
    </row>
    <row r="779" spans="1:16" ht="25.5">
      <c r="A779" t="s">
        <v>50</v>
      </c>
      <c s="34" t="s">
        <v>216</v>
      </c>
      <c s="34" t="s">
        <v>2009</v>
      </c>
      <c s="35" t="s">
        <v>5</v>
      </c>
      <c s="6" t="s">
        <v>2010</v>
      </c>
      <c s="36" t="s">
        <v>232</v>
      </c>
      <c s="37">
        <v>1</v>
      </c>
      <c s="36">
        <v>0</v>
      </c>
      <c s="36">
        <f>ROUND(G779*H779,6)</f>
      </c>
      <c r="L779" s="38">
        <v>0</v>
      </c>
      <c s="32">
        <f>ROUND(ROUND(L779,2)*ROUND(G779,3),2)</f>
      </c>
      <c s="36" t="s">
        <v>55</v>
      </c>
      <c>
        <f>(M779*21)/100</f>
      </c>
      <c t="s">
        <v>28</v>
      </c>
    </row>
    <row r="780" spans="1:5" ht="25.5">
      <c r="A780" s="35" t="s">
        <v>56</v>
      </c>
      <c r="E780" s="39" t="s">
        <v>2010</v>
      </c>
    </row>
    <row r="781" spans="1:5" ht="12.75">
      <c r="A781" s="35" t="s">
        <v>57</v>
      </c>
      <c r="E781" s="40" t="s">
        <v>5</v>
      </c>
    </row>
    <row r="782" spans="1:5" ht="12.75">
      <c r="A782" t="s">
        <v>58</v>
      </c>
      <c r="E782" s="39" t="s">
        <v>5</v>
      </c>
    </row>
    <row r="783" spans="1:16" ht="25.5">
      <c r="A783" t="s">
        <v>50</v>
      </c>
      <c s="34" t="s">
        <v>219</v>
      </c>
      <c s="34" t="s">
        <v>2011</v>
      </c>
      <c s="35" t="s">
        <v>5</v>
      </c>
      <c s="6" t="s">
        <v>2012</v>
      </c>
      <c s="36" t="s">
        <v>232</v>
      </c>
      <c s="37">
        <v>1</v>
      </c>
      <c s="36">
        <v>0</v>
      </c>
      <c s="36">
        <f>ROUND(G783*H783,6)</f>
      </c>
      <c r="L783" s="38">
        <v>0</v>
      </c>
      <c s="32">
        <f>ROUND(ROUND(L783,2)*ROUND(G783,3),2)</f>
      </c>
      <c s="36" t="s">
        <v>55</v>
      </c>
      <c>
        <f>(M783*21)/100</f>
      </c>
      <c t="s">
        <v>28</v>
      </c>
    </row>
    <row r="784" spans="1:5" ht="25.5">
      <c r="A784" s="35" t="s">
        <v>56</v>
      </c>
      <c r="E784" s="39" t="s">
        <v>2012</v>
      </c>
    </row>
    <row r="785" spans="1:5" ht="12.75">
      <c r="A785" s="35" t="s">
        <v>57</v>
      </c>
      <c r="E785" s="40" t="s">
        <v>5</v>
      </c>
    </row>
    <row r="786" spans="1:5" ht="12.75">
      <c r="A786" t="s">
        <v>58</v>
      </c>
      <c r="E786" s="39" t="s">
        <v>5</v>
      </c>
    </row>
    <row r="787" spans="1:16" ht="12.75">
      <c r="A787" t="s">
        <v>50</v>
      </c>
      <c s="34" t="s">
        <v>224</v>
      </c>
      <c s="34" t="s">
        <v>2013</v>
      </c>
      <c s="35" t="s">
        <v>5</v>
      </c>
      <c s="6" t="s">
        <v>2014</v>
      </c>
      <c s="36" t="s">
        <v>232</v>
      </c>
      <c s="37">
        <v>12</v>
      </c>
      <c s="36">
        <v>0</v>
      </c>
      <c s="36">
        <f>ROUND(G787*H787,6)</f>
      </c>
      <c r="L787" s="38">
        <v>0</v>
      </c>
      <c s="32">
        <f>ROUND(ROUND(L787,2)*ROUND(G787,3),2)</f>
      </c>
      <c s="36" t="s">
        <v>55</v>
      </c>
      <c>
        <f>(M787*21)/100</f>
      </c>
      <c t="s">
        <v>28</v>
      </c>
    </row>
    <row r="788" spans="1:5" ht="12.75">
      <c r="A788" s="35" t="s">
        <v>56</v>
      </c>
      <c r="E788" s="39" t="s">
        <v>2014</v>
      </c>
    </row>
    <row r="789" spans="1:5" ht="12.75">
      <c r="A789" s="35" t="s">
        <v>57</v>
      </c>
      <c r="E789" s="40" t="s">
        <v>5</v>
      </c>
    </row>
    <row r="790" spans="1:5" ht="12.75">
      <c r="A790" t="s">
        <v>58</v>
      </c>
      <c r="E790" s="39" t="s">
        <v>5</v>
      </c>
    </row>
    <row r="791" spans="1:16" ht="25.5">
      <c r="A791" t="s">
        <v>50</v>
      </c>
      <c s="34" t="s">
        <v>229</v>
      </c>
      <c s="34" t="s">
        <v>2015</v>
      </c>
      <c s="35" t="s">
        <v>5</v>
      </c>
      <c s="6" t="s">
        <v>2016</v>
      </c>
      <c s="36" t="s">
        <v>232</v>
      </c>
      <c s="37">
        <v>9</v>
      </c>
      <c s="36">
        <v>0</v>
      </c>
      <c s="36">
        <f>ROUND(G791*H791,6)</f>
      </c>
      <c r="L791" s="38">
        <v>0</v>
      </c>
      <c s="32">
        <f>ROUND(ROUND(L791,2)*ROUND(G791,3),2)</f>
      </c>
      <c s="36" t="s">
        <v>55</v>
      </c>
      <c>
        <f>(M791*21)/100</f>
      </c>
      <c t="s">
        <v>28</v>
      </c>
    </row>
    <row r="792" spans="1:5" ht="25.5">
      <c r="A792" s="35" t="s">
        <v>56</v>
      </c>
      <c r="E792" s="39" t="s">
        <v>2016</v>
      </c>
    </row>
    <row r="793" spans="1:5" ht="12.75">
      <c r="A793" s="35" t="s">
        <v>57</v>
      </c>
      <c r="E793" s="40" t="s">
        <v>5</v>
      </c>
    </row>
    <row r="794" spans="1:5" ht="12.75">
      <c r="A794" t="s">
        <v>58</v>
      </c>
      <c r="E794" s="39" t="s">
        <v>5</v>
      </c>
    </row>
    <row r="795" spans="1:16" ht="12.75">
      <c r="A795" t="s">
        <v>50</v>
      </c>
      <c s="34" t="s">
        <v>235</v>
      </c>
      <c s="34" t="s">
        <v>2017</v>
      </c>
      <c s="35" t="s">
        <v>5</v>
      </c>
      <c s="6" t="s">
        <v>2018</v>
      </c>
      <c s="36" t="s">
        <v>232</v>
      </c>
      <c s="37">
        <v>4</v>
      </c>
      <c s="36">
        <v>0</v>
      </c>
      <c s="36">
        <f>ROUND(G795*H795,6)</f>
      </c>
      <c r="L795" s="38">
        <v>0</v>
      </c>
      <c s="32">
        <f>ROUND(ROUND(L795,2)*ROUND(G795,3),2)</f>
      </c>
      <c s="36" t="s">
        <v>55</v>
      </c>
      <c>
        <f>(M795*21)/100</f>
      </c>
      <c t="s">
        <v>28</v>
      </c>
    </row>
    <row r="796" spans="1:5" ht="12.75">
      <c r="A796" s="35" t="s">
        <v>56</v>
      </c>
      <c r="E796" s="39" t="s">
        <v>2018</v>
      </c>
    </row>
    <row r="797" spans="1:5" ht="12.75">
      <c r="A797" s="35" t="s">
        <v>57</v>
      </c>
      <c r="E797" s="40" t="s">
        <v>5</v>
      </c>
    </row>
    <row r="798" spans="1:5" ht="12.75">
      <c r="A798" t="s">
        <v>58</v>
      </c>
      <c r="E798" s="39" t="s">
        <v>5</v>
      </c>
    </row>
    <row r="799" spans="1:16" ht="12.75">
      <c r="A799" t="s">
        <v>50</v>
      </c>
      <c s="34" t="s">
        <v>240</v>
      </c>
      <c s="34" t="s">
        <v>2019</v>
      </c>
      <c s="35" t="s">
        <v>5</v>
      </c>
      <c s="6" t="s">
        <v>2020</v>
      </c>
      <c s="36" t="s">
        <v>232</v>
      </c>
      <c s="37">
        <v>8</v>
      </c>
      <c s="36">
        <v>0</v>
      </c>
      <c s="36">
        <f>ROUND(G799*H799,6)</f>
      </c>
      <c r="L799" s="38">
        <v>0</v>
      </c>
      <c s="32">
        <f>ROUND(ROUND(L799,2)*ROUND(G799,3),2)</f>
      </c>
      <c s="36" t="s">
        <v>55</v>
      </c>
      <c>
        <f>(M799*21)/100</f>
      </c>
      <c t="s">
        <v>28</v>
      </c>
    </row>
    <row r="800" spans="1:5" ht="12.75">
      <c r="A800" s="35" t="s">
        <v>56</v>
      </c>
      <c r="E800" s="39" t="s">
        <v>2020</v>
      </c>
    </row>
    <row r="801" spans="1:5" ht="12.75">
      <c r="A801" s="35" t="s">
        <v>57</v>
      </c>
      <c r="E801" s="40" t="s">
        <v>5</v>
      </c>
    </row>
    <row r="802" spans="1:5" ht="12.75">
      <c r="A802" t="s">
        <v>58</v>
      </c>
      <c r="E802" s="39" t="s">
        <v>5</v>
      </c>
    </row>
    <row r="803" spans="1:16" ht="12.75">
      <c r="A803" t="s">
        <v>50</v>
      </c>
      <c s="34" t="s">
        <v>244</v>
      </c>
      <c s="34" t="s">
        <v>2021</v>
      </c>
      <c s="35" t="s">
        <v>5</v>
      </c>
      <c s="6" t="s">
        <v>2022</v>
      </c>
      <c s="36" t="s">
        <v>232</v>
      </c>
      <c s="37">
        <v>4</v>
      </c>
      <c s="36">
        <v>0</v>
      </c>
      <c s="36">
        <f>ROUND(G803*H803,6)</f>
      </c>
      <c r="L803" s="38">
        <v>0</v>
      </c>
      <c s="32">
        <f>ROUND(ROUND(L803,2)*ROUND(G803,3),2)</f>
      </c>
      <c s="36" t="s">
        <v>55</v>
      </c>
      <c>
        <f>(M803*21)/100</f>
      </c>
      <c t="s">
        <v>28</v>
      </c>
    </row>
    <row r="804" spans="1:5" ht="12.75">
      <c r="A804" s="35" t="s">
        <v>56</v>
      </c>
      <c r="E804" s="39" t="s">
        <v>2022</v>
      </c>
    </row>
    <row r="805" spans="1:5" ht="12.75">
      <c r="A805" s="35" t="s">
        <v>57</v>
      </c>
      <c r="E805" s="40" t="s">
        <v>5</v>
      </c>
    </row>
    <row r="806" spans="1:5" ht="12.75">
      <c r="A806" t="s">
        <v>58</v>
      </c>
      <c r="E806" s="39" t="s">
        <v>5</v>
      </c>
    </row>
    <row r="807" spans="1:16" ht="12.75">
      <c r="A807" t="s">
        <v>50</v>
      </c>
      <c s="34" t="s">
        <v>247</v>
      </c>
      <c s="34" t="s">
        <v>2023</v>
      </c>
      <c s="35" t="s">
        <v>5</v>
      </c>
      <c s="6" t="s">
        <v>2024</v>
      </c>
      <c s="36" t="s">
        <v>1889</v>
      </c>
      <c s="37">
        <v>236.5</v>
      </c>
      <c s="36">
        <v>0</v>
      </c>
      <c s="36">
        <f>ROUND(G807*H807,6)</f>
      </c>
      <c r="L807" s="38">
        <v>0</v>
      </c>
      <c s="32">
        <f>ROUND(ROUND(L807,2)*ROUND(G807,3),2)</f>
      </c>
      <c s="36" t="s">
        <v>55</v>
      </c>
      <c>
        <f>(M807*21)/100</f>
      </c>
      <c t="s">
        <v>28</v>
      </c>
    </row>
    <row r="808" spans="1:5" ht="12.75">
      <c r="A808" s="35" t="s">
        <v>56</v>
      </c>
      <c r="E808" s="39" t="s">
        <v>2024</v>
      </c>
    </row>
    <row r="809" spans="1:5" ht="12.75">
      <c r="A809" s="35" t="s">
        <v>57</v>
      </c>
      <c r="E809" s="40" t="s">
        <v>5</v>
      </c>
    </row>
    <row r="810" spans="1:5" ht="12.75">
      <c r="A810" t="s">
        <v>58</v>
      </c>
      <c r="E810" s="39" t="s">
        <v>5</v>
      </c>
    </row>
    <row r="811" spans="1:16" ht="12.75">
      <c r="A811" t="s">
        <v>50</v>
      </c>
      <c s="34" t="s">
        <v>252</v>
      </c>
      <c s="34" t="s">
        <v>2025</v>
      </c>
      <c s="35" t="s">
        <v>5</v>
      </c>
      <c s="6" t="s">
        <v>2026</v>
      </c>
      <c s="36" t="s">
        <v>1889</v>
      </c>
      <c s="37">
        <v>297</v>
      </c>
      <c s="36">
        <v>0</v>
      </c>
      <c s="36">
        <f>ROUND(G811*H811,6)</f>
      </c>
      <c r="L811" s="38">
        <v>0</v>
      </c>
      <c s="32">
        <f>ROUND(ROUND(L811,2)*ROUND(G811,3),2)</f>
      </c>
      <c s="36" t="s">
        <v>55</v>
      </c>
      <c>
        <f>(M811*21)/100</f>
      </c>
      <c t="s">
        <v>28</v>
      </c>
    </row>
    <row r="812" spans="1:5" ht="12.75">
      <c r="A812" s="35" t="s">
        <v>56</v>
      </c>
      <c r="E812" s="39" t="s">
        <v>2026</v>
      </c>
    </row>
    <row r="813" spans="1:5" ht="12.75">
      <c r="A813" s="35" t="s">
        <v>57</v>
      </c>
      <c r="E813" s="40" t="s">
        <v>5</v>
      </c>
    </row>
    <row r="814" spans="1:5" ht="12.75">
      <c r="A814" t="s">
        <v>58</v>
      </c>
      <c r="E814" s="39" t="s">
        <v>5</v>
      </c>
    </row>
    <row r="815" spans="1:13" ht="12.75">
      <c r="A815" t="s">
        <v>47</v>
      </c>
      <c r="C815" s="31" t="s">
        <v>2027</v>
      </c>
      <c r="E815" s="33" t="s">
        <v>1912</v>
      </c>
      <c r="J815" s="32">
        <f>0</f>
      </c>
      <c s="32">
        <f>0</f>
      </c>
      <c s="32">
        <f>0+L816+L820+L824+L828+L832+L836+L840+L844+L848+L852+L856+L860+L864+L868+L872+L876+L880+L884+L888+L892+L896+L900</f>
      </c>
      <c s="32">
        <f>0+M816+M820+M824+M828+M832+M836+M840+M844+M848+M852+M856+M860+M864+M868+M872+M876+M880+M884+M888+M892+M896+M900</f>
      </c>
    </row>
    <row r="816" spans="1:16" ht="25.5">
      <c r="A816" t="s">
        <v>50</v>
      </c>
      <c s="34" t="s">
        <v>1065</v>
      </c>
      <c s="34" t="s">
        <v>2028</v>
      </c>
      <c s="35" t="s">
        <v>5</v>
      </c>
      <c s="6" t="s">
        <v>2029</v>
      </c>
      <c s="36" t="s">
        <v>232</v>
      </c>
      <c s="37">
        <v>1</v>
      </c>
      <c s="36">
        <v>0</v>
      </c>
      <c s="36">
        <f>ROUND(G816*H816,6)</f>
      </c>
      <c r="L816" s="38">
        <v>0</v>
      </c>
      <c s="32">
        <f>ROUND(ROUND(L816,2)*ROUND(G816,3),2)</f>
      </c>
      <c s="36" t="s">
        <v>55</v>
      </c>
      <c>
        <f>(M816*21)/100</f>
      </c>
      <c t="s">
        <v>28</v>
      </c>
    </row>
    <row r="817" spans="1:5" ht="25.5">
      <c r="A817" s="35" t="s">
        <v>56</v>
      </c>
      <c r="E817" s="39" t="s">
        <v>2029</v>
      </c>
    </row>
    <row r="818" spans="1:5" ht="12.75">
      <c r="A818" s="35" t="s">
        <v>57</v>
      </c>
      <c r="E818" s="40" t="s">
        <v>5</v>
      </c>
    </row>
    <row r="819" spans="1:5" ht="12.75">
      <c r="A819" t="s">
        <v>58</v>
      </c>
      <c r="E819" s="39" t="s">
        <v>5</v>
      </c>
    </row>
    <row r="820" spans="1:16" ht="25.5">
      <c r="A820" t="s">
        <v>50</v>
      </c>
      <c s="34" t="s">
        <v>1068</v>
      </c>
      <c s="34" t="s">
        <v>2030</v>
      </c>
      <c s="35" t="s">
        <v>5</v>
      </c>
      <c s="6" t="s">
        <v>2031</v>
      </c>
      <c s="36" t="s">
        <v>232</v>
      </c>
      <c s="37">
        <v>1</v>
      </c>
      <c s="36">
        <v>0</v>
      </c>
      <c s="36">
        <f>ROUND(G820*H820,6)</f>
      </c>
      <c r="L820" s="38">
        <v>0</v>
      </c>
      <c s="32">
        <f>ROUND(ROUND(L820,2)*ROUND(G820,3),2)</f>
      </c>
      <c s="36" t="s">
        <v>55</v>
      </c>
      <c>
        <f>(M820*21)/100</f>
      </c>
      <c t="s">
        <v>28</v>
      </c>
    </row>
    <row r="821" spans="1:5" ht="25.5">
      <c r="A821" s="35" t="s">
        <v>56</v>
      </c>
      <c r="E821" s="39" t="s">
        <v>2031</v>
      </c>
    </row>
    <row r="822" spans="1:5" ht="12.75">
      <c r="A822" s="35" t="s">
        <v>57</v>
      </c>
      <c r="E822" s="40" t="s">
        <v>5</v>
      </c>
    </row>
    <row r="823" spans="1:5" ht="12.75">
      <c r="A823" t="s">
        <v>58</v>
      </c>
      <c r="E823" s="39" t="s">
        <v>5</v>
      </c>
    </row>
    <row r="824" spans="1:16" ht="25.5">
      <c r="A824" t="s">
        <v>50</v>
      </c>
      <c s="34" t="s">
        <v>1073</v>
      </c>
      <c s="34" t="s">
        <v>2032</v>
      </c>
      <c s="35" t="s">
        <v>5</v>
      </c>
      <c s="6" t="s">
        <v>2033</v>
      </c>
      <c s="36" t="s">
        <v>232</v>
      </c>
      <c s="37">
        <v>1</v>
      </c>
      <c s="36">
        <v>0</v>
      </c>
      <c s="36">
        <f>ROUND(G824*H824,6)</f>
      </c>
      <c r="L824" s="38">
        <v>0</v>
      </c>
      <c s="32">
        <f>ROUND(ROUND(L824,2)*ROUND(G824,3),2)</f>
      </c>
      <c s="36" t="s">
        <v>55</v>
      </c>
      <c>
        <f>(M824*21)/100</f>
      </c>
      <c t="s">
        <v>28</v>
      </c>
    </row>
    <row r="825" spans="1:5" ht="25.5">
      <c r="A825" s="35" t="s">
        <v>56</v>
      </c>
      <c r="E825" s="39" t="s">
        <v>2033</v>
      </c>
    </row>
    <row r="826" spans="1:5" ht="12.75">
      <c r="A826" s="35" t="s">
        <v>57</v>
      </c>
      <c r="E826" s="40" t="s">
        <v>5</v>
      </c>
    </row>
    <row r="827" spans="1:5" ht="12.75">
      <c r="A827" t="s">
        <v>58</v>
      </c>
      <c r="E827" s="39" t="s">
        <v>5</v>
      </c>
    </row>
    <row r="828" spans="1:16" ht="12.75">
      <c r="A828" t="s">
        <v>50</v>
      </c>
      <c s="34" t="s">
        <v>1076</v>
      </c>
      <c s="34" t="s">
        <v>2034</v>
      </c>
      <c s="35" t="s">
        <v>5</v>
      </c>
      <c s="6" t="s">
        <v>2035</v>
      </c>
      <c s="36" t="s">
        <v>232</v>
      </c>
      <c s="37">
        <v>1</v>
      </c>
      <c s="36">
        <v>0</v>
      </c>
      <c s="36">
        <f>ROUND(G828*H828,6)</f>
      </c>
      <c r="L828" s="38">
        <v>0</v>
      </c>
      <c s="32">
        <f>ROUND(ROUND(L828,2)*ROUND(G828,3),2)</f>
      </c>
      <c s="36" t="s">
        <v>55</v>
      </c>
      <c>
        <f>(M828*21)/100</f>
      </c>
      <c t="s">
        <v>28</v>
      </c>
    </row>
    <row r="829" spans="1:5" ht="12.75">
      <c r="A829" s="35" t="s">
        <v>56</v>
      </c>
      <c r="E829" s="39" t="s">
        <v>2035</v>
      </c>
    </row>
    <row r="830" spans="1:5" ht="12.75">
      <c r="A830" s="35" t="s">
        <v>57</v>
      </c>
      <c r="E830" s="40" t="s">
        <v>5</v>
      </c>
    </row>
    <row r="831" spans="1:5" ht="12.75">
      <c r="A831" t="s">
        <v>58</v>
      </c>
      <c r="E831" s="39" t="s">
        <v>5</v>
      </c>
    </row>
    <row r="832" spans="1:16" ht="12.75">
      <c r="A832" t="s">
        <v>50</v>
      </c>
      <c s="34" t="s">
        <v>1082</v>
      </c>
      <c s="34" t="s">
        <v>2036</v>
      </c>
      <c s="35" t="s">
        <v>5</v>
      </c>
      <c s="6" t="s">
        <v>2037</v>
      </c>
      <c s="36" t="s">
        <v>232</v>
      </c>
      <c s="37">
        <v>2</v>
      </c>
      <c s="36">
        <v>0</v>
      </c>
      <c s="36">
        <f>ROUND(G832*H832,6)</f>
      </c>
      <c r="L832" s="38">
        <v>0</v>
      </c>
      <c s="32">
        <f>ROUND(ROUND(L832,2)*ROUND(G832,3),2)</f>
      </c>
      <c s="36" t="s">
        <v>55</v>
      </c>
      <c>
        <f>(M832*21)/100</f>
      </c>
      <c t="s">
        <v>28</v>
      </c>
    </row>
    <row r="833" spans="1:5" ht="12.75">
      <c r="A833" s="35" t="s">
        <v>56</v>
      </c>
      <c r="E833" s="39" t="s">
        <v>2037</v>
      </c>
    </row>
    <row r="834" spans="1:5" ht="12.75">
      <c r="A834" s="35" t="s">
        <v>57</v>
      </c>
      <c r="E834" s="40" t="s">
        <v>5</v>
      </c>
    </row>
    <row r="835" spans="1:5" ht="12.75">
      <c r="A835" t="s">
        <v>58</v>
      </c>
      <c r="E835" s="39" t="s">
        <v>5</v>
      </c>
    </row>
    <row r="836" spans="1:16" ht="25.5">
      <c r="A836" t="s">
        <v>50</v>
      </c>
      <c s="34" t="s">
        <v>1088</v>
      </c>
      <c s="34" t="s">
        <v>2038</v>
      </c>
      <c s="35" t="s">
        <v>5</v>
      </c>
      <c s="6" t="s">
        <v>2039</v>
      </c>
      <c s="36" t="s">
        <v>232</v>
      </c>
      <c s="37">
        <v>1</v>
      </c>
      <c s="36">
        <v>0</v>
      </c>
      <c s="36">
        <f>ROUND(G836*H836,6)</f>
      </c>
      <c r="L836" s="38">
        <v>0</v>
      </c>
      <c s="32">
        <f>ROUND(ROUND(L836,2)*ROUND(G836,3),2)</f>
      </c>
      <c s="36" t="s">
        <v>55</v>
      </c>
      <c>
        <f>(M836*21)/100</f>
      </c>
      <c t="s">
        <v>28</v>
      </c>
    </row>
    <row r="837" spans="1:5" ht="25.5">
      <c r="A837" s="35" t="s">
        <v>56</v>
      </c>
      <c r="E837" s="39" t="s">
        <v>2039</v>
      </c>
    </row>
    <row r="838" spans="1:5" ht="12.75">
      <c r="A838" s="35" t="s">
        <v>57</v>
      </c>
      <c r="E838" s="40" t="s">
        <v>5</v>
      </c>
    </row>
    <row r="839" spans="1:5" ht="12.75">
      <c r="A839" t="s">
        <v>58</v>
      </c>
      <c r="E839" s="39" t="s">
        <v>5</v>
      </c>
    </row>
    <row r="840" spans="1:16" ht="25.5">
      <c r="A840" t="s">
        <v>50</v>
      </c>
      <c s="34" t="s">
        <v>1093</v>
      </c>
      <c s="34" t="s">
        <v>2040</v>
      </c>
      <c s="35" t="s">
        <v>5</v>
      </c>
      <c s="6" t="s">
        <v>2041</v>
      </c>
      <c s="36" t="s">
        <v>232</v>
      </c>
      <c s="37">
        <v>1</v>
      </c>
      <c s="36">
        <v>0</v>
      </c>
      <c s="36">
        <f>ROUND(G840*H840,6)</f>
      </c>
      <c r="L840" s="38">
        <v>0</v>
      </c>
      <c s="32">
        <f>ROUND(ROUND(L840,2)*ROUND(G840,3),2)</f>
      </c>
      <c s="36" t="s">
        <v>55</v>
      </c>
      <c>
        <f>(M840*21)/100</f>
      </c>
      <c t="s">
        <v>28</v>
      </c>
    </row>
    <row r="841" spans="1:5" ht="25.5">
      <c r="A841" s="35" t="s">
        <v>56</v>
      </c>
      <c r="E841" s="39" t="s">
        <v>2041</v>
      </c>
    </row>
    <row r="842" spans="1:5" ht="12.75">
      <c r="A842" s="35" t="s">
        <v>57</v>
      </c>
      <c r="E842" s="40" t="s">
        <v>5</v>
      </c>
    </row>
    <row r="843" spans="1:5" ht="12.75">
      <c r="A843" t="s">
        <v>58</v>
      </c>
      <c r="E843" s="39" t="s">
        <v>5</v>
      </c>
    </row>
    <row r="844" spans="1:16" ht="25.5">
      <c r="A844" t="s">
        <v>50</v>
      </c>
      <c s="34" t="s">
        <v>1097</v>
      </c>
      <c s="34" t="s">
        <v>2042</v>
      </c>
      <c s="35" t="s">
        <v>5</v>
      </c>
      <c s="6" t="s">
        <v>2043</v>
      </c>
      <c s="36" t="s">
        <v>232</v>
      </c>
      <c s="37">
        <v>1</v>
      </c>
      <c s="36">
        <v>0</v>
      </c>
      <c s="36">
        <f>ROUND(G844*H844,6)</f>
      </c>
      <c r="L844" s="38">
        <v>0</v>
      </c>
      <c s="32">
        <f>ROUND(ROUND(L844,2)*ROUND(G844,3),2)</f>
      </c>
      <c s="36" t="s">
        <v>55</v>
      </c>
      <c>
        <f>(M844*21)/100</f>
      </c>
      <c t="s">
        <v>28</v>
      </c>
    </row>
    <row r="845" spans="1:5" ht="25.5">
      <c r="A845" s="35" t="s">
        <v>56</v>
      </c>
      <c r="E845" s="39" t="s">
        <v>2043</v>
      </c>
    </row>
    <row r="846" spans="1:5" ht="12.75">
      <c r="A846" s="35" t="s">
        <v>57</v>
      </c>
      <c r="E846" s="40" t="s">
        <v>5</v>
      </c>
    </row>
    <row r="847" spans="1:5" ht="12.75">
      <c r="A847" t="s">
        <v>58</v>
      </c>
      <c r="E847" s="39" t="s">
        <v>5</v>
      </c>
    </row>
    <row r="848" spans="1:16" ht="12.75">
      <c r="A848" t="s">
        <v>50</v>
      </c>
      <c s="34" t="s">
        <v>1100</v>
      </c>
      <c s="34" t="s">
        <v>2044</v>
      </c>
      <c s="35" t="s">
        <v>5</v>
      </c>
      <c s="6" t="s">
        <v>2045</v>
      </c>
      <c s="36" t="s">
        <v>232</v>
      </c>
      <c s="37">
        <v>1</v>
      </c>
      <c s="36">
        <v>0</v>
      </c>
      <c s="36">
        <f>ROUND(G848*H848,6)</f>
      </c>
      <c r="L848" s="38">
        <v>0</v>
      </c>
      <c s="32">
        <f>ROUND(ROUND(L848,2)*ROUND(G848,3),2)</f>
      </c>
      <c s="36" t="s">
        <v>55</v>
      </c>
      <c>
        <f>(M848*21)/100</f>
      </c>
      <c t="s">
        <v>28</v>
      </c>
    </row>
    <row r="849" spans="1:5" ht="12.75">
      <c r="A849" s="35" t="s">
        <v>56</v>
      </c>
      <c r="E849" s="39" t="s">
        <v>2045</v>
      </c>
    </row>
    <row r="850" spans="1:5" ht="12.75">
      <c r="A850" s="35" t="s">
        <v>57</v>
      </c>
      <c r="E850" s="40" t="s">
        <v>5</v>
      </c>
    </row>
    <row r="851" spans="1:5" ht="12.75">
      <c r="A851" t="s">
        <v>58</v>
      </c>
      <c r="E851" s="39" t="s">
        <v>5</v>
      </c>
    </row>
    <row r="852" spans="1:16" ht="12.75">
      <c r="A852" t="s">
        <v>50</v>
      </c>
      <c s="34" t="s">
        <v>1103</v>
      </c>
      <c s="34" t="s">
        <v>2046</v>
      </c>
      <c s="35" t="s">
        <v>5</v>
      </c>
      <c s="6" t="s">
        <v>2047</v>
      </c>
      <c s="36" t="s">
        <v>232</v>
      </c>
      <c s="37">
        <v>1</v>
      </c>
      <c s="36">
        <v>0</v>
      </c>
      <c s="36">
        <f>ROUND(G852*H852,6)</f>
      </c>
      <c r="L852" s="38">
        <v>0</v>
      </c>
      <c s="32">
        <f>ROUND(ROUND(L852,2)*ROUND(G852,3),2)</f>
      </c>
      <c s="36" t="s">
        <v>55</v>
      </c>
      <c>
        <f>(M852*21)/100</f>
      </c>
      <c t="s">
        <v>28</v>
      </c>
    </row>
    <row r="853" spans="1:5" ht="12.75">
      <c r="A853" s="35" t="s">
        <v>56</v>
      </c>
      <c r="E853" s="39" t="s">
        <v>2047</v>
      </c>
    </row>
    <row r="854" spans="1:5" ht="12.75">
      <c r="A854" s="35" t="s">
        <v>57</v>
      </c>
      <c r="E854" s="40" t="s">
        <v>5</v>
      </c>
    </row>
    <row r="855" spans="1:5" ht="12.75">
      <c r="A855" t="s">
        <v>58</v>
      </c>
      <c r="E855" s="39" t="s">
        <v>5</v>
      </c>
    </row>
    <row r="856" spans="1:16" ht="25.5">
      <c r="A856" t="s">
        <v>50</v>
      </c>
      <c s="34" t="s">
        <v>1109</v>
      </c>
      <c s="34" t="s">
        <v>2048</v>
      </c>
      <c s="35" t="s">
        <v>5</v>
      </c>
      <c s="6" t="s">
        <v>2049</v>
      </c>
      <c s="36" t="s">
        <v>232</v>
      </c>
      <c s="37">
        <v>1</v>
      </c>
      <c s="36">
        <v>0</v>
      </c>
      <c s="36">
        <f>ROUND(G856*H856,6)</f>
      </c>
      <c r="L856" s="38">
        <v>0</v>
      </c>
      <c s="32">
        <f>ROUND(ROUND(L856,2)*ROUND(G856,3),2)</f>
      </c>
      <c s="36" t="s">
        <v>55</v>
      </c>
      <c>
        <f>(M856*21)/100</f>
      </c>
      <c t="s">
        <v>28</v>
      </c>
    </row>
    <row r="857" spans="1:5" ht="25.5">
      <c r="A857" s="35" t="s">
        <v>56</v>
      </c>
      <c r="E857" s="39" t="s">
        <v>2049</v>
      </c>
    </row>
    <row r="858" spans="1:5" ht="12.75">
      <c r="A858" s="35" t="s">
        <v>57</v>
      </c>
      <c r="E858" s="40" t="s">
        <v>5</v>
      </c>
    </row>
    <row r="859" spans="1:5" ht="12.75">
      <c r="A859" t="s">
        <v>58</v>
      </c>
      <c r="E859" s="39" t="s">
        <v>5</v>
      </c>
    </row>
    <row r="860" spans="1:16" ht="12.75">
      <c r="A860" t="s">
        <v>50</v>
      </c>
      <c s="34" t="s">
        <v>1114</v>
      </c>
      <c s="34" t="s">
        <v>2050</v>
      </c>
      <c s="35" t="s">
        <v>5</v>
      </c>
      <c s="6" t="s">
        <v>2051</v>
      </c>
      <c s="36" t="s">
        <v>232</v>
      </c>
      <c s="37">
        <v>1</v>
      </c>
      <c s="36">
        <v>0</v>
      </c>
      <c s="36">
        <f>ROUND(G860*H860,6)</f>
      </c>
      <c r="L860" s="38">
        <v>0</v>
      </c>
      <c s="32">
        <f>ROUND(ROUND(L860,2)*ROUND(G860,3),2)</f>
      </c>
      <c s="36" t="s">
        <v>55</v>
      </c>
      <c>
        <f>(M860*21)/100</f>
      </c>
      <c t="s">
        <v>28</v>
      </c>
    </row>
    <row r="861" spans="1:5" ht="12.75">
      <c r="A861" s="35" t="s">
        <v>56</v>
      </c>
      <c r="E861" s="39" t="s">
        <v>2051</v>
      </c>
    </row>
    <row r="862" spans="1:5" ht="12.75">
      <c r="A862" s="35" t="s">
        <v>57</v>
      </c>
      <c r="E862" s="40" t="s">
        <v>5</v>
      </c>
    </row>
    <row r="863" spans="1:5" ht="12.75">
      <c r="A863" t="s">
        <v>58</v>
      </c>
      <c r="E863" s="39" t="s">
        <v>5</v>
      </c>
    </row>
    <row r="864" spans="1:16" ht="25.5">
      <c r="A864" t="s">
        <v>50</v>
      </c>
      <c s="34" t="s">
        <v>1119</v>
      </c>
      <c s="34" t="s">
        <v>2052</v>
      </c>
      <c s="35" t="s">
        <v>5</v>
      </c>
      <c s="6" t="s">
        <v>2053</v>
      </c>
      <c s="36" t="s">
        <v>232</v>
      </c>
      <c s="37">
        <v>1</v>
      </c>
      <c s="36">
        <v>0</v>
      </c>
      <c s="36">
        <f>ROUND(G864*H864,6)</f>
      </c>
      <c r="L864" s="38">
        <v>0</v>
      </c>
      <c s="32">
        <f>ROUND(ROUND(L864,2)*ROUND(G864,3),2)</f>
      </c>
      <c s="36" t="s">
        <v>55</v>
      </c>
      <c>
        <f>(M864*21)/100</f>
      </c>
      <c t="s">
        <v>28</v>
      </c>
    </row>
    <row r="865" spans="1:5" ht="25.5">
      <c r="A865" s="35" t="s">
        <v>56</v>
      </c>
      <c r="E865" s="39" t="s">
        <v>2053</v>
      </c>
    </row>
    <row r="866" spans="1:5" ht="12.75">
      <c r="A866" s="35" t="s">
        <v>57</v>
      </c>
      <c r="E866" s="40" t="s">
        <v>5</v>
      </c>
    </row>
    <row r="867" spans="1:5" ht="12.75">
      <c r="A867" t="s">
        <v>58</v>
      </c>
      <c r="E867" s="39" t="s">
        <v>5</v>
      </c>
    </row>
    <row r="868" spans="1:16" ht="25.5">
      <c r="A868" t="s">
        <v>50</v>
      </c>
      <c s="34" t="s">
        <v>1123</v>
      </c>
      <c s="34" t="s">
        <v>2054</v>
      </c>
      <c s="35" t="s">
        <v>5</v>
      </c>
      <c s="6" t="s">
        <v>2055</v>
      </c>
      <c s="36" t="s">
        <v>232</v>
      </c>
      <c s="37">
        <v>1</v>
      </c>
      <c s="36">
        <v>0</v>
      </c>
      <c s="36">
        <f>ROUND(G868*H868,6)</f>
      </c>
      <c r="L868" s="38">
        <v>0</v>
      </c>
      <c s="32">
        <f>ROUND(ROUND(L868,2)*ROUND(G868,3),2)</f>
      </c>
      <c s="36" t="s">
        <v>55</v>
      </c>
      <c>
        <f>(M868*21)/100</f>
      </c>
      <c t="s">
        <v>28</v>
      </c>
    </row>
    <row r="869" spans="1:5" ht="25.5">
      <c r="A869" s="35" t="s">
        <v>56</v>
      </c>
      <c r="E869" s="39" t="s">
        <v>2055</v>
      </c>
    </row>
    <row r="870" spans="1:5" ht="12.75">
      <c r="A870" s="35" t="s">
        <v>57</v>
      </c>
      <c r="E870" s="40" t="s">
        <v>5</v>
      </c>
    </row>
    <row r="871" spans="1:5" ht="12.75">
      <c r="A871" t="s">
        <v>58</v>
      </c>
      <c r="E871" s="39" t="s">
        <v>5</v>
      </c>
    </row>
    <row r="872" spans="1:16" ht="12.75">
      <c r="A872" t="s">
        <v>50</v>
      </c>
      <c s="34" t="s">
        <v>1128</v>
      </c>
      <c s="34" t="s">
        <v>2056</v>
      </c>
      <c s="35" t="s">
        <v>5</v>
      </c>
      <c s="6" t="s">
        <v>2057</v>
      </c>
      <c s="36" t="s">
        <v>232</v>
      </c>
      <c s="37">
        <v>1</v>
      </c>
      <c s="36">
        <v>0</v>
      </c>
      <c s="36">
        <f>ROUND(G872*H872,6)</f>
      </c>
      <c r="L872" s="38">
        <v>0</v>
      </c>
      <c s="32">
        <f>ROUND(ROUND(L872,2)*ROUND(G872,3),2)</f>
      </c>
      <c s="36" t="s">
        <v>55</v>
      </c>
      <c>
        <f>(M872*21)/100</f>
      </c>
      <c t="s">
        <v>28</v>
      </c>
    </row>
    <row r="873" spans="1:5" ht="12.75">
      <c r="A873" s="35" t="s">
        <v>56</v>
      </c>
      <c r="E873" s="39" t="s">
        <v>2057</v>
      </c>
    </row>
    <row r="874" spans="1:5" ht="12.75">
      <c r="A874" s="35" t="s">
        <v>57</v>
      </c>
      <c r="E874" s="40" t="s">
        <v>5</v>
      </c>
    </row>
    <row r="875" spans="1:5" ht="12.75">
      <c r="A875" t="s">
        <v>58</v>
      </c>
      <c r="E875" s="39" t="s">
        <v>5</v>
      </c>
    </row>
    <row r="876" spans="1:16" ht="25.5">
      <c r="A876" t="s">
        <v>50</v>
      </c>
      <c s="34" t="s">
        <v>1133</v>
      </c>
      <c s="34" t="s">
        <v>2058</v>
      </c>
      <c s="35" t="s">
        <v>5</v>
      </c>
      <c s="6" t="s">
        <v>2059</v>
      </c>
      <c s="36" t="s">
        <v>232</v>
      </c>
      <c s="37">
        <v>1</v>
      </c>
      <c s="36">
        <v>0</v>
      </c>
      <c s="36">
        <f>ROUND(G876*H876,6)</f>
      </c>
      <c r="L876" s="38">
        <v>0</v>
      </c>
      <c s="32">
        <f>ROUND(ROUND(L876,2)*ROUND(G876,3),2)</f>
      </c>
      <c s="36" t="s">
        <v>55</v>
      </c>
      <c>
        <f>(M876*21)/100</f>
      </c>
      <c t="s">
        <v>28</v>
      </c>
    </row>
    <row r="877" spans="1:5" ht="25.5">
      <c r="A877" s="35" t="s">
        <v>56</v>
      </c>
      <c r="E877" s="39" t="s">
        <v>2059</v>
      </c>
    </row>
    <row r="878" spans="1:5" ht="12.75">
      <c r="A878" s="35" t="s">
        <v>57</v>
      </c>
      <c r="E878" s="40" t="s">
        <v>5</v>
      </c>
    </row>
    <row r="879" spans="1:5" ht="12.75">
      <c r="A879" t="s">
        <v>58</v>
      </c>
      <c r="E879" s="39" t="s">
        <v>5</v>
      </c>
    </row>
    <row r="880" spans="1:16" ht="25.5">
      <c r="A880" t="s">
        <v>50</v>
      </c>
      <c s="34" t="s">
        <v>1137</v>
      </c>
      <c s="34" t="s">
        <v>2060</v>
      </c>
      <c s="35" t="s">
        <v>5</v>
      </c>
      <c s="6" t="s">
        <v>2061</v>
      </c>
      <c s="36" t="s">
        <v>232</v>
      </c>
      <c s="37">
        <v>1</v>
      </c>
      <c s="36">
        <v>0</v>
      </c>
      <c s="36">
        <f>ROUND(G880*H880,6)</f>
      </c>
      <c r="L880" s="38">
        <v>0</v>
      </c>
      <c s="32">
        <f>ROUND(ROUND(L880,2)*ROUND(G880,3),2)</f>
      </c>
      <c s="36" t="s">
        <v>55</v>
      </c>
      <c>
        <f>(M880*21)/100</f>
      </c>
      <c t="s">
        <v>28</v>
      </c>
    </row>
    <row r="881" spans="1:5" ht="25.5">
      <c r="A881" s="35" t="s">
        <v>56</v>
      </c>
      <c r="E881" s="39" t="s">
        <v>2061</v>
      </c>
    </row>
    <row r="882" spans="1:5" ht="12.75">
      <c r="A882" s="35" t="s">
        <v>57</v>
      </c>
      <c r="E882" s="40" t="s">
        <v>5</v>
      </c>
    </row>
    <row r="883" spans="1:5" ht="12.75">
      <c r="A883" t="s">
        <v>58</v>
      </c>
      <c r="E883" s="39" t="s">
        <v>5</v>
      </c>
    </row>
    <row r="884" spans="1:16" ht="12.75">
      <c r="A884" t="s">
        <v>50</v>
      </c>
      <c s="34" t="s">
        <v>1142</v>
      </c>
      <c s="34" t="s">
        <v>2062</v>
      </c>
      <c s="35" t="s">
        <v>5</v>
      </c>
      <c s="6" t="s">
        <v>2063</v>
      </c>
      <c s="36" t="s">
        <v>232</v>
      </c>
      <c s="37">
        <v>1</v>
      </c>
      <c s="36">
        <v>0</v>
      </c>
      <c s="36">
        <f>ROUND(G884*H884,6)</f>
      </c>
      <c r="L884" s="38">
        <v>0</v>
      </c>
      <c s="32">
        <f>ROUND(ROUND(L884,2)*ROUND(G884,3),2)</f>
      </c>
      <c s="36" t="s">
        <v>55</v>
      </c>
      <c>
        <f>(M884*21)/100</f>
      </c>
      <c t="s">
        <v>28</v>
      </c>
    </row>
    <row r="885" spans="1:5" ht="12.75">
      <c r="A885" s="35" t="s">
        <v>56</v>
      </c>
      <c r="E885" s="39" t="s">
        <v>2063</v>
      </c>
    </row>
    <row r="886" spans="1:5" ht="12.75">
      <c r="A886" s="35" t="s">
        <v>57</v>
      </c>
      <c r="E886" s="40" t="s">
        <v>5</v>
      </c>
    </row>
    <row r="887" spans="1:5" ht="12.75">
      <c r="A887" t="s">
        <v>58</v>
      </c>
      <c r="E887" s="39" t="s">
        <v>5</v>
      </c>
    </row>
    <row r="888" spans="1:16" ht="25.5">
      <c r="A888" t="s">
        <v>50</v>
      </c>
      <c s="34" t="s">
        <v>1146</v>
      </c>
      <c s="34" t="s">
        <v>2064</v>
      </c>
      <c s="35" t="s">
        <v>5</v>
      </c>
      <c s="6" t="s">
        <v>2065</v>
      </c>
      <c s="36" t="s">
        <v>232</v>
      </c>
      <c s="37">
        <v>1</v>
      </c>
      <c s="36">
        <v>0</v>
      </c>
      <c s="36">
        <f>ROUND(G888*H888,6)</f>
      </c>
      <c r="L888" s="38">
        <v>0</v>
      </c>
      <c s="32">
        <f>ROUND(ROUND(L888,2)*ROUND(G888,3),2)</f>
      </c>
      <c s="36" t="s">
        <v>55</v>
      </c>
      <c>
        <f>(M888*21)/100</f>
      </c>
      <c t="s">
        <v>28</v>
      </c>
    </row>
    <row r="889" spans="1:5" ht="25.5">
      <c r="A889" s="35" t="s">
        <v>56</v>
      </c>
      <c r="E889" s="39" t="s">
        <v>2065</v>
      </c>
    </row>
    <row r="890" spans="1:5" ht="12.75">
      <c r="A890" s="35" t="s">
        <v>57</v>
      </c>
      <c r="E890" s="40" t="s">
        <v>5</v>
      </c>
    </row>
    <row r="891" spans="1:5" ht="12.75">
      <c r="A891" t="s">
        <v>58</v>
      </c>
      <c r="E891" s="39" t="s">
        <v>5</v>
      </c>
    </row>
    <row r="892" spans="1:16" ht="25.5">
      <c r="A892" t="s">
        <v>50</v>
      </c>
      <c s="34" t="s">
        <v>1150</v>
      </c>
      <c s="34" t="s">
        <v>2066</v>
      </c>
      <c s="35" t="s">
        <v>5</v>
      </c>
      <c s="6" t="s">
        <v>2067</v>
      </c>
      <c s="36" t="s">
        <v>232</v>
      </c>
      <c s="37">
        <v>1</v>
      </c>
      <c s="36">
        <v>0</v>
      </c>
      <c s="36">
        <f>ROUND(G892*H892,6)</f>
      </c>
      <c r="L892" s="38">
        <v>0</v>
      </c>
      <c s="32">
        <f>ROUND(ROUND(L892,2)*ROUND(G892,3),2)</f>
      </c>
      <c s="36" t="s">
        <v>55</v>
      </c>
      <c>
        <f>(M892*21)/100</f>
      </c>
      <c t="s">
        <v>28</v>
      </c>
    </row>
    <row r="893" spans="1:5" ht="25.5">
      <c r="A893" s="35" t="s">
        <v>56</v>
      </c>
      <c r="E893" s="39" t="s">
        <v>2067</v>
      </c>
    </row>
    <row r="894" spans="1:5" ht="12.75">
      <c r="A894" s="35" t="s">
        <v>57</v>
      </c>
      <c r="E894" s="40" t="s">
        <v>5</v>
      </c>
    </row>
    <row r="895" spans="1:5" ht="12.75">
      <c r="A895" t="s">
        <v>58</v>
      </c>
      <c r="E895" s="39" t="s">
        <v>5</v>
      </c>
    </row>
    <row r="896" spans="1:16" ht="12.75">
      <c r="A896" t="s">
        <v>50</v>
      </c>
      <c s="34" t="s">
        <v>1154</v>
      </c>
      <c s="34" t="s">
        <v>2068</v>
      </c>
      <c s="35" t="s">
        <v>5</v>
      </c>
      <c s="6" t="s">
        <v>2069</v>
      </c>
      <c s="36" t="s">
        <v>232</v>
      </c>
      <c s="37">
        <v>1</v>
      </c>
      <c s="36">
        <v>0</v>
      </c>
      <c s="36">
        <f>ROUND(G896*H896,6)</f>
      </c>
      <c r="L896" s="38">
        <v>0</v>
      </c>
      <c s="32">
        <f>ROUND(ROUND(L896,2)*ROUND(G896,3),2)</f>
      </c>
      <c s="36" t="s">
        <v>55</v>
      </c>
      <c>
        <f>(M896*21)/100</f>
      </c>
      <c t="s">
        <v>28</v>
      </c>
    </row>
    <row r="897" spans="1:5" ht="12.75">
      <c r="A897" s="35" t="s">
        <v>56</v>
      </c>
      <c r="E897" s="39" t="s">
        <v>2069</v>
      </c>
    </row>
    <row r="898" spans="1:5" ht="12.75">
      <c r="A898" s="35" t="s">
        <v>57</v>
      </c>
      <c r="E898" s="40" t="s">
        <v>5</v>
      </c>
    </row>
    <row r="899" spans="1:5" ht="12.75">
      <c r="A899" t="s">
        <v>58</v>
      </c>
      <c r="E899" s="39" t="s">
        <v>5</v>
      </c>
    </row>
    <row r="900" spans="1:16" ht="12.75">
      <c r="A900" t="s">
        <v>50</v>
      </c>
      <c s="34" t="s">
        <v>1158</v>
      </c>
      <c s="34" t="s">
        <v>2070</v>
      </c>
      <c s="35" t="s">
        <v>5</v>
      </c>
      <c s="6" t="s">
        <v>2024</v>
      </c>
      <c s="36" t="s">
        <v>1889</v>
      </c>
      <c s="37">
        <v>300</v>
      </c>
      <c s="36">
        <v>0</v>
      </c>
      <c s="36">
        <f>ROUND(G900*H900,6)</f>
      </c>
      <c r="L900" s="38">
        <v>0</v>
      </c>
      <c s="32">
        <f>ROUND(ROUND(L900,2)*ROUND(G900,3),2)</f>
      </c>
      <c s="36" t="s">
        <v>55</v>
      </c>
      <c>
        <f>(M900*21)/100</f>
      </c>
      <c t="s">
        <v>28</v>
      </c>
    </row>
    <row r="901" spans="1:5" ht="12.75">
      <c r="A901" s="35" t="s">
        <v>56</v>
      </c>
      <c r="E901" s="39" t="s">
        <v>2024</v>
      </c>
    </row>
    <row r="902" spans="1:5" ht="12.75">
      <c r="A902" s="35" t="s">
        <v>57</v>
      </c>
      <c r="E902" s="40" t="s">
        <v>5</v>
      </c>
    </row>
    <row r="903" spans="1:5" ht="12.75">
      <c r="A903" t="s">
        <v>58</v>
      </c>
      <c r="E903" s="39" t="s">
        <v>5</v>
      </c>
    </row>
    <row r="904" spans="1:13" ht="12.75">
      <c r="A904" t="s">
        <v>47</v>
      </c>
      <c r="C904" s="31" t="s">
        <v>2071</v>
      </c>
      <c r="E904" s="33" t="s">
        <v>1912</v>
      </c>
      <c r="J904" s="32">
        <f>0</f>
      </c>
      <c s="32">
        <f>0</f>
      </c>
      <c s="32">
        <f>0+L905</f>
      </c>
      <c s="32">
        <f>0+M905</f>
      </c>
    </row>
    <row r="905" spans="1:16" ht="12.75">
      <c r="A905" t="s">
        <v>50</v>
      </c>
      <c s="34" t="s">
        <v>1250</v>
      </c>
      <c s="34" t="s">
        <v>2072</v>
      </c>
      <c s="35" t="s">
        <v>5</v>
      </c>
      <c s="6" t="s">
        <v>2024</v>
      </c>
      <c s="36" t="s">
        <v>1889</v>
      </c>
      <c s="37">
        <v>90</v>
      </c>
      <c s="36">
        <v>0</v>
      </c>
      <c s="36">
        <f>ROUND(G905*H905,6)</f>
      </c>
      <c r="L905" s="38">
        <v>0</v>
      </c>
      <c s="32">
        <f>ROUND(ROUND(L905,2)*ROUND(G905,3),2)</f>
      </c>
      <c s="36" t="s">
        <v>55</v>
      </c>
      <c>
        <f>(M905*21)/100</f>
      </c>
      <c t="s">
        <v>28</v>
      </c>
    </row>
    <row r="906" spans="1:5" ht="12.75">
      <c r="A906" s="35" t="s">
        <v>56</v>
      </c>
      <c r="E906" s="39" t="s">
        <v>2024</v>
      </c>
    </row>
    <row r="907" spans="1:5" ht="12.75">
      <c r="A907" s="35" t="s">
        <v>57</v>
      </c>
      <c r="E907" s="40" t="s">
        <v>5</v>
      </c>
    </row>
    <row r="908" spans="1:5" ht="12.75">
      <c r="A908" t="s">
        <v>58</v>
      </c>
      <c r="E908" s="39" t="s">
        <v>5</v>
      </c>
    </row>
    <row r="909" spans="1:13" ht="12.75">
      <c r="A909" t="s">
        <v>47</v>
      </c>
      <c r="C909" s="31" t="s">
        <v>836</v>
      </c>
      <c r="E909" s="33" t="s">
        <v>2073</v>
      </c>
      <c r="J909" s="32">
        <f>0</f>
      </c>
      <c s="32">
        <f>0</f>
      </c>
      <c s="32">
        <f>0+L910+L914+L918+L922+L926+L930+L934</f>
      </c>
      <c s="32">
        <f>0+M910+M914+M918+M922+M926+M930+M934</f>
      </c>
    </row>
    <row r="910" spans="1:16" ht="25.5">
      <c r="A910" t="s">
        <v>50</v>
      </c>
      <c s="34" t="s">
        <v>1228</v>
      </c>
      <c s="34" t="s">
        <v>514</v>
      </c>
      <c s="35" t="s">
        <v>5</v>
      </c>
      <c s="6" t="s">
        <v>515</v>
      </c>
      <c s="36" t="s">
        <v>134</v>
      </c>
      <c s="37">
        <v>3.654</v>
      </c>
      <c s="36">
        <v>0</v>
      </c>
      <c s="36">
        <f>ROUND(G910*H910,6)</f>
      </c>
      <c r="L910" s="38">
        <v>0</v>
      </c>
      <c s="32">
        <f>ROUND(ROUND(L910,2)*ROUND(G910,3),2)</f>
      </c>
      <c s="36" t="s">
        <v>103</v>
      </c>
      <c>
        <f>(M910*21)/100</f>
      </c>
      <c t="s">
        <v>28</v>
      </c>
    </row>
    <row r="911" spans="1:5" ht="25.5">
      <c r="A911" s="35" t="s">
        <v>56</v>
      </c>
      <c r="E911" s="39" t="s">
        <v>515</v>
      </c>
    </row>
    <row r="912" spans="1:5" ht="12.75">
      <c r="A912" s="35" t="s">
        <v>57</v>
      </c>
      <c r="E912" s="40" t="s">
        <v>5</v>
      </c>
    </row>
    <row r="913" spans="1:5" ht="12.75">
      <c r="A913" t="s">
        <v>58</v>
      </c>
      <c r="E913" s="39" t="s">
        <v>5</v>
      </c>
    </row>
    <row r="914" spans="1:16" ht="25.5">
      <c r="A914" t="s">
        <v>50</v>
      </c>
      <c s="34" t="s">
        <v>1232</v>
      </c>
      <c s="34" t="s">
        <v>518</v>
      </c>
      <c s="35" t="s">
        <v>5</v>
      </c>
      <c s="6" t="s">
        <v>519</v>
      </c>
      <c s="36" t="s">
        <v>134</v>
      </c>
      <c s="37">
        <v>87.698</v>
      </c>
      <c s="36">
        <v>0</v>
      </c>
      <c s="36">
        <f>ROUND(G914*H914,6)</f>
      </c>
      <c r="L914" s="38">
        <v>0</v>
      </c>
      <c s="32">
        <f>ROUND(ROUND(L914,2)*ROUND(G914,3),2)</f>
      </c>
      <c s="36" t="s">
        <v>103</v>
      </c>
      <c>
        <f>(M914*21)/100</f>
      </c>
      <c t="s">
        <v>28</v>
      </c>
    </row>
    <row r="915" spans="1:5" ht="25.5">
      <c r="A915" s="35" t="s">
        <v>56</v>
      </c>
      <c r="E915" s="39" t="s">
        <v>519</v>
      </c>
    </row>
    <row r="916" spans="1:5" ht="12.75">
      <c r="A916" s="35" t="s">
        <v>57</v>
      </c>
      <c r="E916" s="40" t="s">
        <v>5</v>
      </c>
    </row>
    <row r="917" spans="1:5" ht="12.75">
      <c r="A917" t="s">
        <v>58</v>
      </c>
      <c r="E917" s="39" t="s">
        <v>5</v>
      </c>
    </row>
    <row r="918" spans="1:16" ht="12.75">
      <c r="A918" t="s">
        <v>50</v>
      </c>
      <c s="34" t="s">
        <v>1234</v>
      </c>
      <c s="34" t="s">
        <v>2074</v>
      </c>
      <c s="35" t="s">
        <v>5</v>
      </c>
      <c s="6" t="s">
        <v>2075</v>
      </c>
      <c s="36" t="s">
        <v>134</v>
      </c>
      <c s="37">
        <v>3.654</v>
      </c>
      <c s="36">
        <v>0</v>
      </c>
      <c s="36">
        <f>ROUND(G918*H918,6)</f>
      </c>
      <c r="L918" s="38">
        <v>0</v>
      </c>
      <c s="32">
        <f>ROUND(ROUND(L918,2)*ROUND(G918,3),2)</f>
      </c>
      <c s="36" t="s">
        <v>103</v>
      </c>
      <c>
        <f>(M918*21)/100</f>
      </c>
      <c t="s">
        <v>28</v>
      </c>
    </row>
    <row r="919" spans="1:5" ht="12.75">
      <c r="A919" s="35" t="s">
        <v>56</v>
      </c>
      <c r="E919" s="39" t="s">
        <v>2075</v>
      </c>
    </row>
    <row r="920" spans="1:5" ht="12.75">
      <c r="A920" s="35" t="s">
        <v>57</v>
      </c>
      <c r="E920" s="40" t="s">
        <v>5</v>
      </c>
    </row>
    <row r="921" spans="1:5" ht="12.75">
      <c r="A921" t="s">
        <v>58</v>
      </c>
      <c r="E921" s="39" t="s">
        <v>5</v>
      </c>
    </row>
    <row r="922" spans="1:16" ht="25.5">
      <c r="A922" t="s">
        <v>50</v>
      </c>
      <c s="34" t="s">
        <v>1236</v>
      </c>
      <c s="34" t="s">
        <v>2076</v>
      </c>
      <c s="35" t="s">
        <v>5</v>
      </c>
      <c s="6" t="s">
        <v>2077</v>
      </c>
      <c s="36" t="s">
        <v>134</v>
      </c>
      <c s="37">
        <v>3.654</v>
      </c>
      <c s="36">
        <v>0</v>
      </c>
      <c s="36">
        <f>ROUND(G922*H922,6)</f>
      </c>
      <c r="L922" s="38">
        <v>0</v>
      </c>
      <c s="32">
        <f>ROUND(ROUND(L922,2)*ROUND(G922,3),2)</f>
      </c>
      <c s="36" t="s">
        <v>103</v>
      </c>
      <c>
        <f>(M922*21)/100</f>
      </c>
      <c t="s">
        <v>28</v>
      </c>
    </row>
    <row r="923" spans="1:5" ht="25.5">
      <c r="A923" s="35" t="s">
        <v>56</v>
      </c>
      <c r="E923" s="39" t="s">
        <v>2077</v>
      </c>
    </row>
    <row r="924" spans="1:5" ht="12.75">
      <c r="A924" s="35" t="s">
        <v>57</v>
      </c>
      <c r="E924" s="40" t="s">
        <v>5</v>
      </c>
    </row>
    <row r="925" spans="1:5" ht="12.75">
      <c r="A925" t="s">
        <v>58</v>
      </c>
      <c r="E925" s="39" t="s">
        <v>5</v>
      </c>
    </row>
    <row r="926" spans="1:16" ht="25.5">
      <c r="A926" t="s">
        <v>50</v>
      </c>
      <c s="34" t="s">
        <v>1240</v>
      </c>
      <c s="34" t="s">
        <v>510</v>
      </c>
      <c s="35" t="s">
        <v>5</v>
      </c>
      <c s="6" t="s">
        <v>2078</v>
      </c>
      <c s="36" t="s">
        <v>134</v>
      </c>
      <c s="37">
        <v>18.27</v>
      </c>
      <c s="36">
        <v>0</v>
      </c>
      <c s="36">
        <f>ROUND(G926*H926,6)</f>
      </c>
      <c r="L926" s="38">
        <v>0</v>
      </c>
      <c s="32">
        <f>ROUND(ROUND(L926,2)*ROUND(G926,3),2)</f>
      </c>
      <c s="36" t="s">
        <v>103</v>
      </c>
      <c>
        <f>(M926*21)/100</f>
      </c>
      <c t="s">
        <v>28</v>
      </c>
    </row>
    <row r="927" spans="1:5" ht="25.5">
      <c r="A927" s="35" t="s">
        <v>56</v>
      </c>
      <c r="E927" s="39" t="s">
        <v>2078</v>
      </c>
    </row>
    <row r="928" spans="1:5" ht="12.75">
      <c r="A928" s="35" t="s">
        <v>57</v>
      </c>
      <c r="E928" s="40" t="s">
        <v>5</v>
      </c>
    </row>
    <row r="929" spans="1:5" ht="12.75">
      <c r="A929" t="s">
        <v>58</v>
      </c>
      <c r="E929" s="39" t="s">
        <v>5</v>
      </c>
    </row>
    <row r="930" spans="1:16" ht="12.75">
      <c r="A930" t="s">
        <v>50</v>
      </c>
      <c s="34" t="s">
        <v>1242</v>
      </c>
      <c s="34" t="s">
        <v>2079</v>
      </c>
      <c s="35" t="s">
        <v>5</v>
      </c>
      <c s="6" t="s">
        <v>2080</v>
      </c>
      <c s="36" t="s">
        <v>134</v>
      </c>
      <c s="37">
        <v>3.654</v>
      </c>
      <c s="36">
        <v>0</v>
      </c>
      <c s="36">
        <f>ROUND(G930*H930,6)</f>
      </c>
      <c r="L930" s="38">
        <v>0</v>
      </c>
      <c s="32">
        <f>ROUND(ROUND(L930,2)*ROUND(G930,3),2)</f>
      </c>
      <c s="36" t="s">
        <v>103</v>
      </c>
      <c>
        <f>(M930*21)/100</f>
      </c>
      <c t="s">
        <v>28</v>
      </c>
    </row>
    <row r="931" spans="1:5" ht="12.75">
      <c r="A931" s="35" t="s">
        <v>56</v>
      </c>
      <c r="E931" s="39" t="s">
        <v>2080</v>
      </c>
    </row>
    <row r="932" spans="1:5" ht="12.75">
      <c r="A932" s="35" t="s">
        <v>57</v>
      </c>
      <c r="E932" s="40" t="s">
        <v>5</v>
      </c>
    </row>
    <row r="933" spans="1:5" ht="12.75">
      <c r="A933" t="s">
        <v>58</v>
      </c>
      <c r="E933" s="39" t="s">
        <v>5</v>
      </c>
    </row>
    <row r="934" spans="1:16" ht="25.5">
      <c r="A934" t="s">
        <v>50</v>
      </c>
      <c s="34" t="s">
        <v>1246</v>
      </c>
      <c s="34" t="s">
        <v>2081</v>
      </c>
      <c s="35" t="s">
        <v>5</v>
      </c>
      <c s="6" t="s">
        <v>2082</v>
      </c>
      <c s="36" t="s">
        <v>134</v>
      </c>
      <c s="37">
        <v>3.654</v>
      </c>
      <c s="36">
        <v>0</v>
      </c>
      <c s="36">
        <f>ROUND(G934*H934,6)</f>
      </c>
      <c r="L934" s="38">
        <v>0</v>
      </c>
      <c s="32">
        <f>ROUND(ROUND(L934,2)*ROUND(G934,3),2)</f>
      </c>
      <c s="36" t="s">
        <v>103</v>
      </c>
      <c>
        <f>(M934*21)/100</f>
      </c>
      <c t="s">
        <v>28</v>
      </c>
    </row>
    <row r="935" spans="1:5" ht="25.5">
      <c r="A935" s="35" t="s">
        <v>56</v>
      </c>
      <c r="E935" s="39" t="s">
        <v>2082</v>
      </c>
    </row>
    <row r="936" spans="1:5" ht="12.75">
      <c r="A936" s="35" t="s">
        <v>57</v>
      </c>
      <c r="E936" s="40" t="s">
        <v>5</v>
      </c>
    </row>
    <row r="937" spans="1:5" ht="12.75">
      <c r="A937" t="s">
        <v>58</v>
      </c>
      <c r="E937" s="39" t="s">
        <v>5</v>
      </c>
    </row>
    <row r="938" spans="1:13" ht="12.75">
      <c r="A938" t="s">
        <v>47</v>
      </c>
      <c r="C938" s="31" t="s">
        <v>2083</v>
      </c>
      <c r="E938" s="33" t="s">
        <v>2073</v>
      </c>
      <c r="J938" s="32">
        <f>0</f>
      </c>
      <c s="32">
        <f>0</f>
      </c>
      <c s="32">
        <f>0+L939+L943+L947+L951+L955+L959+L963</f>
      </c>
      <c s="32">
        <f>0+M939+M943+M947+M951+M955+M959+M963</f>
      </c>
    </row>
    <row r="939" spans="1:16" ht="25.5">
      <c r="A939" t="s">
        <v>50</v>
      </c>
      <c s="34" t="s">
        <v>1325</v>
      </c>
      <c s="34" t="s">
        <v>514</v>
      </c>
      <c s="35" t="s">
        <v>5</v>
      </c>
      <c s="6" t="s">
        <v>515</v>
      </c>
      <c s="36" t="s">
        <v>134</v>
      </c>
      <c s="37">
        <v>3.533</v>
      </c>
      <c s="36">
        <v>0</v>
      </c>
      <c s="36">
        <f>ROUND(G939*H939,6)</f>
      </c>
      <c r="L939" s="38">
        <v>0</v>
      </c>
      <c s="32">
        <f>ROUND(ROUND(L939,2)*ROUND(G939,3),2)</f>
      </c>
      <c s="36" t="s">
        <v>103</v>
      </c>
      <c>
        <f>(M939*21)/100</f>
      </c>
      <c t="s">
        <v>28</v>
      </c>
    </row>
    <row r="940" spans="1:5" ht="25.5">
      <c r="A940" s="35" t="s">
        <v>56</v>
      </c>
      <c r="E940" s="39" t="s">
        <v>515</v>
      </c>
    </row>
    <row r="941" spans="1:5" ht="12.75">
      <c r="A941" s="35" t="s">
        <v>57</v>
      </c>
      <c r="E941" s="40" t="s">
        <v>5</v>
      </c>
    </row>
    <row r="942" spans="1:5" ht="12.75">
      <c r="A942" t="s">
        <v>58</v>
      </c>
      <c r="E942" s="39" t="s">
        <v>5</v>
      </c>
    </row>
    <row r="943" spans="1:16" ht="25.5">
      <c r="A943" t="s">
        <v>50</v>
      </c>
      <c s="34" t="s">
        <v>1330</v>
      </c>
      <c s="34" t="s">
        <v>518</v>
      </c>
      <c s="35" t="s">
        <v>5</v>
      </c>
      <c s="6" t="s">
        <v>519</v>
      </c>
      <c s="36" t="s">
        <v>134</v>
      </c>
      <c s="37">
        <v>84.789</v>
      </c>
      <c s="36">
        <v>0</v>
      </c>
      <c s="36">
        <f>ROUND(G943*H943,6)</f>
      </c>
      <c r="L943" s="38">
        <v>0</v>
      </c>
      <c s="32">
        <f>ROUND(ROUND(L943,2)*ROUND(G943,3),2)</f>
      </c>
      <c s="36" t="s">
        <v>103</v>
      </c>
      <c>
        <f>(M943*21)/100</f>
      </c>
      <c t="s">
        <v>28</v>
      </c>
    </row>
    <row r="944" spans="1:5" ht="25.5">
      <c r="A944" s="35" t="s">
        <v>56</v>
      </c>
      <c r="E944" s="39" t="s">
        <v>519</v>
      </c>
    </row>
    <row r="945" spans="1:5" ht="12.75">
      <c r="A945" s="35" t="s">
        <v>57</v>
      </c>
      <c r="E945" s="40" t="s">
        <v>5</v>
      </c>
    </row>
    <row r="946" spans="1:5" ht="12.75">
      <c r="A946" t="s">
        <v>58</v>
      </c>
      <c r="E946" s="39" t="s">
        <v>5</v>
      </c>
    </row>
    <row r="947" spans="1:16" ht="12.75">
      <c r="A947" t="s">
        <v>50</v>
      </c>
      <c s="34" t="s">
        <v>1334</v>
      </c>
      <c s="34" t="s">
        <v>2074</v>
      </c>
      <c s="35" t="s">
        <v>5</v>
      </c>
      <c s="6" t="s">
        <v>2075</v>
      </c>
      <c s="36" t="s">
        <v>134</v>
      </c>
      <c s="37">
        <v>3.533</v>
      </c>
      <c s="36">
        <v>0</v>
      </c>
      <c s="36">
        <f>ROUND(G947*H947,6)</f>
      </c>
      <c r="L947" s="38">
        <v>0</v>
      </c>
      <c s="32">
        <f>ROUND(ROUND(L947,2)*ROUND(G947,3),2)</f>
      </c>
      <c s="36" t="s">
        <v>103</v>
      </c>
      <c>
        <f>(M947*21)/100</f>
      </c>
      <c t="s">
        <v>28</v>
      </c>
    </row>
    <row r="948" spans="1:5" ht="12.75">
      <c r="A948" s="35" t="s">
        <v>56</v>
      </c>
      <c r="E948" s="39" t="s">
        <v>2075</v>
      </c>
    </row>
    <row r="949" spans="1:5" ht="12.75">
      <c r="A949" s="35" t="s">
        <v>57</v>
      </c>
      <c r="E949" s="40" t="s">
        <v>5</v>
      </c>
    </row>
    <row r="950" spans="1:5" ht="12.75">
      <c r="A950" t="s">
        <v>58</v>
      </c>
      <c r="E950" s="39" t="s">
        <v>5</v>
      </c>
    </row>
    <row r="951" spans="1:16" ht="25.5">
      <c r="A951" t="s">
        <v>50</v>
      </c>
      <c s="34" t="s">
        <v>1339</v>
      </c>
      <c s="34" t="s">
        <v>2076</v>
      </c>
      <c s="35" t="s">
        <v>5</v>
      </c>
      <c s="6" t="s">
        <v>2077</v>
      </c>
      <c s="36" t="s">
        <v>134</v>
      </c>
      <c s="37">
        <v>3.533</v>
      </c>
      <c s="36">
        <v>0</v>
      </c>
      <c s="36">
        <f>ROUND(G951*H951,6)</f>
      </c>
      <c r="L951" s="38">
        <v>0</v>
      </c>
      <c s="32">
        <f>ROUND(ROUND(L951,2)*ROUND(G951,3),2)</f>
      </c>
      <c s="36" t="s">
        <v>103</v>
      </c>
      <c>
        <f>(M951*21)/100</f>
      </c>
      <c t="s">
        <v>28</v>
      </c>
    </row>
    <row r="952" spans="1:5" ht="25.5">
      <c r="A952" s="35" t="s">
        <v>56</v>
      </c>
      <c r="E952" s="39" t="s">
        <v>2077</v>
      </c>
    </row>
    <row r="953" spans="1:5" ht="12.75">
      <c r="A953" s="35" t="s">
        <v>57</v>
      </c>
      <c r="E953" s="40" t="s">
        <v>5</v>
      </c>
    </row>
    <row r="954" spans="1:5" ht="12.75">
      <c r="A954" t="s">
        <v>58</v>
      </c>
      <c r="E954" s="39" t="s">
        <v>5</v>
      </c>
    </row>
    <row r="955" spans="1:16" ht="25.5">
      <c r="A955" t="s">
        <v>50</v>
      </c>
      <c s="34" t="s">
        <v>1344</v>
      </c>
      <c s="34" t="s">
        <v>510</v>
      </c>
      <c s="35" t="s">
        <v>5</v>
      </c>
      <c s="6" t="s">
        <v>2078</v>
      </c>
      <c s="36" t="s">
        <v>134</v>
      </c>
      <c s="37">
        <v>17.664</v>
      </c>
      <c s="36">
        <v>0</v>
      </c>
      <c s="36">
        <f>ROUND(G955*H955,6)</f>
      </c>
      <c r="L955" s="38">
        <v>0</v>
      </c>
      <c s="32">
        <f>ROUND(ROUND(L955,2)*ROUND(G955,3),2)</f>
      </c>
      <c s="36" t="s">
        <v>103</v>
      </c>
      <c>
        <f>(M955*21)/100</f>
      </c>
      <c t="s">
        <v>28</v>
      </c>
    </row>
    <row r="956" spans="1:5" ht="25.5">
      <c r="A956" s="35" t="s">
        <v>56</v>
      </c>
      <c r="E956" s="39" t="s">
        <v>2078</v>
      </c>
    </row>
    <row r="957" spans="1:5" ht="12.75">
      <c r="A957" s="35" t="s">
        <v>57</v>
      </c>
      <c r="E957" s="40" t="s">
        <v>5</v>
      </c>
    </row>
    <row r="958" spans="1:5" ht="12.75">
      <c r="A958" t="s">
        <v>58</v>
      </c>
      <c r="E958" s="39" t="s">
        <v>5</v>
      </c>
    </row>
    <row r="959" spans="1:16" ht="12.75">
      <c r="A959" t="s">
        <v>50</v>
      </c>
      <c s="34" t="s">
        <v>1348</v>
      </c>
      <c s="34" t="s">
        <v>2079</v>
      </c>
      <c s="35" t="s">
        <v>5</v>
      </c>
      <c s="6" t="s">
        <v>2080</v>
      </c>
      <c s="36" t="s">
        <v>134</v>
      </c>
      <c s="37">
        <v>3.533</v>
      </c>
      <c s="36">
        <v>0</v>
      </c>
      <c s="36">
        <f>ROUND(G959*H959,6)</f>
      </c>
      <c r="L959" s="38">
        <v>0</v>
      </c>
      <c s="32">
        <f>ROUND(ROUND(L959,2)*ROUND(G959,3),2)</f>
      </c>
      <c s="36" t="s">
        <v>103</v>
      </c>
      <c>
        <f>(M959*21)/100</f>
      </c>
      <c t="s">
        <v>28</v>
      </c>
    </row>
    <row r="960" spans="1:5" ht="12.75">
      <c r="A960" s="35" t="s">
        <v>56</v>
      </c>
      <c r="E960" s="39" t="s">
        <v>2080</v>
      </c>
    </row>
    <row r="961" spans="1:5" ht="12.75">
      <c r="A961" s="35" t="s">
        <v>57</v>
      </c>
      <c r="E961" s="40" t="s">
        <v>5</v>
      </c>
    </row>
    <row r="962" spans="1:5" ht="12.75">
      <c r="A962" t="s">
        <v>58</v>
      </c>
      <c r="E962" s="39" t="s">
        <v>5</v>
      </c>
    </row>
    <row r="963" spans="1:16" ht="25.5">
      <c r="A963" t="s">
        <v>50</v>
      </c>
      <c s="34" t="s">
        <v>1352</v>
      </c>
      <c s="34" t="s">
        <v>2081</v>
      </c>
      <c s="35" t="s">
        <v>5</v>
      </c>
      <c s="6" t="s">
        <v>2082</v>
      </c>
      <c s="36" t="s">
        <v>134</v>
      </c>
      <c s="37">
        <v>3.533</v>
      </c>
      <c s="36">
        <v>0</v>
      </c>
      <c s="36">
        <f>ROUND(G963*H963,6)</f>
      </c>
      <c r="L963" s="38">
        <v>0</v>
      </c>
      <c s="32">
        <f>ROUND(ROUND(L963,2)*ROUND(G963,3),2)</f>
      </c>
      <c s="36" t="s">
        <v>103</v>
      </c>
      <c>
        <f>(M963*21)/100</f>
      </c>
      <c t="s">
        <v>28</v>
      </c>
    </row>
    <row r="964" spans="1:5" ht="25.5">
      <c r="A964" s="35" t="s">
        <v>56</v>
      </c>
      <c r="E964" s="39" t="s">
        <v>2082</v>
      </c>
    </row>
    <row r="965" spans="1:5" ht="12.75">
      <c r="A965" s="35" t="s">
        <v>57</v>
      </c>
      <c r="E965" s="40" t="s">
        <v>5</v>
      </c>
    </row>
    <row r="966" spans="1:5" ht="12.75">
      <c r="A966" t="s">
        <v>58</v>
      </c>
      <c r="E966" s="39" t="s">
        <v>5</v>
      </c>
    </row>
    <row r="967" spans="1:13" ht="12.75">
      <c r="A967" t="s">
        <v>47</v>
      </c>
      <c r="C967" s="31" t="s">
        <v>2084</v>
      </c>
      <c r="E967" s="33" t="s">
        <v>2073</v>
      </c>
      <c r="J967" s="32">
        <f>0</f>
      </c>
      <c s="32">
        <f>0</f>
      </c>
      <c s="32">
        <f>0+L968+L972+L976+L980+L984+L988+L992</f>
      </c>
      <c s="32">
        <f>0+M968+M972+M976+M980+M984+M988+M992</f>
      </c>
    </row>
    <row r="968" spans="1:16" ht="25.5">
      <c r="A968" t="s">
        <v>50</v>
      </c>
      <c s="34" t="s">
        <v>874</v>
      </c>
      <c s="34" t="s">
        <v>514</v>
      </c>
      <c s="35" t="s">
        <v>5</v>
      </c>
      <c s="6" t="s">
        <v>515</v>
      </c>
      <c s="36" t="s">
        <v>134</v>
      </c>
      <c s="37">
        <v>19.543</v>
      </c>
      <c s="36">
        <v>0</v>
      </c>
      <c s="36">
        <f>ROUND(G968*H968,6)</f>
      </c>
      <c r="L968" s="38">
        <v>0</v>
      </c>
      <c s="32">
        <f>ROUND(ROUND(L968,2)*ROUND(G968,3),2)</f>
      </c>
      <c s="36" t="s">
        <v>103</v>
      </c>
      <c>
        <f>(M968*21)/100</f>
      </c>
      <c t="s">
        <v>28</v>
      </c>
    </row>
    <row r="969" spans="1:5" ht="25.5">
      <c r="A969" s="35" t="s">
        <v>56</v>
      </c>
      <c r="E969" s="39" t="s">
        <v>515</v>
      </c>
    </row>
    <row r="970" spans="1:5" ht="12.75">
      <c r="A970" s="35" t="s">
        <v>57</v>
      </c>
      <c r="E970" s="40" t="s">
        <v>5</v>
      </c>
    </row>
    <row r="971" spans="1:5" ht="12.75">
      <c r="A971" t="s">
        <v>58</v>
      </c>
      <c r="E971" s="39" t="s">
        <v>5</v>
      </c>
    </row>
    <row r="972" spans="1:16" ht="25.5">
      <c r="A972" t="s">
        <v>50</v>
      </c>
      <c s="34" t="s">
        <v>877</v>
      </c>
      <c s="34" t="s">
        <v>518</v>
      </c>
      <c s="35" t="s">
        <v>5</v>
      </c>
      <c s="6" t="s">
        <v>519</v>
      </c>
      <c s="36" t="s">
        <v>134</v>
      </c>
      <c s="37">
        <v>469.04</v>
      </c>
      <c s="36">
        <v>0</v>
      </c>
      <c s="36">
        <f>ROUND(G972*H972,6)</f>
      </c>
      <c r="L972" s="38">
        <v>0</v>
      </c>
      <c s="32">
        <f>ROUND(ROUND(L972,2)*ROUND(G972,3),2)</f>
      </c>
      <c s="36" t="s">
        <v>103</v>
      </c>
      <c>
        <f>(M972*21)/100</f>
      </c>
      <c t="s">
        <v>28</v>
      </c>
    </row>
    <row r="973" spans="1:5" ht="25.5">
      <c r="A973" s="35" t="s">
        <v>56</v>
      </c>
      <c r="E973" s="39" t="s">
        <v>519</v>
      </c>
    </row>
    <row r="974" spans="1:5" ht="12.75">
      <c r="A974" s="35" t="s">
        <v>57</v>
      </c>
      <c r="E974" s="40" t="s">
        <v>5</v>
      </c>
    </row>
    <row r="975" spans="1:5" ht="12.75">
      <c r="A975" t="s">
        <v>58</v>
      </c>
      <c r="E975" s="39" t="s">
        <v>5</v>
      </c>
    </row>
    <row r="976" spans="1:16" ht="12.75">
      <c r="A976" t="s">
        <v>50</v>
      </c>
      <c s="34" t="s">
        <v>881</v>
      </c>
      <c s="34" t="s">
        <v>2074</v>
      </c>
      <c s="35" t="s">
        <v>5</v>
      </c>
      <c s="6" t="s">
        <v>2075</v>
      </c>
      <c s="36" t="s">
        <v>134</v>
      </c>
      <c s="37">
        <v>19.543</v>
      </c>
      <c s="36">
        <v>0</v>
      </c>
      <c s="36">
        <f>ROUND(G976*H976,6)</f>
      </c>
      <c r="L976" s="38">
        <v>0</v>
      </c>
      <c s="32">
        <f>ROUND(ROUND(L976,2)*ROUND(G976,3),2)</f>
      </c>
      <c s="36" t="s">
        <v>103</v>
      </c>
      <c>
        <f>(M976*21)/100</f>
      </c>
      <c t="s">
        <v>28</v>
      </c>
    </row>
    <row r="977" spans="1:5" ht="12.75">
      <c r="A977" s="35" t="s">
        <v>56</v>
      </c>
      <c r="E977" s="39" t="s">
        <v>2075</v>
      </c>
    </row>
    <row r="978" spans="1:5" ht="12.75">
      <c r="A978" s="35" t="s">
        <v>57</v>
      </c>
      <c r="E978" s="40" t="s">
        <v>5</v>
      </c>
    </row>
    <row r="979" spans="1:5" ht="12.75">
      <c r="A979" t="s">
        <v>58</v>
      </c>
      <c r="E979" s="39" t="s">
        <v>5</v>
      </c>
    </row>
    <row r="980" spans="1:16" ht="25.5">
      <c r="A980" t="s">
        <v>50</v>
      </c>
      <c s="34" t="s">
        <v>885</v>
      </c>
      <c s="34" t="s">
        <v>2076</v>
      </c>
      <c s="35" t="s">
        <v>5</v>
      </c>
      <c s="6" t="s">
        <v>2077</v>
      </c>
      <c s="36" t="s">
        <v>134</v>
      </c>
      <c s="37">
        <v>19.543</v>
      </c>
      <c s="36">
        <v>0</v>
      </c>
      <c s="36">
        <f>ROUND(G980*H980,6)</f>
      </c>
      <c r="L980" s="38">
        <v>0</v>
      </c>
      <c s="32">
        <f>ROUND(ROUND(L980,2)*ROUND(G980,3),2)</f>
      </c>
      <c s="36" t="s">
        <v>103</v>
      </c>
      <c>
        <f>(M980*21)/100</f>
      </c>
      <c t="s">
        <v>28</v>
      </c>
    </row>
    <row r="981" spans="1:5" ht="25.5">
      <c r="A981" s="35" t="s">
        <v>56</v>
      </c>
      <c r="E981" s="39" t="s">
        <v>2077</v>
      </c>
    </row>
    <row r="982" spans="1:5" ht="12.75">
      <c r="A982" s="35" t="s">
        <v>57</v>
      </c>
      <c r="E982" s="40" t="s">
        <v>5</v>
      </c>
    </row>
    <row r="983" spans="1:5" ht="12.75">
      <c r="A983" t="s">
        <v>58</v>
      </c>
      <c r="E983" s="39" t="s">
        <v>5</v>
      </c>
    </row>
    <row r="984" spans="1:16" ht="25.5">
      <c r="A984" t="s">
        <v>50</v>
      </c>
      <c s="34" t="s">
        <v>888</v>
      </c>
      <c s="34" t="s">
        <v>510</v>
      </c>
      <c s="35" t="s">
        <v>5</v>
      </c>
      <c s="6" t="s">
        <v>2078</v>
      </c>
      <c s="36" t="s">
        <v>134</v>
      </c>
      <c s="37">
        <v>97.717</v>
      </c>
      <c s="36">
        <v>0</v>
      </c>
      <c s="36">
        <f>ROUND(G984*H984,6)</f>
      </c>
      <c r="L984" s="38">
        <v>0</v>
      </c>
      <c s="32">
        <f>ROUND(ROUND(L984,2)*ROUND(G984,3),2)</f>
      </c>
      <c s="36" t="s">
        <v>103</v>
      </c>
      <c>
        <f>(M984*21)/100</f>
      </c>
      <c t="s">
        <v>28</v>
      </c>
    </row>
    <row r="985" spans="1:5" ht="25.5">
      <c r="A985" s="35" t="s">
        <v>56</v>
      </c>
      <c r="E985" s="39" t="s">
        <v>2078</v>
      </c>
    </row>
    <row r="986" spans="1:5" ht="12.75">
      <c r="A986" s="35" t="s">
        <v>57</v>
      </c>
      <c r="E986" s="40" t="s">
        <v>5</v>
      </c>
    </row>
    <row r="987" spans="1:5" ht="12.75">
      <c r="A987" t="s">
        <v>58</v>
      </c>
      <c r="E987" s="39" t="s">
        <v>5</v>
      </c>
    </row>
    <row r="988" spans="1:16" ht="12.75">
      <c r="A988" t="s">
        <v>50</v>
      </c>
      <c s="34" t="s">
        <v>893</v>
      </c>
      <c s="34" t="s">
        <v>2079</v>
      </c>
      <c s="35" t="s">
        <v>5</v>
      </c>
      <c s="6" t="s">
        <v>2080</v>
      </c>
      <c s="36" t="s">
        <v>134</v>
      </c>
      <c s="37">
        <v>19.543</v>
      </c>
      <c s="36">
        <v>0</v>
      </c>
      <c s="36">
        <f>ROUND(G988*H988,6)</f>
      </c>
      <c r="L988" s="38">
        <v>0</v>
      </c>
      <c s="32">
        <f>ROUND(ROUND(L988,2)*ROUND(G988,3),2)</f>
      </c>
      <c s="36" t="s">
        <v>103</v>
      </c>
      <c>
        <f>(M988*21)/100</f>
      </c>
      <c t="s">
        <v>28</v>
      </c>
    </row>
    <row r="989" spans="1:5" ht="12.75">
      <c r="A989" s="35" t="s">
        <v>56</v>
      </c>
      <c r="E989" s="39" t="s">
        <v>2080</v>
      </c>
    </row>
    <row r="990" spans="1:5" ht="12.75">
      <c r="A990" s="35" t="s">
        <v>57</v>
      </c>
      <c r="E990" s="40" t="s">
        <v>5</v>
      </c>
    </row>
    <row r="991" spans="1:5" ht="12.75">
      <c r="A991" t="s">
        <v>58</v>
      </c>
      <c r="E991" s="39" t="s">
        <v>5</v>
      </c>
    </row>
    <row r="992" spans="1:16" ht="25.5">
      <c r="A992" t="s">
        <v>50</v>
      </c>
      <c s="34" t="s">
        <v>896</v>
      </c>
      <c s="34" t="s">
        <v>2081</v>
      </c>
      <c s="35" t="s">
        <v>5</v>
      </c>
      <c s="6" t="s">
        <v>2082</v>
      </c>
      <c s="36" t="s">
        <v>134</v>
      </c>
      <c s="37">
        <v>19.543</v>
      </c>
      <c s="36">
        <v>0</v>
      </c>
      <c s="36">
        <f>ROUND(G992*H992,6)</f>
      </c>
      <c r="L992" s="38">
        <v>0</v>
      </c>
      <c s="32">
        <f>ROUND(ROUND(L992,2)*ROUND(G992,3),2)</f>
      </c>
      <c s="36" t="s">
        <v>103</v>
      </c>
      <c>
        <f>(M992*21)/100</f>
      </c>
      <c t="s">
        <v>28</v>
      </c>
    </row>
    <row r="993" spans="1:5" ht="25.5">
      <c r="A993" s="35" t="s">
        <v>56</v>
      </c>
      <c r="E993" s="39" t="s">
        <v>2082</v>
      </c>
    </row>
    <row r="994" spans="1:5" ht="12.75">
      <c r="A994" s="35" t="s">
        <v>57</v>
      </c>
      <c r="E994" s="40" t="s">
        <v>5</v>
      </c>
    </row>
    <row r="995" spans="1:5" ht="12.75">
      <c r="A995" t="s">
        <v>58</v>
      </c>
      <c r="E995" s="39" t="s">
        <v>5</v>
      </c>
    </row>
    <row r="996" spans="1:13" ht="12.75">
      <c r="A996" t="s">
        <v>47</v>
      </c>
      <c r="C996" s="31" t="s">
        <v>2085</v>
      </c>
      <c r="E996" s="33" t="s">
        <v>2073</v>
      </c>
      <c r="J996" s="32">
        <f>0</f>
      </c>
      <c s="32">
        <f>0</f>
      </c>
      <c s="32">
        <f>0+L997+L1001+L1005+L1009+L1013+L1017+L1021</f>
      </c>
      <c s="32">
        <f>0+M997+M1001+M1005+M1009+M1013+M1017+M1021</f>
      </c>
    </row>
    <row r="997" spans="1:16" ht="25.5">
      <c r="A997" t="s">
        <v>50</v>
      </c>
      <c s="34" t="s">
        <v>1030</v>
      </c>
      <c s="34" t="s">
        <v>514</v>
      </c>
      <c s="35" t="s">
        <v>5</v>
      </c>
      <c s="6" t="s">
        <v>515</v>
      </c>
      <c s="36" t="s">
        <v>134</v>
      </c>
      <c s="37">
        <v>7.71</v>
      </c>
      <c s="36">
        <v>0</v>
      </c>
      <c s="36">
        <f>ROUND(G997*H997,6)</f>
      </c>
      <c r="L997" s="38">
        <v>0</v>
      </c>
      <c s="32">
        <f>ROUND(ROUND(L997,2)*ROUND(G997,3),2)</f>
      </c>
      <c s="36" t="s">
        <v>103</v>
      </c>
      <c>
        <f>(M997*21)/100</f>
      </c>
      <c t="s">
        <v>28</v>
      </c>
    </row>
    <row r="998" spans="1:5" ht="25.5">
      <c r="A998" s="35" t="s">
        <v>56</v>
      </c>
      <c r="E998" s="39" t="s">
        <v>515</v>
      </c>
    </row>
    <row r="999" spans="1:5" ht="12.75">
      <c r="A999" s="35" t="s">
        <v>57</v>
      </c>
      <c r="E999" s="40" t="s">
        <v>5</v>
      </c>
    </row>
    <row r="1000" spans="1:5" ht="12.75">
      <c r="A1000" t="s">
        <v>58</v>
      </c>
      <c r="E1000" s="39" t="s">
        <v>5</v>
      </c>
    </row>
    <row r="1001" spans="1:16" ht="25.5">
      <c r="A1001" t="s">
        <v>50</v>
      </c>
      <c s="34" t="s">
        <v>1033</v>
      </c>
      <c s="34" t="s">
        <v>518</v>
      </c>
      <c s="35" t="s">
        <v>5</v>
      </c>
      <c s="6" t="s">
        <v>519</v>
      </c>
      <c s="36" t="s">
        <v>134</v>
      </c>
      <c s="37">
        <v>185.05</v>
      </c>
      <c s="36">
        <v>0</v>
      </c>
      <c s="36">
        <f>ROUND(G1001*H1001,6)</f>
      </c>
      <c r="L1001" s="38">
        <v>0</v>
      </c>
      <c s="32">
        <f>ROUND(ROUND(L1001,2)*ROUND(G1001,3),2)</f>
      </c>
      <c s="36" t="s">
        <v>103</v>
      </c>
      <c>
        <f>(M1001*21)/100</f>
      </c>
      <c t="s">
        <v>28</v>
      </c>
    </row>
    <row r="1002" spans="1:5" ht="25.5">
      <c r="A1002" s="35" t="s">
        <v>56</v>
      </c>
      <c r="E1002" s="39" t="s">
        <v>519</v>
      </c>
    </row>
    <row r="1003" spans="1:5" ht="12.75">
      <c r="A1003" s="35" t="s">
        <v>57</v>
      </c>
      <c r="E1003" s="40" t="s">
        <v>5</v>
      </c>
    </row>
    <row r="1004" spans="1:5" ht="12.75">
      <c r="A1004" t="s">
        <v>58</v>
      </c>
      <c r="E1004" s="39" t="s">
        <v>5</v>
      </c>
    </row>
    <row r="1005" spans="1:16" ht="12.75">
      <c r="A1005" t="s">
        <v>50</v>
      </c>
      <c s="34" t="s">
        <v>1038</v>
      </c>
      <c s="34" t="s">
        <v>2074</v>
      </c>
      <c s="35" t="s">
        <v>5</v>
      </c>
      <c s="6" t="s">
        <v>2075</v>
      </c>
      <c s="36" t="s">
        <v>134</v>
      </c>
      <c s="37">
        <v>7.71</v>
      </c>
      <c s="36">
        <v>0</v>
      </c>
      <c s="36">
        <f>ROUND(G1005*H1005,6)</f>
      </c>
      <c r="L1005" s="38">
        <v>0</v>
      </c>
      <c s="32">
        <f>ROUND(ROUND(L1005,2)*ROUND(G1005,3),2)</f>
      </c>
      <c s="36" t="s">
        <v>103</v>
      </c>
      <c>
        <f>(M1005*21)/100</f>
      </c>
      <c t="s">
        <v>28</v>
      </c>
    </row>
    <row r="1006" spans="1:5" ht="12.75">
      <c r="A1006" s="35" t="s">
        <v>56</v>
      </c>
      <c r="E1006" s="39" t="s">
        <v>2075</v>
      </c>
    </row>
    <row r="1007" spans="1:5" ht="12.75">
      <c r="A1007" s="35" t="s">
        <v>57</v>
      </c>
      <c r="E1007" s="40" t="s">
        <v>5</v>
      </c>
    </row>
    <row r="1008" spans="1:5" ht="12.75">
      <c r="A1008" t="s">
        <v>58</v>
      </c>
      <c r="E1008" s="39" t="s">
        <v>5</v>
      </c>
    </row>
    <row r="1009" spans="1:16" ht="25.5">
      <c r="A1009" t="s">
        <v>50</v>
      </c>
      <c s="34" t="s">
        <v>1042</v>
      </c>
      <c s="34" t="s">
        <v>2076</v>
      </c>
      <c s="35" t="s">
        <v>5</v>
      </c>
      <c s="6" t="s">
        <v>2077</v>
      </c>
      <c s="36" t="s">
        <v>134</v>
      </c>
      <c s="37">
        <v>7.71</v>
      </c>
      <c s="36">
        <v>0</v>
      </c>
      <c s="36">
        <f>ROUND(G1009*H1009,6)</f>
      </c>
      <c r="L1009" s="38">
        <v>0</v>
      </c>
      <c s="32">
        <f>ROUND(ROUND(L1009,2)*ROUND(G1009,3),2)</f>
      </c>
      <c s="36" t="s">
        <v>103</v>
      </c>
      <c>
        <f>(M1009*21)/100</f>
      </c>
      <c t="s">
        <v>28</v>
      </c>
    </row>
    <row r="1010" spans="1:5" ht="25.5">
      <c r="A1010" s="35" t="s">
        <v>56</v>
      </c>
      <c r="E1010" s="39" t="s">
        <v>2077</v>
      </c>
    </row>
    <row r="1011" spans="1:5" ht="12.75">
      <c r="A1011" s="35" t="s">
        <v>57</v>
      </c>
      <c r="E1011" s="40" t="s">
        <v>5</v>
      </c>
    </row>
    <row r="1012" spans="1:5" ht="12.75">
      <c r="A1012" t="s">
        <v>58</v>
      </c>
      <c r="E1012" s="39" t="s">
        <v>5</v>
      </c>
    </row>
    <row r="1013" spans="1:16" ht="25.5">
      <c r="A1013" t="s">
        <v>50</v>
      </c>
      <c s="34" t="s">
        <v>1045</v>
      </c>
      <c s="34" t="s">
        <v>510</v>
      </c>
      <c s="35" t="s">
        <v>5</v>
      </c>
      <c s="6" t="s">
        <v>2078</v>
      </c>
      <c s="36" t="s">
        <v>134</v>
      </c>
      <c s="37">
        <v>38.552</v>
      </c>
      <c s="36">
        <v>0</v>
      </c>
      <c s="36">
        <f>ROUND(G1013*H1013,6)</f>
      </c>
      <c r="L1013" s="38">
        <v>0</v>
      </c>
      <c s="32">
        <f>ROUND(ROUND(L1013,2)*ROUND(G1013,3),2)</f>
      </c>
      <c s="36" t="s">
        <v>103</v>
      </c>
      <c>
        <f>(M1013*21)/100</f>
      </c>
      <c t="s">
        <v>28</v>
      </c>
    </row>
    <row r="1014" spans="1:5" ht="25.5">
      <c r="A1014" s="35" t="s">
        <v>56</v>
      </c>
      <c r="E1014" s="39" t="s">
        <v>2078</v>
      </c>
    </row>
    <row r="1015" spans="1:5" ht="12.75">
      <c r="A1015" s="35" t="s">
        <v>57</v>
      </c>
      <c r="E1015" s="40" t="s">
        <v>5</v>
      </c>
    </row>
    <row r="1016" spans="1:5" ht="12.75">
      <c r="A1016" t="s">
        <v>58</v>
      </c>
      <c r="E1016" s="39" t="s">
        <v>5</v>
      </c>
    </row>
    <row r="1017" spans="1:16" ht="12.75">
      <c r="A1017" t="s">
        <v>50</v>
      </c>
      <c s="34" t="s">
        <v>1049</v>
      </c>
      <c s="34" t="s">
        <v>2079</v>
      </c>
      <c s="35" t="s">
        <v>5</v>
      </c>
      <c s="6" t="s">
        <v>2080</v>
      </c>
      <c s="36" t="s">
        <v>134</v>
      </c>
      <c s="37">
        <v>7.71</v>
      </c>
      <c s="36">
        <v>0</v>
      </c>
      <c s="36">
        <f>ROUND(G1017*H1017,6)</f>
      </c>
      <c r="L1017" s="38">
        <v>0</v>
      </c>
      <c s="32">
        <f>ROUND(ROUND(L1017,2)*ROUND(G1017,3),2)</f>
      </c>
      <c s="36" t="s">
        <v>103</v>
      </c>
      <c>
        <f>(M1017*21)/100</f>
      </c>
      <c t="s">
        <v>28</v>
      </c>
    </row>
    <row r="1018" spans="1:5" ht="12.75">
      <c r="A1018" s="35" t="s">
        <v>56</v>
      </c>
      <c r="E1018" s="39" t="s">
        <v>2080</v>
      </c>
    </row>
    <row r="1019" spans="1:5" ht="12.75">
      <c r="A1019" s="35" t="s">
        <v>57</v>
      </c>
      <c r="E1019" s="40" t="s">
        <v>5</v>
      </c>
    </row>
    <row r="1020" spans="1:5" ht="12.75">
      <c r="A1020" t="s">
        <v>58</v>
      </c>
      <c r="E1020" s="39" t="s">
        <v>5</v>
      </c>
    </row>
    <row r="1021" spans="1:16" ht="25.5">
      <c r="A1021" t="s">
        <v>50</v>
      </c>
      <c s="34" t="s">
        <v>1053</v>
      </c>
      <c s="34" t="s">
        <v>2081</v>
      </c>
      <c s="35" t="s">
        <v>5</v>
      </c>
      <c s="6" t="s">
        <v>2082</v>
      </c>
      <c s="36" t="s">
        <v>134</v>
      </c>
      <c s="37">
        <v>7.71</v>
      </c>
      <c s="36">
        <v>0</v>
      </c>
      <c s="36">
        <f>ROUND(G1021*H1021,6)</f>
      </c>
      <c r="L1021" s="38">
        <v>0</v>
      </c>
      <c s="32">
        <f>ROUND(ROUND(L1021,2)*ROUND(G1021,3),2)</f>
      </c>
      <c s="36" t="s">
        <v>103</v>
      </c>
      <c>
        <f>(M1021*21)/100</f>
      </c>
      <c t="s">
        <v>28</v>
      </c>
    </row>
    <row r="1022" spans="1:5" ht="25.5">
      <c r="A1022" s="35" t="s">
        <v>56</v>
      </c>
      <c r="E1022" s="39" t="s">
        <v>2082</v>
      </c>
    </row>
    <row r="1023" spans="1:5" ht="12.75">
      <c r="A1023" s="35" t="s">
        <v>57</v>
      </c>
      <c r="E1023" s="40" t="s">
        <v>5</v>
      </c>
    </row>
    <row r="1024" spans="1:5" ht="12.75">
      <c r="A1024" t="s">
        <v>58</v>
      </c>
      <c r="E1024" s="39" t="s">
        <v>5</v>
      </c>
    </row>
    <row r="1025" spans="1:13" ht="12.75">
      <c r="A1025" t="s">
        <v>47</v>
      </c>
      <c r="C1025" s="31" t="s">
        <v>2086</v>
      </c>
      <c r="E1025" s="33" t="s">
        <v>2073</v>
      </c>
      <c r="J1025" s="32">
        <f>0</f>
      </c>
      <c s="32">
        <f>0</f>
      </c>
      <c s="32">
        <f>0+L1026+L1030+L1034+L1038+L1042+L1046+L1050</f>
      </c>
      <c s="32">
        <f>0+M1026+M1030+M1034+M1038+M1042+M1046+M1050</f>
      </c>
    </row>
    <row r="1026" spans="1:16" ht="25.5">
      <c r="A1026" t="s">
        <v>50</v>
      </c>
      <c s="34" t="s">
        <v>358</v>
      </c>
      <c s="34" t="s">
        <v>514</v>
      </c>
      <c s="35" t="s">
        <v>5</v>
      </c>
      <c s="6" t="s">
        <v>515</v>
      </c>
      <c s="36" t="s">
        <v>134</v>
      </c>
      <c s="37">
        <v>24.202</v>
      </c>
      <c s="36">
        <v>0</v>
      </c>
      <c s="36">
        <f>ROUND(G1026*H1026,6)</f>
      </c>
      <c r="L1026" s="38">
        <v>0</v>
      </c>
      <c s="32">
        <f>ROUND(ROUND(L1026,2)*ROUND(G1026,3),2)</f>
      </c>
      <c s="36" t="s">
        <v>103</v>
      </c>
      <c>
        <f>(M1026*21)/100</f>
      </c>
      <c t="s">
        <v>28</v>
      </c>
    </row>
    <row r="1027" spans="1:5" ht="25.5">
      <c r="A1027" s="35" t="s">
        <v>56</v>
      </c>
      <c r="E1027" s="39" t="s">
        <v>515</v>
      </c>
    </row>
    <row r="1028" spans="1:5" ht="12.75">
      <c r="A1028" s="35" t="s">
        <v>57</v>
      </c>
      <c r="E1028" s="40" t="s">
        <v>5</v>
      </c>
    </row>
    <row r="1029" spans="1:5" ht="12.75">
      <c r="A1029" t="s">
        <v>58</v>
      </c>
      <c r="E1029" s="39" t="s">
        <v>5</v>
      </c>
    </row>
    <row r="1030" spans="1:16" ht="25.5">
      <c r="A1030" t="s">
        <v>50</v>
      </c>
      <c s="34" t="s">
        <v>362</v>
      </c>
      <c s="34" t="s">
        <v>518</v>
      </c>
      <c s="35" t="s">
        <v>5</v>
      </c>
      <c s="6" t="s">
        <v>519</v>
      </c>
      <c s="36" t="s">
        <v>134</v>
      </c>
      <c s="37">
        <v>580.838</v>
      </c>
      <c s="36">
        <v>0</v>
      </c>
      <c s="36">
        <f>ROUND(G1030*H1030,6)</f>
      </c>
      <c r="L1030" s="38">
        <v>0</v>
      </c>
      <c s="32">
        <f>ROUND(ROUND(L1030,2)*ROUND(G1030,3),2)</f>
      </c>
      <c s="36" t="s">
        <v>103</v>
      </c>
      <c>
        <f>(M1030*21)/100</f>
      </c>
      <c t="s">
        <v>28</v>
      </c>
    </row>
    <row r="1031" spans="1:5" ht="25.5">
      <c r="A1031" s="35" t="s">
        <v>56</v>
      </c>
      <c r="E1031" s="39" t="s">
        <v>519</v>
      </c>
    </row>
    <row r="1032" spans="1:5" ht="12.75">
      <c r="A1032" s="35" t="s">
        <v>57</v>
      </c>
      <c r="E1032" s="40" t="s">
        <v>5</v>
      </c>
    </row>
    <row r="1033" spans="1:5" ht="12.75">
      <c r="A1033" t="s">
        <v>58</v>
      </c>
      <c r="E1033" s="39" t="s">
        <v>5</v>
      </c>
    </row>
    <row r="1034" spans="1:16" ht="12.75">
      <c r="A1034" t="s">
        <v>50</v>
      </c>
      <c s="34" t="s">
        <v>367</v>
      </c>
      <c s="34" t="s">
        <v>2074</v>
      </c>
      <c s="35" t="s">
        <v>5</v>
      </c>
      <c s="6" t="s">
        <v>2075</v>
      </c>
      <c s="36" t="s">
        <v>134</v>
      </c>
      <c s="37">
        <v>24.202</v>
      </c>
      <c s="36">
        <v>0</v>
      </c>
      <c s="36">
        <f>ROUND(G1034*H1034,6)</f>
      </c>
      <c r="L1034" s="38">
        <v>0</v>
      </c>
      <c s="32">
        <f>ROUND(ROUND(L1034,2)*ROUND(G1034,3),2)</f>
      </c>
      <c s="36" t="s">
        <v>103</v>
      </c>
      <c>
        <f>(M1034*21)/100</f>
      </c>
      <c t="s">
        <v>28</v>
      </c>
    </row>
    <row r="1035" spans="1:5" ht="12.75">
      <c r="A1035" s="35" t="s">
        <v>56</v>
      </c>
      <c r="E1035" s="39" t="s">
        <v>2075</v>
      </c>
    </row>
    <row r="1036" spans="1:5" ht="12.75">
      <c r="A1036" s="35" t="s">
        <v>57</v>
      </c>
      <c r="E1036" s="40" t="s">
        <v>5</v>
      </c>
    </row>
    <row r="1037" spans="1:5" ht="12.75">
      <c r="A1037" t="s">
        <v>58</v>
      </c>
      <c r="E1037" s="39" t="s">
        <v>5</v>
      </c>
    </row>
    <row r="1038" spans="1:16" ht="25.5">
      <c r="A1038" t="s">
        <v>50</v>
      </c>
      <c s="34" t="s">
        <v>372</v>
      </c>
      <c s="34" t="s">
        <v>2076</v>
      </c>
      <c s="35" t="s">
        <v>5</v>
      </c>
      <c s="6" t="s">
        <v>2077</v>
      </c>
      <c s="36" t="s">
        <v>134</v>
      </c>
      <c s="37">
        <v>24.202</v>
      </c>
      <c s="36">
        <v>0</v>
      </c>
      <c s="36">
        <f>ROUND(G1038*H1038,6)</f>
      </c>
      <c r="L1038" s="38">
        <v>0</v>
      </c>
      <c s="32">
        <f>ROUND(ROUND(L1038,2)*ROUND(G1038,3),2)</f>
      </c>
      <c s="36" t="s">
        <v>103</v>
      </c>
      <c>
        <f>(M1038*21)/100</f>
      </c>
      <c t="s">
        <v>28</v>
      </c>
    </row>
    <row r="1039" spans="1:5" ht="25.5">
      <c r="A1039" s="35" t="s">
        <v>56</v>
      </c>
      <c r="E1039" s="39" t="s">
        <v>2077</v>
      </c>
    </row>
    <row r="1040" spans="1:5" ht="12.75">
      <c r="A1040" s="35" t="s">
        <v>57</v>
      </c>
      <c r="E1040" s="40" t="s">
        <v>5</v>
      </c>
    </row>
    <row r="1041" spans="1:5" ht="12.75">
      <c r="A1041" t="s">
        <v>58</v>
      </c>
      <c r="E1041" s="39" t="s">
        <v>5</v>
      </c>
    </row>
    <row r="1042" spans="1:16" ht="25.5">
      <c r="A1042" t="s">
        <v>50</v>
      </c>
      <c s="34" t="s">
        <v>376</v>
      </c>
      <c s="34" t="s">
        <v>510</v>
      </c>
      <c s="35" t="s">
        <v>5</v>
      </c>
      <c s="6" t="s">
        <v>2078</v>
      </c>
      <c s="36" t="s">
        <v>134</v>
      </c>
      <c s="37">
        <v>121.008</v>
      </c>
      <c s="36">
        <v>0</v>
      </c>
      <c s="36">
        <f>ROUND(G1042*H1042,6)</f>
      </c>
      <c r="L1042" s="38">
        <v>0</v>
      </c>
      <c s="32">
        <f>ROUND(ROUND(L1042,2)*ROUND(G1042,3),2)</f>
      </c>
      <c s="36" t="s">
        <v>103</v>
      </c>
      <c>
        <f>(M1042*21)/100</f>
      </c>
      <c t="s">
        <v>28</v>
      </c>
    </row>
    <row r="1043" spans="1:5" ht="25.5">
      <c r="A1043" s="35" t="s">
        <v>56</v>
      </c>
      <c r="E1043" s="39" t="s">
        <v>2078</v>
      </c>
    </row>
    <row r="1044" spans="1:5" ht="12.75">
      <c r="A1044" s="35" t="s">
        <v>57</v>
      </c>
      <c r="E1044" s="40" t="s">
        <v>5</v>
      </c>
    </row>
    <row r="1045" spans="1:5" ht="12.75">
      <c r="A1045" t="s">
        <v>58</v>
      </c>
      <c r="E1045" s="39" t="s">
        <v>5</v>
      </c>
    </row>
    <row r="1046" spans="1:16" ht="12.75">
      <c r="A1046" t="s">
        <v>50</v>
      </c>
      <c s="34" t="s">
        <v>380</v>
      </c>
      <c s="34" t="s">
        <v>2079</v>
      </c>
      <c s="35" t="s">
        <v>5</v>
      </c>
      <c s="6" t="s">
        <v>2080</v>
      </c>
      <c s="36" t="s">
        <v>134</v>
      </c>
      <c s="37">
        <v>24.202</v>
      </c>
      <c s="36">
        <v>0</v>
      </c>
      <c s="36">
        <f>ROUND(G1046*H1046,6)</f>
      </c>
      <c r="L1046" s="38">
        <v>0</v>
      </c>
      <c s="32">
        <f>ROUND(ROUND(L1046,2)*ROUND(G1046,3),2)</f>
      </c>
      <c s="36" t="s">
        <v>103</v>
      </c>
      <c>
        <f>(M1046*21)/100</f>
      </c>
      <c t="s">
        <v>28</v>
      </c>
    </row>
    <row r="1047" spans="1:5" ht="12.75">
      <c r="A1047" s="35" t="s">
        <v>56</v>
      </c>
      <c r="E1047" s="39" t="s">
        <v>2080</v>
      </c>
    </row>
    <row r="1048" spans="1:5" ht="12.75">
      <c r="A1048" s="35" t="s">
        <v>57</v>
      </c>
      <c r="E1048" s="40" t="s">
        <v>5</v>
      </c>
    </row>
    <row r="1049" spans="1:5" ht="12.75">
      <c r="A1049" t="s">
        <v>58</v>
      </c>
      <c r="E1049" s="39" t="s">
        <v>5</v>
      </c>
    </row>
    <row r="1050" spans="1:16" ht="25.5">
      <c r="A1050" t="s">
        <v>50</v>
      </c>
      <c s="34" t="s">
        <v>384</v>
      </c>
      <c s="34" t="s">
        <v>2081</v>
      </c>
      <c s="35" t="s">
        <v>5</v>
      </c>
      <c s="6" t="s">
        <v>2082</v>
      </c>
      <c s="36" t="s">
        <v>134</v>
      </c>
      <c s="37">
        <v>24.202</v>
      </c>
      <c s="36">
        <v>0</v>
      </c>
      <c s="36">
        <f>ROUND(G1050*H1050,6)</f>
      </c>
      <c r="L1050" s="38">
        <v>0</v>
      </c>
      <c s="32">
        <f>ROUND(ROUND(L1050,2)*ROUND(G1050,3),2)</f>
      </c>
      <c s="36" t="s">
        <v>103</v>
      </c>
      <c>
        <f>(M1050*21)/100</f>
      </c>
      <c t="s">
        <v>28</v>
      </c>
    </row>
    <row r="1051" spans="1:5" ht="25.5">
      <c r="A1051" s="35" t="s">
        <v>56</v>
      </c>
      <c r="E1051" s="39" t="s">
        <v>2082</v>
      </c>
    </row>
    <row r="1052" spans="1:5" ht="12.75">
      <c r="A1052" s="35" t="s">
        <v>57</v>
      </c>
      <c r="E1052" s="40" t="s">
        <v>5</v>
      </c>
    </row>
    <row r="1053" spans="1:5" ht="12.75">
      <c r="A1053" t="s">
        <v>58</v>
      </c>
      <c r="E1053" s="39" t="s">
        <v>5</v>
      </c>
    </row>
    <row r="1054" spans="1:13" ht="12.75">
      <c r="A1054" t="s">
        <v>47</v>
      </c>
      <c r="C1054" s="31" t="s">
        <v>2087</v>
      </c>
      <c r="E1054" s="33" t="s">
        <v>67</v>
      </c>
      <c r="J1054" s="32">
        <f>0</f>
      </c>
      <c s="32">
        <f>0</f>
      </c>
      <c s="32">
        <f>0+L1055</f>
      </c>
      <c s="32">
        <f>0+M1055</f>
      </c>
    </row>
    <row r="1055" spans="1:16" ht="12.75">
      <c r="A1055" t="s">
        <v>50</v>
      </c>
      <c s="34" t="s">
        <v>1372</v>
      </c>
      <c s="34" t="s">
        <v>2088</v>
      </c>
      <c s="35" t="s">
        <v>5</v>
      </c>
      <c s="6" t="s">
        <v>2089</v>
      </c>
      <c s="36" t="s">
        <v>54</v>
      </c>
      <c s="37">
        <v>1</v>
      </c>
      <c s="36">
        <v>0</v>
      </c>
      <c s="36">
        <f>ROUND(G1055*H1055,6)</f>
      </c>
      <c r="L1055" s="38">
        <v>0</v>
      </c>
      <c s="32">
        <f>ROUND(ROUND(L1055,2)*ROUND(G1055,3),2)</f>
      </c>
      <c s="36" t="s">
        <v>55</v>
      </c>
      <c>
        <f>(M1055*21)/100</f>
      </c>
      <c t="s">
        <v>28</v>
      </c>
    </row>
    <row r="1056" spans="1:5" ht="12.75">
      <c r="A1056" s="35" t="s">
        <v>56</v>
      </c>
      <c r="E1056" s="39" t="s">
        <v>2089</v>
      </c>
    </row>
    <row r="1057" spans="1:5" ht="12.75">
      <c r="A1057" s="35" t="s">
        <v>57</v>
      </c>
      <c r="E1057" s="40" t="s">
        <v>5</v>
      </c>
    </row>
    <row r="1058" spans="1:5" ht="12.75">
      <c r="A1058" t="s">
        <v>58</v>
      </c>
      <c r="E10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COUNTIFS(L8:L444,"=0",A8:A444,"P")+COUNTIFS(L8:L444,"",A8:A444,"P")+SUM(Q8:Q444)</f>
      </c>
    </row>
    <row r="8" spans="1:13" ht="12.75">
      <c r="A8" t="s">
        <v>45</v>
      </c>
      <c r="C8" s="28" t="s">
        <v>2092</v>
      </c>
      <c r="E8" s="30" t="s">
        <v>2091</v>
      </c>
      <c r="J8" s="29">
        <f>0+J9+J22+J27+J32+J37+J42+J47+J60+J73+J82+J95+J108+J113+J118+J123+J128+J137+J146+J151+J156+J161+J166+J191+J212+J233+J242+J255+J260+J265+J322+J339+J344+J349+J358+J363+J368+J413+J418+J435</f>
      </c>
      <c s="29">
        <f>0+K9+K22+K27+K32+K37+K42+K47+K60+K73+K82+K95+K108+K113+K118+K123+K128+K137+K146+K151+K156+K161+K166+K191+K212+K233+K242+K255+K260+K265+K322+K339+K344+K349+K358+K363+K368+K413+K418+K435</f>
      </c>
      <c s="29">
        <f>0+L9+L22+L27+L32+L37+L42+L47+L60+L73+L82+L95+L108+L113+L118+L123+L128+L137+L146+L151+L156+L161+L166+L191+L212+L233+L242+L255+L260+L265+L322+L339+L344+L349+L358+L363+L368+L413+L418+L435</f>
      </c>
      <c s="29">
        <f>0+M9+M22+M27+M32+M37+M42+M47+M60+M73+M82+M95+M108+M113+M118+M123+M128+M137+M146+M151+M156+M161+M166+M191+M212+M233+M242+M255+M260+M265+M322+M339+M344+M349+M358+M363+M368+M413+M418+M435</f>
      </c>
    </row>
    <row r="9" spans="1:13" ht="12.75">
      <c r="A9" t="s">
        <v>47</v>
      </c>
      <c r="C9" s="31" t="s">
        <v>2093</v>
      </c>
      <c r="E9" s="33" t="s">
        <v>2094</v>
      </c>
      <c r="J9" s="32">
        <f>0</f>
      </c>
      <c s="32">
        <f>0</f>
      </c>
      <c s="32">
        <f>0+L10+L14+L18</f>
      </c>
      <c s="32">
        <f>0+M10+M14+M18</f>
      </c>
    </row>
    <row r="10" spans="1:16" ht="12.75">
      <c r="A10" t="s">
        <v>50</v>
      </c>
      <c s="34" t="s">
        <v>51</v>
      </c>
      <c s="34" t="s">
        <v>2095</v>
      </c>
      <c s="35" t="s">
        <v>5</v>
      </c>
      <c s="6" t="s">
        <v>2096</v>
      </c>
      <c s="36" t="s">
        <v>238</v>
      </c>
      <c s="37">
        <v>65</v>
      </c>
      <c s="36">
        <v>0</v>
      </c>
      <c s="36">
        <f>ROUND(G10*H10,6)</f>
      </c>
      <c r="L10" s="38">
        <v>0</v>
      </c>
      <c s="32">
        <f>ROUND(ROUND(L10,2)*ROUND(G10,3),2)</f>
      </c>
      <c s="36" t="s">
        <v>55</v>
      </c>
      <c>
        <f>(M10*21)/100</f>
      </c>
      <c t="s">
        <v>28</v>
      </c>
    </row>
    <row r="11" spans="1:5" ht="12.75">
      <c r="A11" s="35" t="s">
        <v>56</v>
      </c>
      <c r="E11" s="39" t="s">
        <v>2096</v>
      </c>
    </row>
    <row r="12" spans="1:5" ht="12.75">
      <c r="A12" s="35" t="s">
        <v>57</v>
      </c>
      <c r="E12" s="40" t="s">
        <v>5</v>
      </c>
    </row>
    <row r="13" spans="1:5" ht="25.5">
      <c r="A13" t="s">
        <v>58</v>
      </c>
      <c r="E13" s="39" t="s">
        <v>2097</v>
      </c>
    </row>
    <row r="14" spans="1:16" ht="12.75">
      <c r="A14" t="s">
        <v>50</v>
      </c>
      <c s="34" t="s">
        <v>28</v>
      </c>
      <c s="34" t="s">
        <v>2098</v>
      </c>
      <c s="35" t="s">
        <v>5</v>
      </c>
      <c s="6" t="s">
        <v>2099</v>
      </c>
      <c s="36" t="s">
        <v>238</v>
      </c>
      <c s="37">
        <v>50</v>
      </c>
      <c s="36">
        <v>0</v>
      </c>
      <c s="36">
        <f>ROUND(G14*H14,6)</f>
      </c>
      <c r="L14" s="38">
        <v>0</v>
      </c>
      <c s="32">
        <f>ROUND(ROUND(L14,2)*ROUND(G14,3),2)</f>
      </c>
      <c s="36" t="s">
        <v>55</v>
      </c>
      <c>
        <f>(M14*21)/100</f>
      </c>
      <c t="s">
        <v>28</v>
      </c>
    </row>
    <row r="15" spans="1:5" ht="12.75">
      <c r="A15" s="35" t="s">
        <v>56</v>
      </c>
      <c r="E15" s="39" t="s">
        <v>2099</v>
      </c>
    </row>
    <row r="16" spans="1:5" ht="12.75">
      <c r="A16" s="35" t="s">
        <v>57</v>
      </c>
      <c r="E16" s="40" t="s">
        <v>5</v>
      </c>
    </row>
    <row r="17" spans="1:5" ht="25.5">
      <c r="A17" t="s">
        <v>58</v>
      </c>
      <c r="E17" s="39" t="s">
        <v>2097</v>
      </c>
    </row>
    <row r="18" spans="1:16" ht="12.75">
      <c r="A18" t="s">
        <v>50</v>
      </c>
      <c s="34" t="s">
        <v>26</v>
      </c>
      <c s="34" t="s">
        <v>2100</v>
      </c>
      <c s="35" t="s">
        <v>5</v>
      </c>
      <c s="6" t="s">
        <v>2101</v>
      </c>
      <c s="36" t="s">
        <v>238</v>
      </c>
      <c s="37">
        <v>10</v>
      </c>
      <c s="36">
        <v>0</v>
      </c>
      <c s="36">
        <f>ROUND(G18*H18,6)</f>
      </c>
      <c r="L18" s="38">
        <v>0</v>
      </c>
      <c s="32">
        <f>ROUND(ROUND(L18,2)*ROUND(G18,3),2)</f>
      </c>
      <c s="36" t="s">
        <v>55</v>
      </c>
      <c>
        <f>(M18*21)/100</f>
      </c>
      <c t="s">
        <v>28</v>
      </c>
    </row>
    <row r="19" spans="1:5" ht="12.75">
      <c r="A19" s="35" t="s">
        <v>56</v>
      </c>
      <c r="E19" s="39" t="s">
        <v>2101</v>
      </c>
    </row>
    <row r="20" spans="1:5" ht="12.75">
      <c r="A20" s="35" t="s">
        <v>57</v>
      </c>
      <c r="E20" s="40" t="s">
        <v>5</v>
      </c>
    </row>
    <row r="21" spans="1:5" ht="25.5">
      <c r="A21" t="s">
        <v>58</v>
      </c>
      <c r="E21" s="39" t="s">
        <v>2097</v>
      </c>
    </row>
    <row r="22" spans="1:13" ht="12.75">
      <c r="A22" t="s">
        <v>47</v>
      </c>
      <c r="C22" s="31" t="s">
        <v>2102</v>
      </c>
      <c r="E22" s="33" t="s">
        <v>2103</v>
      </c>
      <c r="J22" s="32">
        <f>0</f>
      </c>
      <c s="32">
        <f>0</f>
      </c>
      <c s="32">
        <f>0+L23</f>
      </c>
      <c s="32">
        <f>0+M23</f>
      </c>
    </row>
    <row r="23" spans="1:16" ht="12.75">
      <c r="A23" t="s">
        <v>50</v>
      </c>
      <c s="34" t="s">
        <v>63</v>
      </c>
      <c s="34" t="s">
        <v>2104</v>
      </c>
      <c s="35" t="s">
        <v>5</v>
      </c>
      <c s="6" t="s">
        <v>2105</v>
      </c>
      <c s="36" t="s">
        <v>238</v>
      </c>
      <c s="37">
        <v>40</v>
      </c>
      <c s="36">
        <v>0</v>
      </c>
      <c s="36">
        <f>ROUND(G23*H23,6)</f>
      </c>
      <c r="L23" s="38">
        <v>0</v>
      </c>
      <c s="32">
        <f>ROUND(ROUND(L23,2)*ROUND(G23,3),2)</f>
      </c>
      <c s="36" t="s">
        <v>55</v>
      </c>
      <c>
        <f>(M23*21)/100</f>
      </c>
      <c t="s">
        <v>28</v>
      </c>
    </row>
    <row r="24" spans="1:5" ht="12.75">
      <c r="A24" s="35" t="s">
        <v>56</v>
      </c>
      <c r="E24" s="39" t="s">
        <v>2105</v>
      </c>
    </row>
    <row r="25" spans="1:5" ht="12.75">
      <c r="A25" s="35" t="s">
        <v>57</v>
      </c>
      <c r="E25" s="40" t="s">
        <v>5</v>
      </c>
    </row>
    <row r="26" spans="1:5" ht="25.5">
      <c r="A26" t="s">
        <v>58</v>
      </c>
      <c r="E26" s="39" t="s">
        <v>2106</v>
      </c>
    </row>
    <row r="27" spans="1:13" ht="12.75">
      <c r="A27" t="s">
        <v>47</v>
      </c>
      <c r="C27" s="31" t="s">
        <v>2107</v>
      </c>
      <c r="E27" s="33" t="s">
        <v>2108</v>
      </c>
      <c r="J27" s="32">
        <f>0</f>
      </c>
      <c s="32">
        <f>0</f>
      </c>
      <c s="32">
        <f>0+L28</f>
      </c>
      <c s="32">
        <f>0+M28</f>
      </c>
    </row>
    <row r="28" spans="1:16" ht="12.75">
      <c r="A28" t="s">
        <v>50</v>
      </c>
      <c s="34" t="s">
        <v>68</v>
      </c>
      <c s="34" t="s">
        <v>2109</v>
      </c>
      <c s="35" t="s">
        <v>5</v>
      </c>
      <c s="6" t="s">
        <v>2096</v>
      </c>
      <c s="36" t="s">
        <v>238</v>
      </c>
      <c s="37">
        <v>55</v>
      </c>
      <c s="36">
        <v>0</v>
      </c>
      <c s="36">
        <f>ROUND(G28*H28,6)</f>
      </c>
      <c r="L28" s="38">
        <v>0</v>
      </c>
      <c s="32">
        <f>ROUND(ROUND(L28,2)*ROUND(G28,3),2)</f>
      </c>
      <c s="36" t="s">
        <v>55</v>
      </c>
      <c>
        <f>(M28*21)/100</f>
      </c>
      <c t="s">
        <v>28</v>
      </c>
    </row>
    <row r="29" spans="1:5" ht="12.75">
      <c r="A29" s="35" t="s">
        <v>56</v>
      </c>
      <c r="E29" s="39" t="s">
        <v>2096</v>
      </c>
    </row>
    <row r="30" spans="1:5" ht="12.75">
      <c r="A30" s="35" t="s">
        <v>57</v>
      </c>
      <c r="E30" s="40" t="s">
        <v>5</v>
      </c>
    </row>
    <row r="31" spans="1:5" ht="25.5">
      <c r="A31" t="s">
        <v>58</v>
      </c>
      <c r="E31" s="39" t="s">
        <v>2097</v>
      </c>
    </row>
    <row r="32" spans="1:13" ht="12.75">
      <c r="A32" t="s">
        <v>47</v>
      </c>
      <c r="C32" s="31" t="s">
        <v>2110</v>
      </c>
      <c r="E32" s="33" t="s">
        <v>2111</v>
      </c>
      <c r="J32" s="32">
        <f>0</f>
      </c>
      <c s="32">
        <f>0</f>
      </c>
      <c s="32">
        <f>0+L33</f>
      </c>
      <c s="32">
        <f>0+M33</f>
      </c>
    </row>
    <row r="33" spans="1:16" ht="12.75">
      <c r="A33" t="s">
        <v>50</v>
      </c>
      <c s="34" t="s">
        <v>27</v>
      </c>
      <c s="34" t="s">
        <v>2112</v>
      </c>
      <c s="35" t="s">
        <v>5</v>
      </c>
      <c s="6" t="s">
        <v>2113</v>
      </c>
      <c s="36" t="s">
        <v>238</v>
      </c>
      <c s="37">
        <v>35</v>
      </c>
      <c s="36">
        <v>0</v>
      </c>
      <c s="36">
        <f>ROUND(G33*H33,6)</f>
      </c>
      <c r="L33" s="38">
        <v>0</v>
      </c>
      <c s="32">
        <f>ROUND(ROUND(L33,2)*ROUND(G33,3),2)</f>
      </c>
      <c s="36" t="s">
        <v>55</v>
      </c>
      <c>
        <f>(M33*21)/100</f>
      </c>
      <c t="s">
        <v>28</v>
      </c>
    </row>
    <row r="34" spans="1:5" ht="12.75">
      <c r="A34" s="35" t="s">
        <v>56</v>
      </c>
      <c r="E34" s="39" t="s">
        <v>2113</v>
      </c>
    </row>
    <row r="35" spans="1:5" ht="12.75">
      <c r="A35" s="35" t="s">
        <v>57</v>
      </c>
      <c r="E35" s="40" t="s">
        <v>5</v>
      </c>
    </row>
    <row r="36" spans="1:5" ht="25.5">
      <c r="A36" t="s">
        <v>58</v>
      </c>
      <c r="E36" s="39" t="s">
        <v>2097</v>
      </c>
    </row>
    <row r="37" spans="1:13" ht="12.75">
      <c r="A37" t="s">
        <v>47</v>
      </c>
      <c r="C37" s="31" t="s">
        <v>2114</v>
      </c>
      <c r="E37" s="33" t="s">
        <v>2115</v>
      </c>
      <c r="J37" s="32">
        <f>0</f>
      </c>
      <c s="32">
        <f>0</f>
      </c>
      <c s="32">
        <f>0+L38</f>
      </c>
      <c s="32">
        <f>0+M38</f>
      </c>
    </row>
    <row r="38" spans="1:16" ht="12.75">
      <c r="A38" t="s">
        <v>50</v>
      </c>
      <c s="34" t="s">
        <v>74</v>
      </c>
      <c s="34" t="s">
        <v>2116</v>
      </c>
      <c s="35" t="s">
        <v>5</v>
      </c>
      <c s="6" t="s">
        <v>2117</v>
      </c>
      <c s="36" t="s">
        <v>238</v>
      </c>
      <c s="37">
        <v>160</v>
      </c>
      <c s="36">
        <v>0</v>
      </c>
      <c s="36">
        <f>ROUND(G38*H38,6)</f>
      </c>
      <c r="L38" s="38">
        <v>0</v>
      </c>
      <c s="32">
        <f>ROUND(ROUND(L38,2)*ROUND(G38,3),2)</f>
      </c>
      <c s="36" t="s">
        <v>55</v>
      </c>
      <c>
        <f>(M38*21)/100</f>
      </c>
      <c t="s">
        <v>28</v>
      </c>
    </row>
    <row r="39" spans="1:5" ht="12.75">
      <c r="A39" s="35" t="s">
        <v>56</v>
      </c>
      <c r="E39" s="39" t="s">
        <v>2118</v>
      </c>
    </row>
    <row r="40" spans="1:5" ht="12.75">
      <c r="A40" s="35" t="s">
        <v>57</v>
      </c>
      <c r="E40" s="40" t="s">
        <v>5</v>
      </c>
    </row>
    <row r="41" spans="1:5" ht="25.5">
      <c r="A41" t="s">
        <v>58</v>
      </c>
      <c r="E41" s="39" t="s">
        <v>2119</v>
      </c>
    </row>
    <row r="42" spans="1:13" ht="12.75">
      <c r="A42" t="s">
        <v>47</v>
      </c>
      <c r="C42" s="31" t="s">
        <v>2120</v>
      </c>
      <c r="E42" s="33" t="s">
        <v>2121</v>
      </c>
      <c r="J42" s="32">
        <f>0</f>
      </c>
      <c s="32">
        <f>0</f>
      </c>
      <c s="32">
        <f>0+L43</f>
      </c>
      <c s="32">
        <f>0+M43</f>
      </c>
    </row>
    <row r="43" spans="1:16" ht="12.75">
      <c r="A43" t="s">
        <v>50</v>
      </c>
      <c s="34" t="s">
        <v>77</v>
      </c>
      <c s="34" t="s">
        <v>2122</v>
      </c>
      <c s="35" t="s">
        <v>5</v>
      </c>
      <c s="6" t="s">
        <v>2123</v>
      </c>
      <c s="36" t="s">
        <v>238</v>
      </c>
      <c s="37">
        <v>40</v>
      </c>
      <c s="36">
        <v>0</v>
      </c>
      <c s="36">
        <f>ROUND(G43*H43,6)</f>
      </c>
      <c r="L43" s="38">
        <v>0</v>
      </c>
      <c s="32">
        <f>ROUND(ROUND(L43,2)*ROUND(G43,3),2)</f>
      </c>
      <c s="36" t="s">
        <v>55</v>
      </c>
      <c>
        <f>(M43*21)/100</f>
      </c>
      <c t="s">
        <v>28</v>
      </c>
    </row>
    <row r="44" spans="1:5" ht="12.75">
      <c r="A44" s="35" t="s">
        <v>56</v>
      </c>
      <c r="E44" s="39" t="s">
        <v>2123</v>
      </c>
    </row>
    <row r="45" spans="1:5" ht="12.75">
      <c r="A45" s="35" t="s">
        <v>57</v>
      </c>
      <c r="E45" s="40" t="s">
        <v>5</v>
      </c>
    </row>
    <row r="46" spans="1:5" ht="38.25">
      <c r="A46" t="s">
        <v>58</v>
      </c>
      <c r="E46" s="39" t="s">
        <v>2124</v>
      </c>
    </row>
    <row r="47" spans="1:13" ht="12.75">
      <c r="A47" t="s">
        <v>47</v>
      </c>
      <c r="C47" s="31" t="s">
        <v>2125</v>
      </c>
      <c r="E47" s="33" t="s">
        <v>2126</v>
      </c>
      <c r="J47" s="32">
        <f>0</f>
      </c>
      <c s="32">
        <f>0</f>
      </c>
      <c s="32">
        <f>0+L48+L52+L56</f>
      </c>
      <c s="32">
        <f>0+M48+M52+M56</f>
      </c>
    </row>
    <row r="48" spans="1:16" ht="12.75">
      <c r="A48" t="s">
        <v>50</v>
      </c>
      <c s="34" t="s">
        <v>80</v>
      </c>
      <c s="34" t="s">
        <v>2127</v>
      </c>
      <c s="35" t="s">
        <v>5</v>
      </c>
      <c s="6" t="s">
        <v>2128</v>
      </c>
      <c s="36" t="s">
        <v>238</v>
      </c>
      <c s="37">
        <v>35</v>
      </c>
      <c s="36">
        <v>0</v>
      </c>
      <c s="36">
        <f>ROUND(G48*H48,6)</f>
      </c>
      <c r="L48" s="38">
        <v>0</v>
      </c>
      <c s="32">
        <f>ROUND(ROUND(L48,2)*ROUND(G48,3),2)</f>
      </c>
      <c s="36" t="s">
        <v>55</v>
      </c>
      <c>
        <f>(M48*21)/100</f>
      </c>
      <c t="s">
        <v>28</v>
      </c>
    </row>
    <row r="49" spans="1:5" ht="12.75">
      <c r="A49" s="35" t="s">
        <v>56</v>
      </c>
      <c r="E49" s="39" t="s">
        <v>2128</v>
      </c>
    </row>
    <row r="50" spans="1:5" ht="12.75">
      <c r="A50" s="35" t="s">
        <v>57</v>
      </c>
      <c r="E50" s="40" t="s">
        <v>5</v>
      </c>
    </row>
    <row r="51" spans="1:5" ht="25.5">
      <c r="A51" t="s">
        <v>58</v>
      </c>
      <c r="E51" s="39" t="s">
        <v>2119</v>
      </c>
    </row>
    <row r="52" spans="1:16" ht="12.75">
      <c r="A52" t="s">
        <v>50</v>
      </c>
      <c s="34" t="s">
        <v>83</v>
      </c>
      <c s="34" t="s">
        <v>2129</v>
      </c>
      <c s="35" t="s">
        <v>5</v>
      </c>
      <c s="6" t="s">
        <v>2130</v>
      </c>
      <c s="36" t="s">
        <v>238</v>
      </c>
      <c s="37">
        <v>10</v>
      </c>
      <c s="36">
        <v>0</v>
      </c>
      <c s="36">
        <f>ROUND(G52*H52,6)</f>
      </c>
      <c r="L52" s="38">
        <v>0</v>
      </c>
      <c s="32">
        <f>ROUND(ROUND(L52,2)*ROUND(G52,3),2)</f>
      </c>
      <c s="36" t="s">
        <v>55</v>
      </c>
      <c>
        <f>(M52*21)/100</f>
      </c>
      <c t="s">
        <v>28</v>
      </c>
    </row>
    <row r="53" spans="1:5" ht="12.75">
      <c r="A53" s="35" t="s">
        <v>56</v>
      </c>
      <c r="E53" s="39" t="s">
        <v>2130</v>
      </c>
    </row>
    <row r="54" spans="1:5" ht="12.75">
      <c r="A54" s="35" t="s">
        <v>57</v>
      </c>
      <c r="E54" s="40" t="s">
        <v>5</v>
      </c>
    </row>
    <row r="55" spans="1:5" ht="25.5">
      <c r="A55" t="s">
        <v>58</v>
      </c>
      <c r="E55" s="39" t="s">
        <v>2119</v>
      </c>
    </row>
    <row r="56" spans="1:16" ht="12.75">
      <c r="A56" t="s">
        <v>50</v>
      </c>
      <c s="34" t="s">
        <v>87</v>
      </c>
      <c s="34" t="s">
        <v>2131</v>
      </c>
      <c s="35" t="s">
        <v>5</v>
      </c>
      <c s="6" t="s">
        <v>2118</v>
      </c>
      <c s="36" t="s">
        <v>238</v>
      </c>
      <c s="37">
        <v>25</v>
      </c>
      <c s="36">
        <v>0</v>
      </c>
      <c s="36">
        <f>ROUND(G56*H56,6)</f>
      </c>
      <c r="L56" s="38">
        <v>0</v>
      </c>
      <c s="32">
        <f>ROUND(ROUND(L56,2)*ROUND(G56,3),2)</f>
      </c>
      <c s="36" t="s">
        <v>55</v>
      </c>
      <c>
        <f>(M56*21)/100</f>
      </c>
      <c t="s">
        <v>28</v>
      </c>
    </row>
    <row r="57" spans="1:5" ht="12.75">
      <c r="A57" s="35" t="s">
        <v>56</v>
      </c>
      <c r="E57" s="39" t="s">
        <v>2118</v>
      </c>
    </row>
    <row r="58" spans="1:5" ht="12.75">
      <c r="A58" s="35" t="s">
        <v>57</v>
      </c>
      <c r="E58" s="40" t="s">
        <v>5</v>
      </c>
    </row>
    <row r="59" spans="1:5" ht="25.5">
      <c r="A59" t="s">
        <v>58</v>
      </c>
      <c r="E59" s="39" t="s">
        <v>2119</v>
      </c>
    </row>
    <row r="60" spans="1:13" ht="12.75">
      <c r="A60" t="s">
        <v>47</v>
      </c>
      <c r="C60" s="31" t="s">
        <v>2132</v>
      </c>
      <c r="E60" s="33" t="s">
        <v>2133</v>
      </c>
      <c r="J60" s="32">
        <f>0</f>
      </c>
      <c s="32">
        <f>0</f>
      </c>
      <c s="32">
        <f>0+L61+L65+L69</f>
      </c>
      <c s="32">
        <f>0+M61+M65+M69</f>
      </c>
    </row>
    <row r="61" spans="1:16" ht="12.75">
      <c r="A61" t="s">
        <v>50</v>
      </c>
      <c s="34" t="s">
        <v>91</v>
      </c>
      <c s="34" t="s">
        <v>2134</v>
      </c>
      <c s="35" t="s">
        <v>5</v>
      </c>
      <c s="6" t="s">
        <v>2135</v>
      </c>
      <c s="36" t="s">
        <v>238</v>
      </c>
      <c s="37">
        <v>45</v>
      </c>
      <c s="36">
        <v>0</v>
      </c>
      <c s="36">
        <f>ROUND(G61*H61,6)</f>
      </c>
      <c r="L61" s="38">
        <v>0</v>
      </c>
      <c s="32">
        <f>ROUND(ROUND(L61,2)*ROUND(G61,3),2)</f>
      </c>
      <c s="36" t="s">
        <v>55</v>
      </c>
      <c>
        <f>(M61*21)/100</f>
      </c>
      <c t="s">
        <v>28</v>
      </c>
    </row>
    <row r="62" spans="1:5" ht="12.75">
      <c r="A62" s="35" t="s">
        <v>56</v>
      </c>
      <c r="E62" s="39" t="s">
        <v>2135</v>
      </c>
    </row>
    <row r="63" spans="1:5" ht="12.75">
      <c r="A63" s="35" t="s">
        <v>57</v>
      </c>
      <c r="E63" s="40" t="s">
        <v>5</v>
      </c>
    </row>
    <row r="64" spans="1:5" ht="38.25">
      <c r="A64" t="s">
        <v>58</v>
      </c>
      <c r="E64" s="39" t="s">
        <v>2136</v>
      </c>
    </row>
    <row r="65" spans="1:16" ht="12.75">
      <c r="A65" t="s">
        <v>50</v>
      </c>
      <c s="34" t="s">
        <v>319</v>
      </c>
      <c s="34" t="s">
        <v>2137</v>
      </c>
      <c s="35" t="s">
        <v>5</v>
      </c>
      <c s="6" t="s">
        <v>2135</v>
      </c>
      <c s="36" t="s">
        <v>238</v>
      </c>
      <c s="37">
        <v>6</v>
      </c>
      <c s="36">
        <v>0</v>
      </c>
      <c s="36">
        <f>ROUND(G65*H65,6)</f>
      </c>
      <c r="L65" s="38">
        <v>0</v>
      </c>
      <c s="32">
        <f>ROUND(ROUND(L65,2)*ROUND(G65,3),2)</f>
      </c>
      <c s="36" t="s">
        <v>55</v>
      </c>
      <c>
        <f>(M65*21)/100</f>
      </c>
      <c t="s">
        <v>28</v>
      </c>
    </row>
    <row r="66" spans="1:5" ht="12.75">
      <c r="A66" s="35" t="s">
        <v>56</v>
      </c>
      <c r="E66" s="39" t="s">
        <v>2135</v>
      </c>
    </row>
    <row r="67" spans="1:5" ht="12.75">
      <c r="A67" s="35" t="s">
        <v>57</v>
      </c>
      <c r="E67" s="40" t="s">
        <v>5</v>
      </c>
    </row>
    <row r="68" spans="1:5" ht="51">
      <c r="A68" t="s">
        <v>58</v>
      </c>
      <c r="E68" s="39" t="s">
        <v>2138</v>
      </c>
    </row>
    <row r="69" spans="1:16" ht="12.75">
      <c r="A69" t="s">
        <v>50</v>
      </c>
      <c s="34" t="s">
        <v>323</v>
      </c>
      <c s="34" t="s">
        <v>2139</v>
      </c>
      <c s="35" t="s">
        <v>5</v>
      </c>
      <c s="6" t="s">
        <v>2140</v>
      </c>
      <c s="36" t="s">
        <v>238</v>
      </c>
      <c s="37">
        <v>6</v>
      </c>
      <c s="36">
        <v>0</v>
      </c>
      <c s="36">
        <f>ROUND(G69*H69,6)</f>
      </c>
      <c r="L69" s="38">
        <v>0</v>
      </c>
      <c s="32">
        <f>ROUND(ROUND(L69,2)*ROUND(G69,3),2)</f>
      </c>
      <c s="36" t="s">
        <v>55</v>
      </c>
      <c>
        <f>(M69*21)/100</f>
      </c>
      <c t="s">
        <v>28</v>
      </c>
    </row>
    <row r="70" spans="1:5" ht="12.75">
      <c r="A70" s="35" t="s">
        <v>56</v>
      </c>
      <c r="E70" s="39" t="s">
        <v>2140</v>
      </c>
    </row>
    <row r="71" spans="1:5" ht="12.75">
      <c r="A71" s="35" t="s">
        <v>57</v>
      </c>
      <c r="E71" s="40" t="s">
        <v>5</v>
      </c>
    </row>
    <row r="72" spans="1:5" ht="25.5">
      <c r="A72" t="s">
        <v>58</v>
      </c>
      <c r="E72" s="39" t="s">
        <v>2141</v>
      </c>
    </row>
    <row r="73" spans="1:13" ht="12.75">
      <c r="A73" t="s">
        <v>47</v>
      </c>
      <c r="C73" s="31" t="s">
        <v>2142</v>
      </c>
      <c r="E73" s="33" t="s">
        <v>2143</v>
      </c>
      <c r="J73" s="32">
        <f>0</f>
      </c>
      <c s="32">
        <f>0</f>
      </c>
      <c s="32">
        <f>0+L74+L78</f>
      </c>
      <c s="32">
        <f>0+M74+M78</f>
      </c>
    </row>
    <row r="74" spans="1:16" ht="12.75">
      <c r="A74" t="s">
        <v>50</v>
      </c>
      <c s="34" t="s">
        <v>327</v>
      </c>
      <c s="34" t="s">
        <v>2144</v>
      </c>
      <c s="35" t="s">
        <v>5</v>
      </c>
      <c s="6" t="s">
        <v>2145</v>
      </c>
      <c s="36" t="s">
        <v>232</v>
      </c>
      <c s="37">
        <v>21</v>
      </c>
      <c s="36">
        <v>0</v>
      </c>
      <c s="36">
        <f>ROUND(G74*H74,6)</f>
      </c>
      <c r="L74" s="38">
        <v>0</v>
      </c>
      <c s="32">
        <f>ROUND(ROUND(L74,2)*ROUND(G74,3),2)</f>
      </c>
      <c s="36" t="s">
        <v>55</v>
      </c>
      <c>
        <f>(M74*21)/100</f>
      </c>
      <c t="s">
        <v>28</v>
      </c>
    </row>
    <row r="75" spans="1:5" ht="12.75">
      <c r="A75" s="35" t="s">
        <v>56</v>
      </c>
      <c r="E75" s="39" t="s">
        <v>2145</v>
      </c>
    </row>
    <row r="76" spans="1:5" ht="12.75">
      <c r="A76" s="35" t="s">
        <v>57</v>
      </c>
      <c r="E76" s="40" t="s">
        <v>5</v>
      </c>
    </row>
    <row r="77" spans="1:5" ht="12.75">
      <c r="A77" t="s">
        <v>58</v>
      </c>
      <c r="E77" s="39" t="s">
        <v>5</v>
      </c>
    </row>
    <row r="78" spans="1:16" ht="12.75">
      <c r="A78" t="s">
        <v>50</v>
      </c>
      <c s="34" t="s">
        <v>332</v>
      </c>
      <c s="34" t="s">
        <v>2146</v>
      </c>
      <c s="35" t="s">
        <v>5</v>
      </c>
      <c s="6" t="s">
        <v>2147</v>
      </c>
      <c s="36" t="s">
        <v>232</v>
      </c>
      <c s="37">
        <v>12</v>
      </c>
      <c s="36">
        <v>0</v>
      </c>
      <c s="36">
        <f>ROUND(G78*H78,6)</f>
      </c>
      <c r="L78" s="38">
        <v>0</v>
      </c>
      <c s="32">
        <f>ROUND(ROUND(L78,2)*ROUND(G78,3),2)</f>
      </c>
      <c s="36" t="s">
        <v>55</v>
      </c>
      <c>
        <f>(M78*21)/100</f>
      </c>
      <c t="s">
        <v>28</v>
      </c>
    </row>
    <row r="79" spans="1:5" ht="12.75">
      <c r="A79" s="35" t="s">
        <v>56</v>
      </c>
      <c r="E79" s="39" t="s">
        <v>2147</v>
      </c>
    </row>
    <row r="80" spans="1:5" ht="12.75">
      <c r="A80" s="35" t="s">
        <v>57</v>
      </c>
      <c r="E80" s="40" t="s">
        <v>5</v>
      </c>
    </row>
    <row r="81" spans="1:5" ht="12.75">
      <c r="A81" t="s">
        <v>58</v>
      </c>
      <c r="E81" s="39" t="s">
        <v>5</v>
      </c>
    </row>
    <row r="82" spans="1:13" ht="12.75">
      <c r="A82" t="s">
        <v>47</v>
      </c>
      <c r="C82" s="31" t="s">
        <v>2148</v>
      </c>
      <c r="E82" s="33" t="s">
        <v>2149</v>
      </c>
      <c r="J82" s="32">
        <f>0</f>
      </c>
      <c s="32">
        <f>0</f>
      </c>
      <c s="32">
        <f>0+L83+L87+L91</f>
      </c>
      <c s="32">
        <f>0+M83+M87+M91</f>
      </c>
    </row>
    <row r="83" spans="1:16" ht="12.75">
      <c r="A83" t="s">
        <v>50</v>
      </c>
      <c s="34" t="s">
        <v>336</v>
      </c>
      <c s="34" t="s">
        <v>2150</v>
      </c>
      <c s="35" t="s">
        <v>5</v>
      </c>
      <c s="6" t="s">
        <v>2151</v>
      </c>
      <c s="36" t="s">
        <v>232</v>
      </c>
      <c s="37">
        <v>14</v>
      </c>
      <c s="36">
        <v>0</v>
      </c>
      <c s="36">
        <f>ROUND(G83*H83,6)</f>
      </c>
      <c r="L83" s="38">
        <v>0</v>
      </c>
      <c s="32">
        <f>ROUND(ROUND(L83,2)*ROUND(G83,3),2)</f>
      </c>
      <c s="36" t="s">
        <v>55</v>
      </c>
      <c>
        <f>(M83*21)/100</f>
      </c>
      <c t="s">
        <v>28</v>
      </c>
    </row>
    <row r="84" spans="1:5" ht="12.75">
      <c r="A84" s="35" t="s">
        <v>56</v>
      </c>
      <c r="E84" s="39" t="s">
        <v>2151</v>
      </c>
    </row>
    <row r="85" spans="1:5" ht="12.75">
      <c r="A85" s="35" t="s">
        <v>57</v>
      </c>
      <c r="E85" s="40" t="s">
        <v>5</v>
      </c>
    </row>
    <row r="86" spans="1:5" ht="12.75">
      <c r="A86" t="s">
        <v>58</v>
      </c>
      <c r="E86" s="39" t="s">
        <v>2152</v>
      </c>
    </row>
    <row r="87" spans="1:16" ht="12.75">
      <c r="A87" t="s">
        <v>50</v>
      </c>
      <c s="34" t="s">
        <v>340</v>
      </c>
      <c s="34" t="s">
        <v>2153</v>
      </c>
      <c s="35" t="s">
        <v>5</v>
      </c>
      <c s="6" t="s">
        <v>2154</v>
      </c>
      <c s="36" t="s">
        <v>232</v>
      </c>
      <c s="37">
        <v>2</v>
      </c>
      <c s="36">
        <v>0</v>
      </c>
      <c s="36">
        <f>ROUND(G87*H87,6)</f>
      </c>
      <c r="L87" s="38">
        <v>0</v>
      </c>
      <c s="32">
        <f>ROUND(ROUND(L87,2)*ROUND(G87,3),2)</f>
      </c>
      <c s="36" t="s">
        <v>55</v>
      </c>
      <c>
        <f>(M87*21)/100</f>
      </c>
      <c t="s">
        <v>28</v>
      </c>
    </row>
    <row r="88" spans="1:5" ht="12.75">
      <c r="A88" s="35" t="s">
        <v>56</v>
      </c>
      <c r="E88" s="39" t="s">
        <v>2154</v>
      </c>
    </row>
    <row r="89" spans="1:5" ht="12.75">
      <c r="A89" s="35" t="s">
        <v>57</v>
      </c>
      <c r="E89" s="40" t="s">
        <v>5</v>
      </c>
    </row>
    <row r="90" spans="1:5" ht="25.5">
      <c r="A90" t="s">
        <v>58</v>
      </c>
      <c r="E90" s="39" t="s">
        <v>2155</v>
      </c>
    </row>
    <row r="91" spans="1:16" ht="12.75">
      <c r="A91" t="s">
        <v>50</v>
      </c>
      <c s="34" t="s">
        <v>344</v>
      </c>
      <c s="34" t="s">
        <v>2156</v>
      </c>
      <c s="35" t="s">
        <v>5</v>
      </c>
      <c s="6" t="s">
        <v>2157</v>
      </c>
      <c s="36" t="s">
        <v>232</v>
      </c>
      <c s="37">
        <v>1</v>
      </c>
      <c s="36">
        <v>0</v>
      </c>
      <c s="36">
        <f>ROUND(G91*H91,6)</f>
      </c>
      <c r="L91" s="38">
        <v>0</v>
      </c>
      <c s="32">
        <f>ROUND(ROUND(L91,2)*ROUND(G91,3),2)</f>
      </c>
      <c s="36" t="s">
        <v>55</v>
      </c>
      <c>
        <f>(M91*21)/100</f>
      </c>
      <c t="s">
        <v>28</v>
      </c>
    </row>
    <row r="92" spans="1:5" ht="12.75">
      <c r="A92" s="35" t="s">
        <v>56</v>
      </c>
      <c r="E92" s="39" t="s">
        <v>2157</v>
      </c>
    </row>
    <row r="93" spans="1:5" ht="12.75">
      <c r="A93" s="35" t="s">
        <v>57</v>
      </c>
      <c r="E93" s="40" t="s">
        <v>5</v>
      </c>
    </row>
    <row r="94" spans="1:5" ht="25.5">
      <c r="A94" t="s">
        <v>58</v>
      </c>
      <c r="E94" s="39" t="s">
        <v>2158</v>
      </c>
    </row>
    <row r="95" spans="1:13" ht="12.75">
      <c r="A95" t="s">
        <v>47</v>
      </c>
      <c r="C95" s="31" t="s">
        <v>2159</v>
      </c>
      <c r="E95" s="33" t="s">
        <v>2160</v>
      </c>
      <c r="J95" s="32">
        <f>0</f>
      </c>
      <c s="32">
        <f>0</f>
      </c>
      <c s="32">
        <f>0+L96+L100+L104</f>
      </c>
      <c s="32">
        <f>0+M96+M100+M104</f>
      </c>
    </row>
    <row r="96" spans="1:16" ht="12.75">
      <c r="A96" t="s">
        <v>50</v>
      </c>
      <c s="34" t="s">
        <v>349</v>
      </c>
      <c s="34" t="s">
        <v>2161</v>
      </c>
      <c s="35" t="s">
        <v>5</v>
      </c>
      <c s="6" t="s">
        <v>2162</v>
      </c>
      <c s="36" t="s">
        <v>232</v>
      </c>
      <c s="37">
        <v>5</v>
      </c>
      <c s="36">
        <v>0</v>
      </c>
      <c s="36">
        <f>ROUND(G96*H96,6)</f>
      </c>
      <c r="L96" s="38">
        <v>0</v>
      </c>
      <c s="32">
        <f>ROUND(ROUND(L96,2)*ROUND(G96,3),2)</f>
      </c>
      <c s="36" t="s">
        <v>55</v>
      </c>
      <c>
        <f>(M96*21)/100</f>
      </c>
      <c t="s">
        <v>28</v>
      </c>
    </row>
    <row r="97" spans="1:5" ht="12.75">
      <c r="A97" s="35" t="s">
        <v>56</v>
      </c>
      <c r="E97" s="39" t="s">
        <v>2162</v>
      </c>
    </row>
    <row r="98" spans="1:5" ht="12.75">
      <c r="A98" s="35" t="s">
        <v>57</v>
      </c>
      <c r="E98" s="40" t="s">
        <v>5</v>
      </c>
    </row>
    <row r="99" spans="1:5" ht="63.75">
      <c r="A99" t="s">
        <v>58</v>
      </c>
      <c r="E99" s="39" t="s">
        <v>2163</v>
      </c>
    </row>
    <row r="100" spans="1:16" ht="12.75">
      <c r="A100" t="s">
        <v>50</v>
      </c>
      <c s="34" t="s">
        <v>353</v>
      </c>
      <c s="34" t="s">
        <v>2164</v>
      </c>
      <c s="35" t="s">
        <v>5</v>
      </c>
      <c s="6" t="s">
        <v>2165</v>
      </c>
      <c s="36" t="s">
        <v>232</v>
      </c>
      <c s="37">
        <v>2</v>
      </c>
      <c s="36">
        <v>0</v>
      </c>
      <c s="36">
        <f>ROUND(G100*H100,6)</f>
      </c>
      <c r="L100" s="38">
        <v>0</v>
      </c>
      <c s="32">
        <f>ROUND(ROUND(L100,2)*ROUND(G100,3),2)</f>
      </c>
      <c s="36" t="s">
        <v>55</v>
      </c>
      <c>
        <f>(M100*21)/100</f>
      </c>
      <c t="s">
        <v>28</v>
      </c>
    </row>
    <row r="101" spans="1:5" ht="12.75">
      <c r="A101" s="35" t="s">
        <v>56</v>
      </c>
      <c r="E101" s="39" t="s">
        <v>2165</v>
      </c>
    </row>
    <row r="102" spans="1:5" ht="12.75">
      <c r="A102" s="35" t="s">
        <v>57</v>
      </c>
      <c r="E102" s="40" t="s">
        <v>5</v>
      </c>
    </row>
    <row r="103" spans="1:5" ht="51">
      <c r="A103" t="s">
        <v>58</v>
      </c>
      <c r="E103" s="39" t="s">
        <v>2166</v>
      </c>
    </row>
    <row r="104" spans="1:16" ht="12.75">
      <c r="A104" t="s">
        <v>50</v>
      </c>
      <c s="34" t="s">
        <v>358</v>
      </c>
      <c s="34" t="s">
        <v>2167</v>
      </c>
      <c s="35" t="s">
        <v>5</v>
      </c>
      <c s="6" t="s">
        <v>2168</v>
      </c>
      <c s="36" t="s">
        <v>232</v>
      </c>
      <c s="37">
        <v>4</v>
      </c>
      <c s="36">
        <v>0</v>
      </c>
      <c s="36">
        <f>ROUND(G104*H104,6)</f>
      </c>
      <c r="L104" s="38">
        <v>0</v>
      </c>
      <c s="32">
        <f>ROUND(ROUND(L104,2)*ROUND(G104,3),2)</f>
      </c>
      <c s="36" t="s">
        <v>55</v>
      </c>
      <c>
        <f>(M104*21)/100</f>
      </c>
      <c t="s">
        <v>28</v>
      </c>
    </row>
    <row r="105" spans="1:5" ht="12.75">
      <c r="A105" s="35" t="s">
        <v>56</v>
      </c>
      <c r="E105" s="39" t="s">
        <v>2168</v>
      </c>
    </row>
    <row r="106" spans="1:5" ht="12.75">
      <c r="A106" s="35" t="s">
        <v>57</v>
      </c>
      <c r="E106" s="40" t="s">
        <v>5</v>
      </c>
    </row>
    <row r="107" spans="1:5" ht="51">
      <c r="A107" t="s">
        <v>58</v>
      </c>
      <c r="E107" s="39" t="s">
        <v>2169</v>
      </c>
    </row>
    <row r="108" spans="1:13" ht="12.75">
      <c r="A108" t="s">
        <v>47</v>
      </c>
      <c r="C108" s="31" t="s">
        <v>2170</v>
      </c>
      <c r="E108" s="33" t="s">
        <v>2171</v>
      </c>
      <c r="J108" s="32">
        <f>0</f>
      </c>
      <c s="32">
        <f>0</f>
      </c>
      <c s="32">
        <f>0+L109</f>
      </c>
      <c s="32">
        <f>0+M109</f>
      </c>
    </row>
    <row r="109" spans="1:16" ht="12.75">
      <c r="A109" t="s">
        <v>50</v>
      </c>
      <c s="34" t="s">
        <v>362</v>
      </c>
      <c s="34" t="s">
        <v>2172</v>
      </c>
      <c s="35" t="s">
        <v>5</v>
      </c>
      <c s="6" t="s">
        <v>2173</v>
      </c>
      <c s="36" t="s">
        <v>232</v>
      </c>
      <c s="37">
        <v>1</v>
      </c>
      <c s="36">
        <v>0</v>
      </c>
      <c s="36">
        <f>ROUND(G109*H109,6)</f>
      </c>
      <c r="L109" s="38">
        <v>0</v>
      </c>
      <c s="32">
        <f>ROUND(ROUND(L109,2)*ROUND(G109,3),2)</f>
      </c>
      <c s="36" t="s">
        <v>55</v>
      </c>
      <c>
        <f>(M109*21)/100</f>
      </c>
      <c t="s">
        <v>28</v>
      </c>
    </row>
    <row r="110" spans="1:5" ht="12.75">
      <c r="A110" s="35" t="s">
        <v>56</v>
      </c>
      <c r="E110" s="39" t="s">
        <v>2173</v>
      </c>
    </row>
    <row r="111" spans="1:5" ht="12.75">
      <c r="A111" s="35" t="s">
        <v>57</v>
      </c>
      <c r="E111" s="40" t="s">
        <v>5</v>
      </c>
    </row>
    <row r="112" spans="1:5" ht="12.75">
      <c r="A112" t="s">
        <v>58</v>
      </c>
      <c r="E112" s="39" t="s">
        <v>2174</v>
      </c>
    </row>
    <row r="113" spans="1:13" ht="12.75">
      <c r="A113" t="s">
        <v>47</v>
      </c>
      <c r="C113" s="31" t="s">
        <v>2175</v>
      </c>
      <c r="E113" s="33" t="s">
        <v>2176</v>
      </c>
      <c r="J113" s="32">
        <f>0</f>
      </c>
      <c s="32">
        <f>0</f>
      </c>
      <c s="32">
        <f>0+L114</f>
      </c>
      <c s="32">
        <f>0+M114</f>
      </c>
    </row>
    <row r="114" spans="1:16" ht="12.75">
      <c r="A114" t="s">
        <v>50</v>
      </c>
      <c s="34" t="s">
        <v>367</v>
      </c>
      <c s="34" t="s">
        <v>2177</v>
      </c>
      <c s="35" t="s">
        <v>5</v>
      </c>
      <c s="6" t="s">
        <v>2178</v>
      </c>
      <c s="36" t="s">
        <v>232</v>
      </c>
      <c s="37">
        <v>3</v>
      </c>
      <c s="36">
        <v>0</v>
      </c>
      <c s="36">
        <f>ROUND(G114*H114,6)</f>
      </c>
      <c r="L114" s="38">
        <v>0</v>
      </c>
      <c s="32">
        <f>ROUND(ROUND(L114,2)*ROUND(G114,3),2)</f>
      </c>
      <c s="36" t="s">
        <v>55</v>
      </c>
      <c>
        <f>(M114*21)/100</f>
      </c>
      <c t="s">
        <v>28</v>
      </c>
    </row>
    <row r="115" spans="1:5" ht="12.75">
      <c r="A115" s="35" t="s">
        <v>56</v>
      </c>
      <c r="E115" s="39" t="s">
        <v>2178</v>
      </c>
    </row>
    <row r="116" spans="1:5" ht="12.75">
      <c r="A116" s="35" t="s">
        <v>57</v>
      </c>
      <c r="E116" s="40" t="s">
        <v>5</v>
      </c>
    </row>
    <row r="117" spans="1:5" ht="38.25">
      <c r="A117" t="s">
        <v>58</v>
      </c>
      <c r="E117" s="39" t="s">
        <v>2179</v>
      </c>
    </row>
    <row r="118" spans="1:13" ht="12.75">
      <c r="A118" t="s">
        <v>47</v>
      </c>
      <c r="C118" s="31" t="s">
        <v>2180</v>
      </c>
      <c r="E118" s="33" t="s">
        <v>2181</v>
      </c>
      <c r="J118" s="32">
        <f>0</f>
      </c>
      <c s="32">
        <f>0</f>
      </c>
      <c s="32">
        <f>0+L119</f>
      </c>
      <c s="32">
        <f>0+M119</f>
      </c>
    </row>
    <row r="119" spans="1:16" ht="12.75">
      <c r="A119" t="s">
        <v>50</v>
      </c>
      <c s="34" t="s">
        <v>372</v>
      </c>
      <c s="34" t="s">
        <v>2182</v>
      </c>
      <c s="35" t="s">
        <v>5</v>
      </c>
      <c s="6" t="s">
        <v>2183</v>
      </c>
      <c s="36" t="s">
        <v>232</v>
      </c>
      <c s="37">
        <v>1</v>
      </c>
      <c s="36">
        <v>0</v>
      </c>
      <c s="36">
        <f>ROUND(G119*H119,6)</f>
      </c>
      <c r="L119" s="38">
        <v>0</v>
      </c>
      <c s="32">
        <f>ROUND(ROUND(L119,2)*ROUND(G119,3),2)</f>
      </c>
      <c s="36" t="s">
        <v>55</v>
      </c>
      <c>
        <f>(M119*21)/100</f>
      </c>
      <c t="s">
        <v>28</v>
      </c>
    </row>
    <row r="120" spans="1:5" ht="12.75">
      <c r="A120" s="35" t="s">
        <v>56</v>
      </c>
      <c r="E120" s="39" t="s">
        <v>2183</v>
      </c>
    </row>
    <row r="121" spans="1:5" ht="12.75">
      <c r="A121" s="35" t="s">
        <v>57</v>
      </c>
      <c r="E121" s="40" t="s">
        <v>5</v>
      </c>
    </row>
    <row r="122" spans="1:5" ht="38.25">
      <c r="A122" t="s">
        <v>58</v>
      </c>
      <c r="E122" s="39" t="s">
        <v>2184</v>
      </c>
    </row>
    <row r="123" spans="1:13" ht="12.75">
      <c r="A123" t="s">
        <v>47</v>
      </c>
      <c r="C123" s="31" t="s">
        <v>2185</v>
      </c>
      <c r="E123" s="33" t="s">
        <v>2186</v>
      </c>
      <c r="J123" s="32">
        <f>0</f>
      </c>
      <c s="32">
        <f>0</f>
      </c>
      <c s="32">
        <f>0+L124</f>
      </c>
      <c s="32">
        <f>0+M124</f>
      </c>
    </row>
    <row r="124" spans="1:16" ht="12.75">
      <c r="A124" t="s">
        <v>50</v>
      </c>
      <c s="34" t="s">
        <v>376</v>
      </c>
      <c s="34" t="s">
        <v>2187</v>
      </c>
      <c s="35" t="s">
        <v>5</v>
      </c>
      <c s="6" t="s">
        <v>2188</v>
      </c>
      <c s="36" t="s">
        <v>232</v>
      </c>
      <c s="37">
        <v>3</v>
      </c>
      <c s="36">
        <v>0</v>
      </c>
      <c s="36">
        <f>ROUND(G124*H124,6)</f>
      </c>
      <c r="L124" s="38">
        <v>0</v>
      </c>
      <c s="32">
        <f>ROUND(ROUND(L124,2)*ROUND(G124,3),2)</f>
      </c>
      <c s="36" t="s">
        <v>55</v>
      </c>
      <c>
        <f>(M124*21)/100</f>
      </c>
      <c t="s">
        <v>28</v>
      </c>
    </row>
    <row r="125" spans="1:5" ht="12.75">
      <c r="A125" s="35" t="s">
        <v>56</v>
      </c>
      <c r="E125" s="39" t="s">
        <v>2188</v>
      </c>
    </row>
    <row r="126" spans="1:5" ht="12.75">
      <c r="A126" s="35" t="s">
        <v>57</v>
      </c>
      <c r="E126" s="40" t="s">
        <v>5</v>
      </c>
    </row>
    <row r="127" spans="1:5" ht="25.5">
      <c r="A127" t="s">
        <v>58</v>
      </c>
      <c r="E127" s="39" t="s">
        <v>2189</v>
      </c>
    </row>
    <row r="128" spans="1:13" ht="12.75">
      <c r="A128" t="s">
        <v>47</v>
      </c>
      <c r="C128" s="31" t="s">
        <v>2190</v>
      </c>
      <c r="E128" s="33" t="s">
        <v>2191</v>
      </c>
      <c r="J128" s="32">
        <f>0</f>
      </c>
      <c s="32">
        <f>0</f>
      </c>
      <c s="32">
        <f>0+L129+L133</f>
      </c>
      <c s="32">
        <f>0+M129+M133</f>
      </c>
    </row>
    <row r="129" spans="1:16" ht="12.75">
      <c r="A129" t="s">
        <v>50</v>
      </c>
      <c s="34" t="s">
        <v>380</v>
      </c>
      <c s="34" t="s">
        <v>2192</v>
      </c>
      <c s="35" t="s">
        <v>5</v>
      </c>
      <c s="6" t="s">
        <v>2193</v>
      </c>
      <c s="36" t="s">
        <v>232</v>
      </c>
      <c s="37">
        <v>1</v>
      </c>
      <c s="36">
        <v>0</v>
      </c>
      <c s="36">
        <f>ROUND(G129*H129,6)</f>
      </c>
      <c r="L129" s="38">
        <v>0</v>
      </c>
      <c s="32">
        <f>ROUND(ROUND(L129,2)*ROUND(G129,3),2)</f>
      </c>
      <c s="36" t="s">
        <v>55</v>
      </c>
      <c>
        <f>(M129*21)/100</f>
      </c>
      <c t="s">
        <v>28</v>
      </c>
    </row>
    <row r="130" spans="1:5" ht="12.75">
      <c r="A130" s="35" t="s">
        <v>56</v>
      </c>
      <c r="E130" s="39" t="s">
        <v>2193</v>
      </c>
    </row>
    <row r="131" spans="1:5" ht="12.75">
      <c r="A131" s="35" t="s">
        <v>57</v>
      </c>
      <c r="E131" s="40" t="s">
        <v>5</v>
      </c>
    </row>
    <row r="132" spans="1:5" ht="12.75">
      <c r="A132" t="s">
        <v>58</v>
      </c>
      <c r="E132" s="39" t="s">
        <v>2194</v>
      </c>
    </row>
    <row r="133" spans="1:16" ht="12.75">
      <c r="A133" t="s">
        <v>50</v>
      </c>
      <c s="34" t="s">
        <v>384</v>
      </c>
      <c s="34" t="s">
        <v>2195</v>
      </c>
      <c s="35" t="s">
        <v>5</v>
      </c>
      <c s="6" t="s">
        <v>2196</v>
      </c>
      <c s="36" t="s">
        <v>232</v>
      </c>
      <c s="37">
        <v>1</v>
      </c>
      <c s="36">
        <v>0</v>
      </c>
      <c s="36">
        <f>ROUND(G133*H133,6)</f>
      </c>
      <c r="L133" s="38">
        <v>0</v>
      </c>
      <c s="32">
        <f>ROUND(ROUND(L133,2)*ROUND(G133,3),2)</f>
      </c>
      <c s="36" t="s">
        <v>55</v>
      </c>
      <c>
        <f>(M133*21)/100</f>
      </c>
      <c t="s">
        <v>28</v>
      </c>
    </row>
    <row r="134" spans="1:5" ht="12.75">
      <c r="A134" s="35" t="s">
        <v>56</v>
      </c>
      <c r="E134" s="39" t="s">
        <v>2196</v>
      </c>
    </row>
    <row r="135" spans="1:5" ht="12.75">
      <c r="A135" s="35" t="s">
        <v>57</v>
      </c>
      <c r="E135" s="40" t="s">
        <v>5</v>
      </c>
    </row>
    <row r="136" spans="1:5" ht="38.25">
      <c r="A136" t="s">
        <v>58</v>
      </c>
      <c r="E136" s="39" t="s">
        <v>2197</v>
      </c>
    </row>
    <row r="137" spans="1:13" ht="12.75">
      <c r="A137" t="s">
        <v>47</v>
      </c>
      <c r="C137" s="31" t="s">
        <v>2198</v>
      </c>
      <c r="E137" s="33" t="s">
        <v>2199</v>
      </c>
      <c r="J137" s="32">
        <f>0</f>
      </c>
      <c s="32">
        <f>0</f>
      </c>
      <c s="32">
        <f>0+L138+L142</f>
      </c>
      <c s="32">
        <f>0+M138+M142</f>
      </c>
    </row>
    <row r="138" spans="1:16" ht="12.75">
      <c r="A138" t="s">
        <v>50</v>
      </c>
      <c s="34" t="s">
        <v>388</v>
      </c>
      <c s="34" t="s">
        <v>2200</v>
      </c>
      <c s="35" t="s">
        <v>5</v>
      </c>
      <c s="6" t="s">
        <v>2201</v>
      </c>
      <c s="36" t="s">
        <v>238</v>
      </c>
      <c s="37">
        <v>482</v>
      </c>
      <c s="36">
        <v>0</v>
      </c>
      <c s="36">
        <f>ROUND(G138*H138,6)</f>
      </c>
      <c r="L138" s="38">
        <v>0</v>
      </c>
      <c s="32">
        <f>ROUND(ROUND(L138,2)*ROUND(G138,3),2)</f>
      </c>
      <c s="36" t="s">
        <v>103</v>
      </c>
      <c>
        <f>(M138*21)/100</f>
      </c>
      <c t="s">
        <v>28</v>
      </c>
    </row>
    <row r="139" spans="1:5" ht="12.75">
      <c r="A139" s="35" t="s">
        <v>56</v>
      </c>
      <c r="E139" s="39" t="s">
        <v>2201</v>
      </c>
    </row>
    <row r="140" spans="1:5" ht="12.75">
      <c r="A140" s="35" t="s">
        <v>57</v>
      </c>
      <c r="E140" s="40" t="s">
        <v>5</v>
      </c>
    </row>
    <row r="141" spans="1:5" ht="12.75">
      <c r="A141" t="s">
        <v>58</v>
      </c>
      <c r="E141" s="39" t="s">
        <v>2202</v>
      </c>
    </row>
    <row r="142" spans="1:16" ht="12.75">
      <c r="A142" t="s">
        <v>50</v>
      </c>
      <c s="34" t="s">
        <v>393</v>
      </c>
      <c s="34" t="s">
        <v>2203</v>
      </c>
      <c s="35" t="s">
        <v>5</v>
      </c>
      <c s="6" t="s">
        <v>2204</v>
      </c>
      <c s="36" t="s">
        <v>238</v>
      </c>
      <c s="37">
        <v>100</v>
      </c>
      <c s="36">
        <v>0</v>
      </c>
      <c s="36">
        <f>ROUND(G142*H142,6)</f>
      </c>
      <c r="L142" s="38">
        <v>0</v>
      </c>
      <c s="32">
        <f>ROUND(ROUND(L142,2)*ROUND(G142,3),2)</f>
      </c>
      <c s="36" t="s">
        <v>103</v>
      </c>
      <c>
        <f>(M142*21)/100</f>
      </c>
      <c t="s">
        <v>28</v>
      </c>
    </row>
    <row r="143" spans="1:5" ht="12.75">
      <c r="A143" s="35" t="s">
        <v>56</v>
      </c>
      <c r="E143" s="39" t="s">
        <v>2204</v>
      </c>
    </row>
    <row r="144" spans="1:5" ht="12.75">
      <c r="A144" s="35" t="s">
        <v>57</v>
      </c>
      <c r="E144" s="40" t="s">
        <v>5</v>
      </c>
    </row>
    <row r="145" spans="1:5" ht="12.75">
      <c r="A145" t="s">
        <v>58</v>
      </c>
      <c r="E145" s="39" t="s">
        <v>2202</v>
      </c>
    </row>
    <row r="146" spans="1:13" ht="12.75">
      <c r="A146" t="s">
        <v>47</v>
      </c>
      <c r="C146" s="31" t="s">
        <v>2205</v>
      </c>
      <c r="E146" s="33" t="s">
        <v>2206</v>
      </c>
      <c r="J146" s="32">
        <f>0</f>
      </c>
      <c s="32">
        <f>0</f>
      </c>
      <c s="32">
        <f>0+L147</f>
      </c>
      <c s="32">
        <f>0+M147</f>
      </c>
    </row>
    <row r="147" spans="1:16" ht="12.75">
      <c r="A147" t="s">
        <v>50</v>
      </c>
      <c s="34" t="s">
        <v>397</v>
      </c>
      <c s="34" t="s">
        <v>2207</v>
      </c>
      <c s="35" t="s">
        <v>5</v>
      </c>
      <c s="6" t="s">
        <v>2208</v>
      </c>
      <c s="36" t="s">
        <v>238</v>
      </c>
      <c s="37">
        <v>150</v>
      </c>
      <c s="36">
        <v>0</v>
      </c>
      <c s="36">
        <f>ROUND(G147*H147,6)</f>
      </c>
      <c r="L147" s="38">
        <v>0</v>
      </c>
      <c s="32">
        <f>ROUND(ROUND(L147,2)*ROUND(G147,3),2)</f>
      </c>
      <c s="36" t="s">
        <v>55</v>
      </c>
      <c>
        <f>(M147*21)/100</f>
      </c>
      <c t="s">
        <v>28</v>
      </c>
    </row>
    <row r="148" spans="1:5" ht="12.75">
      <c r="A148" s="35" t="s">
        <v>56</v>
      </c>
      <c r="E148" s="39" t="s">
        <v>2208</v>
      </c>
    </row>
    <row r="149" spans="1:5" ht="12.75">
      <c r="A149" s="35" t="s">
        <v>57</v>
      </c>
      <c r="E149" s="40" t="s">
        <v>5</v>
      </c>
    </row>
    <row r="150" spans="1:5" ht="12.75">
      <c r="A150" t="s">
        <v>58</v>
      </c>
      <c r="E150" s="39" t="s">
        <v>5</v>
      </c>
    </row>
    <row r="151" spans="1:13" ht="12.75">
      <c r="A151" t="s">
        <v>47</v>
      </c>
      <c r="C151" s="31" t="s">
        <v>2209</v>
      </c>
      <c r="E151" s="33" t="s">
        <v>2210</v>
      </c>
      <c r="J151" s="32">
        <f>0</f>
      </c>
      <c s="32">
        <f>0</f>
      </c>
      <c s="32">
        <f>0+L152</f>
      </c>
      <c s="32">
        <f>0+M152</f>
      </c>
    </row>
    <row r="152" spans="1:16" ht="25.5">
      <c r="A152" t="s">
        <v>50</v>
      </c>
      <c s="34" t="s">
        <v>401</v>
      </c>
      <c s="34" t="s">
        <v>2211</v>
      </c>
      <c s="35" t="s">
        <v>5</v>
      </c>
      <c s="6" t="s">
        <v>2212</v>
      </c>
      <c s="36" t="s">
        <v>1328</v>
      </c>
      <c s="37">
        <v>11418.765</v>
      </c>
      <c s="36">
        <v>0</v>
      </c>
      <c s="36">
        <f>ROUND(G152*H152,6)</f>
      </c>
      <c r="L152" s="38">
        <v>0</v>
      </c>
      <c s="32">
        <f>ROUND(ROUND(L152,2)*ROUND(G152,3),2)</f>
      </c>
      <c s="36" t="s">
        <v>103</v>
      </c>
      <c>
        <f>(M152*21)/100</f>
      </c>
      <c t="s">
        <v>28</v>
      </c>
    </row>
    <row r="153" spans="1:5" ht="25.5">
      <c r="A153" s="35" t="s">
        <v>56</v>
      </c>
      <c r="E153" s="39" t="s">
        <v>2212</v>
      </c>
    </row>
    <row r="154" spans="1:5" ht="12.75">
      <c r="A154" s="35" t="s">
        <v>57</v>
      </c>
      <c r="E154" s="40" t="s">
        <v>5</v>
      </c>
    </row>
    <row r="155" spans="1:5" ht="114.75">
      <c r="A155" t="s">
        <v>58</v>
      </c>
      <c r="E155" s="39" t="s">
        <v>1004</v>
      </c>
    </row>
    <row r="156" spans="1:13" ht="12.75">
      <c r="A156" t="s">
        <v>47</v>
      </c>
      <c r="C156" s="31" t="s">
        <v>2213</v>
      </c>
      <c r="E156" s="33" t="s">
        <v>2214</v>
      </c>
      <c r="J156" s="32">
        <f>0</f>
      </c>
      <c s="32">
        <f>0</f>
      </c>
      <c s="32">
        <f>0+L157</f>
      </c>
      <c s="32">
        <f>0+M157</f>
      </c>
    </row>
    <row r="157" spans="1:16" ht="12.75">
      <c r="A157" t="s">
        <v>50</v>
      </c>
      <c s="34" t="s">
        <v>405</v>
      </c>
      <c s="34" t="s">
        <v>2215</v>
      </c>
      <c s="35" t="s">
        <v>5</v>
      </c>
      <c s="6" t="s">
        <v>2214</v>
      </c>
      <c s="36" t="s">
        <v>159</v>
      </c>
      <c s="37">
        <v>1</v>
      </c>
      <c s="36">
        <v>0</v>
      </c>
      <c s="36">
        <f>ROUND(G157*H157,6)</f>
      </c>
      <c r="L157" s="38">
        <v>0</v>
      </c>
      <c s="32">
        <f>ROUND(ROUND(L157,2)*ROUND(G157,3),2)</f>
      </c>
      <c s="36" t="s">
        <v>55</v>
      </c>
      <c>
        <f>(M157*21)/100</f>
      </c>
      <c t="s">
        <v>28</v>
      </c>
    </row>
    <row r="158" spans="1:5" ht="12.75">
      <c r="A158" s="35" t="s">
        <v>56</v>
      </c>
      <c r="E158" s="39" t="s">
        <v>2214</v>
      </c>
    </row>
    <row r="159" spans="1:5" ht="12.75">
      <c r="A159" s="35" t="s">
        <v>57</v>
      </c>
      <c r="E159" s="40" t="s">
        <v>5</v>
      </c>
    </row>
    <row r="160" spans="1:5" ht="38.25">
      <c r="A160" t="s">
        <v>58</v>
      </c>
      <c r="E160" s="39" t="s">
        <v>2216</v>
      </c>
    </row>
    <row r="161" spans="1:13" ht="12.75">
      <c r="A161" t="s">
        <v>47</v>
      </c>
      <c r="C161" s="31" t="s">
        <v>2217</v>
      </c>
      <c r="E161" s="33" t="s">
        <v>2218</v>
      </c>
      <c r="J161" s="32">
        <f>0</f>
      </c>
      <c s="32">
        <f>0</f>
      </c>
      <c s="32">
        <f>0+L162</f>
      </c>
      <c s="32">
        <f>0+M162</f>
      </c>
    </row>
    <row r="162" spans="1:16" ht="12.75">
      <c r="A162" t="s">
        <v>50</v>
      </c>
      <c s="34" t="s">
        <v>408</v>
      </c>
      <c s="34" t="s">
        <v>2219</v>
      </c>
      <c s="35" t="s">
        <v>5</v>
      </c>
      <c s="6" t="s">
        <v>2220</v>
      </c>
      <c s="36" t="s">
        <v>238</v>
      </c>
      <c s="37">
        <v>110</v>
      </c>
      <c s="36">
        <v>0</v>
      </c>
      <c s="36">
        <f>ROUND(G162*H162,6)</f>
      </c>
      <c r="L162" s="38">
        <v>0</v>
      </c>
      <c s="32">
        <f>ROUND(ROUND(L162,2)*ROUND(G162,3),2)</f>
      </c>
      <c s="36" t="s">
        <v>55</v>
      </c>
      <c>
        <f>(M162*21)/100</f>
      </c>
      <c t="s">
        <v>28</v>
      </c>
    </row>
    <row r="163" spans="1:5" ht="12.75">
      <c r="A163" s="35" t="s">
        <v>56</v>
      </c>
      <c r="E163" s="39" t="s">
        <v>2220</v>
      </c>
    </row>
    <row r="164" spans="1:5" ht="12.75">
      <c r="A164" s="35" t="s">
        <v>57</v>
      </c>
      <c r="E164" s="40" t="s">
        <v>5</v>
      </c>
    </row>
    <row r="165" spans="1:5" ht="25.5">
      <c r="A165" t="s">
        <v>58</v>
      </c>
      <c r="E165" s="39" t="s">
        <v>2221</v>
      </c>
    </row>
    <row r="166" spans="1:13" ht="12.75">
      <c r="A166" t="s">
        <v>47</v>
      </c>
      <c r="C166" s="31" t="s">
        <v>2222</v>
      </c>
      <c r="E166" s="33" t="s">
        <v>2223</v>
      </c>
      <c r="J166" s="32">
        <f>0</f>
      </c>
      <c s="32">
        <f>0</f>
      </c>
      <c s="32">
        <f>0+L167+L171+L175+L179+L183+L187</f>
      </c>
      <c s="32">
        <f>0+M167+M171+M175+M179+M183+M187</f>
      </c>
    </row>
    <row r="167" spans="1:16" ht="12.75">
      <c r="A167" t="s">
        <v>50</v>
      </c>
      <c s="34" t="s">
        <v>412</v>
      </c>
      <c s="34" t="s">
        <v>2224</v>
      </c>
      <c s="35" t="s">
        <v>5</v>
      </c>
      <c s="6" t="s">
        <v>2225</v>
      </c>
      <c s="36" t="s">
        <v>238</v>
      </c>
      <c s="37">
        <v>5</v>
      </c>
      <c s="36">
        <v>0</v>
      </c>
      <c s="36">
        <f>ROUND(G167*H167,6)</f>
      </c>
      <c r="L167" s="38">
        <v>0</v>
      </c>
      <c s="32">
        <f>ROUND(ROUND(L167,2)*ROUND(G167,3),2)</f>
      </c>
      <c s="36" t="s">
        <v>55</v>
      </c>
      <c>
        <f>(M167*21)/100</f>
      </c>
      <c t="s">
        <v>28</v>
      </c>
    </row>
    <row r="168" spans="1:5" ht="12.75">
      <c r="A168" s="35" t="s">
        <v>56</v>
      </c>
      <c r="E168" s="39" t="s">
        <v>2225</v>
      </c>
    </row>
    <row r="169" spans="1:5" ht="12.75">
      <c r="A169" s="35" t="s">
        <v>57</v>
      </c>
      <c r="E169" s="40" t="s">
        <v>5</v>
      </c>
    </row>
    <row r="170" spans="1:5" ht="38.25">
      <c r="A170" t="s">
        <v>58</v>
      </c>
      <c r="E170" s="39" t="s">
        <v>2226</v>
      </c>
    </row>
    <row r="171" spans="1:16" ht="12.75">
      <c r="A171" t="s">
        <v>50</v>
      </c>
      <c s="34" t="s">
        <v>416</v>
      </c>
      <c s="34" t="s">
        <v>2227</v>
      </c>
      <c s="35" t="s">
        <v>5</v>
      </c>
      <c s="6" t="s">
        <v>2228</v>
      </c>
      <c s="36" t="s">
        <v>238</v>
      </c>
      <c s="37">
        <v>60</v>
      </c>
      <c s="36">
        <v>0</v>
      </c>
      <c s="36">
        <f>ROUND(G171*H171,6)</f>
      </c>
      <c r="L171" s="38">
        <v>0</v>
      </c>
      <c s="32">
        <f>ROUND(ROUND(L171,2)*ROUND(G171,3),2)</f>
      </c>
      <c s="36" t="s">
        <v>55</v>
      </c>
      <c>
        <f>(M171*21)/100</f>
      </c>
      <c t="s">
        <v>28</v>
      </c>
    </row>
    <row r="172" spans="1:5" ht="12.75">
      <c r="A172" s="35" t="s">
        <v>56</v>
      </c>
      <c r="E172" s="39" t="s">
        <v>2228</v>
      </c>
    </row>
    <row r="173" spans="1:5" ht="12.75">
      <c r="A173" s="35" t="s">
        <v>57</v>
      </c>
      <c r="E173" s="40" t="s">
        <v>5</v>
      </c>
    </row>
    <row r="174" spans="1:5" ht="38.25">
      <c r="A174" t="s">
        <v>58</v>
      </c>
      <c r="E174" s="39" t="s">
        <v>2226</v>
      </c>
    </row>
    <row r="175" spans="1:16" ht="12.75">
      <c r="A175" t="s">
        <v>50</v>
      </c>
      <c s="34" t="s">
        <v>421</v>
      </c>
      <c s="34" t="s">
        <v>2229</v>
      </c>
      <c s="35" t="s">
        <v>5</v>
      </c>
      <c s="6" t="s">
        <v>2230</v>
      </c>
      <c s="36" t="s">
        <v>238</v>
      </c>
      <c s="37">
        <v>60</v>
      </c>
      <c s="36">
        <v>0</v>
      </c>
      <c s="36">
        <f>ROUND(G175*H175,6)</f>
      </c>
      <c r="L175" s="38">
        <v>0</v>
      </c>
      <c s="32">
        <f>ROUND(ROUND(L175,2)*ROUND(G175,3),2)</f>
      </c>
      <c s="36" t="s">
        <v>55</v>
      </c>
      <c>
        <f>(M175*21)/100</f>
      </c>
      <c t="s">
        <v>28</v>
      </c>
    </row>
    <row r="176" spans="1:5" ht="12.75">
      <c r="A176" s="35" t="s">
        <v>56</v>
      </c>
      <c r="E176" s="39" t="s">
        <v>2230</v>
      </c>
    </row>
    <row r="177" spans="1:5" ht="12.75">
      <c r="A177" s="35" t="s">
        <v>57</v>
      </c>
      <c r="E177" s="40" t="s">
        <v>5</v>
      </c>
    </row>
    <row r="178" spans="1:5" ht="38.25">
      <c r="A178" t="s">
        <v>58</v>
      </c>
      <c r="E178" s="39" t="s">
        <v>2226</v>
      </c>
    </row>
    <row r="179" spans="1:16" ht="12.75">
      <c r="A179" t="s">
        <v>50</v>
      </c>
      <c s="34" t="s">
        <v>426</v>
      </c>
      <c s="34" t="s">
        <v>2231</v>
      </c>
      <c s="35" t="s">
        <v>5</v>
      </c>
      <c s="6" t="s">
        <v>2232</v>
      </c>
      <c s="36" t="s">
        <v>238</v>
      </c>
      <c s="37">
        <v>35</v>
      </c>
      <c s="36">
        <v>0</v>
      </c>
      <c s="36">
        <f>ROUND(G179*H179,6)</f>
      </c>
      <c r="L179" s="38">
        <v>0</v>
      </c>
      <c s="32">
        <f>ROUND(ROUND(L179,2)*ROUND(G179,3),2)</f>
      </c>
      <c s="36" t="s">
        <v>55</v>
      </c>
      <c>
        <f>(M179*21)/100</f>
      </c>
      <c t="s">
        <v>28</v>
      </c>
    </row>
    <row r="180" spans="1:5" ht="12.75">
      <c r="A180" s="35" t="s">
        <v>56</v>
      </c>
      <c r="E180" s="39" t="s">
        <v>2232</v>
      </c>
    </row>
    <row r="181" spans="1:5" ht="12.75">
      <c r="A181" s="35" t="s">
        <v>57</v>
      </c>
      <c r="E181" s="40" t="s">
        <v>5</v>
      </c>
    </row>
    <row r="182" spans="1:5" ht="38.25">
      <c r="A182" t="s">
        <v>58</v>
      </c>
      <c r="E182" s="39" t="s">
        <v>2226</v>
      </c>
    </row>
    <row r="183" spans="1:16" ht="12.75">
      <c r="A183" t="s">
        <v>50</v>
      </c>
      <c s="34" t="s">
        <v>431</v>
      </c>
      <c s="34" t="s">
        <v>2233</v>
      </c>
      <c s="35" t="s">
        <v>5</v>
      </c>
      <c s="6" t="s">
        <v>2234</v>
      </c>
      <c s="36" t="s">
        <v>238</v>
      </c>
      <c s="37">
        <v>30</v>
      </c>
      <c s="36">
        <v>0</v>
      </c>
      <c s="36">
        <f>ROUND(G183*H183,6)</f>
      </c>
      <c r="L183" s="38">
        <v>0</v>
      </c>
      <c s="32">
        <f>ROUND(ROUND(L183,2)*ROUND(G183,3),2)</f>
      </c>
      <c s="36" t="s">
        <v>55</v>
      </c>
      <c>
        <f>(M183*21)/100</f>
      </c>
      <c t="s">
        <v>28</v>
      </c>
    </row>
    <row r="184" spans="1:5" ht="12.75">
      <c r="A184" s="35" t="s">
        <v>56</v>
      </c>
      <c r="E184" s="39" t="s">
        <v>2234</v>
      </c>
    </row>
    <row r="185" spans="1:5" ht="12.75">
      <c r="A185" s="35" t="s">
        <v>57</v>
      </c>
      <c r="E185" s="40" t="s">
        <v>5</v>
      </c>
    </row>
    <row r="186" spans="1:5" ht="38.25">
      <c r="A186" t="s">
        <v>58</v>
      </c>
      <c r="E186" s="39" t="s">
        <v>2226</v>
      </c>
    </row>
    <row r="187" spans="1:16" ht="12.75">
      <c r="A187" t="s">
        <v>50</v>
      </c>
      <c s="34" t="s">
        <v>435</v>
      </c>
      <c s="34" t="s">
        <v>2235</v>
      </c>
      <c s="35" t="s">
        <v>5</v>
      </c>
      <c s="6" t="s">
        <v>2236</v>
      </c>
      <c s="36" t="s">
        <v>238</v>
      </c>
      <c s="37">
        <v>35</v>
      </c>
      <c s="36">
        <v>0</v>
      </c>
      <c s="36">
        <f>ROUND(G187*H187,6)</f>
      </c>
      <c r="L187" s="38">
        <v>0</v>
      </c>
      <c s="32">
        <f>ROUND(ROUND(L187,2)*ROUND(G187,3),2)</f>
      </c>
      <c s="36" t="s">
        <v>55</v>
      </c>
      <c>
        <f>(M187*21)/100</f>
      </c>
      <c t="s">
        <v>28</v>
      </c>
    </row>
    <row r="188" spans="1:5" ht="12.75">
      <c r="A188" s="35" t="s">
        <v>56</v>
      </c>
      <c r="E188" s="39" t="s">
        <v>2236</v>
      </c>
    </row>
    <row r="189" spans="1:5" ht="12.75">
      <c r="A189" s="35" t="s">
        <v>57</v>
      </c>
      <c r="E189" s="40" t="s">
        <v>5</v>
      </c>
    </row>
    <row r="190" spans="1:5" ht="38.25">
      <c r="A190" t="s">
        <v>58</v>
      </c>
      <c r="E190" s="39" t="s">
        <v>2226</v>
      </c>
    </row>
    <row r="191" spans="1:13" ht="12.75">
      <c r="A191" t="s">
        <v>47</v>
      </c>
      <c r="C191" s="31" t="s">
        <v>2237</v>
      </c>
      <c r="E191" s="33" t="s">
        <v>2238</v>
      </c>
      <c r="J191" s="32">
        <f>0</f>
      </c>
      <c s="32">
        <f>0</f>
      </c>
      <c s="32">
        <f>0+L192+L196+L200+L204+L208</f>
      </c>
      <c s="32">
        <f>0+M192+M196+M200+M204+M208</f>
      </c>
    </row>
    <row r="192" spans="1:16" ht="12.75">
      <c r="A192" t="s">
        <v>50</v>
      </c>
      <c s="34" t="s">
        <v>440</v>
      </c>
      <c s="34" t="s">
        <v>2239</v>
      </c>
      <c s="35" t="s">
        <v>5</v>
      </c>
      <c s="6" t="s">
        <v>2225</v>
      </c>
      <c s="36" t="s">
        <v>238</v>
      </c>
      <c s="37">
        <v>110</v>
      </c>
      <c s="36">
        <v>0</v>
      </c>
      <c s="36">
        <f>ROUND(G192*H192,6)</f>
      </c>
      <c r="L192" s="38">
        <v>0</v>
      </c>
      <c s="32">
        <f>ROUND(ROUND(L192,2)*ROUND(G192,3),2)</f>
      </c>
      <c s="36" t="s">
        <v>55</v>
      </c>
      <c>
        <f>(M192*21)/100</f>
      </c>
      <c t="s">
        <v>28</v>
      </c>
    </row>
    <row r="193" spans="1:5" ht="12.75">
      <c r="A193" s="35" t="s">
        <v>56</v>
      </c>
      <c r="E193" s="39" t="s">
        <v>2225</v>
      </c>
    </row>
    <row r="194" spans="1:5" ht="12.75">
      <c r="A194" s="35" t="s">
        <v>57</v>
      </c>
      <c r="E194" s="40" t="s">
        <v>5</v>
      </c>
    </row>
    <row r="195" spans="1:5" ht="38.25">
      <c r="A195" t="s">
        <v>58</v>
      </c>
      <c r="E195" s="39" t="s">
        <v>2226</v>
      </c>
    </row>
    <row r="196" spans="1:16" ht="12.75">
      <c r="A196" t="s">
        <v>50</v>
      </c>
      <c s="34" t="s">
        <v>445</v>
      </c>
      <c s="34" t="s">
        <v>2240</v>
      </c>
      <c s="35" t="s">
        <v>5</v>
      </c>
      <c s="6" t="s">
        <v>2241</v>
      </c>
      <c s="36" t="s">
        <v>238</v>
      </c>
      <c s="37">
        <v>50</v>
      </c>
      <c s="36">
        <v>0</v>
      </c>
      <c s="36">
        <f>ROUND(G196*H196,6)</f>
      </c>
      <c r="L196" s="38">
        <v>0</v>
      </c>
      <c s="32">
        <f>ROUND(ROUND(L196,2)*ROUND(G196,3),2)</f>
      </c>
      <c s="36" t="s">
        <v>55</v>
      </c>
      <c>
        <f>(M196*21)/100</f>
      </c>
      <c t="s">
        <v>28</v>
      </c>
    </row>
    <row r="197" spans="1:5" ht="12.75">
      <c r="A197" s="35" t="s">
        <v>56</v>
      </c>
      <c r="E197" s="39" t="s">
        <v>2241</v>
      </c>
    </row>
    <row r="198" spans="1:5" ht="12.75">
      <c r="A198" s="35" t="s">
        <v>57</v>
      </c>
      <c r="E198" s="40" t="s">
        <v>5</v>
      </c>
    </row>
    <row r="199" spans="1:5" ht="38.25">
      <c r="A199" t="s">
        <v>58</v>
      </c>
      <c r="E199" s="39" t="s">
        <v>2226</v>
      </c>
    </row>
    <row r="200" spans="1:16" ht="12.75">
      <c r="A200" t="s">
        <v>50</v>
      </c>
      <c s="34" t="s">
        <v>449</v>
      </c>
      <c s="34" t="s">
        <v>2242</v>
      </c>
      <c s="35" t="s">
        <v>5</v>
      </c>
      <c s="6" t="s">
        <v>2243</v>
      </c>
      <c s="36" t="s">
        <v>238</v>
      </c>
      <c s="37">
        <v>120</v>
      </c>
      <c s="36">
        <v>0</v>
      </c>
      <c s="36">
        <f>ROUND(G200*H200,6)</f>
      </c>
      <c r="L200" s="38">
        <v>0</v>
      </c>
      <c s="32">
        <f>ROUND(ROUND(L200,2)*ROUND(G200,3),2)</f>
      </c>
      <c s="36" t="s">
        <v>55</v>
      </c>
      <c>
        <f>(M200*21)/100</f>
      </c>
      <c t="s">
        <v>28</v>
      </c>
    </row>
    <row r="201" spans="1:5" ht="12.75">
      <c r="A201" s="35" t="s">
        <v>56</v>
      </c>
      <c r="E201" s="39" t="s">
        <v>2243</v>
      </c>
    </row>
    <row r="202" spans="1:5" ht="12.75">
      <c r="A202" s="35" t="s">
        <v>57</v>
      </c>
      <c r="E202" s="40" t="s">
        <v>5</v>
      </c>
    </row>
    <row r="203" spans="1:5" ht="38.25">
      <c r="A203" t="s">
        <v>58</v>
      </c>
      <c r="E203" s="39" t="s">
        <v>2226</v>
      </c>
    </row>
    <row r="204" spans="1:16" ht="12.75">
      <c r="A204" t="s">
        <v>50</v>
      </c>
      <c s="34" t="s">
        <v>454</v>
      </c>
      <c s="34" t="s">
        <v>2244</v>
      </c>
      <c s="35" t="s">
        <v>5</v>
      </c>
      <c s="6" t="s">
        <v>2245</v>
      </c>
      <c s="36" t="s">
        <v>238</v>
      </c>
      <c s="37">
        <v>5</v>
      </c>
      <c s="36">
        <v>0</v>
      </c>
      <c s="36">
        <f>ROUND(G204*H204,6)</f>
      </c>
      <c r="L204" s="38">
        <v>0</v>
      </c>
      <c s="32">
        <f>ROUND(ROUND(L204,2)*ROUND(G204,3),2)</f>
      </c>
      <c s="36" t="s">
        <v>55</v>
      </c>
      <c>
        <f>(M204*21)/100</f>
      </c>
      <c t="s">
        <v>28</v>
      </c>
    </row>
    <row r="205" spans="1:5" ht="12.75">
      <c r="A205" s="35" t="s">
        <v>56</v>
      </c>
      <c r="E205" s="39" t="s">
        <v>2245</v>
      </c>
    </row>
    <row r="206" spans="1:5" ht="12.75">
      <c r="A206" s="35" t="s">
        <v>57</v>
      </c>
      <c r="E206" s="40" t="s">
        <v>5</v>
      </c>
    </row>
    <row r="207" spans="1:5" ht="38.25">
      <c r="A207" t="s">
        <v>58</v>
      </c>
      <c r="E207" s="39" t="s">
        <v>2226</v>
      </c>
    </row>
    <row r="208" spans="1:16" ht="12.75">
      <c r="A208" t="s">
        <v>50</v>
      </c>
      <c s="34" t="s">
        <v>458</v>
      </c>
      <c s="34" t="s">
        <v>2246</v>
      </c>
      <c s="35" t="s">
        <v>5</v>
      </c>
      <c s="6" t="s">
        <v>2247</v>
      </c>
      <c s="36" t="s">
        <v>238</v>
      </c>
      <c s="37">
        <v>40</v>
      </c>
      <c s="36">
        <v>0</v>
      </c>
      <c s="36">
        <f>ROUND(G208*H208,6)</f>
      </c>
      <c r="L208" s="38">
        <v>0</v>
      </c>
      <c s="32">
        <f>ROUND(ROUND(L208,2)*ROUND(G208,3),2)</f>
      </c>
      <c s="36" t="s">
        <v>55</v>
      </c>
      <c>
        <f>(M208*21)/100</f>
      </c>
      <c t="s">
        <v>28</v>
      </c>
    </row>
    <row r="209" spans="1:5" ht="12.75">
      <c r="A209" s="35" t="s">
        <v>56</v>
      </c>
      <c r="E209" s="39" t="s">
        <v>2247</v>
      </c>
    </row>
    <row r="210" spans="1:5" ht="12.75">
      <c r="A210" s="35" t="s">
        <v>57</v>
      </c>
      <c r="E210" s="40" t="s">
        <v>5</v>
      </c>
    </row>
    <row r="211" spans="1:5" ht="38.25">
      <c r="A211" t="s">
        <v>58</v>
      </c>
      <c r="E211" s="39" t="s">
        <v>2226</v>
      </c>
    </row>
    <row r="212" spans="1:13" ht="12.75">
      <c r="A212" t="s">
        <v>47</v>
      </c>
      <c r="C212" s="31" t="s">
        <v>2248</v>
      </c>
      <c r="E212" s="33" t="s">
        <v>2249</v>
      </c>
      <c r="J212" s="32">
        <f>0</f>
      </c>
      <c s="32">
        <f>0</f>
      </c>
      <c s="32">
        <f>0+L213+L217+L221+L225+L229</f>
      </c>
      <c s="32">
        <f>0+M213+M217+M221+M225+M229</f>
      </c>
    </row>
    <row r="213" spans="1:16" ht="12.75">
      <c r="A213" t="s">
        <v>50</v>
      </c>
      <c s="34" t="s">
        <v>462</v>
      </c>
      <c s="34" t="s">
        <v>2250</v>
      </c>
      <c s="35" t="s">
        <v>5</v>
      </c>
      <c s="6" t="s">
        <v>2251</v>
      </c>
      <c s="36" t="s">
        <v>238</v>
      </c>
      <c s="37">
        <v>125</v>
      </c>
      <c s="36">
        <v>0</v>
      </c>
      <c s="36">
        <f>ROUND(G213*H213,6)</f>
      </c>
      <c r="L213" s="38">
        <v>0</v>
      </c>
      <c s="32">
        <f>ROUND(ROUND(L213,2)*ROUND(G213,3),2)</f>
      </c>
      <c s="36" t="s">
        <v>55</v>
      </c>
      <c>
        <f>(M213*21)/100</f>
      </c>
      <c t="s">
        <v>28</v>
      </c>
    </row>
    <row r="214" spans="1:5" ht="12.75">
      <c r="A214" s="35" t="s">
        <v>56</v>
      </c>
      <c r="E214" s="39" t="s">
        <v>2251</v>
      </c>
    </row>
    <row r="215" spans="1:5" ht="12.75">
      <c r="A215" s="35" t="s">
        <v>57</v>
      </c>
      <c r="E215" s="40" t="s">
        <v>5</v>
      </c>
    </row>
    <row r="216" spans="1:5" ht="38.25">
      <c r="A216" t="s">
        <v>58</v>
      </c>
      <c r="E216" s="39" t="s">
        <v>2226</v>
      </c>
    </row>
    <row r="217" spans="1:16" ht="12.75">
      <c r="A217" t="s">
        <v>50</v>
      </c>
      <c s="34" t="s">
        <v>466</v>
      </c>
      <c s="34" t="s">
        <v>2252</v>
      </c>
      <c s="35" t="s">
        <v>5</v>
      </c>
      <c s="6" t="s">
        <v>2253</v>
      </c>
      <c s="36" t="s">
        <v>238</v>
      </c>
      <c s="37">
        <v>40</v>
      </c>
      <c s="36">
        <v>0</v>
      </c>
      <c s="36">
        <f>ROUND(G217*H217,6)</f>
      </c>
      <c r="L217" s="38">
        <v>0</v>
      </c>
      <c s="32">
        <f>ROUND(ROUND(L217,2)*ROUND(G217,3),2)</f>
      </c>
      <c s="36" t="s">
        <v>55</v>
      </c>
      <c>
        <f>(M217*21)/100</f>
      </c>
      <c t="s">
        <v>28</v>
      </c>
    </row>
    <row r="218" spans="1:5" ht="12.75">
      <c r="A218" s="35" t="s">
        <v>56</v>
      </c>
      <c r="E218" s="39" t="s">
        <v>2253</v>
      </c>
    </row>
    <row r="219" spans="1:5" ht="12.75">
      <c r="A219" s="35" t="s">
        <v>57</v>
      </c>
      <c r="E219" s="40" t="s">
        <v>5</v>
      </c>
    </row>
    <row r="220" spans="1:5" ht="38.25">
      <c r="A220" t="s">
        <v>58</v>
      </c>
      <c r="E220" s="39" t="s">
        <v>2226</v>
      </c>
    </row>
    <row r="221" spans="1:16" ht="12.75">
      <c r="A221" t="s">
        <v>50</v>
      </c>
      <c s="34" t="s">
        <v>470</v>
      </c>
      <c s="34" t="s">
        <v>2254</v>
      </c>
      <c s="35" t="s">
        <v>5</v>
      </c>
      <c s="6" t="s">
        <v>2255</v>
      </c>
      <c s="36" t="s">
        <v>238</v>
      </c>
      <c s="37">
        <v>22</v>
      </c>
      <c s="36">
        <v>0</v>
      </c>
      <c s="36">
        <f>ROUND(G221*H221,6)</f>
      </c>
      <c r="L221" s="38">
        <v>0</v>
      </c>
      <c s="32">
        <f>ROUND(ROUND(L221,2)*ROUND(G221,3),2)</f>
      </c>
      <c s="36" t="s">
        <v>55</v>
      </c>
      <c>
        <f>(M221*21)/100</f>
      </c>
      <c t="s">
        <v>28</v>
      </c>
    </row>
    <row r="222" spans="1:5" ht="12.75">
      <c r="A222" s="35" t="s">
        <v>56</v>
      </c>
      <c r="E222" s="39" t="s">
        <v>2255</v>
      </c>
    </row>
    <row r="223" spans="1:5" ht="12.75">
      <c r="A223" s="35" t="s">
        <v>57</v>
      </c>
      <c r="E223" s="40" t="s">
        <v>5</v>
      </c>
    </row>
    <row r="224" spans="1:5" ht="38.25">
      <c r="A224" t="s">
        <v>58</v>
      </c>
      <c r="E224" s="39" t="s">
        <v>2226</v>
      </c>
    </row>
    <row r="225" spans="1:16" ht="12.75">
      <c r="A225" t="s">
        <v>50</v>
      </c>
      <c s="34" t="s">
        <v>474</v>
      </c>
      <c s="34" t="s">
        <v>2256</v>
      </c>
      <c s="35" t="s">
        <v>5</v>
      </c>
      <c s="6" t="s">
        <v>2257</v>
      </c>
      <c s="36" t="s">
        <v>238</v>
      </c>
      <c s="37">
        <v>5</v>
      </c>
      <c s="36">
        <v>0</v>
      </c>
      <c s="36">
        <f>ROUND(G225*H225,6)</f>
      </c>
      <c r="L225" s="38">
        <v>0</v>
      </c>
      <c s="32">
        <f>ROUND(ROUND(L225,2)*ROUND(G225,3),2)</f>
      </c>
      <c s="36" t="s">
        <v>55</v>
      </c>
      <c>
        <f>(M225*21)/100</f>
      </c>
      <c t="s">
        <v>28</v>
      </c>
    </row>
    <row r="226" spans="1:5" ht="12.75">
      <c r="A226" s="35" t="s">
        <v>56</v>
      </c>
      <c r="E226" s="39" t="s">
        <v>2257</v>
      </c>
    </row>
    <row r="227" spans="1:5" ht="12.75">
      <c r="A227" s="35" t="s">
        <v>57</v>
      </c>
      <c r="E227" s="40" t="s">
        <v>5</v>
      </c>
    </row>
    <row r="228" spans="1:5" ht="38.25">
      <c r="A228" t="s">
        <v>58</v>
      </c>
      <c r="E228" s="39" t="s">
        <v>2226</v>
      </c>
    </row>
    <row r="229" spans="1:16" ht="12.75">
      <c r="A229" t="s">
        <v>50</v>
      </c>
      <c s="34" t="s">
        <v>477</v>
      </c>
      <c s="34" t="s">
        <v>2258</v>
      </c>
      <c s="35" t="s">
        <v>5</v>
      </c>
      <c s="6" t="s">
        <v>2259</v>
      </c>
      <c s="36" t="s">
        <v>238</v>
      </c>
      <c s="37">
        <v>6</v>
      </c>
      <c s="36">
        <v>0</v>
      </c>
      <c s="36">
        <f>ROUND(G229*H229,6)</f>
      </c>
      <c r="L229" s="38">
        <v>0</v>
      </c>
      <c s="32">
        <f>ROUND(ROUND(L229,2)*ROUND(G229,3),2)</f>
      </c>
      <c s="36" t="s">
        <v>55</v>
      </c>
      <c>
        <f>(M229*21)/100</f>
      </c>
      <c t="s">
        <v>28</v>
      </c>
    </row>
    <row r="230" spans="1:5" ht="12.75">
      <c r="A230" s="35" t="s">
        <v>56</v>
      </c>
      <c r="E230" s="39" t="s">
        <v>2259</v>
      </c>
    </row>
    <row r="231" spans="1:5" ht="12.75">
      <c r="A231" s="35" t="s">
        <v>57</v>
      </c>
      <c r="E231" s="40" t="s">
        <v>5</v>
      </c>
    </row>
    <row r="232" spans="1:5" ht="38.25">
      <c r="A232" t="s">
        <v>58</v>
      </c>
      <c r="E232" s="39" t="s">
        <v>2226</v>
      </c>
    </row>
    <row r="233" spans="1:13" ht="12.75">
      <c r="A233" t="s">
        <v>47</v>
      </c>
      <c r="C233" s="31" t="s">
        <v>2260</v>
      </c>
      <c r="E233" s="33" t="s">
        <v>2261</v>
      </c>
      <c r="J233" s="32">
        <f>0</f>
      </c>
      <c s="32">
        <f>0</f>
      </c>
      <c s="32">
        <f>0+L234+L238</f>
      </c>
      <c s="32">
        <f>0+M234+M238</f>
      </c>
    </row>
    <row r="234" spans="1:16" ht="12.75">
      <c r="A234" t="s">
        <v>50</v>
      </c>
      <c s="34" t="s">
        <v>482</v>
      </c>
      <c s="34" t="s">
        <v>2262</v>
      </c>
      <c s="35" t="s">
        <v>5</v>
      </c>
      <c s="6" t="s">
        <v>2251</v>
      </c>
      <c s="36" t="s">
        <v>238</v>
      </c>
      <c s="37">
        <v>80</v>
      </c>
      <c s="36">
        <v>0</v>
      </c>
      <c s="36">
        <f>ROUND(G234*H234,6)</f>
      </c>
      <c r="L234" s="38">
        <v>0</v>
      </c>
      <c s="32">
        <f>ROUND(ROUND(L234,2)*ROUND(G234,3),2)</f>
      </c>
      <c s="36" t="s">
        <v>55</v>
      </c>
      <c>
        <f>(M234*21)/100</f>
      </c>
      <c t="s">
        <v>28</v>
      </c>
    </row>
    <row r="235" spans="1:5" ht="12.75">
      <c r="A235" s="35" t="s">
        <v>56</v>
      </c>
      <c r="E235" s="39" t="s">
        <v>2251</v>
      </c>
    </row>
    <row r="236" spans="1:5" ht="12.75">
      <c r="A236" s="35" t="s">
        <v>57</v>
      </c>
      <c r="E236" s="40" t="s">
        <v>5</v>
      </c>
    </row>
    <row r="237" spans="1:5" ht="38.25">
      <c r="A237" t="s">
        <v>58</v>
      </c>
      <c r="E237" s="39" t="s">
        <v>2226</v>
      </c>
    </row>
    <row r="238" spans="1:16" ht="12.75">
      <c r="A238" t="s">
        <v>50</v>
      </c>
      <c s="34" t="s">
        <v>485</v>
      </c>
      <c s="34" t="s">
        <v>2263</v>
      </c>
      <c s="35" t="s">
        <v>5</v>
      </c>
      <c s="6" t="s">
        <v>2253</v>
      </c>
      <c s="36" t="s">
        <v>238</v>
      </c>
      <c s="37">
        <v>35</v>
      </c>
      <c s="36">
        <v>0</v>
      </c>
      <c s="36">
        <f>ROUND(G238*H238,6)</f>
      </c>
      <c r="L238" s="38">
        <v>0</v>
      </c>
      <c s="32">
        <f>ROUND(ROUND(L238,2)*ROUND(G238,3),2)</f>
      </c>
      <c s="36" t="s">
        <v>55</v>
      </c>
      <c>
        <f>(M238*21)/100</f>
      </c>
      <c t="s">
        <v>28</v>
      </c>
    </row>
    <row r="239" spans="1:5" ht="12.75">
      <c r="A239" s="35" t="s">
        <v>56</v>
      </c>
      <c r="E239" s="39" t="s">
        <v>2253</v>
      </c>
    </row>
    <row r="240" spans="1:5" ht="12.75">
      <c r="A240" s="35" t="s">
        <v>57</v>
      </c>
      <c r="E240" s="40" t="s">
        <v>5</v>
      </c>
    </row>
    <row r="241" spans="1:5" ht="38.25">
      <c r="A241" t="s">
        <v>58</v>
      </c>
      <c r="E241" s="39" t="s">
        <v>2226</v>
      </c>
    </row>
    <row r="242" spans="1:13" ht="12.75">
      <c r="A242" t="s">
        <v>47</v>
      </c>
      <c r="C242" s="31" t="s">
        <v>2264</v>
      </c>
      <c r="E242" s="33" t="s">
        <v>2265</v>
      </c>
      <c r="J242" s="32">
        <f>0</f>
      </c>
      <c s="32">
        <f>0</f>
      </c>
      <c s="32">
        <f>0+L243+L247+L251</f>
      </c>
      <c s="32">
        <f>0+M243+M247+M251</f>
      </c>
    </row>
    <row r="243" spans="1:16" ht="12.75">
      <c r="A243" t="s">
        <v>50</v>
      </c>
      <c s="34" t="s">
        <v>489</v>
      </c>
      <c s="34" t="s">
        <v>2266</v>
      </c>
      <c s="35" t="s">
        <v>5</v>
      </c>
      <c s="6" t="s">
        <v>2253</v>
      </c>
      <c s="36" t="s">
        <v>238</v>
      </c>
      <c s="37">
        <v>16</v>
      </c>
      <c s="36">
        <v>0</v>
      </c>
      <c s="36">
        <f>ROUND(G243*H243,6)</f>
      </c>
      <c r="L243" s="38">
        <v>0</v>
      </c>
      <c s="32">
        <f>ROUND(ROUND(L243,2)*ROUND(G243,3),2)</f>
      </c>
      <c s="36" t="s">
        <v>55</v>
      </c>
      <c>
        <f>(M243*21)/100</f>
      </c>
      <c t="s">
        <v>28</v>
      </c>
    </row>
    <row r="244" spans="1:5" ht="12.75">
      <c r="A244" s="35" t="s">
        <v>56</v>
      </c>
      <c r="E244" s="39" t="s">
        <v>2253</v>
      </c>
    </row>
    <row r="245" spans="1:5" ht="12.75">
      <c r="A245" s="35" t="s">
        <v>57</v>
      </c>
      <c r="E245" s="40" t="s">
        <v>5</v>
      </c>
    </row>
    <row r="246" spans="1:5" ht="38.25">
      <c r="A246" t="s">
        <v>58</v>
      </c>
      <c r="E246" s="39" t="s">
        <v>2226</v>
      </c>
    </row>
    <row r="247" spans="1:16" ht="12.75">
      <c r="A247" t="s">
        <v>50</v>
      </c>
      <c s="34" t="s">
        <v>494</v>
      </c>
      <c s="34" t="s">
        <v>2267</v>
      </c>
      <c s="35" t="s">
        <v>5</v>
      </c>
      <c s="6" t="s">
        <v>2255</v>
      </c>
      <c s="36" t="s">
        <v>238</v>
      </c>
      <c s="37">
        <v>55</v>
      </c>
      <c s="36">
        <v>0</v>
      </c>
      <c s="36">
        <f>ROUND(G247*H247,6)</f>
      </c>
      <c r="L247" s="38">
        <v>0</v>
      </c>
      <c s="32">
        <f>ROUND(ROUND(L247,2)*ROUND(G247,3),2)</f>
      </c>
      <c s="36" t="s">
        <v>55</v>
      </c>
      <c>
        <f>(M247*21)/100</f>
      </c>
      <c t="s">
        <v>28</v>
      </c>
    </row>
    <row r="248" spans="1:5" ht="12.75">
      <c r="A248" s="35" t="s">
        <v>56</v>
      </c>
      <c r="E248" s="39" t="s">
        <v>2255</v>
      </c>
    </row>
    <row r="249" spans="1:5" ht="12.75">
      <c r="A249" s="35" t="s">
        <v>57</v>
      </c>
      <c r="E249" s="40" t="s">
        <v>5</v>
      </c>
    </row>
    <row r="250" spans="1:5" ht="38.25">
      <c r="A250" t="s">
        <v>58</v>
      </c>
      <c r="E250" s="39" t="s">
        <v>2226</v>
      </c>
    </row>
    <row r="251" spans="1:16" ht="12.75">
      <c r="A251" t="s">
        <v>50</v>
      </c>
      <c s="34" t="s">
        <v>499</v>
      </c>
      <c s="34" t="s">
        <v>2268</v>
      </c>
      <c s="35" t="s">
        <v>5</v>
      </c>
      <c s="6" t="s">
        <v>2269</v>
      </c>
      <c s="36" t="s">
        <v>238</v>
      </c>
      <c s="37">
        <v>16</v>
      </c>
      <c s="36">
        <v>0</v>
      </c>
      <c s="36">
        <f>ROUND(G251*H251,6)</f>
      </c>
      <c r="L251" s="38">
        <v>0</v>
      </c>
      <c s="32">
        <f>ROUND(ROUND(L251,2)*ROUND(G251,3),2)</f>
      </c>
      <c s="36" t="s">
        <v>55</v>
      </c>
      <c>
        <f>(M251*21)/100</f>
      </c>
      <c t="s">
        <v>28</v>
      </c>
    </row>
    <row r="252" spans="1:5" ht="12.75">
      <c r="A252" s="35" t="s">
        <v>56</v>
      </c>
      <c r="E252" s="39" t="s">
        <v>2269</v>
      </c>
    </row>
    <row r="253" spans="1:5" ht="12.75">
      <c r="A253" s="35" t="s">
        <v>57</v>
      </c>
      <c r="E253" s="40" t="s">
        <v>5</v>
      </c>
    </row>
    <row r="254" spans="1:5" ht="38.25">
      <c r="A254" t="s">
        <v>58</v>
      </c>
      <c r="E254" s="39" t="s">
        <v>2226</v>
      </c>
    </row>
    <row r="255" spans="1:13" ht="12.75">
      <c r="A255" t="s">
        <v>47</v>
      </c>
      <c r="C255" s="31" t="s">
        <v>2270</v>
      </c>
      <c r="E255" s="33" t="s">
        <v>2271</v>
      </c>
      <c r="J255" s="32">
        <f>0</f>
      </c>
      <c s="32">
        <f>0</f>
      </c>
      <c s="32">
        <f>0+L256</f>
      </c>
      <c s="32">
        <f>0+M256</f>
      </c>
    </row>
    <row r="256" spans="1:16" ht="12.75">
      <c r="A256" t="s">
        <v>50</v>
      </c>
      <c s="34" t="s">
        <v>505</v>
      </c>
      <c s="34" t="s">
        <v>2272</v>
      </c>
      <c s="35" t="s">
        <v>5</v>
      </c>
      <c s="6" t="s">
        <v>2273</v>
      </c>
      <c s="36" t="s">
        <v>232</v>
      </c>
      <c s="37">
        <v>54</v>
      </c>
      <c s="36">
        <v>0</v>
      </c>
      <c s="36">
        <f>ROUND(G256*H256,6)</f>
      </c>
      <c r="L256" s="38">
        <v>0</v>
      </c>
      <c s="32">
        <f>ROUND(ROUND(L256,2)*ROUND(G256,3),2)</f>
      </c>
      <c s="36" t="s">
        <v>55</v>
      </c>
      <c>
        <f>(M256*21)/100</f>
      </c>
      <c t="s">
        <v>28</v>
      </c>
    </row>
    <row r="257" spans="1:5" ht="12.75">
      <c r="A257" s="35" t="s">
        <v>56</v>
      </c>
      <c r="E257" s="39" t="s">
        <v>2273</v>
      </c>
    </row>
    <row r="258" spans="1:5" ht="12.75">
      <c r="A258" s="35" t="s">
        <v>57</v>
      </c>
      <c r="E258" s="40" t="s">
        <v>5</v>
      </c>
    </row>
    <row r="259" spans="1:5" ht="12.75">
      <c r="A259" t="s">
        <v>58</v>
      </c>
      <c r="E259" s="39" t="s">
        <v>5</v>
      </c>
    </row>
    <row r="260" spans="1:13" ht="12.75">
      <c r="A260" t="s">
        <v>47</v>
      </c>
      <c r="C260" s="31" t="s">
        <v>2274</v>
      </c>
      <c r="E260" s="33" t="s">
        <v>2275</v>
      </c>
      <c r="J260" s="32">
        <f>0</f>
      </c>
      <c s="32">
        <f>0</f>
      </c>
      <c s="32">
        <f>0+L261</f>
      </c>
      <c s="32">
        <f>0+M261</f>
      </c>
    </row>
    <row r="261" spans="1:16" ht="12.75">
      <c r="A261" t="s">
        <v>50</v>
      </c>
      <c s="34" t="s">
        <v>509</v>
      </c>
      <c s="34" t="s">
        <v>2276</v>
      </c>
      <c s="35" t="s">
        <v>5</v>
      </c>
      <c s="6" t="s">
        <v>2277</v>
      </c>
      <c s="36" t="s">
        <v>232</v>
      </c>
      <c s="37">
        <v>21</v>
      </c>
      <c s="36">
        <v>0</v>
      </c>
      <c s="36">
        <f>ROUND(G261*H261,6)</f>
      </c>
      <c r="L261" s="38">
        <v>0</v>
      </c>
      <c s="32">
        <f>ROUND(ROUND(L261,2)*ROUND(G261,3),2)</f>
      </c>
      <c s="36" t="s">
        <v>55</v>
      </c>
      <c>
        <f>(M261*21)/100</f>
      </c>
      <c t="s">
        <v>28</v>
      </c>
    </row>
    <row r="262" spans="1:5" ht="12.75">
      <c r="A262" s="35" t="s">
        <v>56</v>
      </c>
      <c r="E262" s="39" t="s">
        <v>2277</v>
      </c>
    </row>
    <row r="263" spans="1:5" ht="12.75">
      <c r="A263" s="35" t="s">
        <v>57</v>
      </c>
      <c r="E263" s="40" t="s">
        <v>5</v>
      </c>
    </row>
    <row r="264" spans="1:5" ht="38.25">
      <c r="A264" t="s">
        <v>58</v>
      </c>
      <c r="E264" s="39" t="s">
        <v>2278</v>
      </c>
    </row>
    <row r="265" spans="1:13" ht="12.75">
      <c r="A265" t="s">
        <v>47</v>
      </c>
      <c r="C265" s="31" t="s">
        <v>2279</v>
      </c>
      <c r="E265" s="33" t="s">
        <v>2280</v>
      </c>
      <c r="J265" s="32">
        <f>0</f>
      </c>
      <c s="32">
        <f>0</f>
      </c>
      <c s="32">
        <f>0+L266+L270+L274+L278+L282+L286+L290+L294+L298+L302+L306+L310+L314+L318</f>
      </c>
      <c s="32">
        <f>0+M266+M270+M274+M278+M282+M286+M290+M294+M298+M302+M306+M310+M314+M318</f>
      </c>
    </row>
    <row r="266" spans="1:16" ht="12.75">
      <c r="A266" t="s">
        <v>50</v>
      </c>
      <c s="34" t="s">
        <v>513</v>
      </c>
      <c s="34" t="s">
        <v>2281</v>
      </c>
      <c s="35" t="s">
        <v>5</v>
      </c>
      <c s="6" t="s">
        <v>2282</v>
      </c>
      <c s="36" t="s">
        <v>232</v>
      </c>
      <c s="37">
        <v>30</v>
      </c>
      <c s="36">
        <v>0</v>
      </c>
      <c s="36">
        <f>ROUND(G266*H266,6)</f>
      </c>
      <c r="L266" s="38">
        <v>0</v>
      </c>
      <c s="32">
        <f>ROUND(ROUND(L266,2)*ROUND(G266,3),2)</f>
      </c>
      <c s="36" t="s">
        <v>55</v>
      </c>
      <c>
        <f>(M266*21)/100</f>
      </c>
      <c t="s">
        <v>28</v>
      </c>
    </row>
    <row r="267" spans="1:5" ht="12.75">
      <c r="A267" s="35" t="s">
        <v>56</v>
      </c>
      <c r="E267" s="39" t="s">
        <v>2282</v>
      </c>
    </row>
    <row r="268" spans="1:5" ht="12.75">
      <c r="A268" s="35" t="s">
        <v>57</v>
      </c>
      <c r="E268" s="40" t="s">
        <v>5</v>
      </c>
    </row>
    <row r="269" spans="1:5" ht="38.25">
      <c r="A269" t="s">
        <v>58</v>
      </c>
      <c r="E269" s="39" t="s">
        <v>2283</v>
      </c>
    </row>
    <row r="270" spans="1:16" ht="12.75">
      <c r="A270" t="s">
        <v>50</v>
      </c>
      <c s="34" t="s">
        <v>517</v>
      </c>
      <c s="34" t="s">
        <v>2284</v>
      </c>
      <c s="35" t="s">
        <v>5</v>
      </c>
      <c s="6" t="s">
        <v>2285</v>
      </c>
      <c s="36" t="s">
        <v>232</v>
      </c>
      <c s="37">
        <v>37</v>
      </c>
      <c s="36">
        <v>0</v>
      </c>
      <c s="36">
        <f>ROUND(G270*H270,6)</f>
      </c>
      <c r="L270" s="38">
        <v>0</v>
      </c>
      <c s="32">
        <f>ROUND(ROUND(L270,2)*ROUND(G270,3),2)</f>
      </c>
      <c s="36" t="s">
        <v>55</v>
      </c>
      <c>
        <f>(M270*21)/100</f>
      </c>
      <c t="s">
        <v>28</v>
      </c>
    </row>
    <row r="271" spans="1:5" ht="12.75">
      <c r="A271" s="35" t="s">
        <v>56</v>
      </c>
      <c r="E271" s="39" t="s">
        <v>2285</v>
      </c>
    </row>
    <row r="272" spans="1:5" ht="12.75">
      <c r="A272" s="35" t="s">
        <v>57</v>
      </c>
      <c r="E272" s="40" t="s">
        <v>5</v>
      </c>
    </row>
    <row r="273" spans="1:5" ht="38.25">
      <c r="A273" t="s">
        <v>58</v>
      </c>
      <c r="E273" s="39" t="s">
        <v>2283</v>
      </c>
    </row>
    <row r="274" spans="1:16" ht="12.75">
      <c r="A274" t="s">
        <v>50</v>
      </c>
      <c s="34" t="s">
        <v>141</v>
      </c>
      <c s="34" t="s">
        <v>2286</v>
      </c>
      <c s="35" t="s">
        <v>5</v>
      </c>
      <c s="6" t="s">
        <v>2287</v>
      </c>
      <c s="36" t="s">
        <v>232</v>
      </c>
      <c s="37">
        <v>19</v>
      </c>
      <c s="36">
        <v>0</v>
      </c>
      <c s="36">
        <f>ROUND(G274*H274,6)</f>
      </c>
      <c r="L274" s="38">
        <v>0</v>
      </c>
      <c s="32">
        <f>ROUND(ROUND(L274,2)*ROUND(G274,3),2)</f>
      </c>
      <c s="36" t="s">
        <v>55</v>
      </c>
      <c>
        <f>(M274*21)/100</f>
      </c>
      <c t="s">
        <v>28</v>
      </c>
    </row>
    <row r="275" spans="1:5" ht="12.75">
      <c r="A275" s="35" t="s">
        <v>56</v>
      </c>
      <c r="E275" s="39" t="s">
        <v>2287</v>
      </c>
    </row>
    <row r="276" spans="1:5" ht="12.75">
      <c r="A276" s="35" t="s">
        <v>57</v>
      </c>
      <c r="E276" s="40" t="s">
        <v>5</v>
      </c>
    </row>
    <row r="277" spans="1:5" ht="38.25">
      <c r="A277" t="s">
        <v>58</v>
      </c>
      <c r="E277" s="39" t="s">
        <v>2283</v>
      </c>
    </row>
    <row r="278" spans="1:16" ht="12.75">
      <c r="A278" t="s">
        <v>50</v>
      </c>
      <c s="34" t="s">
        <v>148</v>
      </c>
      <c s="34" t="s">
        <v>2288</v>
      </c>
      <c s="35" t="s">
        <v>5</v>
      </c>
      <c s="6" t="s">
        <v>2289</v>
      </c>
      <c s="36" t="s">
        <v>232</v>
      </c>
      <c s="37">
        <v>6</v>
      </c>
      <c s="36">
        <v>0</v>
      </c>
      <c s="36">
        <f>ROUND(G278*H278,6)</f>
      </c>
      <c r="L278" s="38">
        <v>0</v>
      </c>
      <c s="32">
        <f>ROUND(ROUND(L278,2)*ROUND(G278,3),2)</f>
      </c>
      <c s="36" t="s">
        <v>55</v>
      </c>
      <c>
        <f>(M278*21)/100</f>
      </c>
      <c t="s">
        <v>28</v>
      </c>
    </row>
    <row r="279" spans="1:5" ht="12.75">
      <c r="A279" s="35" t="s">
        <v>56</v>
      </c>
      <c r="E279" s="39" t="s">
        <v>2289</v>
      </c>
    </row>
    <row r="280" spans="1:5" ht="12.75">
      <c r="A280" s="35" t="s">
        <v>57</v>
      </c>
      <c r="E280" s="40" t="s">
        <v>5</v>
      </c>
    </row>
    <row r="281" spans="1:5" ht="38.25">
      <c r="A281" t="s">
        <v>58</v>
      </c>
      <c r="E281" s="39" t="s">
        <v>2283</v>
      </c>
    </row>
    <row r="282" spans="1:16" ht="12.75">
      <c r="A282" t="s">
        <v>50</v>
      </c>
      <c s="34" t="s">
        <v>156</v>
      </c>
      <c s="34" t="s">
        <v>2290</v>
      </c>
      <c s="35" t="s">
        <v>5</v>
      </c>
      <c s="6" t="s">
        <v>2291</v>
      </c>
      <c s="36" t="s">
        <v>232</v>
      </c>
      <c s="37">
        <v>2</v>
      </c>
      <c s="36">
        <v>0</v>
      </c>
      <c s="36">
        <f>ROUND(G282*H282,6)</f>
      </c>
      <c r="L282" s="38">
        <v>0</v>
      </c>
      <c s="32">
        <f>ROUND(ROUND(L282,2)*ROUND(G282,3),2)</f>
      </c>
      <c s="36" t="s">
        <v>55</v>
      </c>
      <c>
        <f>(M282*21)/100</f>
      </c>
      <c t="s">
        <v>28</v>
      </c>
    </row>
    <row r="283" spans="1:5" ht="12.75">
      <c r="A283" s="35" t="s">
        <v>56</v>
      </c>
      <c r="E283" s="39" t="s">
        <v>2291</v>
      </c>
    </row>
    <row r="284" spans="1:5" ht="12.75">
      <c r="A284" s="35" t="s">
        <v>57</v>
      </c>
      <c r="E284" s="40" t="s">
        <v>5</v>
      </c>
    </row>
    <row r="285" spans="1:5" ht="38.25">
      <c r="A285" t="s">
        <v>58</v>
      </c>
      <c r="E285" s="39" t="s">
        <v>2283</v>
      </c>
    </row>
    <row r="286" spans="1:16" ht="12.75">
      <c r="A286" t="s">
        <v>50</v>
      </c>
      <c s="34" t="s">
        <v>161</v>
      </c>
      <c s="34" t="s">
        <v>2292</v>
      </c>
      <c s="35" t="s">
        <v>5</v>
      </c>
      <c s="6" t="s">
        <v>2293</v>
      </c>
      <c s="36" t="s">
        <v>232</v>
      </c>
      <c s="37">
        <v>2</v>
      </c>
      <c s="36">
        <v>0</v>
      </c>
      <c s="36">
        <f>ROUND(G286*H286,6)</f>
      </c>
      <c r="L286" s="38">
        <v>0</v>
      </c>
      <c s="32">
        <f>ROUND(ROUND(L286,2)*ROUND(G286,3),2)</f>
      </c>
      <c s="36" t="s">
        <v>55</v>
      </c>
      <c>
        <f>(M286*21)/100</f>
      </c>
      <c t="s">
        <v>28</v>
      </c>
    </row>
    <row r="287" spans="1:5" ht="12.75">
      <c r="A287" s="35" t="s">
        <v>56</v>
      </c>
      <c r="E287" s="39" t="s">
        <v>2293</v>
      </c>
    </row>
    <row r="288" spans="1:5" ht="12.75">
      <c r="A288" s="35" t="s">
        <v>57</v>
      </c>
      <c r="E288" s="40" t="s">
        <v>5</v>
      </c>
    </row>
    <row r="289" spans="1:5" ht="38.25">
      <c r="A289" t="s">
        <v>58</v>
      </c>
      <c r="E289" s="39" t="s">
        <v>2283</v>
      </c>
    </row>
    <row r="290" spans="1:16" ht="12.75">
      <c r="A290" t="s">
        <v>50</v>
      </c>
      <c s="34" t="s">
        <v>165</v>
      </c>
      <c s="34" t="s">
        <v>2294</v>
      </c>
      <c s="35" t="s">
        <v>5</v>
      </c>
      <c s="6" t="s">
        <v>2295</v>
      </c>
      <c s="36" t="s">
        <v>232</v>
      </c>
      <c s="37">
        <v>1</v>
      </c>
      <c s="36">
        <v>0</v>
      </c>
      <c s="36">
        <f>ROUND(G290*H290,6)</f>
      </c>
      <c r="L290" s="38">
        <v>0</v>
      </c>
      <c s="32">
        <f>ROUND(ROUND(L290,2)*ROUND(G290,3),2)</f>
      </c>
      <c s="36" t="s">
        <v>55</v>
      </c>
      <c>
        <f>(M290*21)/100</f>
      </c>
      <c t="s">
        <v>28</v>
      </c>
    </row>
    <row r="291" spans="1:5" ht="12.75">
      <c r="A291" s="35" t="s">
        <v>56</v>
      </c>
      <c r="E291" s="39" t="s">
        <v>2295</v>
      </c>
    </row>
    <row r="292" spans="1:5" ht="12.75">
      <c r="A292" s="35" t="s">
        <v>57</v>
      </c>
      <c r="E292" s="40" t="s">
        <v>5</v>
      </c>
    </row>
    <row r="293" spans="1:5" ht="38.25">
      <c r="A293" t="s">
        <v>58</v>
      </c>
      <c r="E293" s="39" t="s">
        <v>2283</v>
      </c>
    </row>
    <row r="294" spans="1:16" ht="12.75">
      <c r="A294" t="s">
        <v>50</v>
      </c>
      <c s="34" t="s">
        <v>169</v>
      </c>
      <c s="34" t="s">
        <v>2296</v>
      </c>
      <c s="35" t="s">
        <v>5</v>
      </c>
      <c s="6" t="s">
        <v>2297</v>
      </c>
      <c s="36" t="s">
        <v>232</v>
      </c>
      <c s="37">
        <v>5</v>
      </c>
      <c s="36">
        <v>0</v>
      </c>
      <c s="36">
        <f>ROUND(G294*H294,6)</f>
      </c>
      <c r="L294" s="38">
        <v>0</v>
      </c>
      <c s="32">
        <f>ROUND(ROUND(L294,2)*ROUND(G294,3),2)</f>
      </c>
      <c s="36" t="s">
        <v>55</v>
      </c>
      <c>
        <f>(M294*21)/100</f>
      </c>
      <c t="s">
        <v>28</v>
      </c>
    </row>
    <row r="295" spans="1:5" ht="12.75">
      <c r="A295" s="35" t="s">
        <v>56</v>
      </c>
      <c r="E295" s="39" t="s">
        <v>2297</v>
      </c>
    </row>
    <row r="296" spans="1:5" ht="12.75">
      <c r="A296" s="35" t="s">
        <v>57</v>
      </c>
      <c r="E296" s="40" t="s">
        <v>5</v>
      </c>
    </row>
    <row r="297" spans="1:5" ht="38.25">
      <c r="A297" t="s">
        <v>58</v>
      </c>
      <c r="E297" s="39" t="s">
        <v>2298</v>
      </c>
    </row>
    <row r="298" spans="1:16" ht="12.75">
      <c r="A298" t="s">
        <v>50</v>
      </c>
      <c s="34" t="s">
        <v>175</v>
      </c>
      <c s="34" t="s">
        <v>2299</v>
      </c>
      <c s="35" t="s">
        <v>5</v>
      </c>
      <c s="6" t="s">
        <v>2300</v>
      </c>
      <c s="36" t="s">
        <v>232</v>
      </c>
      <c s="37">
        <v>10</v>
      </c>
      <c s="36">
        <v>0</v>
      </c>
      <c s="36">
        <f>ROUND(G298*H298,6)</f>
      </c>
      <c r="L298" s="38">
        <v>0</v>
      </c>
      <c s="32">
        <f>ROUND(ROUND(L298,2)*ROUND(G298,3),2)</f>
      </c>
      <c s="36" t="s">
        <v>55</v>
      </c>
      <c>
        <f>(M298*21)/100</f>
      </c>
      <c t="s">
        <v>28</v>
      </c>
    </row>
    <row r="299" spans="1:5" ht="12.75">
      <c r="A299" s="35" t="s">
        <v>56</v>
      </c>
      <c r="E299" s="39" t="s">
        <v>2300</v>
      </c>
    </row>
    <row r="300" spans="1:5" ht="12.75">
      <c r="A300" s="35" t="s">
        <v>57</v>
      </c>
      <c r="E300" s="40" t="s">
        <v>5</v>
      </c>
    </row>
    <row r="301" spans="1:5" ht="38.25">
      <c r="A301" t="s">
        <v>58</v>
      </c>
      <c r="E301" s="39" t="s">
        <v>2298</v>
      </c>
    </row>
    <row r="302" spans="1:16" ht="12.75">
      <c r="A302" t="s">
        <v>50</v>
      </c>
      <c s="34" t="s">
        <v>180</v>
      </c>
      <c s="34" t="s">
        <v>2301</v>
      </c>
      <c s="35" t="s">
        <v>5</v>
      </c>
      <c s="6" t="s">
        <v>2302</v>
      </c>
      <c s="36" t="s">
        <v>232</v>
      </c>
      <c s="37">
        <v>7</v>
      </c>
      <c s="36">
        <v>0</v>
      </c>
      <c s="36">
        <f>ROUND(G302*H302,6)</f>
      </c>
      <c r="L302" s="38">
        <v>0</v>
      </c>
      <c s="32">
        <f>ROUND(ROUND(L302,2)*ROUND(G302,3),2)</f>
      </c>
      <c s="36" t="s">
        <v>55</v>
      </c>
      <c>
        <f>(M302*21)/100</f>
      </c>
      <c t="s">
        <v>28</v>
      </c>
    </row>
    <row r="303" spans="1:5" ht="12.75">
      <c r="A303" s="35" t="s">
        <v>56</v>
      </c>
      <c r="E303" s="39" t="s">
        <v>2302</v>
      </c>
    </row>
    <row r="304" spans="1:5" ht="12.75">
      <c r="A304" s="35" t="s">
        <v>57</v>
      </c>
      <c r="E304" s="40" t="s">
        <v>5</v>
      </c>
    </row>
    <row r="305" spans="1:5" ht="38.25">
      <c r="A305" t="s">
        <v>58</v>
      </c>
      <c r="E305" s="39" t="s">
        <v>2298</v>
      </c>
    </row>
    <row r="306" spans="1:16" ht="12.75">
      <c r="A306" t="s">
        <v>50</v>
      </c>
      <c s="34" t="s">
        <v>185</v>
      </c>
      <c s="34" t="s">
        <v>2303</v>
      </c>
      <c s="35" t="s">
        <v>5</v>
      </c>
      <c s="6" t="s">
        <v>2304</v>
      </c>
      <c s="36" t="s">
        <v>232</v>
      </c>
      <c s="37">
        <v>3</v>
      </c>
      <c s="36">
        <v>0</v>
      </c>
      <c s="36">
        <f>ROUND(G306*H306,6)</f>
      </c>
      <c r="L306" s="38">
        <v>0</v>
      </c>
      <c s="32">
        <f>ROUND(ROUND(L306,2)*ROUND(G306,3),2)</f>
      </c>
      <c s="36" t="s">
        <v>55</v>
      </c>
      <c>
        <f>(M306*21)/100</f>
      </c>
      <c t="s">
        <v>28</v>
      </c>
    </row>
    <row r="307" spans="1:5" ht="12.75">
      <c r="A307" s="35" t="s">
        <v>56</v>
      </c>
      <c r="E307" s="39" t="s">
        <v>2304</v>
      </c>
    </row>
    <row r="308" spans="1:5" ht="12.75">
      <c r="A308" s="35" t="s">
        <v>57</v>
      </c>
      <c r="E308" s="40" t="s">
        <v>5</v>
      </c>
    </row>
    <row r="309" spans="1:5" ht="38.25">
      <c r="A309" t="s">
        <v>58</v>
      </c>
      <c r="E309" s="39" t="s">
        <v>2298</v>
      </c>
    </row>
    <row r="310" spans="1:16" ht="12.75">
      <c r="A310" t="s">
        <v>50</v>
      </c>
      <c s="34" t="s">
        <v>190</v>
      </c>
      <c s="34" t="s">
        <v>2305</v>
      </c>
      <c s="35" t="s">
        <v>5</v>
      </c>
      <c s="6" t="s">
        <v>2306</v>
      </c>
      <c s="36" t="s">
        <v>232</v>
      </c>
      <c s="37">
        <v>1</v>
      </c>
      <c s="36">
        <v>0</v>
      </c>
      <c s="36">
        <f>ROUND(G310*H310,6)</f>
      </c>
      <c r="L310" s="38">
        <v>0</v>
      </c>
      <c s="32">
        <f>ROUND(ROUND(L310,2)*ROUND(G310,3),2)</f>
      </c>
      <c s="36" t="s">
        <v>55</v>
      </c>
      <c>
        <f>(M310*21)/100</f>
      </c>
      <c t="s">
        <v>28</v>
      </c>
    </row>
    <row r="311" spans="1:5" ht="12.75">
      <c r="A311" s="35" t="s">
        <v>56</v>
      </c>
      <c r="E311" s="39" t="s">
        <v>2306</v>
      </c>
    </row>
    <row r="312" spans="1:5" ht="12.75">
      <c r="A312" s="35" t="s">
        <v>57</v>
      </c>
      <c r="E312" s="40" t="s">
        <v>5</v>
      </c>
    </row>
    <row r="313" spans="1:5" ht="38.25">
      <c r="A313" t="s">
        <v>58</v>
      </c>
      <c r="E313" s="39" t="s">
        <v>2307</v>
      </c>
    </row>
    <row r="314" spans="1:16" ht="12.75">
      <c r="A314" t="s">
        <v>50</v>
      </c>
      <c s="34" t="s">
        <v>195</v>
      </c>
      <c s="34" t="s">
        <v>2308</v>
      </c>
      <c s="35" t="s">
        <v>5</v>
      </c>
      <c s="6" t="s">
        <v>2309</v>
      </c>
      <c s="36" t="s">
        <v>232</v>
      </c>
      <c s="37">
        <v>2</v>
      </c>
      <c s="36">
        <v>0</v>
      </c>
      <c s="36">
        <f>ROUND(G314*H314,6)</f>
      </c>
      <c r="L314" s="38">
        <v>0</v>
      </c>
      <c s="32">
        <f>ROUND(ROUND(L314,2)*ROUND(G314,3),2)</f>
      </c>
      <c s="36" t="s">
        <v>55</v>
      </c>
      <c>
        <f>(M314*21)/100</f>
      </c>
      <c t="s">
        <v>28</v>
      </c>
    </row>
    <row r="315" spans="1:5" ht="12.75">
      <c r="A315" s="35" t="s">
        <v>56</v>
      </c>
      <c r="E315" s="39" t="s">
        <v>2309</v>
      </c>
    </row>
    <row r="316" spans="1:5" ht="12.75">
      <c r="A316" s="35" t="s">
        <v>57</v>
      </c>
      <c r="E316" s="40" t="s">
        <v>5</v>
      </c>
    </row>
    <row r="317" spans="1:5" ht="38.25">
      <c r="A317" t="s">
        <v>58</v>
      </c>
      <c r="E317" s="39" t="s">
        <v>2310</v>
      </c>
    </row>
    <row r="318" spans="1:16" ht="12.75">
      <c r="A318" t="s">
        <v>50</v>
      </c>
      <c s="34" t="s">
        <v>199</v>
      </c>
      <c s="34" t="s">
        <v>2311</v>
      </c>
      <c s="35" t="s">
        <v>5</v>
      </c>
      <c s="6" t="s">
        <v>2312</v>
      </c>
      <c s="36" t="s">
        <v>232</v>
      </c>
      <c s="37">
        <v>4</v>
      </c>
      <c s="36">
        <v>0</v>
      </c>
      <c s="36">
        <f>ROUND(G318*H318,6)</f>
      </c>
      <c r="L318" s="38">
        <v>0</v>
      </c>
      <c s="32">
        <f>ROUND(ROUND(L318,2)*ROUND(G318,3),2)</f>
      </c>
      <c s="36" t="s">
        <v>55</v>
      </c>
      <c>
        <f>(M318*21)/100</f>
      </c>
      <c t="s">
        <v>28</v>
      </c>
    </row>
    <row r="319" spans="1:5" ht="12.75">
      <c r="A319" s="35" t="s">
        <v>56</v>
      </c>
      <c r="E319" s="39" t="s">
        <v>2312</v>
      </c>
    </row>
    <row r="320" spans="1:5" ht="12.75">
      <c r="A320" s="35" t="s">
        <v>57</v>
      </c>
      <c r="E320" s="40" t="s">
        <v>5</v>
      </c>
    </row>
    <row r="321" spans="1:5" ht="51">
      <c r="A321" t="s">
        <v>58</v>
      </c>
      <c r="E321" s="39" t="s">
        <v>2313</v>
      </c>
    </row>
    <row r="322" spans="1:13" ht="12.75">
      <c r="A322" t="s">
        <v>47</v>
      </c>
      <c r="C322" s="31" t="s">
        <v>2314</v>
      </c>
      <c r="E322" s="33" t="s">
        <v>2315</v>
      </c>
      <c r="J322" s="32">
        <f>0</f>
      </c>
      <c s="32">
        <f>0</f>
      </c>
      <c s="32">
        <f>0+L323+L327+L331+L335</f>
      </c>
      <c s="32">
        <f>0+M323+M327+M331+M335</f>
      </c>
    </row>
    <row r="323" spans="1:16" ht="12.75">
      <c r="A323" t="s">
        <v>50</v>
      </c>
      <c s="34" t="s">
        <v>204</v>
      </c>
      <c s="34" t="s">
        <v>2316</v>
      </c>
      <c s="35" t="s">
        <v>5</v>
      </c>
      <c s="6" t="s">
        <v>2317</v>
      </c>
      <c s="36" t="s">
        <v>232</v>
      </c>
      <c s="37">
        <v>7</v>
      </c>
      <c s="36">
        <v>0</v>
      </c>
      <c s="36">
        <f>ROUND(G323*H323,6)</f>
      </c>
      <c r="L323" s="38">
        <v>0</v>
      </c>
      <c s="32">
        <f>ROUND(ROUND(L323,2)*ROUND(G323,3),2)</f>
      </c>
      <c s="36" t="s">
        <v>55</v>
      </c>
      <c>
        <f>(M323*21)/100</f>
      </c>
      <c t="s">
        <v>28</v>
      </c>
    </row>
    <row r="324" spans="1:5" ht="12.75">
      <c r="A324" s="35" t="s">
        <v>56</v>
      </c>
      <c r="E324" s="39" t="s">
        <v>2317</v>
      </c>
    </row>
    <row r="325" spans="1:5" ht="12.75">
      <c r="A325" s="35" t="s">
        <v>57</v>
      </c>
      <c r="E325" s="40" t="s">
        <v>5</v>
      </c>
    </row>
    <row r="326" spans="1:5" ht="38.25">
      <c r="A326" t="s">
        <v>58</v>
      </c>
      <c r="E326" s="39" t="s">
        <v>2318</v>
      </c>
    </row>
    <row r="327" spans="1:16" ht="12.75">
      <c r="A327" t="s">
        <v>50</v>
      </c>
      <c s="34" t="s">
        <v>211</v>
      </c>
      <c s="34" t="s">
        <v>2319</v>
      </c>
      <c s="35" t="s">
        <v>5</v>
      </c>
      <c s="6" t="s">
        <v>2320</v>
      </c>
      <c s="36" t="s">
        <v>232</v>
      </c>
      <c s="37">
        <v>13</v>
      </c>
      <c s="36">
        <v>0</v>
      </c>
      <c s="36">
        <f>ROUND(G327*H327,6)</f>
      </c>
      <c r="L327" s="38">
        <v>0</v>
      </c>
      <c s="32">
        <f>ROUND(ROUND(L327,2)*ROUND(G327,3),2)</f>
      </c>
      <c s="36" t="s">
        <v>55</v>
      </c>
      <c>
        <f>(M327*21)/100</f>
      </c>
      <c t="s">
        <v>28</v>
      </c>
    </row>
    <row r="328" spans="1:5" ht="12.75">
      <c r="A328" s="35" t="s">
        <v>56</v>
      </c>
      <c r="E328" s="39" t="s">
        <v>2320</v>
      </c>
    </row>
    <row r="329" spans="1:5" ht="12.75">
      <c r="A329" s="35" t="s">
        <v>57</v>
      </c>
      <c r="E329" s="40" t="s">
        <v>5</v>
      </c>
    </row>
    <row r="330" spans="1:5" ht="38.25">
      <c r="A330" t="s">
        <v>58</v>
      </c>
      <c r="E330" s="39" t="s">
        <v>2321</v>
      </c>
    </row>
    <row r="331" spans="1:16" ht="12.75">
      <c r="A331" t="s">
        <v>50</v>
      </c>
      <c s="34" t="s">
        <v>216</v>
      </c>
      <c s="34" t="s">
        <v>2322</v>
      </c>
      <c s="35" t="s">
        <v>5</v>
      </c>
      <c s="6" t="s">
        <v>2323</v>
      </c>
      <c s="36" t="s">
        <v>232</v>
      </c>
      <c s="37">
        <v>2</v>
      </c>
      <c s="36">
        <v>0</v>
      </c>
      <c s="36">
        <f>ROUND(G331*H331,6)</f>
      </c>
      <c r="L331" s="38">
        <v>0</v>
      </c>
      <c s="32">
        <f>ROUND(ROUND(L331,2)*ROUND(G331,3),2)</f>
      </c>
      <c s="36" t="s">
        <v>55</v>
      </c>
      <c>
        <f>(M331*21)/100</f>
      </c>
      <c t="s">
        <v>28</v>
      </c>
    </row>
    <row r="332" spans="1:5" ht="12.75">
      <c r="A332" s="35" t="s">
        <v>56</v>
      </c>
      <c r="E332" s="39" t="s">
        <v>2323</v>
      </c>
    </row>
    <row r="333" spans="1:5" ht="12.75">
      <c r="A333" s="35" t="s">
        <v>57</v>
      </c>
      <c r="E333" s="40" t="s">
        <v>5</v>
      </c>
    </row>
    <row r="334" spans="1:5" ht="38.25">
      <c r="A334" t="s">
        <v>58</v>
      </c>
      <c r="E334" s="39" t="s">
        <v>2324</v>
      </c>
    </row>
    <row r="335" spans="1:16" ht="12.75">
      <c r="A335" t="s">
        <v>50</v>
      </c>
      <c s="34" t="s">
        <v>219</v>
      </c>
      <c s="34" t="s">
        <v>2325</v>
      </c>
      <c s="35" t="s">
        <v>5</v>
      </c>
      <c s="6" t="s">
        <v>2326</v>
      </c>
      <c s="36" t="s">
        <v>232</v>
      </c>
      <c s="37">
        <v>5</v>
      </c>
      <c s="36">
        <v>0</v>
      </c>
      <c s="36">
        <f>ROUND(G335*H335,6)</f>
      </c>
      <c r="L335" s="38">
        <v>0</v>
      </c>
      <c s="32">
        <f>ROUND(ROUND(L335,2)*ROUND(G335,3),2)</f>
      </c>
      <c s="36" t="s">
        <v>55</v>
      </c>
      <c>
        <f>(M335*21)/100</f>
      </c>
      <c t="s">
        <v>28</v>
      </c>
    </row>
    <row r="336" spans="1:5" ht="12.75">
      <c r="A336" s="35" t="s">
        <v>56</v>
      </c>
      <c r="E336" s="39" t="s">
        <v>2326</v>
      </c>
    </row>
    <row r="337" spans="1:5" ht="12.75">
      <c r="A337" s="35" t="s">
        <v>57</v>
      </c>
      <c r="E337" s="40" t="s">
        <v>5</v>
      </c>
    </row>
    <row r="338" spans="1:5" ht="25.5">
      <c r="A338" t="s">
        <v>58</v>
      </c>
      <c r="E338" s="39" t="s">
        <v>2327</v>
      </c>
    </row>
    <row r="339" spans="1:13" ht="12.75">
      <c r="A339" t="s">
        <v>47</v>
      </c>
      <c r="C339" s="31" t="s">
        <v>2328</v>
      </c>
      <c r="E339" s="33" t="s">
        <v>2329</v>
      </c>
      <c r="J339" s="32">
        <f>0</f>
      </c>
      <c s="32">
        <f>0</f>
      </c>
      <c s="32">
        <f>0+L340</f>
      </c>
      <c s="32">
        <f>0+M340</f>
      </c>
    </row>
    <row r="340" spans="1:16" ht="12.75">
      <c r="A340" t="s">
        <v>50</v>
      </c>
      <c s="34" t="s">
        <v>224</v>
      </c>
      <c s="34" t="s">
        <v>2330</v>
      </c>
      <c s="35" t="s">
        <v>5</v>
      </c>
      <c s="6" t="s">
        <v>2331</v>
      </c>
      <c s="36" t="s">
        <v>232</v>
      </c>
      <c s="37">
        <v>4</v>
      </c>
      <c s="36">
        <v>0</v>
      </c>
      <c s="36">
        <f>ROUND(G340*H340,6)</f>
      </c>
      <c r="L340" s="38">
        <v>0</v>
      </c>
      <c s="32">
        <f>ROUND(ROUND(L340,2)*ROUND(G340,3),2)</f>
      </c>
      <c s="36" t="s">
        <v>55</v>
      </c>
      <c>
        <f>(M340*21)/100</f>
      </c>
      <c t="s">
        <v>28</v>
      </c>
    </row>
    <row r="341" spans="1:5" ht="12.75">
      <c r="A341" s="35" t="s">
        <v>56</v>
      </c>
      <c r="E341" s="39" t="s">
        <v>2331</v>
      </c>
    </row>
    <row r="342" spans="1:5" ht="12.75">
      <c r="A342" s="35" t="s">
        <v>57</v>
      </c>
      <c r="E342" s="40" t="s">
        <v>5</v>
      </c>
    </row>
    <row r="343" spans="1:5" ht="38.25">
      <c r="A343" t="s">
        <v>58</v>
      </c>
      <c r="E343" s="39" t="s">
        <v>2332</v>
      </c>
    </row>
    <row r="344" spans="1:13" ht="12.75">
      <c r="A344" t="s">
        <v>47</v>
      </c>
      <c r="C344" s="31" t="s">
        <v>2333</v>
      </c>
      <c r="E344" s="33" t="s">
        <v>2206</v>
      </c>
      <c r="J344" s="32">
        <f>0</f>
      </c>
      <c s="32">
        <f>0</f>
      </c>
      <c s="32">
        <f>0+L345</f>
      </c>
      <c s="32">
        <f>0+M345</f>
      </c>
    </row>
    <row r="345" spans="1:16" ht="12.75">
      <c r="A345" t="s">
        <v>50</v>
      </c>
      <c s="34" t="s">
        <v>229</v>
      </c>
      <c s="34" t="s">
        <v>2334</v>
      </c>
      <c s="35" t="s">
        <v>5</v>
      </c>
      <c s="6" t="s">
        <v>2335</v>
      </c>
      <c s="36" t="s">
        <v>238</v>
      </c>
      <c s="37">
        <v>435</v>
      </c>
      <c s="36">
        <v>0</v>
      </c>
      <c s="36">
        <f>ROUND(G345*H345,6)</f>
      </c>
      <c r="L345" s="38">
        <v>0</v>
      </c>
      <c s="32">
        <f>ROUND(ROUND(L345,2)*ROUND(G345,3),2)</f>
      </c>
      <c s="36" t="s">
        <v>55</v>
      </c>
      <c>
        <f>(M345*21)/100</f>
      </c>
      <c t="s">
        <v>28</v>
      </c>
    </row>
    <row r="346" spans="1:5" ht="12.75">
      <c r="A346" s="35" t="s">
        <v>56</v>
      </c>
      <c r="E346" s="39" t="s">
        <v>2335</v>
      </c>
    </row>
    <row r="347" spans="1:5" ht="12.75">
      <c r="A347" s="35" t="s">
        <v>57</v>
      </c>
      <c r="E347" s="40" t="s">
        <v>5</v>
      </c>
    </row>
    <row r="348" spans="1:5" ht="12.75">
      <c r="A348" t="s">
        <v>58</v>
      </c>
      <c r="E348" s="39" t="s">
        <v>2336</v>
      </c>
    </row>
    <row r="349" spans="1:13" ht="12.75">
      <c r="A349" t="s">
        <v>47</v>
      </c>
      <c r="C349" s="31" t="s">
        <v>2337</v>
      </c>
      <c r="E349" s="33" t="s">
        <v>2338</v>
      </c>
      <c r="J349" s="32">
        <f>0</f>
      </c>
      <c s="32">
        <f>0</f>
      </c>
      <c s="32">
        <f>0+L350+L354</f>
      </c>
      <c s="32">
        <f>0+M350+M354</f>
      </c>
    </row>
    <row r="350" spans="1:16" ht="25.5">
      <c r="A350" t="s">
        <v>50</v>
      </c>
      <c s="34" t="s">
        <v>235</v>
      </c>
      <c s="34" t="s">
        <v>2339</v>
      </c>
      <c s="35" t="s">
        <v>5</v>
      </c>
      <c s="6" t="s">
        <v>2340</v>
      </c>
      <c s="36" t="s">
        <v>238</v>
      </c>
      <c s="37">
        <v>1060</v>
      </c>
      <c s="36">
        <v>0.00035</v>
      </c>
      <c s="36">
        <f>ROUND(G350*H350,6)</f>
      </c>
      <c r="L350" s="38">
        <v>0</v>
      </c>
      <c s="32">
        <f>ROUND(ROUND(L350,2)*ROUND(G350,3),2)</f>
      </c>
      <c s="36" t="s">
        <v>103</v>
      </c>
      <c>
        <f>(M350*21)/100</f>
      </c>
      <c t="s">
        <v>28</v>
      </c>
    </row>
    <row r="351" spans="1:5" ht="25.5">
      <c r="A351" s="35" t="s">
        <v>56</v>
      </c>
      <c r="E351" s="39" t="s">
        <v>2340</v>
      </c>
    </row>
    <row r="352" spans="1:5" ht="12.75">
      <c r="A352" s="35" t="s">
        <v>57</v>
      </c>
      <c r="E352" s="40" t="s">
        <v>5</v>
      </c>
    </row>
    <row r="353" spans="1:5" ht="89.25">
      <c r="A353" t="s">
        <v>58</v>
      </c>
      <c r="E353" s="39" t="s">
        <v>2341</v>
      </c>
    </row>
    <row r="354" spans="1:16" ht="25.5">
      <c r="A354" t="s">
        <v>50</v>
      </c>
      <c s="34" t="s">
        <v>240</v>
      </c>
      <c s="34" t="s">
        <v>2342</v>
      </c>
      <c s="35" t="s">
        <v>5</v>
      </c>
      <c s="6" t="s">
        <v>2343</v>
      </c>
      <c s="36" t="s">
        <v>238</v>
      </c>
      <c s="37">
        <v>1060</v>
      </c>
      <c s="36">
        <v>1E-05</v>
      </c>
      <c s="36">
        <f>ROUND(G354*H354,6)</f>
      </c>
      <c r="L354" s="38">
        <v>0</v>
      </c>
      <c s="32">
        <f>ROUND(ROUND(L354,2)*ROUND(G354,3),2)</f>
      </c>
      <c s="36" t="s">
        <v>103</v>
      </c>
      <c>
        <f>(M354*21)/100</f>
      </c>
      <c t="s">
        <v>28</v>
      </c>
    </row>
    <row r="355" spans="1:5" ht="25.5">
      <c r="A355" s="35" t="s">
        <v>56</v>
      </c>
      <c r="E355" s="39" t="s">
        <v>2343</v>
      </c>
    </row>
    <row r="356" spans="1:5" ht="12.75">
      <c r="A356" s="35" t="s">
        <v>57</v>
      </c>
      <c r="E356" s="40" t="s">
        <v>5</v>
      </c>
    </row>
    <row r="357" spans="1:5" ht="102">
      <c r="A357" t="s">
        <v>58</v>
      </c>
      <c r="E357" s="39" t="s">
        <v>2344</v>
      </c>
    </row>
    <row r="358" spans="1:13" ht="12.75">
      <c r="A358" t="s">
        <v>47</v>
      </c>
      <c r="C358" s="31" t="s">
        <v>2345</v>
      </c>
      <c r="E358" s="33" t="s">
        <v>2346</v>
      </c>
      <c r="J358" s="32">
        <f>0</f>
      </c>
      <c s="32">
        <f>0</f>
      </c>
      <c s="32">
        <f>0+L359</f>
      </c>
      <c s="32">
        <f>0+M359</f>
      </c>
    </row>
    <row r="359" spans="1:16" ht="25.5">
      <c r="A359" t="s">
        <v>50</v>
      </c>
      <c s="34" t="s">
        <v>244</v>
      </c>
      <c s="34" t="s">
        <v>2347</v>
      </c>
      <c s="35" t="s">
        <v>5</v>
      </c>
      <c s="6" t="s">
        <v>2348</v>
      </c>
      <c s="36" t="s">
        <v>1328</v>
      </c>
      <c s="37">
        <v>14076.306</v>
      </c>
      <c s="36">
        <v>0</v>
      </c>
      <c s="36">
        <f>ROUND(G359*H359,6)</f>
      </c>
      <c r="L359" s="38">
        <v>0</v>
      </c>
      <c s="32">
        <f>ROUND(ROUND(L359,2)*ROUND(G359,3),2)</f>
      </c>
      <c s="36" t="s">
        <v>103</v>
      </c>
      <c>
        <f>(M359*21)/100</f>
      </c>
      <c t="s">
        <v>28</v>
      </c>
    </row>
    <row r="360" spans="1:5" ht="25.5">
      <c r="A360" s="35" t="s">
        <v>56</v>
      </c>
      <c r="E360" s="39" t="s">
        <v>2348</v>
      </c>
    </row>
    <row r="361" spans="1:5" ht="12.75">
      <c r="A361" s="35" t="s">
        <v>57</v>
      </c>
      <c r="E361" s="40" t="s">
        <v>5</v>
      </c>
    </row>
    <row r="362" spans="1:5" ht="114.75">
      <c r="A362" t="s">
        <v>58</v>
      </c>
      <c r="E362" s="39" t="s">
        <v>1469</v>
      </c>
    </row>
    <row r="363" spans="1:13" ht="12.75">
      <c r="A363" t="s">
        <v>47</v>
      </c>
      <c r="C363" s="31" t="s">
        <v>2349</v>
      </c>
      <c r="E363" s="33" t="s">
        <v>2214</v>
      </c>
      <c r="J363" s="32">
        <f>0</f>
      </c>
      <c s="32">
        <f>0</f>
      </c>
      <c s="32">
        <f>0+L364</f>
      </c>
      <c s="32">
        <f>0+M364</f>
      </c>
    </row>
    <row r="364" spans="1:16" ht="12.75">
      <c r="A364" t="s">
        <v>50</v>
      </c>
      <c s="34" t="s">
        <v>247</v>
      </c>
      <c s="34" t="s">
        <v>2350</v>
      </c>
      <c s="35" t="s">
        <v>5</v>
      </c>
      <c s="6" t="s">
        <v>2214</v>
      </c>
      <c s="36" t="s">
        <v>159</v>
      </c>
      <c s="37">
        <v>1</v>
      </c>
      <c s="36">
        <v>0</v>
      </c>
      <c s="36">
        <f>ROUND(G364*H364,6)</f>
      </c>
      <c r="L364" s="38">
        <v>0</v>
      </c>
      <c s="32">
        <f>ROUND(ROUND(L364,2)*ROUND(G364,3),2)</f>
      </c>
      <c s="36" t="s">
        <v>55</v>
      </c>
      <c>
        <f>(M364*21)/100</f>
      </c>
      <c t="s">
        <v>28</v>
      </c>
    </row>
    <row r="365" spans="1:5" ht="12.75">
      <c r="A365" s="35" t="s">
        <v>56</v>
      </c>
      <c r="E365" s="39" t="s">
        <v>2214</v>
      </c>
    </row>
    <row r="366" spans="1:5" ht="12.75">
      <c r="A366" s="35" t="s">
        <v>57</v>
      </c>
      <c r="E366" s="40" t="s">
        <v>5</v>
      </c>
    </row>
    <row r="367" spans="1:5" ht="38.25">
      <c r="A367" t="s">
        <v>58</v>
      </c>
      <c r="E367" s="39" t="s">
        <v>2216</v>
      </c>
    </row>
    <row r="368" spans="1:13" ht="12.75">
      <c r="A368" t="s">
        <v>47</v>
      </c>
      <c r="C368" s="31" t="s">
        <v>154</v>
      </c>
      <c r="E368" s="33" t="s">
        <v>2351</v>
      </c>
      <c r="J368" s="32">
        <f>0</f>
      </c>
      <c s="32">
        <f>0</f>
      </c>
      <c s="32">
        <f>0+L369+L373+L377+L381+L385+L389+L393+L397+L401+L405+L409</f>
      </c>
      <c s="32">
        <f>0+M369+M373+M377+M381+M385+M389+M393+M397+M401+M405+M409</f>
      </c>
    </row>
    <row r="369" spans="1:16" ht="12.75">
      <c r="A369" t="s">
        <v>50</v>
      </c>
      <c s="34" t="s">
        <v>252</v>
      </c>
      <c s="34" t="s">
        <v>2352</v>
      </c>
      <c s="35" t="s">
        <v>5</v>
      </c>
      <c s="6" t="s">
        <v>2353</v>
      </c>
      <c s="36" t="s">
        <v>232</v>
      </c>
      <c s="37">
        <v>13</v>
      </c>
      <c s="36">
        <v>0</v>
      </c>
      <c s="36">
        <f>ROUND(G369*H369,6)</f>
      </c>
      <c r="L369" s="38">
        <v>0</v>
      </c>
      <c s="32">
        <f>ROUND(ROUND(L369,2)*ROUND(G369,3),2)</f>
      </c>
      <c s="36" t="s">
        <v>55</v>
      </c>
      <c>
        <f>(M369*21)/100</f>
      </c>
      <c t="s">
        <v>28</v>
      </c>
    </row>
    <row r="370" spans="1:5" ht="12.75">
      <c r="A370" s="35" t="s">
        <v>56</v>
      </c>
      <c r="E370" s="39" t="s">
        <v>2353</v>
      </c>
    </row>
    <row r="371" spans="1:5" ht="12.75">
      <c r="A371" s="35" t="s">
        <v>57</v>
      </c>
      <c r="E371" s="40" t="s">
        <v>5</v>
      </c>
    </row>
    <row r="372" spans="1:5" ht="63.75">
      <c r="A372" t="s">
        <v>58</v>
      </c>
      <c r="E372" s="39" t="s">
        <v>2354</v>
      </c>
    </row>
    <row r="373" spans="1:16" ht="12.75">
      <c r="A373" t="s">
        <v>50</v>
      </c>
      <c s="34" t="s">
        <v>255</v>
      </c>
      <c s="34" t="s">
        <v>2355</v>
      </c>
      <c s="35" t="s">
        <v>5</v>
      </c>
      <c s="6" t="s">
        <v>2353</v>
      </c>
      <c s="36" t="s">
        <v>232</v>
      </c>
      <c s="37">
        <v>3</v>
      </c>
      <c s="36">
        <v>0</v>
      </c>
      <c s="36">
        <f>ROUND(G373*H373,6)</f>
      </c>
      <c r="L373" s="38">
        <v>0</v>
      </c>
      <c s="32">
        <f>ROUND(ROUND(L373,2)*ROUND(G373,3),2)</f>
      </c>
      <c s="36" t="s">
        <v>55</v>
      </c>
      <c>
        <f>(M373*21)/100</f>
      </c>
      <c t="s">
        <v>28</v>
      </c>
    </row>
    <row r="374" spans="1:5" ht="12.75">
      <c r="A374" s="35" t="s">
        <v>56</v>
      </c>
      <c r="E374" s="39" t="s">
        <v>2353</v>
      </c>
    </row>
    <row r="375" spans="1:5" ht="12.75">
      <c r="A375" s="35" t="s">
        <v>57</v>
      </c>
      <c r="E375" s="40" t="s">
        <v>5</v>
      </c>
    </row>
    <row r="376" spans="1:5" ht="76.5">
      <c r="A376" t="s">
        <v>58</v>
      </c>
      <c r="E376" s="39" t="s">
        <v>2356</v>
      </c>
    </row>
    <row r="377" spans="1:16" ht="12.75">
      <c r="A377" t="s">
        <v>50</v>
      </c>
      <c s="34" t="s">
        <v>259</v>
      </c>
      <c s="34" t="s">
        <v>2357</v>
      </c>
      <c s="35" t="s">
        <v>5</v>
      </c>
      <c s="6" t="s">
        <v>2358</v>
      </c>
      <c s="36" t="s">
        <v>232</v>
      </c>
      <c s="37">
        <v>6</v>
      </c>
      <c s="36">
        <v>0</v>
      </c>
      <c s="36">
        <f>ROUND(G377*H377,6)</f>
      </c>
      <c r="L377" s="38">
        <v>0</v>
      </c>
      <c s="32">
        <f>ROUND(ROUND(L377,2)*ROUND(G377,3),2)</f>
      </c>
      <c s="36" t="s">
        <v>55</v>
      </c>
      <c>
        <f>(M377*21)/100</f>
      </c>
      <c t="s">
        <v>28</v>
      </c>
    </row>
    <row r="378" spans="1:5" ht="12.75">
      <c r="A378" s="35" t="s">
        <v>56</v>
      </c>
      <c r="E378" s="39" t="s">
        <v>2358</v>
      </c>
    </row>
    <row r="379" spans="1:5" ht="12.75">
      <c r="A379" s="35" t="s">
        <v>57</v>
      </c>
      <c r="E379" s="40" t="s">
        <v>5</v>
      </c>
    </row>
    <row r="380" spans="1:5" ht="63.75">
      <c r="A380" t="s">
        <v>58</v>
      </c>
      <c r="E380" s="39" t="s">
        <v>2359</v>
      </c>
    </row>
    <row r="381" spans="1:16" ht="12.75">
      <c r="A381" t="s">
        <v>50</v>
      </c>
      <c s="34" t="s">
        <v>263</v>
      </c>
      <c s="34" t="s">
        <v>2360</v>
      </c>
      <c s="35" t="s">
        <v>5</v>
      </c>
      <c s="6" t="s">
        <v>2361</v>
      </c>
      <c s="36" t="s">
        <v>232</v>
      </c>
      <c s="37">
        <v>1</v>
      </c>
      <c s="36">
        <v>0</v>
      </c>
      <c s="36">
        <f>ROUND(G381*H381,6)</f>
      </c>
      <c r="L381" s="38">
        <v>0</v>
      </c>
      <c s="32">
        <f>ROUND(ROUND(L381,2)*ROUND(G381,3),2)</f>
      </c>
      <c s="36" t="s">
        <v>55</v>
      </c>
      <c>
        <f>(M381*21)/100</f>
      </c>
      <c t="s">
        <v>28</v>
      </c>
    </row>
    <row r="382" spans="1:5" ht="12.75">
      <c r="A382" s="35" t="s">
        <v>56</v>
      </c>
      <c r="E382" s="39" t="s">
        <v>2361</v>
      </c>
    </row>
    <row r="383" spans="1:5" ht="12.75">
      <c r="A383" s="35" t="s">
        <v>57</v>
      </c>
      <c r="E383" s="40" t="s">
        <v>5</v>
      </c>
    </row>
    <row r="384" spans="1:5" ht="51">
      <c r="A384" t="s">
        <v>58</v>
      </c>
      <c r="E384" s="39" t="s">
        <v>2362</v>
      </c>
    </row>
    <row r="385" spans="1:16" ht="12.75">
      <c r="A385" t="s">
        <v>50</v>
      </c>
      <c s="34" t="s">
        <v>267</v>
      </c>
      <c s="34" t="s">
        <v>2363</v>
      </c>
      <c s="35" t="s">
        <v>5</v>
      </c>
      <c s="6" t="s">
        <v>2364</v>
      </c>
      <c s="36" t="s">
        <v>232</v>
      </c>
      <c s="37">
        <v>1</v>
      </c>
      <c s="36">
        <v>0</v>
      </c>
      <c s="36">
        <f>ROUND(G385*H385,6)</f>
      </c>
      <c r="L385" s="38">
        <v>0</v>
      </c>
      <c s="32">
        <f>ROUND(ROUND(L385,2)*ROUND(G385,3),2)</f>
      </c>
      <c s="36" t="s">
        <v>55</v>
      </c>
      <c>
        <f>(M385*21)/100</f>
      </c>
      <c t="s">
        <v>28</v>
      </c>
    </row>
    <row r="386" spans="1:5" ht="12.75">
      <c r="A386" s="35" t="s">
        <v>56</v>
      </c>
      <c r="E386" s="39" t="s">
        <v>2364</v>
      </c>
    </row>
    <row r="387" spans="1:5" ht="12.75">
      <c r="A387" s="35" t="s">
        <v>57</v>
      </c>
      <c r="E387" s="40" t="s">
        <v>5</v>
      </c>
    </row>
    <row r="388" spans="1:5" ht="38.25">
      <c r="A388" t="s">
        <v>58</v>
      </c>
      <c r="E388" s="39" t="s">
        <v>2365</v>
      </c>
    </row>
    <row r="389" spans="1:16" ht="12.75">
      <c r="A389" t="s">
        <v>50</v>
      </c>
      <c s="34" t="s">
        <v>273</v>
      </c>
      <c s="34" t="s">
        <v>2366</v>
      </c>
      <c s="35" t="s">
        <v>5</v>
      </c>
      <c s="6" t="s">
        <v>2367</v>
      </c>
      <c s="36" t="s">
        <v>232</v>
      </c>
      <c s="37">
        <v>1</v>
      </c>
      <c s="36">
        <v>0</v>
      </c>
      <c s="36">
        <f>ROUND(G389*H389,6)</f>
      </c>
      <c r="L389" s="38">
        <v>0</v>
      </c>
      <c s="32">
        <f>ROUND(ROUND(L389,2)*ROUND(G389,3),2)</f>
      </c>
      <c s="36" t="s">
        <v>55</v>
      </c>
      <c>
        <f>(M389*21)/100</f>
      </c>
      <c t="s">
        <v>28</v>
      </c>
    </row>
    <row r="390" spans="1:5" ht="12.75">
      <c r="A390" s="35" t="s">
        <v>56</v>
      </c>
      <c r="E390" s="39" t="s">
        <v>2367</v>
      </c>
    </row>
    <row r="391" spans="1:5" ht="12.75">
      <c r="A391" s="35" t="s">
        <v>57</v>
      </c>
      <c r="E391" s="40" t="s">
        <v>5</v>
      </c>
    </row>
    <row r="392" spans="1:5" ht="38.25">
      <c r="A392" t="s">
        <v>58</v>
      </c>
      <c r="E392" s="39" t="s">
        <v>2368</v>
      </c>
    </row>
    <row r="393" spans="1:16" ht="12.75">
      <c r="A393" t="s">
        <v>50</v>
      </c>
      <c s="34" t="s">
        <v>278</v>
      </c>
      <c s="34" t="s">
        <v>2369</v>
      </c>
      <c s="35" t="s">
        <v>5</v>
      </c>
      <c s="6" t="s">
        <v>2370</v>
      </c>
      <c s="36" t="s">
        <v>232</v>
      </c>
      <c s="37">
        <v>2</v>
      </c>
      <c s="36">
        <v>0</v>
      </c>
      <c s="36">
        <f>ROUND(G393*H393,6)</f>
      </c>
      <c r="L393" s="38">
        <v>0</v>
      </c>
      <c s="32">
        <f>ROUND(ROUND(L393,2)*ROUND(G393,3),2)</f>
      </c>
      <c s="36" t="s">
        <v>55</v>
      </c>
      <c>
        <f>(M393*21)/100</f>
      </c>
      <c t="s">
        <v>28</v>
      </c>
    </row>
    <row r="394" spans="1:5" ht="12.75">
      <c r="A394" s="35" t="s">
        <v>56</v>
      </c>
      <c r="E394" s="39" t="s">
        <v>2370</v>
      </c>
    </row>
    <row r="395" spans="1:5" ht="12.75">
      <c r="A395" s="35" t="s">
        <v>57</v>
      </c>
      <c r="E395" s="40" t="s">
        <v>5</v>
      </c>
    </row>
    <row r="396" spans="1:5" ht="38.25">
      <c r="A396" t="s">
        <v>58</v>
      </c>
      <c r="E396" s="39" t="s">
        <v>2371</v>
      </c>
    </row>
    <row r="397" spans="1:16" ht="12.75">
      <c r="A397" t="s">
        <v>50</v>
      </c>
      <c s="34" t="s">
        <v>284</v>
      </c>
      <c s="34" t="s">
        <v>2372</v>
      </c>
      <c s="35" t="s">
        <v>5</v>
      </c>
      <c s="6" t="s">
        <v>2373</v>
      </c>
      <c s="36" t="s">
        <v>232</v>
      </c>
      <c s="37">
        <v>2</v>
      </c>
      <c s="36">
        <v>0</v>
      </c>
      <c s="36">
        <f>ROUND(G397*H397,6)</f>
      </c>
      <c r="L397" s="38">
        <v>0</v>
      </c>
      <c s="32">
        <f>ROUND(ROUND(L397,2)*ROUND(G397,3),2)</f>
      </c>
      <c s="36" t="s">
        <v>55</v>
      </c>
      <c>
        <f>(M397*21)/100</f>
      </c>
      <c t="s">
        <v>28</v>
      </c>
    </row>
    <row r="398" spans="1:5" ht="12.75">
      <c r="A398" s="35" t="s">
        <v>56</v>
      </c>
      <c r="E398" s="39" t="s">
        <v>2373</v>
      </c>
    </row>
    <row r="399" spans="1:5" ht="12.75">
      <c r="A399" s="35" t="s">
        <v>57</v>
      </c>
      <c r="E399" s="40" t="s">
        <v>5</v>
      </c>
    </row>
    <row r="400" spans="1:5" ht="38.25">
      <c r="A400" t="s">
        <v>58</v>
      </c>
      <c r="E400" s="39" t="s">
        <v>2371</v>
      </c>
    </row>
    <row r="401" spans="1:16" ht="12.75">
      <c r="A401" t="s">
        <v>50</v>
      </c>
      <c s="34" t="s">
        <v>290</v>
      </c>
      <c s="34" t="s">
        <v>2374</v>
      </c>
      <c s="35" t="s">
        <v>5</v>
      </c>
      <c s="6" t="s">
        <v>2375</v>
      </c>
      <c s="36" t="s">
        <v>232</v>
      </c>
      <c s="37">
        <v>3</v>
      </c>
      <c s="36">
        <v>0</v>
      </c>
      <c s="36">
        <f>ROUND(G401*H401,6)</f>
      </c>
      <c r="L401" s="38">
        <v>0</v>
      </c>
      <c s="32">
        <f>ROUND(ROUND(L401,2)*ROUND(G401,3),2)</f>
      </c>
      <c s="36" t="s">
        <v>55</v>
      </c>
      <c>
        <f>(M401*21)/100</f>
      </c>
      <c t="s">
        <v>28</v>
      </c>
    </row>
    <row r="402" spans="1:5" ht="12.75">
      <c r="A402" s="35" t="s">
        <v>56</v>
      </c>
      <c r="E402" s="39" t="s">
        <v>2375</v>
      </c>
    </row>
    <row r="403" spans="1:5" ht="12.75">
      <c r="A403" s="35" t="s">
        <v>57</v>
      </c>
      <c r="E403" s="40" t="s">
        <v>5</v>
      </c>
    </row>
    <row r="404" spans="1:5" ht="63.75">
      <c r="A404" t="s">
        <v>58</v>
      </c>
      <c r="E404" s="39" t="s">
        <v>2376</v>
      </c>
    </row>
    <row r="405" spans="1:16" ht="12.75">
      <c r="A405" t="s">
        <v>50</v>
      </c>
      <c s="34" t="s">
        <v>296</v>
      </c>
      <c s="34" t="s">
        <v>2377</v>
      </c>
      <c s="35" t="s">
        <v>5</v>
      </c>
      <c s="6" t="s">
        <v>2378</v>
      </c>
      <c s="36" t="s">
        <v>232</v>
      </c>
      <c s="37">
        <v>1</v>
      </c>
      <c s="36">
        <v>0</v>
      </c>
      <c s="36">
        <f>ROUND(G405*H405,6)</f>
      </c>
      <c r="L405" s="38">
        <v>0</v>
      </c>
      <c s="32">
        <f>ROUND(ROUND(L405,2)*ROUND(G405,3),2)</f>
      </c>
      <c s="36" t="s">
        <v>55</v>
      </c>
      <c>
        <f>(M405*21)/100</f>
      </c>
      <c t="s">
        <v>28</v>
      </c>
    </row>
    <row r="406" spans="1:5" ht="12.75">
      <c r="A406" s="35" t="s">
        <v>56</v>
      </c>
      <c r="E406" s="39" t="s">
        <v>2378</v>
      </c>
    </row>
    <row r="407" spans="1:5" ht="12.75">
      <c r="A407" s="35" t="s">
        <v>57</v>
      </c>
      <c r="E407" s="40" t="s">
        <v>5</v>
      </c>
    </row>
    <row r="408" spans="1:5" ht="51">
      <c r="A408" t="s">
        <v>58</v>
      </c>
      <c r="E408" s="39" t="s">
        <v>2379</v>
      </c>
    </row>
    <row r="409" spans="1:16" ht="12.75">
      <c r="A409" t="s">
        <v>50</v>
      </c>
      <c s="34" t="s">
        <v>302</v>
      </c>
      <c s="34" t="s">
        <v>2380</v>
      </c>
      <c s="35" t="s">
        <v>5</v>
      </c>
      <c s="6" t="s">
        <v>2381</v>
      </c>
      <c s="36" t="s">
        <v>232</v>
      </c>
      <c s="37">
        <v>1</v>
      </c>
      <c s="36">
        <v>0</v>
      </c>
      <c s="36">
        <f>ROUND(G409*H409,6)</f>
      </c>
      <c r="L409" s="38">
        <v>0</v>
      </c>
      <c s="32">
        <f>ROUND(ROUND(L409,2)*ROUND(G409,3),2)</f>
      </c>
      <c s="36" t="s">
        <v>55</v>
      </c>
      <c>
        <f>(M409*21)/100</f>
      </c>
      <c t="s">
        <v>28</v>
      </c>
    </row>
    <row r="410" spans="1:5" ht="12.75">
      <c r="A410" s="35" t="s">
        <v>56</v>
      </c>
      <c r="E410" s="39" t="s">
        <v>2381</v>
      </c>
    </row>
    <row r="411" spans="1:5" ht="12.75">
      <c r="A411" s="35" t="s">
        <v>57</v>
      </c>
      <c r="E411" s="40" t="s">
        <v>5</v>
      </c>
    </row>
    <row r="412" spans="1:5" ht="25.5">
      <c r="A412" t="s">
        <v>58</v>
      </c>
      <c r="E412" s="39" t="s">
        <v>2382</v>
      </c>
    </row>
    <row r="413" spans="1:13" ht="12.75">
      <c r="A413" t="s">
        <v>47</v>
      </c>
      <c r="C413" s="31" t="s">
        <v>2383</v>
      </c>
      <c r="E413" s="33" t="s">
        <v>2384</v>
      </c>
      <c r="J413" s="32">
        <f>0</f>
      </c>
      <c s="32">
        <f>0</f>
      </c>
      <c s="32">
        <f>0+L414</f>
      </c>
      <c s="32">
        <f>0+M414</f>
      </c>
    </row>
    <row r="414" spans="1:16" ht="12.75">
      <c r="A414" t="s">
        <v>50</v>
      </c>
      <c s="34" t="s">
        <v>308</v>
      </c>
      <c s="34" t="s">
        <v>2385</v>
      </c>
      <c s="35" t="s">
        <v>5</v>
      </c>
      <c s="6" t="s">
        <v>2386</v>
      </c>
      <c s="36" t="s">
        <v>232</v>
      </c>
      <c s="37">
        <v>16</v>
      </c>
      <c s="36">
        <v>0</v>
      </c>
      <c s="36">
        <f>ROUND(G414*H414,6)</f>
      </c>
      <c r="L414" s="38">
        <v>0</v>
      </c>
      <c s="32">
        <f>ROUND(ROUND(L414,2)*ROUND(G414,3),2)</f>
      </c>
      <c s="36" t="s">
        <v>55</v>
      </c>
      <c>
        <f>(M414*21)/100</f>
      </c>
      <c t="s">
        <v>28</v>
      </c>
    </row>
    <row r="415" spans="1:5" ht="12.75">
      <c r="A415" s="35" t="s">
        <v>56</v>
      </c>
      <c r="E415" s="39" t="s">
        <v>2386</v>
      </c>
    </row>
    <row r="416" spans="1:5" ht="12.75">
      <c r="A416" s="35" t="s">
        <v>57</v>
      </c>
      <c r="E416" s="40" t="s">
        <v>5</v>
      </c>
    </row>
    <row r="417" spans="1:5" ht="25.5">
      <c r="A417" t="s">
        <v>58</v>
      </c>
      <c r="E417" s="39" t="s">
        <v>2387</v>
      </c>
    </row>
    <row r="418" spans="1:13" ht="12.75">
      <c r="A418" t="s">
        <v>47</v>
      </c>
      <c r="C418" s="31" t="s">
        <v>2388</v>
      </c>
      <c r="E418" s="33" t="s">
        <v>2389</v>
      </c>
      <c r="J418" s="32">
        <f>0</f>
      </c>
      <c s="32">
        <f>0</f>
      </c>
      <c s="32">
        <f>0+L419+L423+L427+L431</f>
      </c>
      <c s="32">
        <f>0+M419+M423+M427+M431</f>
      </c>
    </row>
    <row r="419" spans="1:16" ht="12.75">
      <c r="A419" t="s">
        <v>50</v>
      </c>
      <c s="34" t="s">
        <v>811</v>
      </c>
      <c s="34" t="s">
        <v>2390</v>
      </c>
      <c s="35" t="s">
        <v>5</v>
      </c>
      <c s="6" t="s">
        <v>2391</v>
      </c>
      <c s="36" t="s">
        <v>232</v>
      </c>
      <c s="37">
        <v>16</v>
      </c>
      <c s="36">
        <v>0</v>
      </c>
      <c s="36">
        <f>ROUND(G419*H419,6)</f>
      </c>
      <c r="L419" s="38">
        <v>0</v>
      </c>
      <c s="32">
        <f>ROUND(ROUND(L419,2)*ROUND(G419,3),2)</f>
      </c>
      <c s="36" t="s">
        <v>55</v>
      </c>
      <c>
        <f>(M419*21)/100</f>
      </c>
      <c t="s">
        <v>28</v>
      </c>
    </row>
    <row r="420" spans="1:5" ht="12.75">
      <c r="A420" s="35" t="s">
        <v>56</v>
      </c>
      <c r="E420" s="39" t="s">
        <v>2391</v>
      </c>
    </row>
    <row r="421" spans="1:5" ht="12.75">
      <c r="A421" s="35" t="s">
        <v>57</v>
      </c>
      <c r="E421" s="40" t="s">
        <v>5</v>
      </c>
    </row>
    <row r="422" spans="1:5" ht="25.5">
      <c r="A422" t="s">
        <v>58</v>
      </c>
      <c r="E422" s="39" t="s">
        <v>2392</v>
      </c>
    </row>
    <row r="423" spans="1:16" ht="12.75">
      <c r="A423" t="s">
        <v>50</v>
      </c>
      <c s="34" t="s">
        <v>817</v>
      </c>
      <c s="34" t="s">
        <v>2393</v>
      </c>
      <c s="35" t="s">
        <v>5</v>
      </c>
      <c s="6" t="s">
        <v>2394</v>
      </c>
      <c s="36" t="s">
        <v>232</v>
      </c>
      <c s="37">
        <v>6</v>
      </c>
      <c s="36">
        <v>0</v>
      </c>
      <c s="36">
        <f>ROUND(G423*H423,6)</f>
      </c>
      <c r="L423" s="38">
        <v>0</v>
      </c>
      <c s="32">
        <f>ROUND(ROUND(L423,2)*ROUND(G423,3),2)</f>
      </c>
      <c s="36" t="s">
        <v>55</v>
      </c>
      <c>
        <f>(M423*21)/100</f>
      </c>
      <c t="s">
        <v>28</v>
      </c>
    </row>
    <row r="424" spans="1:5" ht="12.75">
      <c r="A424" s="35" t="s">
        <v>56</v>
      </c>
      <c r="E424" s="39" t="s">
        <v>2394</v>
      </c>
    </row>
    <row r="425" spans="1:5" ht="12.75">
      <c r="A425" s="35" t="s">
        <v>57</v>
      </c>
      <c r="E425" s="40" t="s">
        <v>5</v>
      </c>
    </row>
    <row r="426" spans="1:5" ht="25.5">
      <c r="A426" t="s">
        <v>58</v>
      </c>
      <c r="E426" s="39" t="s">
        <v>2392</v>
      </c>
    </row>
    <row r="427" spans="1:16" ht="12.75">
      <c r="A427" t="s">
        <v>50</v>
      </c>
      <c s="34" t="s">
        <v>821</v>
      </c>
      <c s="34" t="s">
        <v>2395</v>
      </c>
      <c s="35" t="s">
        <v>5</v>
      </c>
      <c s="6" t="s">
        <v>2396</v>
      </c>
      <c s="36" t="s">
        <v>232</v>
      </c>
      <c s="37">
        <v>19</v>
      </c>
      <c s="36">
        <v>0</v>
      </c>
      <c s="36">
        <f>ROUND(G427*H427,6)</f>
      </c>
      <c r="L427" s="38">
        <v>0</v>
      </c>
      <c s="32">
        <f>ROUND(ROUND(L427,2)*ROUND(G427,3),2)</f>
      </c>
      <c s="36" t="s">
        <v>55</v>
      </c>
      <c>
        <f>(M427*21)/100</f>
      </c>
      <c t="s">
        <v>28</v>
      </c>
    </row>
    <row r="428" spans="1:5" ht="12.75">
      <c r="A428" s="35" t="s">
        <v>56</v>
      </c>
      <c r="E428" s="39" t="s">
        <v>2396</v>
      </c>
    </row>
    <row r="429" spans="1:5" ht="12.75">
      <c r="A429" s="35" t="s">
        <v>57</v>
      </c>
      <c r="E429" s="40" t="s">
        <v>5</v>
      </c>
    </row>
    <row r="430" spans="1:5" ht="25.5">
      <c r="A430" t="s">
        <v>58</v>
      </c>
      <c r="E430" s="39" t="s">
        <v>2397</v>
      </c>
    </row>
    <row r="431" spans="1:16" ht="12.75">
      <c r="A431" t="s">
        <v>50</v>
      </c>
      <c s="34" t="s">
        <v>827</v>
      </c>
      <c s="34" t="s">
        <v>2398</v>
      </c>
      <c s="35" t="s">
        <v>5</v>
      </c>
      <c s="6" t="s">
        <v>2399</v>
      </c>
      <c s="36" t="s">
        <v>232</v>
      </c>
      <c s="37">
        <v>3</v>
      </c>
      <c s="36">
        <v>0</v>
      </c>
      <c s="36">
        <f>ROUND(G431*H431,6)</f>
      </c>
      <c r="L431" s="38">
        <v>0</v>
      </c>
      <c s="32">
        <f>ROUND(ROUND(L431,2)*ROUND(G431,3),2)</f>
      </c>
      <c s="36" t="s">
        <v>55</v>
      </c>
      <c>
        <f>(M431*21)/100</f>
      </c>
      <c t="s">
        <v>28</v>
      </c>
    </row>
    <row r="432" spans="1:5" ht="12.75">
      <c r="A432" s="35" t="s">
        <v>56</v>
      </c>
      <c r="E432" s="39" t="s">
        <v>2399</v>
      </c>
    </row>
    <row r="433" spans="1:5" ht="12.75">
      <c r="A433" s="35" t="s">
        <v>57</v>
      </c>
      <c r="E433" s="40" t="s">
        <v>5</v>
      </c>
    </row>
    <row r="434" spans="1:5" ht="25.5">
      <c r="A434" t="s">
        <v>58</v>
      </c>
      <c r="E434" s="39" t="s">
        <v>2397</v>
      </c>
    </row>
    <row r="435" spans="1:13" ht="12.75">
      <c r="A435" t="s">
        <v>47</v>
      </c>
      <c r="C435" s="31" t="s">
        <v>2400</v>
      </c>
      <c r="E435" s="33" t="s">
        <v>67</v>
      </c>
      <c r="J435" s="32">
        <f>0</f>
      </c>
      <c s="32">
        <f>0</f>
      </c>
      <c s="32">
        <f>0+L436+L440+L444</f>
      </c>
      <c s="32">
        <f>0+M436+M440+M444</f>
      </c>
    </row>
    <row r="436" spans="1:16" ht="12.75">
      <c r="A436" t="s">
        <v>50</v>
      </c>
      <c s="34" t="s">
        <v>831</v>
      </c>
      <c s="34" t="s">
        <v>2401</v>
      </c>
      <c s="35" t="s">
        <v>5</v>
      </c>
      <c s="6" t="s">
        <v>2402</v>
      </c>
      <c s="36" t="s">
        <v>159</v>
      </c>
      <c s="37">
        <v>1</v>
      </c>
      <c s="36">
        <v>0</v>
      </c>
      <c s="36">
        <f>ROUND(G436*H436,6)</f>
      </c>
      <c r="L436" s="38">
        <v>0</v>
      </c>
      <c s="32">
        <f>ROUND(ROUND(L436,2)*ROUND(G436,3),2)</f>
      </c>
      <c s="36" t="s">
        <v>55</v>
      </c>
      <c>
        <f>(M436*21)/100</f>
      </c>
      <c t="s">
        <v>28</v>
      </c>
    </row>
    <row r="437" spans="1:5" ht="12.75">
      <c r="A437" s="35" t="s">
        <v>56</v>
      </c>
      <c r="E437" s="39" t="s">
        <v>2402</v>
      </c>
    </row>
    <row r="438" spans="1:5" ht="12.75">
      <c r="A438" s="35" t="s">
        <v>57</v>
      </c>
      <c r="E438" s="40" t="s">
        <v>5</v>
      </c>
    </row>
    <row r="439" spans="1:5" ht="12.75">
      <c r="A439" t="s">
        <v>58</v>
      </c>
      <c r="E439" s="39" t="s">
        <v>5</v>
      </c>
    </row>
    <row r="440" spans="1:16" ht="12.75">
      <c r="A440" t="s">
        <v>50</v>
      </c>
      <c s="34" t="s">
        <v>836</v>
      </c>
      <c s="34" t="s">
        <v>2403</v>
      </c>
      <c s="35" t="s">
        <v>5</v>
      </c>
      <c s="6" t="s">
        <v>2404</v>
      </c>
      <c s="36" t="s">
        <v>159</v>
      </c>
      <c s="37">
        <v>1</v>
      </c>
      <c s="36">
        <v>0</v>
      </c>
      <c s="36">
        <f>ROUND(G440*H440,6)</f>
      </c>
      <c r="L440" s="38">
        <v>0</v>
      </c>
      <c s="32">
        <f>ROUND(ROUND(L440,2)*ROUND(G440,3),2)</f>
      </c>
      <c s="36" t="s">
        <v>55</v>
      </c>
      <c>
        <f>(M440*21)/100</f>
      </c>
      <c t="s">
        <v>28</v>
      </c>
    </row>
    <row r="441" spans="1:5" ht="12.75">
      <c r="A441" s="35" t="s">
        <v>56</v>
      </c>
      <c r="E441" s="39" t="s">
        <v>2404</v>
      </c>
    </row>
    <row r="442" spans="1:5" ht="12.75">
      <c r="A442" s="35" t="s">
        <v>57</v>
      </c>
      <c r="E442" s="40" t="s">
        <v>5</v>
      </c>
    </row>
    <row r="443" spans="1:5" ht="12.75">
      <c r="A443" t="s">
        <v>58</v>
      </c>
      <c r="E443" s="39" t="s">
        <v>5</v>
      </c>
    </row>
    <row r="444" spans="1:16" ht="12.75">
      <c r="A444" t="s">
        <v>50</v>
      </c>
      <c s="34" t="s">
        <v>840</v>
      </c>
      <c s="34" t="s">
        <v>2405</v>
      </c>
      <c s="35" t="s">
        <v>5</v>
      </c>
      <c s="6" t="s">
        <v>2406</v>
      </c>
      <c s="36" t="s">
        <v>159</v>
      </c>
      <c s="37">
        <v>1</v>
      </c>
      <c s="36">
        <v>0</v>
      </c>
      <c s="36">
        <f>ROUND(G444*H444,6)</f>
      </c>
      <c r="L444" s="38">
        <v>0</v>
      </c>
      <c s="32">
        <f>ROUND(ROUND(L444,2)*ROUND(G444,3),2)</f>
      </c>
      <c s="36" t="s">
        <v>55</v>
      </c>
      <c>
        <f>(M444*21)/100</f>
      </c>
      <c t="s">
        <v>28</v>
      </c>
    </row>
    <row r="445" spans="1:5" ht="12.75">
      <c r="A445" s="35" t="s">
        <v>56</v>
      </c>
      <c r="E445" s="39" t="s">
        <v>2406</v>
      </c>
    </row>
    <row r="446" spans="1:5" ht="12.75">
      <c r="A446" s="35" t="s">
        <v>57</v>
      </c>
      <c r="E446" s="40" t="s">
        <v>5</v>
      </c>
    </row>
    <row r="447" spans="1:5" ht="12.75">
      <c r="A447" t="s">
        <v>58</v>
      </c>
      <c r="E4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COUNTIFS(L8:L24,"=0",A8:A24,"P")+COUNTIFS(L8:L24,"",A8:A24,"P")+SUM(Q8:Q24)</f>
      </c>
    </row>
    <row r="8" spans="1:13" ht="12.75">
      <c r="A8" t="s">
        <v>45</v>
      </c>
      <c r="C8" s="28" t="s">
        <v>2409</v>
      </c>
      <c r="E8" s="30" t="s">
        <v>2408</v>
      </c>
      <c r="J8" s="29">
        <f>0+J9+J18+J23</f>
      </c>
      <c s="29">
        <f>0+K9+K18+K23</f>
      </c>
      <c s="29">
        <f>0+L9+L18+L23</f>
      </c>
      <c s="29">
        <f>0+M9+M18+M23</f>
      </c>
    </row>
    <row r="9" spans="1:13" ht="12.75">
      <c r="A9" t="s">
        <v>47</v>
      </c>
      <c r="C9" s="31" t="s">
        <v>2093</v>
      </c>
      <c r="E9" s="33" t="s">
        <v>2181</v>
      </c>
      <c r="J9" s="32">
        <f>0</f>
      </c>
      <c s="32">
        <f>0</f>
      </c>
      <c s="32">
        <f>0+L10+L14</f>
      </c>
      <c s="32">
        <f>0+M10+M14</f>
      </c>
    </row>
    <row r="10" spans="1:16" ht="12.75">
      <c r="A10" t="s">
        <v>50</v>
      </c>
      <c s="34" t="s">
        <v>51</v>
      </c>
      <c s="34" t="s">
        <v>2410</v>
      </c>
      <c s="35" t="s">
        <v>5</v>
      </c>
      <c s="6" t="s">
        <v>2411</v>
      </c>
      <c s="36" t="s">
        <v>232</v>
      </c>
      <c s="37">
        <v>1</v>
      </c>
      <c s="36">
        <v>0</v>
      </c>
      <c s="36">
        <f>ROUND(G10*H10,6)</f>
      </c>
      <c r="L10" s="38">
        <v>0</v>
      </c>
      <c s="32">
        <f>ROUND(ROUND(L10,2)*ROUND(G10,3),2)</f>
      </c>
      <c s="36" t="s">
        <v>55</v>
      </c>
      <c>
        <f>(M10*21)/100</f>
      </c>
      <c t="s">
        <v>28</v>
      </c>
    </row>
    <row r="11" spans="1:5" ht="12.75">
      <c r="A11" s="35" t="s">
        <v>56</v>
      </c>
      <c r="E11" s="39" t="s">
        <v>2411</v>
      </c>
    </row>
    <row r="12" spans="1:5" ht="12.75">
      <c r="A12" s="35" t="s">
        <v>57</v>
      </c>
      <c r="E12" s="40" t="s">
        <v>5</v>
      </c>
    </row>
    <row r="13" spans="1:5" ht="63.75">
      <c r="A13" t="s">
        <v>58</v>
      </c>
      <c r="E13" s="39" t="s">
        <v>2412</v>
      </c>
    </row>
    <row r="14" spans="1:16" ht="12.75">
      <c r="A14" t="s">
        <v>50</v>
      </c>
      <c s="34" t="s">
        <v>28</v>
      </c>
      <c s="34" t="s">
        <v>2413</v>
      </c>
      <c s="35" t="s">
        <v>5</v>
      </c>
      <c s="6" t="s">
        <v>2414</v>
      </c>
      <c s="36" t="s">
        <v>238</v>
      </c>
      <c s="37">
        <v>11</v>
      </c>
      <c s="36">
        <v>0</v>
      </c>
      <c s="36">
        <f>ROUND(G14*H14,6)</f>
      </c>
      <c r="L14" s="38">
        <v>0</v>
      </c>
      <c s="32">
        <f>ROUND(ROUND(L14,2)*ROUND(G14,3),2)</f>
      </c>
      <c s="36" t="s">
        <v>55</v>
      </c>
      <c>
        <f>(M14*21)/100</f>
      </c>
      <c t="s">
        <v>28</v>
      </c>
    </row>
    <row r="15" spans="1:5" ht="12.75">
      <c r="A15" s="35" t="s">
        <v>56</v>
      </c>
      <c r="E15" s="39" t="s">
        <v>2414</v>
      </c>
    </row>
    <row r="16" spans="1:5" ht="12.75">
      <c r="A16" s="35" t="s">
        <v>57</v>
      </c>
      <c r="E16" s="40" t="s">
        <v>5</v>
      </c>
    </row>
    <row r="17" spans="1:5" ht="38.25">
      <c r="A17" t="s">
        <v>58</v>
      </c>
      <c r="E17" s="39" t="s">
        <v>2415</v>
      </c>
    </row>
    <row r="18" spans="1:13" ht="12.75">
      <c r="A18" t="s">
        <v>47</v>
      </c>
      <c r="C18" s="31" t="s">
        <v>2102</v>
      </c>
      <c r="E18" s="33" t="s">
        <v>2199</v>
      </c>
      <c r="J18" s="32">
        <f>0</f>
      </c>
      <c s="32">
        <f>0</f>
      </c>
      <c s="32">
        <f>0+L19</f>
      </c>
      <c s="32">
        <f>0+M19</f>
      </c>
    </row>
    <row r="19" spans="1:16" ht="12.75">
      <c r="A19" t="s">
        <v>50</v>
      </c>
      <c s="34" t="s">
        <v>26</v>
      </c>
      <c s="34" t="s">
        <v>2416</v>
      </c>
      <c s="35" t="s">
        <v>5</v>
      </c>
      <c s="6" t="s">
        <v>2417</v>
      </c>
      <c s="36" t="s">
        <v>238</v>
      </c>
      <c s="37">
        <v>11</v>
      </c>
      <c s="36">
        <v>0</v>
      </c>
      <c s="36">
        <f>ROUND(G19*H19,6)</f>
      </c>
      <c r="L19" s="38">
        <v>0</v>
      </c>
      <c s="32">
        <f>ROUND(ROUND(L19,2)*ROUND(G19,3),2)</f>
      </c>
      <c s="36" t="s">
        <v>55</v>
      </c>
      <c>
        <f>(M19*21)/100</f>
      </c>
      <c t="s">
        <v>28</v>
      </c>
    </row>
    <row r="20" spans="1:5" ht="12.75">
      <c r="A20" s="35" t="s">
        <v>56</v>
      </c>
      <c r="E20" s="39" t="s">
        <v>2417</v>
      </c>
    </row>
    <row r="21" spans="1:5" ht="12.75">
      <c r="A21" s="35" t="s">
        <v>57</v>
      </c>
      <c r="E21" s="40" t="s">
        <v>5</v>
      </c>
    </row>
    <row r="22" spans="1:5" ht="12.75">
      <c r="A22" t="s">
        <v>58</v>
      </c>
      <c r="E22" s="39" t="s">
        <v>2202</v>
      </c>
    </row>
    <row r="23" spans="1:13" ht="12.75">
      <c r="A23" t="s">
        <v>47</v>
      </c>
      <c r="C23" s="31" t="s">
        <v>2107</v>
      </c>
      <c r="E23" s="33" t="s">
        <v>2210</v>
      </c>
      <c r="J23" s="32">
        <f>0</f>
      </c>
      <c s="32">
        <f>0</f>
      </c>
      <c s="32">
        <f>0+L24</f>
      </c>
      <c s="32">
        <f>0+M24</f>
      </c>
    </row>
    <row r="24" spans="1:16" ht="12.75">
      <c r="A24" t="s">
        <v>50</v>
      </c>
      <c s="34" t="s">
        <v>63</v>
      </c>
      <c s="34" t="s">
        <v>2418</v>
      </c>
      <c s="35" t="s">
        <v>5</v>
      </c>
      <c s="6" t="s">
        <v>1752</v>
      </c>
      <c s="36" t="s">
        <v>159</v>
      </c>
      <c s="37">
        <v>1</v>
      </c>
      <c s="36">
        <v>0</v>
      </c>
      <c s="36">
        <f>ROUND(G24*H24,6)</f>
      </c>
      <c r="L24" s="38">
        <v>0</v>
      </c>
      <c s="32">
        <f>ROUND(ROUND(L24,2)*ROUND(G24,3),2)</f>
      </c>
      <c s="36" t="s">
        <v>55</v>
      </c>
      <c>
        <f>(M24*21)/100</f>
      </c>
      <c t="s">
        <v>28</v>
      </c>
    </row>
    <row r="25" spans="1:5" ht="12.75">
      <c r="A25" s="35" t="s">
        <v>56</v>
      </c>
      <c r="E25" s="39" t="s">
        <v>1752</v>
      </c>
    </row>
    <row r="26" spans="1:5" ht="12.75">
      <c r="A26" s="35" t="s">
        <v>57</v>
      </c>
      <c r="E26" s="40" t="s">
        <v>5</v>
      </c>
    </row>
    <row r="27" spans="1:5" ht="12.75">
      <c r="A27" t="s">
        <v>58</v>
      </c>
      <c r="E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COUNTIFS(L8:L765,"=0",A8:A765,"P")+COUNTIFS(L8:L765,"",A8:A765,"P")+SUM(Q8:Q765)</f>
      </c>
    </row>
    <row r="8" spans="1:13" ht="12.75">
      <c r="A8" t="s">
        <v>45</v>
      </c>
      <c r="C8" s="28" t="s">
        <v>2421</v>
      </c>
      <c r="E8" s="30" t="s">
        <v>2420</v>
      </c>
      <c r="J8" s="29">
        <f>0+J9+J42+J55+J64+J113+J162+J211+J260+J289+J314+J335+J352+J365+J370+J395+J408+J421+J426+J447+J468+J497+J518+J551+J564+J577+J582+J631+J668+J721+J738+J751+J760</f>
      </c>
      <c s="29">
        <f>0+K9+K42+K55+K64+K113+K162+K211+K260+K289+K314+K335+K352+K365+K370+K395+K408+K421+K426+K447+K468+K497+K518+K551+K564+K577+K582+K631+K668+K721+K738+K751+K760</f>
      </c>
      <c s="29">
        <f>0+L9+L42+L55+L64+L113+L162+L211+L260+L289+L314+L335+L352+L365+L370+L395+L408+L421+L426+L447+L468+L497+L518+L551+L564+L577+L582+L631+L668+L721+L738+L751+L760</f>
      </c>
      <c s="29">
        <f>0+M9+M42+M55+M64+M113+M162+M211+M260+M289+M314+M335+M352+M365+M370+M395+M408+M421+M426+M447+M468+M497+M518+M551+M564+M577+M582+M631+M668+M721+M738+M751+M760</f>
      </c>
    </row>
    <row r="9" spans="1:13" ht="12.75">
      <c r="A9" t="s">
        <v>47</v>
      </c>
      <c r="C9" s="31" t="s">
        <v>2422</v>
      </c>
      <c r="E9" s="33" t="s">
        <v>67</v>
      </c>
      <c r="J9" s="32">
        <f>0</f>
      </c>
      <c s="32">
        <f>0</f>
      </c>
      <c s="32">
        <f>0+L10+L14+L18+L22+L26+L30+L34+L38</f>
      </c>
      <c s="32">
        <f>0+M10+M14+M18+M22+M26+M30+M34+M38</f>
      </c>
    </row>
    <row r="10" spans="1:16" ht="12.75">
      <c r="A10" t="s">
        <v>50</v>
      </c>
      <c s="34" t="s">
        <v>1100</v>
      </c>
      <c s="34" t="s">
        <v>2423</v>
      </c>
      <c s="35" t="s">
        <v>5</v>
      </c>
      <c s="6" t="s">
        <v>2424</v>
      </c>
      <c s="36" t="s">
        <v>159</v>
      </c>
      <c s="37">
        <v>1</v>
      </c>
      <c s="36">
        <v>0</v>
      </c>
      <c s="36">
        <f>ROUND(G10*H10,6)</f>
      </c>
      <c r="L10" s="38">
        <v>0</v>
      </c>
      <c s="32">
        <f>ROUND(ROUND(L10,2)*ROUND(G10,3),2)</f>
      </c>
      <c s="36" t="s">
        <v>55</v>
      </c>
      <c>
        <f>(M10*21)/100</f>
      </c>
      <c t="s">
        <v>28</v>
      </c>
    </row>
    <row r="11" spans="1:5" ht="12.75">
      <c r="A11" s="35" t="s">
        <v>56</v>
      </c>
      <c r="E11" s="39" t="s">
        <v>2424</v>
      </c>
    </row>
    <row r="12" spans="1:5" ht="12.75">
      <c r="A12" s="35" t="s">
        <v>57</v>
      </c>
      <c r="E12" s="40" t="s">
        <v>5</v>
      </c>
    </row>
    <row r="13" spans="1:5" ht="12.75">
      <c r="A13" t="s">
        <v>58</v>
      </c>
      <c r="E13" s="39" t="s">
        <v>5</v>
      </c>
    </row>
    <row r="14" spans="1:16" ht="12.75">
      <c r="A14" t="s">
        <v>50</v>
      </c>
      <c s="34" t="s">
        <v>1103</v>
      </c>
      <c s="34" t="s">
        <v>2425</v>
      </c>
      <c s="35" t="s">
        <v>5</v>
      </c>
      <c s="6" t="s">
        <v>2426</v>
      </c>
      <c s="36" t="s">
        <v>159</v>
      </c>
      <c s="37">
        <v>1</v>
      </c>
      <c s="36">
        <v>0</v>
      </c>
      <c s="36">
        <f>ROUND(G14*H14,6)</f>
      </c>
      <c r="L14" s="38">
        <v>0</v>
      </c>
      <c s="32">
        <f>ROUND(ROUND(L14,2)*ROUND(G14,3),2)</f>
      </c>
      <c s="36" t="s">
        <v>55</v>
      </c>
      <c>
        <f>(M14*21)/100</f>
      </c>
      <c t="s">
        <v>28</v>
      </c>
    </row>
    <row r="15" spans="1:5" ht="12.75">
      <c r="A15" s="35" t="s">
        <v>56</v>
      </c>
      <c r="E15" s="39" t="s">
        <v>2426</v>
      </c>
    </row>
    <row r="16" spans="1:5" ht="12.75">
      <c r="A16" s="35" t="s">
        <v>57</v>
      </c>
      <c r="E16" s="40" t="s">
        <v>5</v>
      </c>
    </row>
    <row r="17" spans="1:5" ht="12.75">
      <c r="A17" t="s">
        <v>58</v>
      </c>
      <c r="E17" s="39" t="s">
        <v>5</v>
      </c>
    </row>
    <row r="18" spans="1:16" ht="12.75">
      <c r="A18" t="s">
        <v>50</v>
      </c>
      <c s="34" t="s">
        <v>1109</v>
      </c>
      <c s="34" t="s">
        <v>2427</v>
      </c>
      <c s="35" t="s">
        <v>5</v>
      </c>
      <c s="6" t="s">
        <v>2428</v>
      </c>
      <c s="36" t="s">
        <v>159</v>
      </c>
      <c s="37">
        <v>1</v>
      </c>
      <c s="36">
        <v>0</v>
      </c>
      <c s="36">
        <f>ROUND(G18*H18,6)</f>
      </c>
      <c r="L18" s="38">
        <v>0</v>
      </c>
      <c s="32">
        <f>ROUND(ROUND(L18,2)*ROUND(G18,3),2)</f>
      </c>
      <c s="36" t="s">
        <v>55</v>
      </c>
      <c>
        <f>(M18*21)/100</f>
      </c>
      <c t="s">
        <v>28</v>
      </c>
    </row>
    <row r="19" spans="1:5" ht="12.75">
      <c r="A19" s="35" t="s">
        <v>56</v>
      </c>
      <c r="E19" s="39" t="s">
        <v>2428</v>
      </c>
    </row>
    <row r="20" spans="1:5" ht="12.75">
      <c r="A20" s="35" t="s">
        <v>57</v>
      </c>
      <c r="E20" s="40" t="s">
        <v>5</v>
      </c>
    </row>
    <row r="21" spans="1:5" ht="12.75">
      <c r="A21" t="s">
        <v>58</v>
      </c>
      <c r="E21" s="39" t="s">
        <v>5</v>
      </c>
    </row>
    <row r="22" spans="1:16" ht="25.5">
      <c r="A22" t="s">
        <v>50</v>
      </c>
      <c s="34" t="s">
        <v>1114</v>
      </c>
      <c s="34" t="s">
        <v>2429</v>
      </c>
      <c s="35" t="s">
        <v>5</v>
      </c>
      <c s="6" t="s">
        <v>2430</v>
      </c>
      <c s="36" t="s">
        <v>238</v>
      </c>
      <c s="37">
        <v>6530</v>
      </c>
      <c s="36">
        <v>0</v>
      </c>
      <c s="36">
        <f>ROUND(G22*H22,6)</f>
      </c>
      <c r="L22" s="38">
        <v>0</v>
      </c>
      <c s="32">
        <f>ROUND(ROUND(L22,2)*ROUND(G22,3),2)</f>
      </c>
      <c s="36" t="s">
        <v>55</v>
      </c>
      <c>
        <f>(M22*21)/100</f>
      </c>
      <c t="s">
        <v>28</v>
      </c>
    </row>
    <row r="23" spans="1:5" ht="38.25">
      <c r="A23" s="35" t="s">
        <v>56</v>
      </c>
      <c r="E23" s="39" t="s">
        <v>2431</v>
      </c>
    </row>
    <row r="24" spans="1:5" ht="12.75">
      <c r="A24" s="35" t="s">
        <v>57</v>
      </c>
      <c r="E24" s="40" t="s">
        <v>5</v>
      </c>
    </row>
    <row r="25" spans="1:5" ht="12.75">
      <c r="A25" t="s">
        <v>58</v>
      </c>
      <c r="E25" s="39" t="s">
        <v>5</v>
      </c>
    </row>
    <row r="26" spans="1:16" ht="12.75">
      <c r="A26" t="s">
        <v>50</v>
      </c>
      <c s="34" t="s">
        <v>1119</v>
      </c>
      <c s="34" t="s">
        <v>2432</v>
      </c>
      <c s="35" t="s">
        <v>5</v>
      </c>
      <c s="6" t="s">
        <v>2433</v>
      </c>
      <c s="36" t="s">
        <v>159</v>
      </c>
      <c s="37">
        <v>171</v>
      </c>
      <c s="36">
        <v>0</v>
      </c>
      <c s="36">
        <f>ROUND(G26*H26,6)</f>
      </c>
      <c r="L26" s="38">
        <v>0</v>
      </c>
      <c s="32">
        <f>ROUND(ROUND(L26,2)*ROUND(G26,3),2)</f>
      </c>
      <c s="36" t="s">
        <v>55</v>
      </c>
      <c>
        <f>(M26*21)/100</f>
      </c>
      <c t="s">
        <v>28</v>
      </c>
    </row>
    <row r="27" spans="1:5" ht="12.75">
      <c r="A27" s="35" t="s">
        <v>56</v>
      </c>
      <c r="E27" s="39" t="s">
        <v>2433</v>
      </c>
    </row>
    <row r="28" spans="1:5" ht="12.75">
      <c r="A28" s="35" t="s">
        <v>57</v>
      </c>
      <c r="E28" s="40" t="s">
        <v>5</v>
      </c>
    </row>
    <row r="29" spans="1:5" ht="12.75">
      <c r="A29" t="s">
        <v>58</v>
      </c>
      <c r="E29" s="39" t="s">
        <v>5</v>
      </c>
    </row>
    <row r="30" spans="1:16" ht="12.75">
      <c r="A30" t="s">
        <v>50</v>
      </c>
      <c s="34" t="s">
        <v>1123</v>
      </c>
      <c s="34" t="s">
        <v>2434</v>
      </c>
      <c s="35" t="s">
        <v>5</v>
      </c>
      <c s="6" t="s">
        <v>2435</v>
      </c>
      <c s="36" t="s">
        <v>159</v>
      </c>
      <c s="37">
        <v>1</v>
      </c>
      <c s="36">
        <v>0</v>
      </c>
      <c s="36">
        <f>ROUND(G30*H30,6)</f>
      </c>
      <c r="L30" s="38">
        <v>0</v>
      </c>
      <c s="32">
        <f>ROUND(ROUND(L30,2)*ROUND(G30,3),2)</f>
      </c>
      <c s="36" t="s">
        <v>55</v>
      </c>
      <c>
        <f>(M30*21)/100</f>
      </c>
      <c t="s">
        <v>28</v>
      </c>
    </row>
    <row r="31" spans="1:5" ht="12.75">
      <c r="A31" s="35" t="s">
        <v>56</v>
      </c>
      <c r="E31" s="39" t="s">
        <v>2435</v>
      </c>
    </row>
    <row r="32" spans="1:5" ht="12.75">
      <c r="A32" s="35" t="s">
        <v>57</v>
      </c>
      <c r="E32" s="40" t="s">
        <v>5</v>
      </c>
    </row>
    <row r="33" spans="1:5" ht="12.75">
      <c r="A33" t="s">
        <v>58</v>
      </c>
      <c r="E33" s="39" t="s">
        <v>5</v>
      </c>
    </row>
    <row r="34" spans="1:16" ht="25.5">
      <c r="A34" t="s">
        <v>50</v>
      </c>
      <c s="34" t="s">
        <v>1128</v>
      </c>
      <c s="34" t="s">
        <v>2436</v>
      </c>
      <c s="35" t="s">
        <v>5</v>
      </c>
      <c s="6" t="s">
        <v>2437</v>
      </c>
      <c s="36" t="s">
        <v>159</v>
      </c>
      <c s="37">
        <v>1</v>
      </c>
      <c s="36">
        <v>0</v>
      </c>
      <c s="36">
        <f>ROUND(G34*H34,6)</f>
      </c>
      <c r="L34" s="38">
        <v>0</v>
      </c>
      <c s="32">
        <f>ROUND(ROUND(L34,2)*ROUND(G34,3),2)</f>
      </c>
      <c s="36" t="s">
        <v>55</v>
      </c>
      <c>
        <f>(M34*21)/100</f>
      </c>
      <c t="s">
        <v>28</v>
      </c>
    </row>
    <row r="35" spans="1:5" ht="25.5">
      <c r="A35" s="35" t="s">
        <v>56</v>
      </c>
      <c r="E35" s="39" t="s">
        <v>2437</v>
      </c>
    </row>
    <row r="36" spans="1:5" ht="12.75">
      <c r="A36" s="35" t="s">
        <v>57</v>
      </c>
      <c r="E36" s="40" t="s">
        <v>5</v>
      </c>
    </row>
    <row r="37" spans="1:5" ht="12.75">
      <c r="A37" t="s">
        <v>58</v>
      </c>
      <c r="E37" s="39" t="s">
        <v>5</v>
      </c>
    </row>
    <row r="38" spans="1:16" ht="12.75">
      <c r="A38" t="s">
        <v>50</v>
      </c>
      <c s="34" t="s">
        <v>1133</v>
      </c>
      <c s="34" t="s">
        <v>2438</v>
      </c>
      <c s="35" t="s">
        <v>5</v>
      </c>
      <c s="6" t="s">
        <v>2439</v>
      </c>
      <c s="36" t="s">
        <v>159</v>
      </c>
      <c s="37">
        <v>1</v>
      </c>
      <c s="36">
        <v>0</v>
      </c>
      <c s="36">
        <f>ROUND(G38*H38,6)</f>
      </c>
      <c r="L38" s="38">
        <v>0</v>
      </c>
      <c s="32">
        <f>ROUND(ROUND(L38,2)*ROUND(G38,3),2)</f>
      </c>
      <c s="36" t="s">
        <v>55</v>
      </c>
      <c>
        <f>(M38*21)/100</f>
      </c>
      <c t="s">
        <v>28</v>
      </c>
    </row>
    <row r="39" spans="1:5" ht="12.75">
      <c r="A39" s="35" t="s">
        <v>56</v>
      </c>
      <c r="E39" s="39" t="s">
        <v>2439</v>
      </c>
    </row>
    <row r="40" spans="1:5" ht="12.75">
      <c r="A40" s="35" t="s">
        <v>57</v>
      </c>
      <c r="E40" s="40" t="s">
        <v>5</v>
      </c>
    </row>
    <row r="41" spans="1:5" ht="12.75">
      <c r="A41" t="s">
        <v>58</v>
      </c>
      <c r="E41" s="39" t="s">
        <v>5</v>
      </c>
    </row>
    <row r="42" spans="1:13" ht="12.75">
      <c r="A42" t="s">
        <v>47</v>
      </c>
      <c r="C42" s="31" t="s">
        <v>2440</v>
      </c>
      <c r="E42" s="33" t="s">
        <v>67</v>
      </c>
      <c r="J42" s="32">
        <f>0</f>
      </c>
      <c s="32">
        <f>0</f>
      </c>
      <c s="32">
        <f>0+L43+L47+L51</f>
      </c>
      <c s="32">
        <f>0+M43+M47+M51</f>
      </c>
    </row>
    <row r="43" spans="1:16" ht="12.75">
      <c r="A43" t="s">
        <v>50</v>
      </c>
      <c s="34" t="s">
        <v>267</v>
      </c>
      <c s="34" t="s">
        <v>2441</v>
      </c>
      <c s="35" t="s">
        <v>5</v>
      </c>
      <c s="6" t="s">
        <v>2442</v>
      </c>
      <c s="36" t="s">
        <v>207</v>
      </c>
      <c s="37">
        <v>26</v>
      </c>
      <c s="36">
        <v>0</v>
      </c>
      <c s="36">
        <f>ROUND(G43*H43,6)</f>
      </c>
      <c r="L43" s="38">
        <v>0</v>
      </c>
      <c s="32">
        <f>ROUND(ROUND(L43,2)*ROUND(G43,3),2)</f>
      </c>
      <c s="36" t="s">
        <v>55</v>
      </c>
      <c>
        <f>(M43*21)/100</f>
      </c>
      <c t="s">
        <v>28</v>
      </c>
    </row>
    <row r="44" spans="1:5" ht="12.75">
      <c r="A44" s="35" t="s">
        <v>56</v>
      </c>
      <c r="E44" s="39" t="s">
        <v>2442</v>
      </c>
    </row>
    <row r="45" spans="1:5" ht="12.75">
      <c r="A45" s="35" t="s">
        <v>57</v>
      </c>
      <c r="E45" s="40" t="s">
        <v>5</v>
      </c>
    </row>
    <row r="46" spans="1:5" ht="12.75">
      <c r="A46" t="s">
        <v>58</v>
      </c>
      <c r="E46" s="39" t="s">
        <v>5</v>
      </c>
    </row>
    <row r="47" spans="1:16" ht="12.75">
      <c r="A47" t="s">
        <v>50</v>
      </c>
      <c s="34" t="s">
        <v>273</v>
      </c>
      <c s="34" t="s">
        <v>2443</v>
      </c>
      <c s="35" t="s">
        <v>5</v>
      </c>
      <c s="6" t="s">
        <v>2444</v>
      </c>
      <c s="36" t="s">
        <v>207</v>
      </c>
      <c s="37">
        <v>50</v>
      </c>
      <c s="36">
        <v>0</v>
      </c>
      <c s="36">
        <f>ROUND(G47*H47,6)</f>
      </c>
      <c r="L47" s="38">
        <v>0</v>
      </c>
      <c s="32">
        <f>ROUND(ROUND(L47,2)*ROUND(G47,3),2)</f>
      </c>
      <c s="36" t="s">
        <v>55</v>
      </c>
      <c>
        <f>(M47*21)/100</f>
      </c>
      <c t="s">
        <v>28</v>
      </c>
    </row>
    <row r="48" spans="1:5" ht="12.75">
      <c r="A48" s="35" t="s">
        <v>56</v>
      </c>
      <c r="E48" s="39" t="s">
        <v>2444</v>
      </c>
    </row>
    <row r="49" spans="1:5" ht="12.75">
      <c r="A49" s="35" t="s">
        <v>57</v>
      </c>
      <c r="E49" s="40" t="s">
        <v>5</v>
      </c>
    </row>
    <row r="50" spans="1:5" ht="89.25">
      <c r="A50" t="s">
        <v>58</v>
      </c>
      <c r="E50" s="39" t="s">
        <v>2445</v>
      </c>
    </row>
    <row r="51" spans="1:16" ht="12.75">
      <c r="A51" t="s">
        <v>50</v>
      </c>
      <c s="34" t="s">
        <v>278</v>
      </c>
      <c s="34" t="s">
        <v>2446</v>
      </c>
      <c s="35" t="s">
        <v>5</v>
      </c>
      <c s="6" t="s">
        <v>2447</v>
      </c>
      <c s="36" t="s">
        <v>159</v>
      </c>
      <c s="37">
        <v>50</v>
      </c>
      <c s="36">
        <v>0</v>
      </c>
      <c s="36">
        <f>ROUND(G51*H51,6)</f>
      </c>
      <c r="L51" s="38">
        <v>0</v>
      </c>
      <c s="32">
        <f>ROUND(ROUND(L51,2)*ROUND(G51,3),2)</f>
      </c>
      <c s="36" t="s">
        <v>55</v>
      </c>
      <c>
        <f>(M51*21)/100</f>
      </c>
      <c t="s">
        <v>28</v>
      </c>
    </row>
    <row r="52" spans="1:5" ht="12.75">
      <c r="A52" s="35" t="s">
        <v>56</v>
      </c>
      <c r="E52" s="39" t="s">
        <v>2447</v>
      </c>
    </row>
    <row r="53" spans="1:5" ht="12.75">
      <c r="A53" s="35" t="s">
        <v>57</v>
      </c>
      <c r="E53" s="40" t="s">
        <v>5</v>
      </c>
    </row>
    <row r="54" spans="1:5" ht="12.75">
      <c r="A54" t="s">
        <v>58</v>
      </c>
      <c r="E54" s="39" t="s">
        <v>5</v>
      </c>
    </row>
    <row r="55" spans="1:13" ht="12.75">
      <c r="A55" t="s">
        <v>47</v>
      </c>
      <c r="C55" s="31" t="s">
        <v>2448</v>
      </c>
      <c r="E55" s="33" t="s">
        <v>2449</v>
      </c>
      <c r="J55" s="32">
        <f>0</f>
      </c>
      <c s="32">
        <f>0</f>
      </c>
      <c s="32">
        <f>0+L56+L60</f>
      </c>
      <c s="32">
        <f>0+M56+M60</f>
      </c>
    </row>
    <row r="56" spans="1:16" ht="12.75">
      <c r="A56" t="s">
        <v>50</v>
      </c>
      <c s="34" t="s">
        <v>51</v>
      </c>
      <c s="34" t="s">
        <v>2450</v>
      </c>
      <c s="35" t="s">
        <v>5</v>
      </c>
      <c s="6" t="s">
        <v>2451</v>
      </c>
      <c s="36" t="s">
        <v>159</v>
      </c>
      <c s="37">
        <v>1</v>
      </c>
      <c s="36">
        <v>0</v>
      </c>
      <c s="36">
        <f>ROUND(G56*H56,6)</f>
      </c>
      <c r="L56" s="38">
        <v>0</v>
      </c>
      <c s="32">
        <f>ROUND(ROUND(L56,2)*ROUND(G56,3),2)</f>
      </c>
      <c s="36" t="s">
        <v>55</v>
      </c>
      <c>
        <f>(M56*21)/100</f>
      </c>
      <c t="s">
        <v>28</v>
      </c>
    </row>
    <row r="57" spans="1:5" ht="12.75">
      <c r="A57" s="35" t="s">
        <v>56</v>
      </c>
      <c r="E57" s="39" t="s">
        <v>2451</v>
      </c>
    </row>
    <row r="58" spans="1:5" ht="12.75">
      <c r="A58" s="35" t="s">
        <v>57</v>
      </c>
      <c r="E58" s="40" t="s">
        <v>5</v>
      </c>
    </row>
    <row r="59" spans="1:5" ht="25.5">
      <c r="A59" t="s">
        <v>58</v>
      </c>
      <c r="E59" s="39" t="s">
        <v>2452</v>
      </c>
    </row>
    <row r="60" spans="1:16" ht="12.75">
      <c r="A60" t="s">
        <v>50</v>
      </c>
      <c s="34" t="s">
        <v>28</v>
      </c>
      <c s="34" t="s">
        <v>2453</v>
      </c>
      <c s="35" t="s">
        <v>5</v>
      </c>
      <c s="6" t="s">
        <v>2454</v>
      </c>
      <c s="36" t="s">
        <v>159</v>
      </c>
      <c s="37">
        <v>1</v>
      </c>
      <c s="36">
        <v>0</v>
      </c>
      <c s="36">
        <f>ROUND(G60*H60,6)</f>
      </c>
      <c r="L60" s="38">
        <v>0</v>
      </c>
      <c s="32">
        <f>ROUND(ROUND(L60,2)*ROUND(G60,3),2)</f>
      </c>
      <c s="36" t="s">
        <v>55</v>
      </c>
      <c>
        <f>(M60*21)/100</f>
      </c>
      <c t="s">
        <v>28</v>
      </c>
    </row>
    <row r="61" spans="1:5" ht="12.75">
      <c r="A61" s="35" t="s">
        <v>56</v>
      </c>
      <c r="E61" s="39" t="s">
        <v>2454</v>
      </c>
    </row>
    <row r="62" spans="1:5" ht="12.75">
      <c r="A62" s="35" t="s">
        <v>57</v>
      </c>
      <c r="E62" s="40" t="s">
        <v>5</v>
      </c>
    </row>
    <row r="63" spans="1:5" ht="12.75">
      <c r="A63" t="s">
        <v>58</v>
      </c>
      <c r="E63" s="39" t="s">
        <v>5</v>
      </c>
    </row>
    <row r="64" spans="1:13" ht="12.75">
      <c r="A64" t="s">
        <v>47</v>
      </c>
      <c r="C64" s="31" t="s">
        <v>2455</v>
      </c>
      <c r="E64" s="33" t="s">
        <v>2456</v>
      </c>
      <c r="J64" s="32">
        <f>0</f>
      </c>
      <c s="32">
        <f>0</f>
      </c>
      <c s="32">
        <f>0+L65+L69+L73+L77+L81+L85+L89+L93+L97+L101+L105+L109</f>
      </c>
      <c s="32">
        <f>0+M65+M69+M73+M77+M81+M85+M89+M93+M97+M101+M105+M109</f>
      </c>
    </row>
    <row r="65" spans="1:16" ht="12.75">
      <c r="A65" t="s">
        <v>50</v>
      </c>
      <c s="34" t="s">
        <v>26</v>
      </c>
      <c s="34" t="s">
        <v>2457</v>
      </c>
      <c s="35" t="s">
        <v>5</v>
      </c>
      <c s="6" t="s">
        <v>2458</v>
      </c>
      <c s="36" t="s">
        <v>232</v>
      </c>
      <c s="37">
        <v>1</v>
      </c>
      <c s="36">
        <v>0</v>
      </c>
      <c s="36">
        <f>ROUND(G65*H65,6)</f>
      </c>
      <c r="L65" s="38">
        <v>0</v>
      </c>
      <c s="32">
        <f>ROUND(ROUND(L65,2)*ROUND(G65,3),2)</f>
      </c>
      <c s="36" t="s">
        <v>55</v>
      </c>
      <c>
        <f>(M65*21)/100</f>
      </c>
      <c t="s">
        <v>28</v>
      </c>
    </row>
    <row r="66" spans="1:5" ht="12.75">
      <c r="A66" s="35" t="s">
        <v>56</v>
      </c>
      <c r="E66" s="39" t="s">
        <v>2458</v>
      </c>
    </row>
    <row r="67" spans="1:5" ht="12.75">
      <c r="A67" s="35" t="s">
        <v>57</v>
      </c>
      <c r="E67" s="40" t="s">
        <v>5</v>
      </c>
    </row>
    <row r="68" spans="1:5" ht="89.25">
      <c r="A68" t="s">
        <v>58</v>
      </c>
      <c r="E68" s="39" t="s">
        <v>2459</v>
      </c>
    </row>
    <row r="69" spans="1:16" ht="12.75">
      <c r="A69" t="s">
        <v>50</v>
      </c>
      <c s="34" t="s">
        <v>63</v>
      </c>
      <c s="34" t="s">
        <v>2460</v>
      </c>
      <c s="35" t="s">
        <v>5</v>
      </c>
      <c s="6" t="s">
        <v>2461</v>
      </c>
      <c s="36" t="s">
        <v>232</v>
      </c>
      <c s="37">
        <v>1</v>
      </c>
      <c s="36">
        <v>0</v>
      </c>
      <c s="36">
        <f>ROUND(G69*H69,6)</f>
      </c>
      <c r="L69" s="38">
        <v>0</v>
      </c>
      <c s="32">
        <f>ROUND(ROUND(L69,2)*ROUND(G69,3),2)</f>
      </c>
      <c s="36" t="s">
        <v>55</v>
      </c>
      <c>
        <f>(M69*21)/100</f>
      </c>
      <c t="s">
        <v>28</v>
      </c>
    </row>
    <row r="70" spans="1:5" ht="12.75">
      <c r="A70" s="35" t="s">
        <v>56</v>
      </c>
      <c r="E70" s="39" t="s">
        <v>2461</v>
      </c>
    </row>
    <row r="71" spans="1:5" ht="12.75">
      <c r="A71" s="35" t="s">
        <v>57</v>
      </c>
      <c r="E71" s="40" t="s">
        <v>5</v>
      </c>
    </row>
    <row r="72" spans="1:5" ht="89.25">
      <c r="A72" t="s">
        <v>58</v>
      </c>
      <c r="E72" s="39" t="s">
        <v>2462</v>
      </c>
    </row>
    <row r="73" spans="1:16" ht="12.75">
      <c r="A73" t="s">
        <v>50</v>
      </c>
      <c s="34" t="s">
        <v>68</v>
      </c>
      <c s="34" t="s">
        <v>2463</v>
      </c>
      <c s="35" t="s">
        <v>5</v>
      </c>
      <c s="6" t="s">
        <v>2464</v>
      </c>
      <c s="36" t="s">
        <v>232</v>
      </c>
      <c s="37">
        <v>1</v>
      </c>
      <c s="36">
        <v>0</v>
      </c>
      <c s="36">
        <f>ROUND(G73*H73,6)</f>
      </c>
      <c r="L73" s="38">
        <v>0</v>
      </c>
      <c s="32">
        <f>ROUND(ROUND(L73,2)*ROUND(G73,3),2)</f>
      </c>
      <c s="36" t="s">
        <v>55</v>
      </c>
      <c>
        <f>(M73*21)/100</f>
      </c>
      <c t="s">
        <v>28</v>
      </c>
    </row>
    <row r="74" spans="1:5" ht="12.75">
      <c r="A74" s="35" t="s">
        <v>56</v>
      </c>
      <c r="E74" s="39" t="s">
        <v>2464</v>
      </c>
    </row>
    <row r="75" spans="1:5" ht="12.75">
      <c r="A75" s="35" t="s">
        <v>57</v>
      </c>
      <c r="E75" s="40" t="s">
        <v>5</v>
      </c>
    </row>
    <row r="76" spans="1:5" ht="89.25">
      <c r="A76" t="s">
        <v>58</v>
      </c>
      <c r="E76" s="39" t="s">
        <v>2465</v>
      </c>
    </row>
    <row r="77" spans="1:16" ht="12.75">
      <c r="A77" t="s">
        <v>50</v>
      </c>
      <c s="34" t="s">
        <v>27</v>
      </c>
      <c s="34" t="s">
        <v>2466</v>
      </c>
      <c s="35" t="s">
        <v>5</v>
      </c>
      <c s="6" t="s">
        <v>2467</v>
      </c>
      <c s="36" t="s">
        <v>232</v>
      </c>
      <c s="37">
        <v>1</v>
      </c>
      <c s="36">
        <v>0</v>
      </c>
      <c s="36">
        <f>ROUND(G77*H77,6)</f>
      </c>
      <c r="L77" s="38">
        <v>0</v>
      </c>
      <c s="32">
        <f>ROUND(ROUND(L77,2)*ROUND(G77,3),2)</f>
      </c>
      <c s="36" t="s">
        <v>55</v>
      </c>
      <c>
        <f>(M77*21)/100</f>
      </c>
      <c t="s">
        <v>28</v>
      </c>
    </row>
    <row r="78" spans="1:5" ht="12.75">
      <c r="A78" s="35" t="s">
        <v>56</v>
      </c>
      <c r="E78" s="39" t="s">
        <v>2467</v>
      </c>
    </row>
    <row r="79" spans="1:5" ht="12.75">
      <c r="A79" s="35" t="s">
        <v>57</v>
      </c>
      <c r="E79" s="40" t="s">
        <v>5</v>
      </c>
    </row>
    <row r="80" spans="1:5" ht="89.25">
      <c r="A80" t="s">
        <v>58</v>
      </c>
      <c r="E80" s="39" t="s">
        <v>2468</v>
      </c>
    </row>
    <row r="81" spans="1:16" ht="12.75">
      <c r="A81" t="s">
        <v>50</v>
      </c>
      <c s="34" t="s">
        <v>74</v>
      </c>
      <c s="34" t="s">
        <v>2469</v>
      </c>
      <c s="35" t="s">
        <v>5</v>
      </c>
      <c s="6" t="s">
        <v>2470</v>
      </c>
      <c s="36" t="s">
        <v>232</v>
      </c>
      <c s="37">
        <v>1</v>
      </c>
      <c s="36">
        <v>0</v>
      </c>
      <c s="36">
        <f>ROUND(G81*H81,6)</f>
      </c>
      <c r="L81" s="38">
        <v>0</v>
      </c>
      <c s="32">
        <f>ROUND(ROUND(L81,2)*ROUND(G81,3),2)</f>
      </c>
      <c s="36" t="s">
        <v>55</v>
      </c>
      <c>
        <f>(M81*21)/100</f>
      </c>
      <c t="s">
        <v>28</v>
      </c>
    </row>
    <row r="82" spans="1:5" ht="12.75">
      <c r="A82" s="35" t="s">
        <v>56</v>
      </c>
      <c r="E82" s="39" t="s">
        <v>2470</v>
      </c>
    </row>
    <row r="83" spans="1:5" ht="12.75">
      <c r="A83" s="35" t="s">
        <v>57</v>
      </c>
      <c r="E83" s="40" t="s">
        <v>5</v>
      </c>
    </row>
    <row r="84" spans="1:5" ht="89.25">
      <c r="A84" t="s">
        <v>58</v>
      </c>
      <c r="E84" s="39" t="s">
        <v>2471</v>
      </c>
    </row>
    <row r="85" spans="1:16" ht="12.75">
      <c r="A85" t="s">
        <v>50</v>
      </c>
      <c s="34" t="s">
        <v>77</v>
      </c>
      <c s="34" t="s">
        <v>2472</v>
      </c>
      <c s="35" t="s">
        <v>5</v>
      </c>
      <c s="6" t="s">
        <v>2473</v>
      </c>
      <c s="36" t="s">
        <v>232</v>
      </c>
      <c s="37">
        <v>1</v>
      </c>
      <c s="36">
        <v>0</v>
      </c>
      <c s="36">
        <f>ROUND(G85*H85,6)</f>
      </c>
      <c r="L85" s="38">
        <v>0</v>
      </c>
      <c s="32">
        <f>ROUND(ROUND(L85,2)*ROUND(G85,3),2)</f>
      </c>
      <c s="36" t="s">
        <v>55</v>
      </c>
      <c>
        <f>(M85*21)/100</f>
      </c>
      <c t="s">
        <v>28</v>
      </c>
    </row>
    <row r="86" spans="1:5" ht="12.75">
      <c r="A86" s="35" t="s">
        <v>56</v>
      </c>
      <c r="E86" s="39" t="s">
        <v>2473</v>
      </c>
    </row>
    <row r="87" spans="1:5" ht="12.75">
      <c r="A87" s="35" t="s">
        <v>57</v>
      </c>
      <c r="E87" s="40" t="s">
        <v>5</v>
      </c>
    </row>
    <row r="88" spans="1:5" ht="89.25">
      <c r="A88" t="s">
        <v>58</v>
      </c>
      <c r="E88" s="39" t="s">
        <v>2474</v>
      </c>
    </row>
    <row r="89" spans="1:16" ht="12.75">
      <c r="A89" t="s">
        <v>50</v>
      </c>
      <c s="34" t="s">
        <v>80</v>
      </c>
      <c s="34" t="s">
        <v>2475</v>
      </c>
      <c s="35" t="s">
        <v>5</v>
      </c>
      <c s="6" t="s">
        <v>2473</v>
      </c>
      <c s="36" t="s">
        <v>232</v>
      </c>
      <c s="37">
        <v>1</v>
      </c>
      <c s="36">
        <v>0</v>
      </c>
      <c s="36">
        <f>ROUND(G89*H89,6)</f>
      </c>
      <c r="L89" s="38">
        <v>0</v>
      </c>
      <c s="32">
        <f>ROUND(ROUND(L89,2)*ROUND(G89,3),2)</f>
      </c>
      <c s="36" t="s">
        <v>55</v>
      </c>
      <c>
        <f>(M89*21)/100</f>
      </c>
      <c t="s">
        <v>28</v>
      </c>
    </row>
    <row r="90" spans="1:5" ht="12.75">
      <c r="A90" s="35" t="s">
        <v>56</v>
      </c>
      <c r="E90" s="39" t="s">
        <v>2473</v>
      </c>
    </row>
    <row r="91" spans="1:5" ht="12.75">
      <c r="A91" s="35" t="s">
        <v>57</v>
      </c>
      <c r="E91" s="40" t="s">
        <v>5</v>
      </c>
    </row>
    <row r="92" spans="1:5" ht="89.25">
      <c r="A92" t="s">
        <v>58</v>
      </c>
      <c r="E92" s="39" t="s">
        <v>2476</v>
      </c>
    </row>
    <row r="93" spans="1:16" ht="12.75">
      <c r="A93" t="s">
        <v>50</v>
      </c>
      <c s="34" t="s">
        <v>83</v>
      </c>
      <c s="34" t="s">
        <v>2477</v>
      </c>
      <c s="35" t="s">
        <v>5</v>
      </c>
      <c s="6" t="s">
        <v>2473</v>
      </c>
      <c s="36" t="s">
        <v>232</v>
      </c>
      <c s="37">
        <v>1</v>
      </c>
      <c s="36">
        <v>0</v>
      </c>
      <c s="36">
        <f>ROUND(G93*H93,6)</f>
      </c>
      <c r="L93" s="38">
        <v>0</v>
      </c>
      <c s="32">
        <f>ROUND(ROUND(L93,2)*ROUND(G93,3),2)</f>
      </c>
      <c s="36" t="s">
        <v>55</v>
      </c>
      <c>
        <f>(M93*21)/100</f>
      </c>
      <c t="s">
        <v>28</v>
      </c>
    </row>
    <row r="94" spans="1:5" ht="12.75">
      <c r="A94" s="35" t="s">
        <v>56</v>
      </c>
      <c r="E94" s="39" t="s">
        <v>2473</v>
      </c>
    </row>
    <row r="95" spans="1:5" ht="12.75">
      <c r="A95" s="35" t="s">
        <v>57</v>
      </c>
      <c r="E95" s="40" t="s">
        <v>5</v>
      </c>
    </row>
    <row r="96" spans="1:5" ht="89.25">
      <c r="A96" t="s">
        <v>58</v>
      </c>
      <c r="E96" s="39" t="s">
        <v>2478</v>
      </c>
    </row>
    <row r="97" spans="1:16" ht="12.75">
      <c r="A97" t="s">
        <v>50</v>
      </c>
      <c s="34" t="s">
        <v>87</v>
      </c>
      <c s="34" t="s">
        <v>2479</v>
      </c>
      <c s="35" t="s">
        <v>5</v>
      </c>
      <c s="6" t="s">
        <v>2473</v>
      </c>
      <c s="36" t="s">
        <v>232</v>
      </c>
      <c s="37">
        <v>1</v>
      </c>
      <c s="36">
        <v>0</v>
      </c>
      <c s="36">
        <f>ROUND(G97*H97,6)</f>
      </c>
      <c r="L97" s="38">
        <v>0</v>
      </c>
      <c s="32">
        <f>ROUND(ROUND(L97,2)*ROUND(G97,3),2)</f>
      </c>
      <c s="36" t="s">
        <v>55</v>
      </c>
      <c>
        <f>(M97*21)/100</f>
      </c>
      <c t="s">
        <v>28</v>
      </c>
    </row>
    <row r="98" spans="1:5" ht="12.75">
      <c r="A98" s="35" t="s">
        <v>56</v>
      </c>
      <c r="E98" s="39" t="s">
        <v>2473</v>
      </c>
    </row>
    <row r="99" spans="1:5" ht="12.75">
      <c r="A99" s="35" t="s">
        <v>57</v>
      </c>
      <c r="E99" s="40" t="s">
        <v>5</v>
      </c>
    </row>
    <row r="100" spans="1:5" ht="89.25">
      <c r="A100" t="s">
        <v>58</v>
      </c>
      <c r="E100" s="39" t="s">
        <v>2480</v>
      </c>
    </row>
    <row r="101" spans="1:16" ht="12.75">
      <c r="A101" t="s">
        <v>50</v>
      </c>
      <c s="34" t="s">
        <v>91</v>
      </c>
      <c s="34" t="s">
        <v>2481</v>
      </c>
      <c s="35" t="s">
        <v>5</v>
      </c>
      <c s="6" t="s">
        <v>2473</v>
      </c>
      <c s="36" t="s">
        <v>232</v>
      </c>
      <c s="37">
        <v>1</v>
      </c>
      <c s="36">
        <v>0</v>
      </c>
      <c s="36">
        <f>ROUND(G101*H101,6)</f>
      </c>
      <c r="L101" s="38">
        <v>0</v>
      </c>
      <c s="32">
        <f>ROUND(ROUND(L101,2)*ROUND(G101,3),2)</f>
      </c>
      <c s="36" t="s">
        <v>55</v>
      </c>
      <c>
        <f>(M101*21)/100</f>
      </c>
      <c t="s">
        <v>28</v>
      </c>
    </row>
    <row r="102" spans="1:5" ht="12.75">
      <c r="A102" s="35" t="s">
        <v>56</v>
      </c>
      <c r="E102" s="39" t="s">
        <v>2473</v>
      </c>
    </row>
    <row r="103" spans="1:5" ht="12.75">
      <c r="A103" s="35" t="s">
        <v>57</v>
      </c>
      <c r="E103" s="40" t="s">
        <v>5</v>
      </c>
    </row>
    <row r="104" spans="1:5" ht="89.25">
      <c r="A104" t="s">
        <v>58</v>
      </c>
      <c r="E104" s="39" t="s">
        <v>2482</v>
      </c>
    </row>
    <row r="105" spans="1:16" ht="12.75">
      <c r="A105" t="s">
        <v>50</v>
      </c>
      <c s="34" t="s">
        <v>319</v>
      </c>
      <c s="34" t="s">
        <v>2483</v>
      </c>
      <c s="35" t="s">
        <v>5</v>
      </c>
      <c s="6" t="s">
        <v>2473</v>
      </c>
      <c s="36" t="s">
        <v>232</v>
      </c>
      <c s="37">
        <v>1</v>
      </c>
      <c s="36">
        <v>0</v>
      </c>
      <c s="36">
        <f>ROUND(G105*H105,6)</f>
      </c>
      <c r="L105" s="38">
        <v>0</v>
      </c>
      <c s="32">
        <f>ROUND(ROUND(L105,2)*ROUND(G105,3),2)</f>
      </c>
      <c s="36" t="s">
        <v>55</v>
      </c>
      <c>
        <f>(M105*21)/100</f>
      </c>
      <c t="s">
        <v>28</v>
      </c>
    </row>
    <row r="106" spans="1:5" ht="12.75">
      <c r="A106" s="35" t="s">
        <v>56</v>
      </c>
      <c r="E106" s="39" t="s">
        <v>2473</v>
      </c>
    </row>
    <row r="107" spans="1:5" ht="12.75">
      <c r="A107" s="35" t="s">
        <v>57</v>
      </c>
      <c r="E107" s="40" t="s">
        <v>5</v>
      </c>
    </row>
    <row r="108" spans="1:5" ht="89.25">
      <c r="A108" t="s">
        <v>58</v>
      </c>
      <c r="E108" s="39" t="s">
        <v>2484</v>
      </c>
    </row>
    <row r="109" spans="1:16" ht="12.75">
      <c r="A109" t="s">
        <v>50</v>
      </c>
      <c s="34" t="s">
        <v>323</v>
      </c>
      <c s="34" t="s">
        <v>2485</v>
      </c>
      <c s="35" t="s">
        <v>5</v>
      </c>
      <c s="6" t="s">
        <v>2473</v>
      </c>
      <c s="36" t="s">
        <v>232</v>
      </c>
      <c s="37">
        <v>1</v>
      </c>
      <c s="36">
        <v>0</v>
      </c>
      <c s="36">
        <f>ROUND(G109*H109,6)</f>
      </c>
      <c r="L109" s="38">
        <v>0</v>
      </c>
      <c s="32">
        <f>ROUND(ROUND(L109,2)*ROUND(G109,3),2)</f>
      </c>
      <c s="36" t="s">
        <v>55</v>
      </c>
      <c>
        <f>(M109*21)/100</f>
      </c>
      <c t="s">
        <v>28</v>
      </c>
    </row>
    <row r="110" spans="1:5" ht="12.75">
      <c r="A110" s="35" t="s">
        <v>56</v>
      </c>
      <c r="E110" s="39" t="s">
        <v>2473</v>
      </c>
    </row>
    <row r="111" spans="1:5" ht="12.75">
      <c r="A111" s="35" t="s">
        <v>57</v>
      </c>
      <c r="E111" s="40" t="s">
        <v>5</v>
      </c>
    </row>
    <row r="112" spans="1:5" ht="89.25">
      <c r="A112" t="s">
        <v>58</v>
      </c>
      <c r="E112" s="39" t="s">
        <v>2486</v>
      </c>
    </row>
    <row r="113" spans="1:13" ht="12.75">
      <c r="A113" t="s">
        <v>47</v>
      </c>
      <c r="C113" s="31" t="s">
        <v>2487</v>
      </c>
      <c r="E113" s="33" t="s">
        <v>2488</v>
      </c>
      <c r="J113" s="32">
        <f>0</f>
      </c>
      <c s="32">
        <f>0</f>
      </c>
      <c s="32">
        <f>0+L114+L118+L122+L126+L130+L134+L138+L142+L146+L150+L154+L158</f>
      </c>
      <c s="32">
        <f>0+M114+M118+M122+M126+M130+M134+M138+M142+M146+M150+M154+M158</f>
      </c>
    </row>
    <row r="114" spans="1:16" ht="12.75">
      <c r="A114" t="s">
        <v>50</v>
      </c>
      <c s="34" t="s">
        <v>161</v>
      </c>
      <c s="34" t="s">
        <v>2489</v>
      </c>
      <c s="35" t="s">
        <v>5</v>
      </c>
      <c s="6" t="s">
        <v>2490</v>
      </c>
      <c s="36" t="s">
        <v>238</v>
      </c>
      <c s="37">
        <v>45</v>
      </c>
      <c s="36">
        <v>0</v>
      </c>
      <c s="36">
        <f>ROUND(G114*H114,6)</f>
      </c>
      <c r="L114" s="38">
        <v>0</v>
      </c>
      <c s="32">
        <f>ROUND(ROUND(L114,2)*ROUND(G114,3),2)</f>
      </c>
      <c s="36" t="s">
        <v>55</v>
      </c>
      <c>
        <f>(M114*21)/100</f>
      </c>
      <c t="s">
        <v>28</v>
      </c>
    </row>
    <row r="115" spans="1:5" ht="12.75">
      <c r="A115" s="35" t="s">
        <v>56</v>
      </c>
      <c r="E115" s="39" t="s">
        <v>2490</v>
      </c>
    </row>
    <row r="116" spans="1:5" ht="12.75">
      <c r="A116" s="35" t="s">
        <v>57</v>
      </c>
      <c r="E116" s="40" t="s">
        <v>5</v>
      </c>
    </row>
    <row r="117" spans="1:5" ht="76.5">
      <c r="A117" t="s">
        <v>58</v>
      </c>
      <c r="E117" s="39" t="s">
        <v>2491</v>
      </c>
    </row>
    <row r="118" spans="1:16" ht="12.75">
      <c r="A118" t="s">
        <v>50</v>
      </c>
      <c s="34" t="s">
        <v>165</v>
      </c>
      <c s="34" t="s">
        <v>2492</v>
      </c>
      <c s="35" t="s">
        <v>5</v>
      </c>
      <c s="6" t="s">
        <v>2493</v>
      </c>
      <c s="36" t="s">
        <v>238</v>
      </c>
      <c s="37">
        <v>30</v>
      </c>
      <c s="36">
        <v>0</v>
      </c>
      <c s="36">
        <f>ROUND(G118*H118,6)</f>
      </c>
      <c r="L118" s="38">
        <v>0</v>
      </c>
      <c s="32">
        <f>ROUND(ROUND(L118,2)*ROUND(G118,3),2)</f>
      </c>
      <c s="36" t="s">
        <v>55</v>
      </c>
      <c>
        <f>(M118*21)/100</f>
      </c>
      <c t="s">
        <v>28</v>
      </c>
    </row>
    <row r="119" spans="1:5" ht="12.75">
      <c r="A119" s="35" t="s">
        <v>56</v>
      </c>
      <c r="E119" s="39" t="s">
        <v>2493</v>
      </c>
    </row>
    <row r="120" spans="1:5" ht="12.75">
      <c r="A120" s="35" t="s">
        <v>57</v>
      </c>
      <c r="E120" s="40" t="s">
        <v>5</v>
      </c>
    </row>
    <row r="121" spans="1:5" ht="76.5">
      <c r="A121" t="s">
        <v>58</v>
      </c>
      <c r="E121" s="39" t="s">
        <v>2491</v>
      </c>
    </row>
    <row r="122" spans="1:16" ht="12.75">
      <c r="A122" t="s">
        <v>50</v>
      </c>
      <c s="34" t="s">
        <v>169</v>
      </c>
      <c s="34" t="s">
        <v>2494</v>
      </c>
      <c s="35" t="s">
        <v>5</v>
      </c>
      <c s="6" t="s">
        <v>2495</v>
      </c>
      <c s="36" t="s">
        <v>238</v>
      </c>
      <c s="37">
        <v>50</v>
      </c>
      <c s="36">
        <v>0</v>
      </c>
      <c s="36">
        <f>ROUND(G122*H122,6)</f>
      </c>
      <c r="L122" s="38">
        <v>0</v>
      </c>
      <c s="32">
        <f>ROUND(ROUND(L122,2)*ROUND(G122,3),2)</f>
      </c>
      <c s="36" t="s">
        <v>55</v>
      </c>
      <c>
        <f>(M122*21)/100</f>
      </c>
      <c t="s">
        <v>28</v>
      </c>
    </row>
    <row r="123" spans="1:5" ht="12.75">
      <c r="A123" s="35" t="s">
        <v>56</v>
      </c>
      <c r="E123" s="39" t="s">
        <v>2495</v>
      </c>
    </row>
    <row r="124" spans="1:5" ht="12.75">
      <c r="A124" s="35" t="s">
        <v>57</v>
      </c>
      <c r="E124" s="40" t="s">
        <v>5</v>
      </c>
    </row>
    <row r="125" spans="1:5" ht="76.5">
      <c r="A125" t="s">
        <v>58</v>
      </c>
      <c r="E125" s="39" t="s">
        <v>2491</v>
      </c>
    </row>
    <row r="126" spans="1:16" ht="12.75">
      <c r="A126" t="s">
        <v>50</v>
      </c>
      <c s="34" t="s">
        <v>175</v>
      </c>
      <c s="34" t="s">
        <v>2496</v>
      </c>
      <c s="35" t="s">
        <v>5</v>
      </c>
      <c s="6" t="s">
        <v>2497</v>
      </c>
      <c s="36" t="s">
        <v>238</v>
      </c>
      <c s="37">
        <v>10</v>
      </c>
      <c s="36">
        <v>0</v>
      </c>
      <c s="36">
        <f>ROUND(G126*H126,6)</f>
      </c>
      <c r="L126" s="38">
        <v>0</v>
      </c>
      <c s="32">
        <f>ROUND(ROUND(L126,2)*ROUND(G126,3),2)</f>
      </c>
      <c s="36" t="s">
        <v>55</v>
      </c>
      <c>
        <f>(M126*21)/100</f>
      </c>
      <c t="s">
        <v>28</v>
      </c>
    </row>
    <row r="127" spans="1:5" ht="12.75">
      <c r="A127" s="35" t="s">
        <v>56</v>
      </c>
      <c r="E127" s="39" t="s">
        <v>2497</v>
      </c>
    </row>
    <row r="128" spans="1:5" ht="12.75">
      <c r="A128" s="35" t="s">
        <v>57</v>
      </c>
      <c r="E128" s="40" t="s">
        <v>5</v>
      </c>
    </row>
    <row r="129" spans="1:5" ht="76.5">
      <c r="A129" t="s">
        <v>58</v>
      </c>
      <c r="E129" s="39" t="s">
        <v>2491</v>
      </c>
    </row>
    <row r="130" spans="1:16" ht="12.75">
      <c r="A130" t="s">
        <v>50</v>
      </c>
      <c s="34" t="s">
        <v>180</v>
      </c>
      <c s="34" t="s">
        <v>2498</v>
      </c>
      <c s="35" t="s">
        <v>5</v>
      </c>
      <c s="6" t="s">
        <v>2499</v>
      </c>
      <c s="36" t="s">
        <v>238</v>
      </c>
      <c s="37">
        <v>25</v>
      </c>
      <c s="36">
        <v>0</v>
      </c>
      <c s="36">
        <f>ROUND(G130*H130,6)</f>
      </c>
      <c r="L130" s="38">
        <v>0</v>
      </c>
      <c s="32">
        <f>ROUND(ROUND(L130,2)*ROUND(G130,3),2)</f>
      </c>
      <c s="36" t="s">
        <v>55</v>
      </c>
      <c>
        <f>(M130*21)/100</f>
      </c>
      <c t="s">
        <v>28</v>
      </c>
    </row>
    <row r="131" spans="1:5" ht="12.75">
      <c r="A131" s="35" t="s">
        <v>56</v>
      </c>
      <c r="E131" s="39" t="s">
        <v>2499</v>
      </c>
    </row>
    <row r="132" spans="1:5" ht="12.75">
      <c r="A132" s="35" t="s">
        <v>57</v>
      </c>
      <c r="E132" s="40" t="s">
        <v>5</v>
      </c>
    </row>
    <row r="133" spans="1:5" ht="76.5">
      <c r="A133" t="s">
        <v>58</v>
      </c>
      <c r="E133" s="39" t="s">
        <v>2491</v>
      </c>
    </row>
    <row r="134" spans="1:16" ht="12.75">
      <c r="A134" t="s">
        <v>50</v>
      </c>
      <c s="34" t="s">
        <v>185</v>
      </c>
      <c s="34" t="s">
        <v>2500</v>
      </c>
      <c s="35" t="s">
        <v>5</v>
      </c>
      <c s="6" t="s">
        <v>2501</v>
      </c>
      <c s="36" t="s">
        <v>238</v>
      </c>
      <c s="37">
        <v>80</v>
      </c>
      <c s="36">
        <v>0</v>
      </c>
      <c s="36">
        <f>ROUND(G134*H134,6)</f>
      </c>
      <c r="L134" s="38">
        <v>0</v>
      </c>
      <c s="32">
        <f>ROUND(ROUND(L134,2)*ROUND(G134,3),2)</f>
      </c>
      <c s="36" t="s">
        <v>55</v>
      </c>
      <c>
        <f>(M134*21)/100</f>
      </c>
      <c t="s">
        <v>28</v>
      </c>
    </row>
    <row r="135" spans="1:5" ht="12.75">
      <c r="A135" s="35" t="s">
        <v>56</v>
      </c>
      <c r="E135" s="39" t="s">
        <v>2501</v>
      </c>
    </row>
    <row r="136" spans="1:5" ht="12.75">
      <c r="A136" s="35" t="s">
        <v>57</v>
      </c>
      <c r="E136" s="40" t="s">
        <v>5</v>
      </c>
    </row>
    <row r="137" spans="1:5" ht="76.5">
      <c r="A137" t="s">
        <v>58</v>
      </c>
      <c r="E137" s="39" t="s">
        <v>2491</v>
      </c>
    </row>
    <row r="138" spans="1:16" ht="12.75">
      <c r="A138" t="s">
        <v>50</v>
      </c>
      <c s="34" t="s">
        <v>190</v>
      </c>
      <c s="34" t="s">
        <v>2502</v>
      </c>
      <c s="35" t="s">
        <v>5</v>
      </c>
      <c s="6" t="s">
        <v>2503</v>
      </c>
      <c s="36" t="s">
        <v>238</v>
      </c>
      <c s="37">
        <v>10</v>
      </c>
      <c s="36">
        <v>0</v>
      </c>
      <c s="36">
        <f>ROUND(G138*H138,6)</f>
      </c>
      <c r="L138" s="38">
        <v>0</v>
      </c>
      <c s="32">
        <f>ROUND(ROUND(L138,2)*ROUND(G138,3),2)</f>
      </c>
      <c s="36" t="s">
        <v>55</v>
      </c>
      <c>
        <f>(M138*21)/100</f>
      </c>
      <c t="s">
        <v>28</v>
      </c>
    </row>
    <row r="139" spans="1:5" ht="12.75">
      <c r="A139" s="35" t="s">
        <v>56</v>
      </c>
      <c r="E139" s="39" t="s">
        <v>2503</v>
      </c>
    </row>
    <row r="140" spans="1:5" ht="12.75">
      <c r="A140" s="35" t="s">
        <v>57</v>
      </c>
      <c r="E140" s="40" t="s">
        <v>5</v>
      </c>
    </row>
    <row r="141" spans="1:5" ht="76.5">
      <c r="A141" t="s">
        <v>58</v>
      </c>
      <c r="E141" s="39" t="s">
        <v>2491</v>
      </c>
    </row>
    <row r="142" spans="1:16" ht="12.75">
      <c r="A142" t="s">
        <v>50</v>
      </c>
      <c s="34" t="s">
        <v>195</v>
      </c>
      <c s="34" t="s">
        <v>2504</v>
      </c>
      <c s="35" t="s">
        <v>5</v>
      </c>
      <c s="6" t="s">
        <v>2505</v>
      </c>
      <c s="36" t="s">
        <v>232</v>
      </c>
      <c s="37">
        <v>10</v>
      </c>
      <c s="36">
        <v>0</v>
      </c>
      <c s="36">
        <f>ROUND(G142*H142,6)</f>
      </c>
      <c r="L142" s="38">
        <v>0</v>
      </c>
      <c s="32">
        <f>ROUND(ROUND(L142,2)*ROUND(G142,3),2)</f>
      </c>
      <c s="36" t="s">
        <v>55</v>
      </c>
      <c>
        <f>(M142*21)/100</f>
      </c>
      <c t="s">
        <v>28</v>
      </c>
    </row>
    <row r="143" spans="1:5" ht="12.75">
      <c r="A143" s="35" t="s">
        <v>56</v>
      </c>
      <c r="E143" s="39" t="s">
        <v>2505</v>
      </c>
    </row>
    <row r="144" spans="1:5" ht="12.75">
      <c r="A144" s="35" t="s">
        <v>57</v>
      </c>
      <c r="E144" s="40" t="s">
        <v>5</v>
      </c>
    </row>
    <row r="145" spans="1:5" ht="12.75">
      <c r="A145" t="s">
        <v>58</v>
      </c>
      <c r="E145" s="39" t="s">
        <v>5</v>
      </c>
    </row>
    <row r="146" spans="1:16" ht="12.75">
      <c r="A146" t="s">
        <v>50</v>
      </c>
      <c s="34" t="s">
        <v>199</v>
      </c>
      <c s="34" t="s">
        <v>2506</v>
      </c>
      <c s="35" t="s">
        <v>5</v>
      </c>
      <c s="6" t="s">
        <v>2507</v>
      </c>
      <c s="36" t="s">
        <v>238</v>
      </c>
      <c s="37">
        <v>135</v>
      </c>
      <c s="36">
        <v>0</v>
      </c>
      <c s="36">
        <f>ROUND(G146*H146,6)</f>
      </c>
      <c r="L146" s="38">
        <v>0</v>
      </c>
      <c s="32">
        <f>ROUND(ROUND(L146,2)*ROUND(G146,3),2)</f>
      </c>
      <c s="36" t="s">
        <v>55</v>
      </c>
      <c>
        <f>(M146*21)/100</f>
      </c>
      <c t="s">
        <v>28</v>
      </c>
    </row>
    <row r="147" spans="1:5" ht="12.75">
      <c r="A147" s="35" t="s">
        <v>56</v>
      </c>
      <c r="E147" s="39" t="s">
        <v>2507</v>
      </c>
    </row>
    <row r="148" spans="1:5" ht="12.75">
      <c r="A148" s="35" t="s">
        <v>57</v>
      </c>
      <c r="E148" s="40" t="s">
        <v>5</v>
      </c>
    </row>
    <row r="149" spans="1:5" ht="12.75">
      <c r="A149" t="s">
        <v>58</v>
      </c>
      <c r="E149" s="39" t="s">
        <v>5</v>
      </c>
    </row>
    <row r="150" spans="1:16" ht="12.75">
      <c r="A150" t="s">
        <v>50</v>
      </c>
      <c s="34" t="s">
        <v>204</v>
      </c>
      <c s="34" t="s">
        <v>2508</v>
      </c>
      <c s="35" t="s">
        <v>5</v>
      </c>
      <c s="6" t="s">
        <v>2509</v>
      </c>
      <c s="36" t="s">
        <v>238</v>
      </c>
      <c s="37">
        <v>25</v>
      </c>
      <c s="36">
        <v>0</v>
      </c>
      <c s="36">
        <f>ROUND(G150*H150,6)</f>
      </c>
      <c r="L150" s="38">
        <v>0</v>
      </c>
      <c s="32">
        <f>ROUND(ROUND(L150,2)*ROUND(G150,3),2)</f>
      </c>
      <c s="36" t="s">
        <v>55</v>
      </c>
      <c>
        <f>(M150*21)/100</f>
      </c>
      <c t="s">
        <v>28</v>
      </c>
    </row>
    <row r="151" spans="1:5" ht="12.75">
      <c r="A151" s="35" t="s">
        <v>56</v>
      </c>
      <c r="E151" s="39" t="s">
        <v>2509</v>
      </c>
    </row>
    <row r="152" spans="1:5" ht="12.75">
      <c r="A152" s="35" t="s">
        <v>57</v>
      </c>
      <c r="E152" s="40" t="s">
        <v>5</v>
      </c>
    </row>
    <row r="153" spans="1:5" ht="12.75">
      <c r="A153" t="s">
        <v>58</v>
      </c>
      <c r="E153" s="39" t="s">
        <v>5</v>
      </c>
    </row>
    <row r="154" spans="1:16" ht="12.75">
      <c r="A154" t="s">
        <v>50</v>
      </c>
      <c s="34" t="s">
        <v>211</v>
      </c>
      <c s="34" t="s">
        <v>2510</v>
      </c>
      <c s="35" t="s">
        <v>5</v>
      </c>
      <c s="6" t="s">
        <v>2511</v>
      </c>
      <c s="36" t="s">
        <v>238</v>
      </c>
      <c s="37">
        <v>80</v>
      </c>
      <c s="36">
        <v>0</v>
      </c>
      <c s="36">
        <f>ROUND(G154*H154,6)</f>
      </c>
      <c r="L154" s="38">
        <v>0</v>
      </c>
      <c s="32">
        <f>ROUND(ROUND(L154,2)*ROUND(G154,3),2)</f>
      </c>
      <c s="36" t="s">
        <v>55</v>
      </c>
      <c>
        <f>(M154*21)/100</f>
      </c>
      <c t="s">
        <v>28</v>
      </c>
    </row>
    <row r="155" spans="1:5" ht="12.75">
      <c r="A155" s="35" t="s">
        <v>56</v>
      </c>
      <c r="E155" s="39" t="s">
        <v>2511</v>
      </c>
    </row>
    <row r="156" spans="1:5" ht="12.75">
      <c r="A156" s="35" t="s">
        <v>57</v>
      </c>
      <c r="E156" s="40" t="s">
        <v>5</v>
      </c>
    </row>
    <row r="157" spans="1:5" ht="12.75">
      <c r="A157" t="s">
        <v>58</v>
      </c>
      <c r="E157" s="39" t="s">
        <v>5</v>
      </c>
    </row>
    <row r="158" spans="1:16" ht="12.75">
      <c r="A158" t="s">
        <v>50</v>
      </c>
      <c s="34" t="s">
        <v>216</v>
      </c>
      <c s="34" t="s">
        <v>2512</v>
      </c>
      <c s="35" t="s">
        <v>5</v>
      </c>
      <c s="6" t="s">
        <v>2513</v>
      </c>
      <c s="36" t="s">
        <v>238</v>
      </c>
      <c s="37">
        <v>10</v>
      </c>
      <c s="36">
        <v>0</v>
      </c>
      <c s="36">
        <f>ROUND(G158*H158,6)</f>
      </c>
      <c r="L158" s="38">
        <v>0</v>
      </c>
      <c s="32">
        <f>ROUND(ROUND(L158,2)*ROUND(G158,3),2)</f>
      </c>
      <c s="36" t="s">
        <v>55</v>
      </c>
      <c>
        <f>(M158*21)/100</f>
      </c>
      <c t="s">
        <v>28</v>
      </c>
    </row>
    <row r="159" spans="1:5" ht="12.75">
      <c r="A159" s="35" t="s">
        <v>56</v>
      </c>
      <c r="E159" s="39" t="s">
        <v>2513</v>
      </c>
    </row>
    <row r="160" spans="1:5" ht="12.75">
      <c r="A160" s="35" t="s">
        <v>57</v>
      </c>
      <c r="E160" s="40" t="s">
        <v>5</v>
      </c>
    </row>
    <row r="161" spans="1:5" ht="12.75">
      <c r="A161" t="s">
        <v>58</v>
      </c>
      <c r="E161" s="39" t="s">
        <v>5</v>
      </c>
    </row>
    <row r="162" spans="1:13" ht="12.75">
      <c r="A162" t="s">
        <v>47</v>
      </c>
      <c r="C162" s="31" t="s">
        <v>2514</v>
      </c>
      <c r="E162" s="33" t="s">
        <v>2488</v>
      </c>
      <c r="J162" s="32">
        <f>0</f>
      </c>
      <c s="32">
        <f>0</f>
      </c>
      <c s="32">
        <f>0+L163+L167+L171+L175+L179+L183+L187+L191+L195+L199+L203+L207</f>
      </c>
      <c s="32">
        <f>0+M163+M167+M171+M175+M179+M183+M187+M191+M195+M199+M203+M207</f>
      </c>
    </row>
    <row r="163" spans="1:16" ht="12.75">
      <c r="A163" t="s">
        <v>50</v>
      </c>
      <c s="34" t="s">
        <v>888</v>
      </c>
      <c s="34" t="s">
        <v>2515</v>
      </c>
      <c s="35" t="s">
        <v>5</v>
      </c>
      <c s="6" t="s">
        <v>2490</v>
      </c>
      <c s="36" t="s">
        <v>238</v>
      </c>
      <c s="37">
        <v>395</v>
      </c>
      <c s="36">
        <v>0</v>
      </c>
      <c s="36">
        <f>ROUND(G163*H163,6)</f>
      </c>
      <c r="L163" s="38">
        <v>0</v>
      </c>
      <c s="32">
        <f>ROUND(ROUND(L163,2)*ROUND(G163,3),2)</f>
      </c>
      <c s="36" t="s">
        <v>55</v>
      </c>
      <c>
        <f>(M163*21)/100</f>
      </c>
      <c t="s">
        <v>28</v>
      </c>
    </row>
    <row r="164" spans="1:5" ht="12.75">
      <c r="A164" s="35" t="s">
        <v>56</v>
      </c>
      <c r="E164" s="39" t="s">
        <v>2490</v>
      </c>
    </row>
    <row r="165" spans="1:5" ht="12.75">
      <c r="A165" s="35" t="s">
        <v>57</v>
      </c>
      <c r="E165" s="40" t="s">
        <v>5</v>
      </c>
    </row>
    <row r="166" spans="1:5" ht="76.5">
      <c r="A166" t="s">
        <v>58</v>
      </c>
      <c r="E166" s="39" t="s">
        <v>2491</v>
      </c>
    </row>
    <row r="167" spans="1:16" ht="12.75">
      <c r="A167" t="s">
        <v>50</v>
      </c>
      <c s="34" t="s">
        <v>893</v>
      </c>
      <c s="34" t="s">
        <v>2516</v>
      </c>
      <c s="35" t="s">
        <v>5</v>
      </c>
      <c s="6" t="s">
        <v>2517</v>
      </c>
      <c s="36" t="s">
        <v>238</v>
      </c>
      <c s="37">
        <v>250</v>
      </c>
      <c s="36">
        <v>0</v>
      </c>
      <c s="36">
        <f>ROUND(G167*H167,6)</f>
      </c>
      <c r="L167" s="38">
        <v>0</v>
      </c>
      <c s="32">
        <f>ROUND(ROUND(L167,2)*ROUND(G167,3),2)</f>
      </c>
      <c s="36" t="s">
        <v>55</v>
      </c>
      <c>
        <f>(M167*21)/100</f>
      </c>
      <c t="s">
        <v>28</v>
      </c>
    </row>
    <row r="168" spans="1:5" ht="12.75">
      <c r="A168" s="35" t="s">
        <v>56</v>
      </c>
      <c r="E168" s="39" t="s">
        <v>2517</v>
      </c>
    </row>
    <row r="169" spans="1:5" ht="12.75">
      <c r="A169" s="35" t="s">
        <v>57</v>
      </c>
      <c r="E169" s="40" t="s">
        <v>5</v>
      </c>
    </row>
    <row r="170" spans="1:5" ht="76.5">
      <c r="A170" t="s">
        <v>58</v>
      </c>
      <c r="E170" s="39" t="s">
        <v>2491</v>
      </c>
    </row>
    <row r="171" spans="1:16" ht="12.75">
      <c r="A171" t="s">
        <v>50</v>
      </c>
      <c s="34" t="s">
        <v>896</v>
      </c>
      <c s="34" t="s">
        <v>2518</v>
      </c>
      <c s="35" t="s">
        <v>5</v>
      </c>
      <c s="6" t="s">
        <v>2493</v>
      </c>
      <c s="36" t="s">
        <v>238</v>
      </c>
      <c s="37">
        <v>270</v>
      </c>
      <c s="36">
        <v>0</v>
      </c>
      <c s="36">
        <f>ROUND(G171*H171,6)</f>
      </c>
      <c r="L171" s="38">
        <v>0</v>
      </c>
      <c s="32">
        <f>ROUND(ROUND(L171,2)*ROUND(G171,3),2)</f>
      </c>
      <c s="36" t="s">
        <v>55</v>
      </c>
      <c>
        <f>(M171*21)/100</f>
      </c>
      <c t="s">
        <v>28</v>
      </c>
    </row>
    <row r="172" spans="1:5" ht="12.75">
      <c r="A172" s="35" t="s">
        <v>56</v>
      </c>
      <c r="E172" s="39" t="s">
        <v>2493</v>
      </c>
    </row>
    <row r="173" spans="1:5" ht="12.75">
      <c r="A173" s="35" t="s">
        <v>57</v>
      </c>
      <c r="E173" s="40" t="s">
        <v>5</v>
      </c>
    </row>
    <row r="174" spans="1:5" ht="76.5">
      <c r="A174" t="s">
        <v>58</v>
      </c>
      <c r="E174" s="39" t="s">
        <v>2491</v>
      </c>
    </row>
    <row r="175" spans="1:16" ht="12.75">
      <c r="A175" t="s">
        <v>50</v>
      </c>
      <c s="34" t="s">
        <v>900</v>
      </c>
      <c s="34" t="s">
        <v>2519</v>
      </c>
      <c s="35" t="s">
        <v>5</v>
      </c>
      <c s="6" t="s">
        <v>2495</v>
      </c>
      <c s="36" t="s">
        <v>238</v>
      </c>
      <c s="37">
        <v>300</v>
      </c>
      <c s="36">
        <v>0</v>
      </c>
      <c s="36">
        <f>ROUND(G175*H175,6)</f>
      </c>
      <c r="L175" s="38">
        <v>0</v>
      </c>
      <c s="32">
        <f>ROUND(ROUND(L175,2)*ROUND(G175,3),2)</f>
      </c>
      <c s="36" t="s">
        <v>55</v>
      </c>
      <c>
        <f>(M175*21)/100</f>
      </c>
      <c t="s">
        <v>28</v>
      </c>
    </row>
    <row r="176" spans="1:5" ht="12.75">
      <c r="A176" s="35" t="s">
        <v>56</v>
      </c>
      <c r="E176" s="39" t="s">
        <v>2495</v>
      </c>
    </row>
    <row r="177" spans="1:5" ht="12.75">
      <c r="A177" s="35" t="s">
        <v>57</v>
      </c>
      <c r="E177" s="40" t="s">
        <v>5</v>
      </c>
    </row>
    <row r="178" spans="1:5" ht="76.5">
      <c r="A178" t="s">
        <v>58</v>
      </c>
      <c r="E178" s="39" t="s">
        <v>2491</v>
      </c>
    </row>
    <row r="179" spans="1:16" ht="12.75">
      <c r="A179" t="s">
        <v>50</v>
      </c>
      <c s="34" t="s">
        <v>903</v>
      </c>
      <c s="34" t="s">
        <v>2520</v>
      </c>
      <c s="35" t="s">
        <v>5</v>
      </c>
      <c s="6" t="s">
        <v>2497</v>
      </c>
      <c s="36" t="s">
        <v>238</v>
      </c>
      <c s="37">
        <v>290</v>
      </c>
      <c s="36">
        <v>0</v>
      </c>
      <c s="36">
        <f>ROUND(G179*H179,6)</f>
      </c>
      <c r="L179" s="38">
        <v>0</v>
      </c>
      <c s="32">
        <f>ROUND(ROUND(L179,2)*ROUND(G179,3),2)</f>
      </c>
      <c s="36" t="s">
        <v>55</v>
      </c>
      <c>
        <f>(M179*21)/100</f>
      </c>
      <c t="s">
        <v>28</v>
      </c>
    </row>
    <row r="180" spans="1:5" ht="12.75">
      <c r="A180" s="35" t="s">
        <v>56</v>
      </c>
      <c r="E180" s="39" t="s">
        <v>2497</v>
      </c>
    </row>
    <row r="181" spans="1:5" ht="12.75">
      <c r="A181" s="35" t="s">
        <v>57</v>
      </c>
      <c r="E181" s="40" t="s">
        <v>5</v>
      </c>
    </row>
    <row r="182" spans="1:5" ht="76.5">
      <c r="A182" t="s">
        <v>58</v>
      </c>
      <c r="E182" s="39" t="s">
        <v>2491</v>
      </c>
    </row>
    <row r="183" spans="1:16" ht="12.75">
      <c r="A183" t="s">
        <v>50</v>
      </c>
      <c s="34" t="s">
        <v>906</v>
      </c>
      <c s="34" t="s">
        <v>2521</v>
      </c>
      <c s="35" t="s">
        <v>5</v>
      </c>
      <c s="6" t="s">
        <v>2499</v>
      </c>
      <c s="36" t="s">
        <v>238</v>
      </c>
      <c s="37">
        <v>125</v>
      </c>
      <c s="36">
        <v>0</v>
      </c>
      <c s="36">
        <f>ROUND(G183*H183,6)</f>
      </c>
      <c r="L183" s="38">
        <v>0</v>
      </c>
      <c s="32">
        <f>ROUND(ROUND(L183,2)*ROUND(G183,3),2)</f>
      </c>
      <c s="36" t="s">
        <v>55</v>
      </c>
      <c>
        <f>(M183*21)/100</f>
      </c>
      <c t="s">
        <v>28</v>
      </c>
    </row>
    <row r="184" spans="1:5" ht="12.75">
      <c r="A184" s="35" t="s">
        <v>56</v>
      </c>
      <c r="E184" s="39" t="s">
        <v>2499</v>
      </c>
    </row>
    <row r="185" spans="1:5" ht="12.75">
      <c r="A185" s="35" t="s">
        <v>57</v>
      </c>
      <c r="E185" s="40" t="s">
        <v>5</v>
      </c>
    </row>
    <row r="186" spans="1:5" ht="76.5">
      <c r="A186" t="s">
        <v>58</v>
      </c>
      <c r="E186" s="39" t="s">
        <v>2491</v>
      </c>
    </row>
    <row r="187" spans="1:16" ht="12.75">
      <c r="A187" t="s">
        <v>50</v>
      </c>
      <c s="34" t="s">
        <v>911</v>
      </c>
      <c s="34" t="s">
        <v>2522</v>
      </c>
      <c s="35" t="s">
        <v>5</v>
      </c>
      <c s="6" t="s">
        <v>2501</v>
      </c>
      <c s="36" t="s">
        <v>238</v>
      </c>
      <c s="37">
        <v>40</v>
      </c>
      <c s="36">
        <v>0</v>
      </c>
      <c s="36">
        <f>ROUND(G187*H187,6)</f>
      </c>
      <c r="L187" s="38">
        <v>0</v>
      </c>
      <c s="32">
        <f>ROUND(ROUND(L187,2)*ROUND(G187,3),2)</f>
      </c>
      <c s="36" t="s">
        <v>55</v>
      </c>
      <c>
        <f>(M187*21)/100</f>
      </c>
      <c t="s">
        <v>28</v>
      </c>
    </row>
    <row r="188" spans="1:5" ht="12.75">
      <c r="A188" s="35" t="s">
        <v>56</v>
      </c>
      <c r="E188" s="39" t="s">
        <v>2501</v>
      </c>
    </row>
    <row r="189" spans="1:5" ht="12.75">
      <c r="A189" s="35" t="s">
        <v>57</v>
      </c>
      <c r="E189" s="40" t="s">
        <v>5</v>
      </c>
    </row>
    <row r="190" spans="1:5" ht="76.5">
      <c r="A190" t="s">
        <v>58</v>
      </c>
      <c r="E190" s="39" t="s">
        <v>2491</v>
      </c>
    </row>
    <row r="191" spans="1:16" ht="12.75">
      <c r="A191" t="s">
        <v>50</v>
      </c>
      <c s="34" t="s">
        <v>916</v>
      </c>
      <c s="34" t="s">
        <v>2523</v>
      </c>
      <c s="35" t="s">
        <v>5</v>
      </c>
      <c s="6" t="s">
        <v>2524</v>
      </c>
      <c s="36" t="s">
        <v>238</v>
      </c>
      <c s="37">
        <v>190</v>
      </c>
      <c s="36">
        <v>0</v>
      </c>
      <c s="36">
        <f>ROUND(G191*H191,6)</f>
      </c>
      <c r="L191" s="38">
        <v>0</v>
      </c>
      <c s="32">
        <f>ROUND(ROUND(L191,2)*ROUND(G191,3),2)</f>
      </c>
      <c s="36" t="s">
        <v>55</v>
      </c>
      <c>
        <f>(M191*21)/100</f>
      </c>
      <c t="s">
        <v>28</v>
      </c>
    </row>
    <row r="192" spans="1:5" ht="12.75">
      <c r="A192" s="35" t="s">
        <v>56</v>
      </c>
      <c r="E192" s="39" t="s">
        <v>2524</v>
      </c>
    </row>
    <row r="193" spans="1:5" ht="12.75">
      <c r="A193" s="35" t="s">
        <v>57</v>
      </c>
      <c r="E193" s="40" t="s">
        <v>5</v>
      </c>
    </row>
    <row r="194" spans="1:5" ht="76.5">
      <c r="A194" t="s">
        <v>58</v>
      </c>
      <c r="E194" s="39" t="s">
        <v>2491</v>
      </c>
    </row>
    <row r="195" spans="1:16" ht="12.75">
      <c r="A195" t="s">
        <v>50</v>
      </c>
      <c s="34" t="s">
        <v>919</v>
      </c>
      <c s="34" t="s">
        <v>2525</v>
      </c>
      <c s="35" t="s">
        <v>5</v>
      </c>
      <c s="6" t="s">
        <v>2505</v>
      </c>
      <c s="36" t="s">
        <v>238</v>
      </c>
      <c s="37">
        <v>20</v>
      </c>
      <c s="36">
        <v>0</v>
      </c>
      <c s="36">
        <f>ROUND(G195*H195,6)</f>
      </c>
      <c r="L195" s="38">
        <v>0</v>
      </c>
      <c s="32">
        <f>ROUND(ROUND(L195,2)*ROUND(G195,3),2)</f>
      </c>
      <c s="36" t="s">
        <v>55</v>
      </c>
      <c>
        <f>(M195*21)/100</f>
      </c>
      <c t="s">
        <v>28</v>
      </c>
    </row>
    <row r="196" spans="1:5" ht="12.75">
      <c r="A196" s="35" t="s">
        <v>56</v>
      </c>
      <c r="E196" s="39" t="s">
        <v>2505</v>
      </c>
    </row>
    <row r="197" spans="1:5" ht="12.75">
      <c r="A197" s="35" t="s">
        <v>57</v>
      </c>
      <c r="E197" s="40" t="s">
        <v>5</v>
      </c>
    </row>
    <row r="198" spans="1:5" ht="12.75">
      <c r="A198" t="s">
        <v>58</v>
      </c>
      <c r="E198" s="39" t="s">
        <v>5</v>
      </c>
    </row>
    <row r="199" spans="1:16" ht="12.75">
      <c r="A199" t="s">
        <v>50</v>
      </c>
      <c s="34" t="s">
        <v>923</v>
      </c>
      <c s="34" t="s">
        <v>2526</v>
      </c>
      <c s="35" t="s">
        <v>5</v>
      </c>
      <c s="6" t="s">
        <v>2507</v>
      </c>
      <c s="36" t="s">
        <v>238</v>
      </c>
      <c s="37">
        <v>1505</v>
      </c>
      <c s="36">
        <v>0</v>
      </c>
      <c s="36">
        <f>ROUND(G199*H199,6)</f>
      </c>
      <c r="L199" s="38">
        <v>0</v>
      </c>
      <c s="32">
        <f>ROUND(ROUND(L199,2)*ROUND(G199,3),2)</f>
      </c>
      <c s="36" t="s">
        <v>55</v>
      </c>
      <c>
        <f>(M199*21)/100</f>
      </c>
      <c t="s">
        <v>28</v>
      </c>
    </row>
    <row r="200" spans="1:5" ht="12.75">
      <c r="A200" s="35" t="s">
        <v>56</v>
      </c>
      <c r="E200" s="39" t="s">
        <v>2507</v>
      </c>
    </row>
    <row r="201" spans="1:5" ht="12.75">
      <c r="A201" s="35" t="s">
        <v>57</v>
      </c>
      <c r="E201" s="40" t="s">
        <v>5</v>
      </c>
    </row>
    <row r="202" spans="1:5" ht="12.75">
      <c r="A202" t="s">
        <v>58</v>
      </c>
      <c r="E202" s="39" t="s">
        <v>5</v>
      </c>
    </row>
    <row r="203" spans="1:16" ht="12.75">
      <c r="A203" t="s">
        <v>50</v>
      </c>
      <c s="34" t="s">
        <v>927</v>
      </c>
      <c s="34" t="s">
        <v>2527</v>
      </c>
      <c s="35" t="s">
        <v>5</v>
      </c>
      <c s="6" t="s">
        <v>2509</v>
      </c>
      <c s="36" t="s">
        <v>238</v>
      </c>
      <c s="37">
        <v>125</v>
      </c>
      <c s="36">
        <v>0</v>
      </c>
      <c s="36">
        <f>ROUND(G203*H203,6)</f>
      </c>
      <c r="L203" s="38">
        <v>0</v>
      </c>
      <c s="32">
        <f>ROUND(ROUND(L203,2)*ROUND(G203,3),2)</f>
      </c>
      <c s="36" t="s">
        <v>55</v>
      </c>
      <c>
        <f>(M203*21)/100</f>
      </c>
      <c t="s">
        <v>28</v>
      </c>
    </row>
    <row r="204" spans="1:5" ht="12.75">
      <c r="A204" s="35" t="s">
        <v>56</v>
      </c>
      <c r="E204" s="39" t="s">
        <v>2509</v>
      </c>
    </row>
    <row r="205" spans="1:5" ht="12.75">
      <c r="A205" s="35" t="s">
        <v>57</v>
      </c>
      <c r="E205" s="40" t="s">
        <v>5</v>
      </c>
    </row>
    <row r="206" spans="1:5" ht="12.75">
      <c r="A206" t="s">
        <v>58</v>
      </c>
      <c r="E206" s="39" t="s">
        <v>5</v>
      </c>
    </row>
    <row r="207" spans="1:16" ht="12.75">
      <c r="A207" t="s">
        <v>50</v>
      </c>
      <c s="34" t="s">
        <v>932</v>
      </c>
      <c s="34" t="s">
        <v>2528</v>
      </c>
      <c s="35" t="s">
        <v>5</v>
      </c>
      <c s="6" t="s">
        <v>2511</v>
      </c>
      <c s="36" t="s">
        <v>238</v>
      </c>
      <c s="37">
        <v>230</v>
      </c>
      <c s="36">
        <v>0</v>
      </c>
      <c s="36">
        <f>ROUND(G207*H207,6)</f>
      </c>
      <c r="L207" s="38">
        <v>0</v>
      </c>
      <c s="32">
        <f>ROUND(ROUND(L207,2)*ROUND(G207,3),2)</f>
      </c>
      <c s="36" t="s">
        <v>55</v>
      </c>
      <c>
        <f>(M207*21)/100</f>
      </c>
      <c t="s">
        <v>28</v>
      </c>
    </row>
    <row r="208" spans="1:5" ht="12.75">
      <c r="A208" s="35" t="s">
        <v>56</v>
      </c>
      <c r="E208" s="39" t="s">
        <v>2511</v>
      </c>
    </row>
    <row r="209" spans="1:5" ht="12.75">
      <c r="A209" s="35" t="s">
        <v>57</v>
      </c>
      <c r="E209" s="40" t="s">
        <v>5</v>
      </c>
    </row>
    <row r="210" spans="1:5" ht="12.75">
      <c r="A210" t="s">
        <v>58</v>
      </c>
      <c r="E210" s="39" t="s">
        <v>5</v>
      </c>
    </row>
    <row r="211" spans="1:13" ht="12.75">
      <c r="A211" t="s">
        <v>47</v>
      </c>
      <c r="C211" s="31" t="s">
        <v>2529</v>
      </c>
      <c r="E211" s="33" t="s">
        <v>2530</v>
      </c>
      <c r="J211" s="32">
        <f>0</f>
      </c>
      <c s="32">
        <f>0</f>
      </c>
      <c s="32">
        <f>0+L212+L216+L220+L224+L228+L232+L236+L240+L244+L248+L252+L256</f>
      </c>
      <c s="32">
        <f>0+M212+M216+M220+M224+M228+M232+M236+M240+M244+M248+M252+M256</f>
      </c>
    </row>
    <row r="212" spans="1:16" ht="12.75">
      <c r="A212" t="s">
        <v>50</v>
      </c>
      <c s="34" t="s">
        <v>935</v>
      </c>
      <c s="34" t="s">
        <v>2531</v>
      </c>
      <c s="35" t="s">
        <v>5</v>
      </c>
      <c s="6" t="s">
        <v>2532</v>
      </c>
      <c s="36" t="s">
        <v>238</v>
      </c>
      <c s="37">
        <v>395</v>
      </c>
      <c s="36">
        <v>0</v>
      </c>
      <c s="36">
        <f>ROUND(G212*H212,6)</f>
      </c>
      <c r="L212" s="38">
        <v>0</v>
      </c>
      <c s="32">
        <f>ROUND(ROUND(L212,2)*ROUND(G212,3),2)</f>
      </c>
      <c s="36" t="s">
        <v>55</v>
      </c>
      <c>
        <f>(M212*21)/100</f>
      </c>
      <c t="s">
        <v>28</v>
      </c>
    </row>
    <row r="213" spans="1:5" ht="12.75">
      <c r="A213" s="35" t="s">
        <v>56</v>
      </c>
      <c r="E213" s="39" t="s">
        <v>2532</v>
      </c>
    </row>
    <row r="214" spans="1:5" ht="12.75">
      <c r="A214" s="35" t="s">
        <v>57</v>
      </c>
      <c r="E214" s="40" t="s">
        <v>5</v>
      </c>
    </row>
    <row r="215" spans="1:5" ht="51">
      <c r="A215" t="s">
        <v>58</v>
      </c>
      <c r="E215" s="39" t="s">
        <v>2533</v>
      </c>
    </row>
    <row r="216" spans="1:16" ht="12.75">
      <c r="A216" t="s">
        <v>50</v>
      </c>
      <c s="34" t="s">
        <v>939</v>
      </c>
      <c s="34" t="s">
        <v>2534</v>
      </c>
      <c s="35" t="s">
        <v>5</v>
      </c>
      <c s="6" t="s">
        <v>2535</v>
      </c>
      <c s="36" t="s">
        <v>238</v>
      </c>
      <c s="37">
        <v>250</v>
      </c>
      <c s="36">
        <v>0</v>
      </c>
      <c s="36">
        <f>ROUND(G216*H216,6)</f>
      </c>
      <c r="L216" s="38">
        <v>0</v>
      </c>
      <c s="32">
        <f>ROUND(ROUND(L216,2)*ROUND(G216,3),2)</f>
      </c>
      <c s="36" t="s">
        <v>55</v>
      </c>
      <c>
        <f>(M216*21)/100</f>
      </c>
      <c t="s">
        <v>28</v>
      </c>
    </row>
    <row r="217" spans="1:5" ht="12.75">
      <c r="A217" s="35" t="s">
        <v>56</v>
      </c>
      <c r="E217" s="39" t="s">
        <v>2535</v>
      </c>
    </row>
    <row r="218" spans="1:5" ht="12.75">
      <c r="A218" s="35" t="s">
        <v>57</v>
      </c>
      <c r="E218" s="40" t="s">
        <v>5</v>
      </c>
    </row>
    <row r="219" spans="1:5" ht="51">
      <c r="A219" t="s">
        <v>58</v>
      </c>
      <c r="E219" s="39" t="s">
        <v>2533</v>
      </c>
    </row>
    <row r="220" spans="1:16" ht="12.75">
      <c r="A220" t="s">
        <v>50</v>
      </c>
      <c s="34" t="s">
        <v>942</v>
      </c>
      <c s="34" t="s">
        <v>2536</v>
      </c>
      <c s="35" t="s">
        <v>5</v>
      </c>
      <c s="6" t="s">
        <v>2537</v>
      </c>
      <c s="36" t="s">
        <v>238</v>
      </c>
      <c s="37">
        <v>270</v>
      </c>
      <c s="36">
        <v>0</v>
      </c>
      <c s="36">
        <f>ROUND(G220*H220,6)</f>
      </c>
      <c r="L220" s="38">
        <v>0</v>
      </c>
      <c s="32">
        <f>ROUND(ROUND(L220,2)*ROUND(G220,3),2)</f>
      </c>
      <c s="36" t="s">
        <v>55</v>
      </c>
      <c>
        <f>(M220*21)/100</f>
      </c>
      <c t="s">
        <v>28</v>
      </c>
    </row>
    <row r="221" spans="1:5" ht="12.75">
      <c r="A221" s="35" t="s">
        <v>56</v>
      </c>
      <c r="E221" s="39" t="s">
        <v>2537</v>
      </c>
    </row>
    <row r="222" spans="1:5" ht="12.75">
      <c r="A222" s="35" t="s">
        <v>57</v>
      </c>
      <c r="E222" s="40" t="s">
        <v>5</v>
      </c>
    </row>
    <row r="223" spans="1:5" ht="51">
      <c r="A223" t="s">
        <v>58</v>
      </c>
      <c r="E223" s="39" t="s">
        <v>2533</v>
      </c>
    </row>
    <row r="224" spans="1:16" ht="12.75">
      <c r="A224" t="s">
        <v>50</v>
      </c>
      <c s="34" t="s">
        <v>946</v>
      </c>
      <c s="34" t="s">
        <v>2538</v>
      </c>
      <c s="35" t="s">
        <v>5</v>
      </c>
      <c s="6" t="s">
        <v>2539</v>
      </c>
      <c s="36" t="s">
        <v>238</v>
      </c>
      <c s="37">
        <v>300</v>
      </c>
      <c s="36">
        <v>0</v>
      </c>
      <c s="36">
        <f>ROUND(G224*H224,6)</f>
      </c>
      <c r="L224" s="38">
        <v>0</v>
      </c>
      <c s="32">
        <f>ROUND(ROUND(L224,2)*ROUND(G224,3),2)</f>
      </c>
      <c s="36" t="s">
        <v>55</v>
      </c>
      <c>
        <f>(M224*21)/100</f>
      </c>
      <c t="s">
        <v>28</v>
      </c>
    </row>
    <row r="225" spans="1:5" ht="12.75">
      <c r="A225" s="35" t="s">
        <v>56</v>
      </c>
      <c r="E225" s="39" t="s">
        <v>2539</v>
      </c>
    </row>
    <row r="226" spans="1:5" ht="12.75">
      <c r="A226" s="35" t="s">
        <v>57</v>
      </c>
      <c r="E226" s="40" t="s">
        <v>5</v>
      </c>
    </row>
    <row r="227" spans="1:5" ht="51">
      <c r="A227" t="s">
        <v>58</v>
      </c>
      <c r="E227" s="39" t="s">
        <v>2533</v>
      </c>
    </row>
    <row r="228" spans="1:16" ht="12.75">
      <c r="A228" t="s">
        <v>50</v>
      </c>
      <c s="34" t="s">
        <v>950</v>
      </c>
      <c s="34" t="s">
        <v>2540</v>
      </c>
      <c s="35" t="s">
        <v>5</v>
      </c>
      <c s="6" t="s">
        <v>2541</v>
      </c>
      <c s="36" t="s">
        <v>238</v>
      </c>
      <c s="37">
        <v>290</v>
      </c>
      <c s="36">
        <v>0</v>
      </c>
      <c s="36">
        <f>ROUND(G228*H228,6)</f>
      </c>
      <c r="L228" s="38">
        <v>0</v>
      </c>
      <c s="32">
        <f>ROUND(ROUND(L228,2)*ROUND(G228,3),2)</f>
      </c>
      <c s="36" t="s">
        <v>55</v>
      </c>
      <c>
        <f>(M228*21)/100</f>
      </c>
      <c t="s">
        <v>28</v>
      </c>
    </row>
    <row r="229" spans="1:5" ht="12.75">
      <c r="A229" s="35" t="s">
        <v>56</v>
      </c>
      <c r="E229" s="39" t="s">
        <v>2541</v>
      </c>
    </row>
    <row r="230" spans="1:5" ht="12.75">
      <c r="A230" s="35" t="s">
        <v>57</v>
      </c>
      <c r="E230" s="40" t="s">
        <v>5</v>
      </c>
    </row>
    <row r="231" spans="1:5" ht="51">
      <c r="A231" t="s">
        <v>58</v>
      </c>
      <c r="E231" s="39" t="s">
        <v>2533</v>
      </c>
    </row>
    <row r="232" spans="1:16" ht="12.75">
      <c r="A232" t="s">
        <v>50</v>
      </c>
      <c s="34" t="s">
        <v>1716</v>
      </c>
      <c s="34" t="s">
        <v>2542</v>
      </c>
      <c s="35" t="s">
        <v>5</v>
      </c>
      <c s="6" t="s">
        <v>2543</v>
      </c>
      <c s="36" t="s">
        <v>238</v>
      </c>
      <c s="37">
        <v>125</v>
      </c>
      <c s="36">
        <v>0</v>
      </c>
      <c s="36">
        <f>ROUND(G232*H232,6)</f>
      </c>
      <c r="L232" s="38">
        <v>0</v>
      </c>
      <c s="32">
        <f>ROUND(ROUND(L232,2)*ROUND(G232,3),2)</f>
      </c>
      <c s="36" t="s">
        <v>55</v>
      </c>
      <c>
        <f>(M232*21)/100</f>
      </c>
      <c t="s">
        <v>28</v>
      </c>
    </row>
    <row r="233" spans="1:5" ht="12.75">
      <c r="A233" s="35" t="s">
        <v>56</v>
      </c>
      <c r="E233" s="39" t="s">
        <v>2543</v>
      </c>
    </row>
    <row r="234" spans="1:5" ht="12.75">
      <c r="A234" s="35" t="s">
        <v>57</v>
      </c>
      <c r="E234" s="40" t="s">
        <v>5</v>
      </c>
    </row>
    <row r="235" spans="1:5" ht="51">
      <c r="A235" t="s">
        <v>58</v>
      </c>
      <c r="E235" s="39" t="s">
        <v>2533</v>
      </c>
    </row>
    <row r="236" spans="1:16" ht="12.75">
      <c r="A236" t="s">
        <v>50</v>
      </c>
      <c s="34" t="s">
        <v>1721</v>
      </c>
      <c s="34" t="s">
        <v>2544</v>
      </c>
      <c s="35" t="s">
        <v>5</v>
      </c>
      <c s="6" t="s">
        <v>2545</v>
      </c>
      <c s="36" t="s">
        <v>238</v>
      </c>
      <c s="37">
        <v>40</v>
      </c>
      <c s="36">
        <v>0</v>
      </c>
      <c s="36">
        <f>ROUND(G236*H236,6)</f>
      </c>
      <c r="L236" s="38">
        <v>0</v>
      </c>
      <c s="32">
        <f>ROUND(ROUND(L236,2)*ROUND(G236,3),2)</f>
      </c>
      <c s="36" t="s">
        <v>55</v>
      </c>
      <c>
        <f>(M236*21)/100</f>
      </c>
      <c t="s">
        <v>28</v>
      </c>
    </row>
    <row r="237" spans="1:5" ht="12.75">
      <c r="A237" s="35" t="s">
        <v>56</v>
      </c>
      <c r="E237" s="39" t="s">
        <v>2545</v>
      </c>
    </row>
    <row r="238" spans="1:5" ht="12.75">
      <c r="A238" s="35" t="s">
        <v>57</v>
      </c>
      <c r="E238" s="40" t="s">
        <v>5</v>
      </c>
    </row>
    <row r="239" spans="1:5" ht="51">
      <c r="A239" t="s">
        <v>58</v>
      </c>
      <c r="E239" s="39" t="s">
        <v>2533</v>
      </c>
    </row>
    <row r="240" spans="1:16" ht="12.75">
      <c r="A240" t="s">
        <v>50</v>
      </c>
      <c s="34" t="s">
        <v>1724</v>
      </c>
      <c s="34" t="s">
        <v>2546</v>
      </c>
      <c s="35" t="s">
        <v>5</v>
      </c>
      <c s="6" t="s">
        <v>2547</v>
      </c>
      <c s="36" t="s">
        <v>238</v>
      </c>
      <c s="37">
        <v>190</v>
      </c>
      <c s="36">
        <v>0</v>
      </c>
      <c s="36">
        <f>ROUND(G240*H240,6)</f>
      </c>
      <c r="L240" s="38">
        <v>0</v>
      </c>
      <c s="32">
        <f>ROUND(ROUND(L240,2)*ROUND(G240,3),2)</f>
      </c>
      <c s="36" t="s">
        <v>55</v>
      </c>
      <c>
        <f>(M240*21)/100</f>
      </c>
      <c t="s">
        <v>28</v>
      </c>
    </row>
    <row r="241" spans="1:5" ht="12.75">
      <c r="A241" s="35" t="s">
        <v>56</v>
      </c>
      <c r="E241" s="39" t="s">
        <v>2547</v>
      </c>
    </row>
    <row r="242" spans="1:5" ht="12.75">
      <c r="A242" s="35" t="s">
        <v>57</v>
      </c>
      <c r="E242" s="40" t="s">
        <v>5</v>
      </c>
    </row>
    <row r="243" spans="1:5" ht="51">
      <c r="A243" t="s">
        <v>58</v>
      </c>
      <c r="E243" s="39" t="s">
        <v>2533</v>
      </c>
    </row>
    <row r="244" spans="1:16" ht="12.75">
      <c r="A244" t="s">
        <v>50</v>
      </c>
      <c s="34" t="s">
        <v>1729</v>
      </c>
      <c s="34" t="s">
        <v>2548</v>
      </c>
      <c s="35" t="s">
        <v>5</v>
      </c>
      <c s="6" t="s">
        <v>2549</v>
      </c>
      <c s="36" t="s">
        <v>232</v>
      </c>
      <c s="37">
        <v>35</v>
      </c>
      <c s="36">
        <v>0</v>
      </c>
      <c s="36">
        <f>ROUND(G244*H244,6)</f>
      </c>
      <c r="L244" s="38">
        <v>0</v>
      </c>
      <c s="32">
        <f>ROUND(ROUND(L244,2)*ROUND(G244,3),2)</f>
      </c>
      <c s="36" t="s">
        <v>55</v>
      </c>
      <c>
        <f>(M244*21)/100</f>
      </c>
      <c t="s">
        <v>28</v>
      </c>
    </row>
    <row r="245" spans="1:5" ht="12.75">
      <c r="A245" s="35" t="s">
        <v>56</v>
      </c>
      <c r="E245" s="39" t="s">
        <v>2549</v>
      </c>
    </row>
    <row r="246" spans="1:5" ht="12.75">
      <c r="A246" s="35" t="s">
        <v>57</v>
      </c>
      <c r="E246" s="40" t="s">
        <v>5</v>
      </c>
    </row>
    <row r="247" spans="1:5" ht="51">
      <c r="A247" t="s">
        <v>58</v>
      </c>
      <c r="E247" s="39" t="s">
        <v>2550</v>
      </c>
    </row>
    <row r="248" spans="1:16" ht="12.75">
      <c r="A248" t="s">
        <v>50</v>
      </c>
      <c s="34" t="s">
        <v>1734</v>
      </c>
      <c s="34" t="s">
        <v>2551</v>
      </c>
      <c s="35" t="s">
        <v>5</v>
      </c>
      <c s="6" t="s">
        <v>2552</v>
      </c>
      <c s="36" t="s">
        <v>232</v>
      </c>
      <c s="37">
        <v>33</v>
      </c>
      <c s="36">
        <v>0</v>
      </c>
      <c s="36">
        <f>ROUND(G248*H248,6)</f>
      </c>
      <c r="L248" s="38">
        <v>0</v>
      </c>
      <c s="32">
        <f>ROUND(ROUND(L248,2)*ROUND(G248,3),2)</f>
      </c>
      <c s="36" t="s">
        <v>55</v>
      </c>
      <c>
        <f>(M248*21)/100</f>
      </c>
      <c t="s">
        <v>28</v>
      </c>
    </row>
    <row r="249" spans="1:5" ht="12.75">
      <c r="A249" s="35" t="s">
        <v>56</v>
      </c>
      <c r="E249" s="39" t="s">
        <v>2552</v>
      </c>
    </row>
    <row r="250" spans="1:5" ht="12.75">
      <c r="A250" s="35" t="s">
        <v>57</v>
      </c>
      <c r="E250" s="40" t="s">
        <v>5</v>
      </c>
    </row>
    <row r="251" spans="1:5" ht="51">
      <c r="A251" t="s">
        <v>58</v>
      </c>
      <c r="E251" s="39" t="s">
        <v>2550</v>
      </c>
    </row>
    <row r="252" spans="1:16" ht="12.75">
      <c r="A252" t="s">
        <v>50</v>
      </c>
      <c s="34" t="s">
        <v>1739</v>
      </c>
      <c s="34" t="s">
        <v>2553</v>
      </c>
      <c s="35" t="s">
        <v>5</v>
      </c>
      <c s="6" t="s">
        <v>2554</v>
      </c>
      <c s="36" t="s">
        <v>232</v>
      </c>
      <c s="37">
        <v>27</v>
      </c>
      <c s="36">
        <v>0</v>
      </c>
      <c s="36">
        <f>ROUND(G252*H252,6)</f>
      </c>
      <c r="L252" s="38">
        <v>0</v>
      </c>
      <c s="32">
        <f>ROUND(ROUND(L252,2)*ROUND(G252,3),2)</f>
      </c>
      <c s="36" t="s">
        <v>55</v>
      </c>
      <c>
        <f>(M252*21)/100</f>
      </c>
      <c t="s">
        <v>28</v>
      </c>
    </row>
    <row r="253" spans="1:5" ht="12.75">
      <c r="A253" s="35" t="s">
        <v>56</v>
      </c>
      <c r="E253" s="39" t="s">
        <v>2554</v>
      </c>
    </row>
    <row r="254" spans="1:5" ht="12.75">
      <c r="A254" s="35" t="s">
        <v>57</v>
      </c>
      <c r="E254" s="40" t="s">
        <v>5</v>
      </c>
    </row>
    <row r="255" spans="1:5" ht="51">
      <c r="A255" t="s">
        <v>58</v>
      </c>
      <c r="E255" s="39" t="s">
        <v>2550</v>
      </c>
    </row>
    <row r="256" spans="1:16" ht="12.75">
      <c r="A256" t="s">
        <v>50</v>
      </c>
      <c s="34" t="s">
        <v>1743</v>
      </c>
      <c s="34" t="s">
        <v>2555</v>
      </c>
      <c s="35" t="s">
        <v>5</v>
      </c>
      <c s="6" t="s">
        <v>2556</v>
      </c>
      <c s="36" t="s">
        <v>232</v>
      </c>
      <c s="37">
        <v>4</v>
      </c>
      <c s="36">
        <v>0</v>
      </c>
      <c s="36">
        <f>ROUND(G256*H256,6)</f>
      </c>
      <c r="L256" s="38">
        <v>0</v>
      </c>
      <c s="32">
        <f>ROUND(ROUND(L256,2)*ROUND(G256,3),2)</f>
      </c>
      <c s="36" t="s">
        <v>55</v>
      </c>
      <c>
        <f>(M256*21)/100</f>
      </c>
      <c t="s">
        <v>28</v>
      </c>
    </row>
    <row r="257" spans="1:5" ht="12.75">
      <c r="A257" s="35" t="s">
        <v>56</v>
      </c>
      <c r="E257" s="39" t="s">
        <v>2556</v>
      </c>
    </row>
    <row r="258" spans="1:5" ht="12.75">
      <c r="A258" s="35" t="s">
        <v>57</v>
      </c>
      <c r="E258" s="40" t="s">
        <v>5</v>
      </c>
    </row>
    <row r="259" spans="1:5" ht="51">
      <c r="A259" t="s">
        <v>58</v>
      </c>
      <c r="E259" s="39" t="s">
        <v>2550</v>
      </c>
    </row>
    <row r="260" spans="1:13" ht="12.75">
      <c r="A260" t="s">
        <v>47</v>
      </c>
      <c r="C260" s="31" t="s">
        <v>2557</v>
      </c>
      <c r="E260" s="33" t="s">
        <v>2558</v>
      </c>
      <c r="J260" s="32">
        <f>0</f>
      </c>
      <c s="32">
        <f>0</f>
      </c>
      <c s="32">
        <f>0+L261+L265+L269+L273+L277+L281+L285</f>
      </c>
      <c s="32">
        <f>0+M261+M265+M269+M273+M277+M281+M285</f>
      </c>
    </row>
    <row r="261" spans="1:16" ht="12.75">
      <c r="A261" t="s">
        <v>50</v>
      </c>
      <c s="34" t="s">
        <v>219</v>
      </c>
      <c s="34" t="s">
        <v>2559</v>
      </c>
      <c s="35" t="s">
        <v>5</v>
      </c>
      <c s="6" t="s">
        <v>2532</v>
      </c>
      <c s="36" t="s">
        <v>238</v>
      </c>
      <c s="37">
        <v>45</v>
      </c>
      <c s="36">
        <v>0</v>
      </c>
      <c s="36">
        <f>ROUND(G261*H261,6)</f>
      </c>
      <c r="L261" s="38">
        <v>0</v>
      </c>
      <c s="32">
        <f>ROUND(ROUND(L261,2)*ROUND(G261,3),2)</f>
      </c>
      <c s="36" t="s">
        <v>55</v>
      </c>
      <c>
        <f>(M261*21)/100</f>
      </c>
      <c t="s">
        <v>28</v>
      </c>
    </row>
    <row r="262" spans="1:5" ht="12.75">
      <c r="A262" s="35" t="s">
        <v>56</v>
      </c>
      <c r="E262" s="39" t="s">
        <v>2532</v>
      </c>
    </row>
    <row r="263" spans="1:5" ht="12.75">
      <c r="A263" s="35" t="s">
        <v>57</v>
      </c>
      <c r="E263" s="40" t="s">
        <v>5</v>
      </c>
    </row>
    <row r="264" spans="1:5" ht="51">
      <c r="A264" t="s">
        <v>58</v>
      </c>
      <c r="E264" s="39" t="s">
        <v>2560</v>
      </c>
    </row>
    <row r="265" spans="1:16" ht="12.75">
      <c r="A265" t="s">
        <v>50</v>
      </c>
      <c s="34" t="s">
        <v>224</v>
      </c>
      <c s="34" t="s">
        <v>2561</v>
      </c>
      <c s="35" t="s">
        <v>5</v>
      </c>
      <c s="6" t="s">
        <v>2537</v>
      </c>
      <c s="36" t="s">
        <v>238</v>
      </c>
      <c s="37">
        <v>30</v>
      </c>
      <c s="36">
        <v>0</v>
      </c>
      <c s="36">
        <f>ROUND(G265*H265,6)</f>
      </c>
      <c r="L265" s="38">
        <v>0</v>
      </c>
      <c s="32">
        <f>ROUND(ROUND(L265,2)*ROUND(G265,3),2)</f>
      </c>
      <c s="36" t="s">
        <v>55</v>
      </c>
      <c>
        <f>(M265*21)/100</f>
      </c>
      <c t="s">
        <v>28</v>
      </c>
    </row>
    <row r="266" spans="1:5" ht="12.75">
      <c r="A266" s="35" t="s">
        <v>56</v>
      </c>
      <c r="E266" s="39" t="s">
        <v>2537</v>
      </c>
    </row>
    <row r="267" spans="1:5" ht="12.75">
      <c r="A267" s="35" t="s">
        <v>57</v>
      </c>
      <c r="E267" s="40" t="s">
        <v>5</v>
      </c>
    </row>
    <row r="268" spans="1:5" ht="51">
      <c r="A268" t="s">
        <v>58</v>
      </c>
      <c r="E268" s="39" t="s">
        <v>2560</v>
      </c>
    </row>
    <row r="269" spans="1:16" ht="12.75">
      <c r="A269" t="s">
        <v>50</v>
      </c>
      <c s="34" t="s">
        <v>229</v>
      </c>
      <c s="34" t="s">
        <v>2562</v>
      </c>
      <c s="35" t="s">
        <v>5</v>
      </c>
      <c s="6" t="s">
        <v>2539</v>
      </c>
      <c s="36" t="s">
        <v>238</v>
      </c>
      <c s="37">
        <v>50</v>
      </c>
      <c s="36">
        <v>0</v>
      </c>
      <c s="36">
        <f>ROUND(G269*H269,6)</f>
      </c>
      <c r="L269" s="38">
        <v>0</v>
      </c>
      <c s="32">
        <f>ROUND(ROUND(L269,2)*ROUND(G269,3),2)</f>
      </c>
      <c s="36" t="s">
        <v>55</v>
      </c>
      <c>
        <f>(M269*21)/100</f>
      </c>
      <c t="s">
        <v>28</v>
      </c>
    </row>
    <row r="270" spans="1:5" ht="12.75">
      <c r="A270" s="35" t="s">
        <v>56</v>
      </c>
      <c r="E270" s="39" t="s">
        <v>2539</v>
      </c>
    </row>
    <row r="271" spans="1:5" ht="12.75">
      <c r="A271" s="35" t="s">
        <v>57</v>
      </c>
      <c r="E271" s="40" t="s">
        <v>5</v>
      </c>
    </row>
    <row r="272" spans="1:5" ht="51">
      <c r="A272" t="s">
        <v>58</v>
      </c>
      <c r="E272" s="39" t="s">
        <v>2560</v>
      </c>
    </row>
    <row r="273" spans="1:16" ht="12.75">
      <c r="A273" t="s">
        <v>50</v>
      </c>
      <c s="34" t="s">
        <v>235</v>
      </c>
      <c s="34" t="s">
        <v>2563</v>
      </c>
      <c s="35" t="s">
        <v>5</v>
      </c>
      <c s="6" t="s">
        <v>2541</v>
      </c>
      <c s="36" t="s">
        <v>238</v>
      </c>
      <c s="37">
        <v>10</v>
      </c>
      <c s="36">
        <v>0</v>
      </c>
      <c s="36">
        <f>ROUND(G273*H273,6)</f>
      </c>
      <c r="L273" s="38">
        <v>0</v>
      </c>
      <c s="32">
        <f>ROUND(ROUND(L273,2)*ROUND(G273,3),2)</f>
      </c>
      <c s="36" t="s">
        <v>55</v>
      </c>
      <c>
        <f>(M273*21)/100</f>
      </c>
      <c t="s">
        <v>28</v>
      </c>
    </row>
    <row r="274" spans="1:5" ht="12.75">
      <c r="A274" s="35" t="s">
        <v>56</v>
      </c>
      <c r="E274" s="39" t="s">
        <v>2541</v>
      </c>
    </row>
    <row r="275" spans="1:5" ht="12.75">
      <c r="A275" s="35" t="s">
        <v>57</v>
      </c>
      <c r="E275" s="40" t="s">
        <v>5</v>
      </c>
    </row>
    <row r="276" spans="1:5" ht="51">
      <c r="A276" t="s">
        <v>58</v>
      </c>
      <c r="E276" s="39" t="s">
        <v>2560</v>
      </c>
    </row>
    <row r="277" spans="1:16" ht="12.75">
      <c r="A277" t="s">
        <v>50</v>
      </c>
      <c s="34" t="s">
        <v>240</v>
      </c>
      <c s="34" t="s">
        <v>2564</v>
      </c>
      <c s="35" t="s">
        <v>5</v>
      </c>
      <c s="6" t="s">
        <v>2543</v>
      </c>
      <c s="36" t="s">
        <v>238</v>
      </c>
      <c s="37">
        <v>25</v>
      </c>
      <c s="36">
        <v>0</v>
      </c>
      <c s="36">
        <f>ROUND(G277*H277,6)</f>
      </c>
      <c r="L277" s="38">
        <v>0</v>
      </c>
      <c s="32">
        <f>ROUND(ROUND(L277,2)*ROUND(G277,3),2)</f>
      </c>
      <c s="36" t="s">
        <v>55</v>
      </c>
      <c>
        <f>(M277*21)/100</f>
      </c>
      <c t="s">
        <v>28</v>
      </c>
    </row>
    <row r="278" spans="1:5" ht="12.75">
      <c r="A278" s="35" t="s">
        <v>56</v>
      </c>
      <c r="E278" s="39" t="s">
        <v>2543</v>
      </c>
    </row>
    <row r="279" spans="1:5" ht="12.75">
      <c r="A279" s="35" t="s">
        <v>57</v>
      </c>
      <c r="E279" s="40" t="s">
        <v>5</v>
      </c>
    </row>
    <row r="280" spans="1:5" ht="51">
      <c r="A280" t="s">
        <v>58</v>
      </c>
      <c r="E280" s="39" t="s">
        <v>2560</v>
      </c>
    </row>
    <row r="281" spans="1:16" ht="12.75">
      <c r="A281" t="s">
        <v>50</v>
      </c>
      <c s="34" t="s">
        <v>244</v>
      </c>
      <c s="34" t="s">
        <v>2565</v>
      </c>
      <c s="35" t="s">
        <v>5</v>
      </c>
      <c s="6" t="s">
        <v>2545</v>
      </c>
      <c s="36" t="s">
        <v>238</v>
      </c>
      <c s="37">
        <v>80</v>
      </c>
      <c s="36">
        <v>0</v>
      </c>
      <c s="36">
        <f>ROUND(G281*H281,6)</f>
      </c>
      <c r="L281" s="38">
        <v>0</v>
      </c>
      <c s="32">
        <f>ROUND(ROUND(L281,2)*ROUND(G281,3),2)</f>
      </c>
      <c s="36" t="s">
        <v>55</v>
      </c>
      <c>
        <f>(M281*21)/100</f>
      </c>
      <c t="s">
        <v>28</v>
      </c>
    </row>
    <row r="282" spans="1:5" ht="12.75">
      <c r="A282" s="35" t="s">
        <v>56</v>
      </c>
      <c r="E282" s="39" t="s">
        <v>2545</v>
      </c>
    </row>
    <row r="283" spans="1:5" ht="12.75">
      <c r="A283" s="35" t="s">
        <v>57</v>
      </c>
      <c r="E283" s="40" t="s">
        <v>5</v>
      </c>
    </row>
    <row r="284" spans="1:5" ht="51">
      <c r="A284" t="s">
        <v>58</v>
      </c>
      <c r="E284" s="39" t="s">
        <v>2560</v>
      </c>
    </row>
    <row r="285" spans="1:16" ht="12.75">
      <c r="A285" t="s">
        <v>50</v>
      </c>
      <c s="34" t="s">
        <v>247</v>
      </c>
      <c s="34" t="s">
        <v>2566</v>
      </c>
      <c s="35" t="s">
        <v>5</v>
      </c>
      <c s="6" t="s">
        <v>2567</v>
      </c>
      <c s="36" t="s">
        <v>238</v>
      </c>
      <c s="37">
        <v>10</v>
      </c>
      <c s="36">
        <v>0</v>
      </c>
      <c s="36">
        <f>ROUND(G285*H285,6)</f>
      </c>
      <c r="L285" s="38">
        <v>0</v>
      </c>
      <c s="32">
        <f>ROUND(ROUND(L285,2)*ROUND(G285,3),2)</f>
      </c>
      <c s="36" t="s">
        <v>55</v>
      </c>
      <c>
        <f>(M285*21)/100</f>
      </c>
      <c t="s">
        <v>28</v>
      </c>
    </row>
    <row r="286" spans="1:5" ht="12.75">
      <c r="A286" s="35" t="s">
        <v>56</v>
      </c>
      <c r="E286" s="39" t="s">
        <v>2567</v>
      </c>
    </row>
    <row r="287" spans="1:5" ht="12.75">
      <c r="A287" s="35" t="s">
        <v>57</v>
      </c>
      <c r="E287" s="40" t="s">
        <v>5</v>
      </c>
    </row>
    <row r="288" spans="1:5" ht="51">
      <c r="A288" t="s">
        <v>58</v>
      </c>
      <c r="E288" s="39" t="s">
        <v>2560</v>
      </c>
    </row>
    <row r="289" spans="1:13" ht="12.75">
      <c r="A289" t="s">
        <v>47</v>
      </c>
      <c r="C289" s="31" t="s">
        <v>2568</v>
      </c>
      <c r="E289" s="33" t="s">
        <v>2569</v>
      </c>
      <c r="J289" s="32">
        <f>0</f>
      </c>
      <c s="32">
        <f>0</f>
      </c>
      <c s="32">
        <f>0+L290+L294+L298+L302+L306+L310</f>
      </c>
      <c s="32">
        <f>0+M290+M294+M298+M302+M306+M310</f>
      </c>
    </row>
    <row r="290" spans="1:16" ht="12.75">
      <c r="A290" t="s">
        <v>50</v>
      </c>
      <c s="34" t="s">
        <v>296</v>
      </c>
      <c s="34" t="s">
        <v>2570</v>
      </c>
      <c s="35" t="s">
        <v>5</v>
      </c>
      <c s="6" t="s">
        <v>2571</v>
      </c>
      <c s="36" t="s">
        <v>232</v>
      </c>
      <c s="37">
        <v>20</v>
      </c>
      <c s="36">
        <v>0</v>
      </c>
      <c s="36">
        <f>ROUND(G290*H290,6)</f>
      </c>
      <c r="L290" s="38">
        <v>0</v>
      </c>
      <c s="32">
        <f>ROUND(ROUND(L290,2)*ROUND(G290,3),2)</f>
      </c>
      <c s="36" t="s">
        <v>55</v>
      </c>
      <c>
        <f>(M290*21)/100</f>
      </c>
      <c t="s">
        <v>28</v>
      </c>
    </row>
    <row r="291" spans="1:5" ht="12.75">
      <c r="A291" s="35" t="s">
        <v>56</v>
      </c>
      <c r="E291" s="39" t="s">
        <v>2571</v>
      </c>
    </row>
    <row r="292" spans="1:5" ht="12.75">
      <c r="A292" s="35" t="s">
        <v>57</v>
      </c>
      <c r="E292" s="40" t="s">
        <v>5</v>
      </c>
    </row>
    <row r="293" spans="1:5" ht="140.25">
      <c r="A293" t="s">
        <v>58</v>
      </c>
      <c r="E293" s="39" t="s">
        <v>2572</v>
      </c>
    </row>
    <row r="294" spans="1:16" ht="12.75">
      <c r="A294" t="s">
        <v>50</v>
      </c>
      <c s="34" t="s">
        <v>302</v>
      </c>
      <c s="34" t="s">
        <v>2573</v>
      </c>
      <c s="35" t="s">
        <v>5</v>
      </c>
      <c s="6" t="s">
        <v>2574</v>
      </c>
      <c s="36" t="s">
        <v>232</v>
      </c>
      <c s="37">
        <v>24</v>
      </c>
      <c s="36">
        <v>0</v>
      </c>
      <c s="36">
        <f>ROUND(G294*H294,6)</f>
      </c>
      <c r="L294" s="38">
        <v>0</v>
      </c>
      <c s="32">
        <f>ROUND(ROUND(L294,2)*ROUND(G294,3),2)</f>
      </c>
      <c s="36" t="s">
        <v>55</v>
      </c>
      <c>
        <f>(M294*21)/100</f>
      </c>
      <c t="s">
        <v>28</v>
      </c>
    </row>
    <row r="295" spans="1:5" ht="12.75">
      <c r="A295" s="35" t="s">
        <v>56</v>
      </c>
      <c r="E295" s="39" t="s">
        <v>2574</v>
      </c>
    </row>
    <row r="296" spans="1:5" ht="12.75">
      <c r="A296" s="35" t="s">
        <v>57</v>
      </c>
      <c r="E296" s="40" t="s">
        <v>5</v>
      </c>
    </row>
    <row r="297" spans="1:5" ht="140.25">
      <c r="A297" t="s">
        <v>58</v>
      </c>
      <c r="E297" s="39" t="s">
        <v>2572</v>
      </c>
    </row>
    <row r="298" spans="1:16" ht="12.75">
      <c r="A298" t="s">
        <v>50</v>
      </c>
      <c s="34" t="s">
        <v>308</v>
      </c>
      <c s="34" t="s">
        <v>2575</v>
      </c>
      <c s="35" t="s">
        <v>5</v>
      </c>
      <c s="6" t="s">
        <v>2576</v>
      </c>
      <c s="36" t="s">
        <v>232</v>
      </c>
      <c s="37">
        <v>12</v>
      </c>
      <c s="36">
        <v>0</v>
      </c>
      <c s="36">
        <f>ROUND(G298*H298,6)</f>
      </c>
      <c r="L298" s="38">
        <v>0</v>
      </c>
      <c s="32">
        <f>ROUND(ROUND(L298,2)*ROUND(G298,3),2)</f>
      </c>
      <c s="36" t="s">
        <v>55</v>
      </c>
      <c>
        <f>(M298*21)/100</f>
      </c>
      <c t="s">
        <v>28</v>
      </c>
    </row>
    <row r="299" spans="1:5" ht="12.75">
      <c r="A299" s="35" t="s">
        <v>56</v>
      </c>
      <c r="E299" s="39" t="s">
        <v>2576</v>
      </c>
    </row>
    <row r="300" spans="1:5" ht="12.75">
      <c r="A300" s="35" t="s">
        <v>57</v>
      </c>
      <c r="E300" s="40" t="s">
        <v>5</v>
      </c>
    </row>
    <row r="301" spans="1:5" ht="140.25">
      <c r="A301" t="s">
        <v>58</v>
      </c>
      <c r="E301" s="39" t="s">
        <v>2572</v>
      </c>
    </row>
    <row r="302" spans="1:16" ht="12.75">
      <c r="A302" t="s">
        <v>50</v>
      </c>
      <c s="34" t="s">
        <v>811</v>
      </c>
      <c s="34" t="s">
        <v>2577</v>
      </c>
      <c s="35" t="s">
        <v>5</v>
      </c>
      <c s="6" t="s">
        <v>2578</v>
      </c>
      <c s="36" t="s">
        <v>232</v>
      </c>
      <c s="37">
        <v>5</v>
      </c>
      <c s="36">
        <v>0</v>
      </c>
      <c s="36">
        <f>ROUND(G302*H302,6)</f>
      </c>
      <c r="L302" s="38">
        <v>0</v>
      </c>
      <c s="32">
        <f>ROUND(ROUND(L302,2)*ROUND(G302,3),2)</f>
      </c>
      <c s="36" t="s">
        <v>55</v>
      </c>
      <c>
        <f>(M302*21)/100</f>
      </c>
      <c t="s">
        <v>28</v>
      </c>
    </row>
    <row r="303" spans="1:5" ht="12.75">
      <c r="A303" s="35" t="s">
        <v>56</v>
      </c>
      <c r="E303" s="39" t="s">
        <v>2578</v>
      </c>
    </row>
    <row r="304" spans="1:5" ht="12.75">
      <c r="A304" s="35" t="s">
        <v>57</v>
      </c>
      <c r="E304" s="40" t="s">
        <v>5</v>
      </c>
    </row>
    <row r="305" spans="1:5" ht="140.25">
      <c r="A305" t="s">
        <v>58</v>
      </c>
      <c r="E305" s="39" t="s">
        <v>2572</v>
      </c>
    </row>
    <row r="306" spans="1:16" ht="12.75">
      <c r="A306" t="s">
        <v>50</v>
      </c>
      <c s="34" t="s">
        <v>817</v>
      </c>
      <c s="34" t="s">
        <v>2579</v>
      </c>
      <c s="35" t="s">
        <v>5</v>
      </c>
      <c s="6" t="s">
        <v>2580</v>
      </c>
      <c s="36" t="s">
        <v>232</v>
      </c>
      <c s="37">
        <v>23</v>
      </c>
      <c s="36">
        <v>0</v>
      </c>
      <c s="36">
        <f>ROUND(G306*H306,6)</f>
      </c>
      <c r="L306" s="38">
        <v>0</v>
      </c>
      <c s="32">
        <f>ROUND(ROUND(L306,2)*ROUND(G306,3),2)</f>
      </c>
      <c s="36" t="s">
        <v>55</v>
      </c>
      <c>
        <f>(M306*21)/100</f>
      </c>
      <c t="s">
        <v>28</v>
      </c>
    </row>
    <row r="307" spans="1:5" ht="12.75">
      <c r="A307" s="35" t="s">
        <v>56</v>
      </c>
      <c r="E307" s="39" t="s">
        <v>2580</v>
      </c>
    </row>
    <row r="308" spans="1:5" ht="12.75">
      <c r="A308" s="35" t="s">
        <v>57</v>
      </c>
      <c r="E308" s="40" t="s">
        <v>5</v>
      </c>
    </row>
    <row r="309" spans="1:5" ht="140.25">
      <c r="A309" t="s">
        <v>58</v>
      </c>
      <c r="E309" s="39" t="s">
        <v>2572</v>
      </c>
    </row>
    <row r="310" spans="1:16" ht="12.75">
      <c r="A310" t="s">
        <v>50</v>
      </c>
      <c s="34" t="s">
        <v>821</v>
      </c>
      <c s="34" t="s">
        <v>2581</v>
      </c>
      <c s="35" t="s">
        <v>5</v>
      </c>
      <c s="6" t="s">
        <v>2582</v>
      </c>
      <c s="36" t="s">
        <v>232</v>
      </c>
      <c s="37">
        <v>4</v>
      </c>
      <c s="36">
        <v>0</v>
      </c>
      <c s="36">
        <f>ROUND(G310*H310,6)</f>
      </c>
      <c r="L310" s="38">
        <v>0</v>
      </c>
      <c s="32">
        <f>ROUND(ROUND(L310,2)*ROUND(G310,3),2)</f>
      </c>
      <c s="36" t="s">
        <v>55</v>
      </c>
      <c>
        <f>(M310*21)/100</f>
      </c>
      <c t="s">
        <v>28</v>
      </c>
    </row>
    <row r="311" spans="1:5" ht="12.75">
      <c r="A311" s="35" t="s">
        <v>56</v>
      </c>
      <c r="E311" s="39" t="s">
        <v>2582</v>
      </c>
    </row>
    <row r="312" spans="1:5" ht="12.75">
      <c r="A312" s="35" t="s">
        <v>57</v>
      </c>
      <c r="E312" s="40" t="s">
        <v>5</v>
      </c>
    </row>
    <row r="313" spans="1:5" ht="140.25">
      <c r="A313" t="s">
        <v>58</v>
      </c>
      <c r="E313" s="39" t="s">
        <v>2572</v>
      </c>
    </row>
    <row r="314" spans="1:13" ht="12.75">
      <c r="A314" t="s">
        <v>47</v>
      </c>
      <c r="C314" s="31" t="s">
        <v>2583</v>
      </c>
      <c r="E314" s="33" t="s">
        <v>2569</v>
      </c>
      <c r="J314" s="32">
        <f>0</f>
      </c>
      <c s="32">
        <f>0</f>
      </c>
      <c s="32">
        <f>0+L315+L319+L323+L327+L331</f>
      </c>
      <c s="32">
        <f>0+M315+M319+M323+M327+M331</f>
      </c>
    </row>
    <row r="315" spans="1:16" ht="25.5">
      <c r="A315" t="s">
        <v>50</v>
      </c>
      <c s="34" t="s">
        <v>327</v>
      </c>
      <c s="34" t="s">
        <v>2584</v>
      </c>
      <c s="35" t="s">
        <v>5</v>
      </c>
      <c s="6" t="s">
        <v>2585</v>
      </c>
      <c s="36" t="s">
        <v>232</v>
      </c>
      <c s="37">
        <v>48</v>
      </c>
      <c s="36">
        <v>0</v>
      </c>
      <c s="36">
        <f>ROUND(G315*H315,6)</f>
      </c>
      <c r="L315" s="38">
        <v>0</v>
      </c>
      <c s="32">
        <f>ROUND(ROUND(L315,2)*ROUND(G315,3),2)</f>
      </c>
      <c s="36" t="s">
        <v>55</v>
      </c>
      <c>
        <f>(M315*21)/100</f>
      </c>
      <c t="s">
        <v>28</v>
      </c>
    </row>
    <row r="316" spans="1:5" ht="25.5">
      <c r="A316" s="35" t="s">
        <v>56</v>
      </c>
      <c r="E316" s="39" t="s">
        <v>2585</v>
      </c>
    </row>
    <row r="317" spans="1:5" ht="12.75">
      <c r="A317" s="35" t="s">
        <v>57</v>
      </c>
      <c r="E317" s="40" t="s">
        <v>5</v>
      </c>
    </row>
    <row r="318" spans="1:5" ht="140.25">
      <c r="A318" t="s">
        <v>58</v>
      </c>
      <c r="E318" s="39" t="s">
        <v>2572</v>
      </c>
    </row>
    <row r="319" spans="1:16" ht="12.75">
      <c r="A319" t="s">
        <v>50</v>
      </c>
      <c s="34" t="s">
        <v>332</v>
      </c>
      <c s="34" t="s">
        <v>2586</v>
      </c>
      <c s="35" t="s">
        <v>5</v>
      </c>
      <c s="6" t="s">
        <v>2571</v>
      </c>
      <c s="36" t="s">
        <v>232</v>
      </c>
      <c s="37">
        <v>20</v>
      </c>
      <c s="36">
        <v>0</v>
      </c>
      <c s="36">
        <f>ROUND(G319*H319,6)</f>
      </c>
      <c r="L319" s="38">
        <v>0</v>
      </c>
      <c s="32">
        <f>ROUND(ROUND(L319,2)*ROUND(G319,3),2)</f>
      </c>
      <c s="36" t="s">
        <v>55</v>
      </c>
      <c>
        <f>(M319*21)/100</f>
      </c>
      <c t="s">
        <v>28</v>
      </c>
    </row>
    <row r="320" spans="1:5" ht="12.75">
      <c r="A320" s="35" t="s">
        <v>56</v>
      </c>
      <c r="E320" s="39" t="s">
        <v>2571</v>
      </c>
    </row>
    <row r="321" spans="1:5" ht="12.75">
      <c r="A321" s="35" t="s">
        <v>57</v>
      </c>
      <c r="E321" s="40" t="s">
        <v>5</v>
      </c>
    </row>
    <row r="322" spans="1:5" ht="140.25">
      <c r="A322" t="s">
        <v>58</v>
      </c>
      <c r="E322" s="39" t="s">
        <v>2572</v>
      </c>
    </row>
    <row r="323" spans="1:16" ht="12.75">
      <c r="A323" t="s">
        <v>50</v>
      </c>
      <c s="34" t="s">
        <v>336</v>
      </c>
      <c s="34" t="s">
        <v>2587</v>
      </c>
      <c s="35" t="s">
        <v>5</v>
      </c>
      <c s="6" t="s">
        <v>2574</v>
      </c>
      <c s="36" t="s">
        <v>232</v>
      </c>
      <c s="37">
        <v>24</v>
      </c>
      <c s="36">
        <v>0</v>
      </c>
      <c s="36">
        <f>ROUND(G323*H323,6)</f>
      </c>
      <c r="L323" s="38">
        <v>0</v>
      </c>
      <c s="32">
        <f>ROUND(ROUND(L323,2)*ROUND(G323,3),2)</f>
      </c>
      <c s="36" t="s">
        <v>55</v>
      </c>
      <c>
        <f>(M323*21)/100</f>
      </c>
      <c t="s">
        <v>28</v>
      </c>
    </row>
    <row r="324" spans="1:5" ht="12.75">
      <c r="A324" s="35" t="s">
        <v>56</v>
      </c>
      <c r="E324" s="39" t="s">
        <v>2574</v>
      </c>
    </row>
    <row r="325" spans="1:5" ht="12.75">
      <c r="A325" s="35" t="s">
        <v>57</v>
      </c>
      <c r="E325" s="40" t="s">
        <v>5</v>
      </c>
    </row>
    <row r="326" spans="1:5" ht="140.25">
      <c r="A326" t="s">
        <v>58</v>
      </c>
      <c r="E326" s="39" t="s">
        <v>2572</v>
      </c>
    </row>
    <row r="327" spans="1:16" ht="12.75">
      <c r="A327" t="s">
        <v>50</v>
      </c>
      <c s="34" t="s">
        <v>340</v>
      </c>
      <c s="34" t="s">
        <v>2588</v>
      </c>
      <c s="35" t="s">
        <v>5</v>
      </c>
      <c s="6" t="s">
        <v>2580</v>
      </c>
      <c s="36" t="s">
        <v>232</v>
      </c>
      <c s="37">
        <v>4</v>
      </c>
      <c s="36">
        <v>0</v>
      </c>
      <c s="36">
        <f>ROUND(G327*H327,6)</f>
      </c>
      <c r="L327" s="38">
        <v>0</v>
      </c>
      <c s="32">
        <f>ROUND(ROUND(L327,2)*ROUND(G327,3),2)</f>
      </c>
      <c s="36" t="s">
        <v>55</v>
      </c>
      <c>
        <f>(M327*21)/100</f>
      </c>
      <c t="s">
        <v>28</v>
      </c>
    </row>
    <row r="328" spans="1:5" ht="12.75">
      <c r="A328" s="35" t="s">
        <v>56</v>
      </c>
      <c r="E328" s="39" t="s">
        <v>2580</v>
      </c>
    </row>
    <row r="329" spans="1:5" ht="12.75">
      <c r="A329" s="35" t="s">
        <v>57</v>
      </c>
      <c r="E329" s="40" t="s">
        <v>5</v>
      </c>
    </row>
    <row r="330" spans="1:5" ht="140.25">
      <c r="A330" t="s">
        <v>58</v>
      </c>
      <c r="E330" s="39" t="s">
        <v>2572</v>
      </c>
    </row>
    <row r="331" spans="1:16" ht="12.75">
      <c r="A331" t="s">
        <v>50</v>
      </c>
      <c s="34" t="s">
        <v>344</v>
      </c>
      <c s="34" t="s">
        <v>2589</v>
      </c>
      <c s="35" t="s">
        <v>5</v>
      </c>
      <c s="6" t="s">
        <v>2582</v>
      </c>
      <c s="36" t="s">
        <v>232</v>
      </c>
      <c s="37">
        <v>8</v>
      </c>
      <c s="36">
        <v>0</v>
      </c>
      <c s="36">
        <f>ROUND(G331*H331,6)</f>
      </c>
      <c r="L331" s="38">
        <v>0</v>
      </c>
      <c s="32">
        <f>ROUND(ROUND(L331,2)*ROUND(G331,3),2)</f>
      </c>
      <c s="36" t="s">
        <v>55</v>
      </c>
      <c>
        <f>(M331*21)/100</f>
      </c>
      <c t="s">
        <v>28</v>
      </c>
    </row>
    <row r="332" spans="1:5" ht="12.75">
      <c r="A332" s="35" t="s">
        <v>56</v>
      </c>
      <c r="E332" s="39" t="s">
        <v>2582</v>
      </c>
    </row>
    <row r="333" spans="1:5" ht="12.75">
      <c r="A333" s="35" t="s">
        <v>57</v>
      </c>
      <c r="E333" s="40" t="s">
        <v>5</v>
      </c>
    </row>
    <row r="334" spans="1:5" ht="140.25">
      <c r="A334" t="s">
        <v>58</v>
      </c>
      <c r="E334" s="39" t="s">
        <v>2572</v>
      </c>
    </row>
    <row r="335" spans="1:13" ht="12.75">
      <c r="A335" t="s">
        <v>47</v>
      </c>
      <c r="C335" s="31" t="s">
        <v>2590</v>
      </c>
      <c r="E335" s="33" t="s">
        <v>2591</v>
      </c>
      <c r="J335" s="32">
        <f>0</f>
      </c>
      <c s="32">
        <f>0</f>
      </c>
      <c s="32">
        <f>0+L336+L340+L344+L348</f>
      </c>
      <c s="32">
        <f>0+M336+M340+M344+M348</f>
      </c>
    </row>
    <row r="336" spans="1:16" ht="12.75">
      <c r="A336" t="s">
        <v>50</v>
      </c>
      <c s="34" t="s">
        <v>349</v>
      </c>
      <c s="34" t="s">
        <v>2592</v>
      </c>
      <c s="35" t="s">
        <v>5</v>
      </c>
      <c s="6" t="s">
        <v>2593</v>
      </c>
      <c s="36" t="s">
        <v>232</v>
      </c>
      <c s="37">
        <v>3</v>
      </c>
      <c s="36">
        <v>0</v>
      </c>
      <c s="36">
        <f>ROUND(G336*H336,6)</f>
      </c>
      <c r="L336" s="38">
        <v>0</v>
      </c>
      <c s="32">
        <f>ROUND(ROUND(L336,2)*ROUND(G336,3),2)</f>
      </c>
      <c s="36" t="s">
        <v>55</v>
      </c>
      <c>
        <f>(M336*21)/100</f>
      </c>
      <c t="s">
        <v>28</v>
      </c>
    </row>
    <row r="337" spans="1:5" ht="12.75">
      <c r="A337" s="35" t="s">
        <v>56</v>
      </c>
      <c r="E337" s="39" t="s">
        <v>2593</v>
      </c>
    </row>
    <row r="338" spans="1:5" ht="12.75">
      <c r="A338" s="35" t="s">
        <v>57</v>
      </c>
      <c r="E338" s="40" t="s">
        <v>5</v>
      </c>
    </row>
    <row r="339" spans="1:5" ht="102">
      <c r="A339" t="s">
        <v>58</v>
      </c>
      <c r="E339" s="39" t="s">
        <v>2594</v>
      </c>
    </row>
    <row r="340" spans="1:16" ht="12.75">
      <c r="A340" t="s">
        <v>50</v>
      </c>
      <c s="34" t="s">
        <v>353</v>
      </c>
      <c s="34" t="s">
        <v>2595</v>
      </c>
      <c s="35" t="s">
        <v>5</v>
      </c>
      <c s="6" t="s">
        <v>2596</v>
      </c>
      <c s="36" t="s">
        <v>232</v>
      </c>
      <c s="37">
        <v>5</v>
      </c>
      <c s="36">
        <v>0</v>
      </c>
      <c s="36">
        <f>ROUND(G340*H340,6)</f>
      </c>
      <c r="L340" s="38">
        <v>0</v>
      </c>
      <c s="32">
        <f>ROUND(ROUND(L340,2)*ROUND(G340,3),2)</f>
      </c>
      <c s="36" t="s">
        <v>55</v>
      </c>
      <c>
        <f>(M340*21)/100</f>
      </c>
      <c t="s">
        <v>28</v>
      </c>
    </row>
    <row r="341" spans="1:5" ht="12.75">
      <c r="A341" s="35" t="s">
        <v>56</v>
      </c>
      <c r="E341" s="39" t="s">
        <v>2596</v>
      </c>
    </row>
    <row r="342" spans="1:5" ht="12.75">
      <c r="A342" s="35" t="s">
        <v>57</v>
      </c>
      <c r="E342" s="40" t="s">
        <v>5</v>
      </c>
    </row>
    <row r="343" spans="1:5" ht="102">
      <c r="A343" t="s">
        <v>58</v>
      </c>
      <c r="E343" s="39" t="s">
        <v>2594</v>
      </c>
    </row>
    <row r="344" spans="1:16" ht="12.75">
      <c r="A344" t="s">
        <v>50</v>
      </c>
      <c s="34" t="s">
        <v>358</v>
      </c>
      <c s="34" t="s">
        <v>2597</v>
      </c>
      <c s="35" t="s">
        <v>5</v>
      </c>
      <c s="6" t="s">
        <v>2598</v>
      </c>
      <c s="36" t="s">
        <v>232</v>
      </c>
      <c s="37">
        <v>9</v>
      </c>
      <c s="36">
        <v>0</v>
      </c>
      <c s="36">
        <f>ROUND(G344*H344,6)</f>
      </c>
      <c r="L344" s="38">
        <v>0</v>
      </c>
      <c s="32">
        <f>ROUND(ROUND(L344,2)*ROUND(G344,3),2)</f>
      </c>
      <c s="36" t="s">
        <v>55</v>
      </c>
      <c>
        <f>(M344*21)/100</f>
      </c>
      <c t="s">
        <v>28</v>
      </c>
    </row>
    <row r="345" spans="1:5" ht="12.75">
      <c r="A345" s="35" t="s">
        <v>56</v>
      </c>
      <c r="E345" s="39" t="s">
        <v>2598</v>
      </c>
    </row>
    <row r="346" spans="1:5" ht="12.75">
      <c r="A346" s="35" t="s">
        <v>57</v>
      </c>
      <c r="E346" s="40" t="s">
        <v>5</v>
      </c>
    </row>
    <row r="347" spans="1:5" ht="102">
      <c r="A347" t="s">
        <v>58</v>
      </c>
      <c r="E347" s="39" t="s">
        <v>2594</v>
      </c>
    </row>
    <row r="348" spans="1:16" ht="12.75">
      <c r="A348" t="s">
        <v>50</v>
      </c>
      <c s="34" t="s">
        <v>362</v>
      </c>
      <c s="34" t="s">
        <v>2599</v>
      </c>
      <c s="35" t="s">
        <v>5</v>
      </c>
      <c s="6" t="s">
        <v>2600</v>
      </c>
      <c s="36" t="s">
        <v>232</v>
      </c>
      <c s="37">
        <v>2</v>
      </c>
      <c s="36">
        <v>0</v>
      </c>
      <c s="36">
        <f>ROUND(G348*H348,6)</f>
      </c>
      <c r="L348" s="38">
        <v>0</v>
      </c>
      <c s="32">
        <f>ROUND(ROUND(L348,2)*ROUND(G348,3),2)</f>
      </c>
      <c s="36" t="s">
        <v>55</v>
      </c>
      <c>
        <f>(M348*21)/100</f>
      </c>
      <c t="s">
        <v>28</v>
      </c>
    </row>
    <row r="349" spans="1:5" ht="12.75">
      <c r="A349" s="35" t="s">
        <v>56</v>
      </c>
      <c r="E349" s="39" t="s">
        <v>2600</v>
      </c>
    </row>
    <row r="350" spans="1:5" ht="12.75">
      <c r="A350" s="35" t="s">
        <v>57</v>
      </c>
      <c r="E350" s="40" t="s">
        <v>5</v>
      </c>
    </row>
    <row r="351" spans="1:5" ht="102">
      <c r="A351" t="s">
        <v>58</v>
      </c>
      <c r="E351" s="39" t="s">
        <v>2594</v>
      </c>
    </row>
    <row r="352" spans="1:13" ht="12.75">
      <c r="A352" t="s">
        <v>47</v>
      </c>
      <c r="C352" s="31" t="s">
        <v>2601</v>
      </c>
      <c r="E352" s="33" t="s">
        <v>2602</v>
      </c>
      <c r="J352" s="32">
        <f>0</f>
      </c>
      <c s="32">
        <f>0</f>
      </c>
      <c s="32">
        <f>0+L353+L357+L361</f>
      </c>
      <c s="32">
        <f>0+M353+M357+M361</f>
      </c>
    </row>
    <row r="353" spans="1:16" ht="12.75">
      <c r="A353" t="s">
        <v>50</v>
      </c>
      <c s="34" t="s">
        <v>827</v>
      </c>
      <c s="34" t="s">
        <v>2603</v>
      </c>
      <c s="35" t="s">
        <v>5</v>
      </c>
      <c s="6" t="s">
        <v>2604</v>
      </c>
      <c s="36" t="s">
        <v>232</v>
      </c>
      <c s="37">
        <v>9</v>
      </c>
      <c s="36">
        <v>0</v>
      </c>
      <c s="36">
        <f>ROUND(G353*H353,6)</f>
      </c>
      <c r="L353" s="38">
        <v>0</v>
      </c>
      <c s="32">
        <f>ROUND(ROUND(L353,2)*ROUND(G353,3),2)</f>
      </c>
      <c s="36" t="s">
        <v>55</v>
      </c>
      <c>
        <f>(M353*21)/100</f>
      </c>
      <c t="s">
        <v>28</v>
      </c>
    </row>
    <row r="354" spans="1:5" ht="12.75">
      <c r="A354" s="35" t="s">
        <v>56</v>
      </c>
      <c r="E354" s="39" t="s">
        <v>2604</v>
      </c>
    </row>
    <row r="355" spans="1:5" ht="12.75">
      <c r="A355" s="35" t="s">
        <v>57</v>
      </c>
      <c r="E355" s="40" t="s">
        <v>5</v>
      </c>
    </row>
    <row r="356" spans="1:5" ht="102">
      <c r="A356" t="s">
        <v>58</v>
      </c>
      <c r="E356" s="39" t="s">
        <v>2605</v>
      </c>
    </row>
    <row r="357" spans="1:16" ht="12.75">
      <c r="A357" t="s">
        <v>50</v>
      </c>
      <c s="34" t="s">
        <v>831</v>
      </c>
      <c s="34" t="s">
        <v>2606</v>
      </c>
      <c s="35" t="s">
        <v>5</v>
      </c>
      <c s="6" t="s">
        <v>2607</v>
      </c>
      <c s="36" t="s">
        <v>232</v>
      </c>
      <c s="37">
        <v>14</v>
      </c>
      <c s="36">
        <v>0</v>
      </c>
      <c s="36">
        <f>ROUND(G357*H357,6)</f>
      </c>
      <c r="L357" s="38">
        <v>0</v>
      </c>
      <c s="32">
        <f>ROUND(ROUND(L357,2)*ROUND(G357,3),2)</f>
      </c>
      <c s="36" t="s">
        <v>55</v>
      </c>
      <c>
        <f>(M357*21)/100</f>
      </c>
      <c t="s">
        <v>28</v>
      </c>
    </row>
    <row r="358" spans="1:5" ht="12.75">
      <c r="A358" s="35" t="s">
        <v>56</v>
      </c>
      <c r="E358" s="39" t="s">
        <v>2607</v>
      </c>
    </row>
    <row r="359" spans="1:5" ht="12.75">
      <c r="A359" s="35" t="s">
        <v>57</v>
      </c>
      <c r="E359" s="40" t="s">
        <v>5</v>
      </c>
    </row>
    <row r="360" spans="1:5" ht="102">
      <c r="A360" t="s">
        <v>58</v>
      </c>
      <c r="E360" s="39" t="s">
        <v>2605</v>
      </c>
    </row>
    <row r="361" spans="1:16" ht="12.75">
      <c r="A361" t="s">
        <v>50</v>
      </c>
      <c s="34" t="s">
        <v>836</v>
      </c>
      <c s="34" t="s">
        <v>2608</v>
      </c>
      <c s="35" t="s">
        <v>5</v>
      </c>
      <c s="6" t="s">
        <v>2609</v>
      </c>
      <c s="36" t="s">
        <v>232</v>
      </c>
      <c s="37">
        <v>2</v>
      </c>
      <c s="36">
        <v>0</v>
      </c>
      <c s="36">
        <f>ROUND(G361*H361,6)</f>
      </c>
      <c r="L361" s="38">
        <v>0</v>
      </c>
      <c s="32">
        <f>ROUND(ROUND(L361,2)*ROUND(G361,3),2)</f>
      </c>
      <c s="36" t="s">
        <v>55</v>
      </c>
      <c>
        <f>(M361*21)/100</f>
      </c>
      <c t="s">
        <v>28</v>
      </c>
    </row>
    <row r="362" spans="1:5" ht="12.75">
      <c r="A362" s="35" t="s">
        <v>56</v>
      </c>
      <c r="E362" s="39" t="s">
        <v>2609</v>
      </c>
    </row>
    <row r="363" spans="1:5" ht="12.75">
      <c r="A363" s="35" t="s">
        <v>57</v>
      </c>
      <c r="E363" s="40" t="s">
        <v>5</v>
      </c>
    </row>
    <row r="364" spans="1:5" ht="102">
      <c r="A364" t="s">
        <v>58</v>
      </c>
      <c r="E364" s="39" t="s">
        <v>2605</v>
      </c>
    </row>
    <row r="365" spans="1:13" ht="12.75">
      <c r="A365" t="s">
        <v>47</v>
      </c>
      <c r="C365" s="31" t="s">
        <v>2610</v>
      </c>
      <c r="E365" s="33" t="s">
        <v>2611</v>
      </c>
      <c r="J365" s="32">
        <f>0</f>
      </c>
      <c s="32">
        <f>0</f>
      </c>
      <c s="32">
        <f>0+L366</f>
      </c>
      <c s="32">
        <f>0+M366</f>
      </c>
    </row>
    <row r="366" spans="1:16" ht="12.75">
      <c r="A366" t="s">
        <v>50</v>
      </c>
      <c s="34" t="s">
        <v>840</v>
      </c>
      <c s="34" t="s">
        <v>2612</v>
      </c>
      <c s="35" t="s">
        <v>5</v>
      </c>
      <c s="6" t="s">
        <v>2613</v>
      </c>
      <c s="36" t="s">
        <v>232</v>
      </c>
      <c s="37">
        <v>5</v>
      </c>
      <c s="36">
        <v>0</v>
      </c>
      <c s="36">
        <f>ROUND(G366*H366,6)</f>
      </c>
      <c r="L366" s="38">
        <v>0</v>
      </c>
      <c s="32">
        <f>ROUND(ROUND(L366,2)*ROUND(G366,3),2)</f>
      </c>
      <c s="36" t="s">
        <v>55</v>
      </c>
      <c>
        <f>(M366*21)/100</f>
      </c>
      <c t="s">
        <v>28</v>
      </c>
    </row>
    <row r="367" spans="1:5" ht="12.75">
      <c r="A367" s="35" t="s">
        <v>56</v>
      </c>
      <c r="E367" s="39" t="s">
        <v>2604</v>
      </c>
    </row>
    <row r="368" spans="1:5" ht="12.75">
      <c r="A368" s="35" t="s">
        <v>57</v>
      </c>
      <c r="E368" s="40" t="s">
        <v>5</v>
      </c>
    </row>
    <row r="369" spans="1:5" ht="102">
      <c r="A369" t="s">
        <v>58</v>
      </c>
      <c r="E369" s="39" t="s">
        <v>2614</v>
      </c>
    </row>
    <row r="370" spans="1:13" ht="12.75">
      <c r="A370" t="s">
        <v>47</v>
      </c>
      <c r="C370" s="31" t="s">
        <v>2615</v>
      </c>
      <c r="E370" s="33" t="s">
        <v>2602</v>
      </c>
      <c r="J370" s="32">
        <f>0</f>
      </c>
      <c s="32">
        <f>0</f>
      </c>
      <c s="32">
        <f>0+L371+L375+L379+L383+L387+L391</f>
      </c>
      <c s="32">
        <f>0+M371+M375+M379+M383+M387+M391</f>
      </c>
    </row>
    <row r="371" spans="1:16" ht="12.75">
      <c r="A371" t="s">
        <v>50</v>
      </c>
      <c s="34" t="s">
        <v>367</v>
      </c>
      <c s="34" t="s">
        <v>2616</v>
      </c>
      <c s="35" t="s">
        <v>5</v>
      </c>
      <c s="6" t="s">
        <v>2604</v>
      </c>
      <c s="36" t="s">
        <v>232</v>
      </c>
      <c s="37">
        <v>7</v>
      </c>
      <c s="36">
        <v>0</v>
      </c>
      <c s="36">
        <f>ROUND(G371*H371,6)</f>
      </c>
      <c r="L371" s="38">
        <v>0</v>
      </c>
      <c s="32">
        <f>ROUND(ROUND(L371,2)*ROUND(G371,3),2)</f>
      </c>
      <c s="36" t="s">
        <v>55</v>
      </c>
      <c>
        <f>(M371*21)/100</f>
      </c>
      <c t="s">
        <v>28</v>
      </c>
    </row>
    <row r="372" spans="1:5" ht="12.75">
      <c r="A372" s="35" t="s">
        <v>56</v>
      </c>
      <c r="E372" s="39" t="s">
        <v>2604</v>
      </c>
    </row>
    <row r="373" spans="1:5" ht="12.75">
      <c r="A373" s="35" t="s">
        <v>57</v>
      </c>
      <c r="E373" s="40" t="s">
        <v>5</v>
      </c>
    </row>
    <row r="374" spans="1:5" ht="102">
      <c r="A374" t="s">
        <v>58</v>
      </c>
      <c r="E374" s="39" t="s">
        <v>2605</v>
      </c>
    </row>
    <row r="375" spans="1:16" ht="12.75">
      <c r="A375" t="s">
        <v>50</v>
      </c>
      <c s="34" t="s">
        <v>372</v>
      </c>
      <c s="34" t="s">
        <v>2617</v>
      </c>
      <c s="35" t="s">
        <v>5</v>
      </c>
      <c s="6" t="s">
        <v>2607</v>
      </c>
      <c s="36" t="s">
        <v>232</v>
      </c>
      <c s="37">
        <v>2</v>
      </c>
      <c s="36">
        <v>0</v>
      </c>
      <c s="36">
        <f>ROUND(G375*H375,6)</f>
      </c>
      <c r="L375" s="38">
        <v>0</v>
      </c>
      <c s="32">
        <f>ROUND(ROUND(L375,2)*ROUND(G375,3),2)</f>
      </c>
      <c s="36" t="s">
        <v>55</v>
      </c>
      <c>
        <f>(M375*21)/100</f>
      </c>
      <c t="s">
        <v>28</v>
      </c>
    </row>
    <row r="376" spans="1:5" ht="12.75">
      <c r="A376" s="35" t="s">
        <v>56</v>
      </c>
      <c r="E376" s="39" t="s">
        <v>2607</v>
      </c>
    </row>
    <row r="377" spans="1:5" ht="12.75">
      <c r="A377" s="35" t="s">
        <v>57</v>
      </c>
      <c r="E377" s="40" t="s">
        <v>5</v>
      </c>
    </row>
    <row r="378" spans="1:5" ht="102">
      <c r="A378" t="s">
        <v>58</v>
      </c>
      <c r="E378" s="39" t="s">
        <v>2605</v>
      </c>
    </row>
    <row r="379" spans="1:16" ht="12.75">
      <c r="A379" t="s">
        <v>50</v>
      </c>
      <c s="34" t="s">
        <v>376</v>
      </c>
      <c s="34" t="s">
        <v>2618</v>
      </c>
      <c s="35" t="s">
        <v>5</v>
      </c>
      <c s="6" t="s">
        <v>2609</v>
      </c>
      <c s="36" t="s">
        <v>232</v>
      </c>
      <c s="37">
        <v>4</v>
      </c>
      <c s="36">
        <v>0</v>
      </c>
      <c s="36">
        <f>ROUND(G379*H379,6)</f>
      </c>
      <c r="L379" s="38">
        <v>0</v>
      </c>
      <c s="32">
        <f>ROUND(ROUND(L379,2)*ROUND(G379,3),2)</f>
      </c>
      <c s="36" t="s">
        <v>55</v>
      </c>
      <c>
        <f>(M379*21)/100</f>
      </c>
      <c t="s">
        <v>28</v>
      </c>
    </row>
    <row r="380" spans="1:5" ht="12.75">
      <c r="A380" s="35" t="s">
        <v>56</v>
      </c>
      <c r="E380" s="39" t="s">
        <v>2609</v>
      </c>
    </row>
    <row r="381" spans="1:5" ht="12.75">
      <c r="A381" s="35" t="s">
        <v>57</v>
      </c>
      <c r="E381" s="40" t="s">
        <v>5</v>
      </c>
    </row>
    <row r="382" spans="1:5" ht="102">
      <c r="A382" t="s">
        <v>58</v>
      </c>
      <c r="E382" s="39" t="s">
        <v>2605</v>
      </c>
    </row>
    <row r="383" spans="1:16" ht="12.75">
      <c r="A383" t="s">
        <v>50</v>
      </c>
      <c s="34" t="s">
        <v>380</v>
      </c>
      <c s="34" t="s">
        <v>2619</v>
      </c>
      <c s="35" t="s">
        <v>5</v>
      </c>
      <c s="6" t="s">
        <v>2620</v>
      </c>
      <c s="36" t="s">
        <v>232</v>
      </c>
      <c s="37">
        <v>1</v>
      </c>
      <c s="36">
        <v>0</v>
      </c>
      <c s="36">
        <f>ROUND(G383*H383,6)</f>
      </c>
      <c r="L383" s="38">
        <v>0</v>
      </c>
      <c s="32">
        <f>ROUND(ROUND(L383,2)*ROUND(G383,3),2)</f>
      </c>
      <c s="36" t="s">
        <v>55</v>
      </c>
      <c>
        <f>(M383*21)/100</f>
      </c>
      <c t="s">
        <v>28</v>
      </c>
    </row>
    <row r="384" spans="1:5" ht="12.75">
      <c r="A384" s="35" t="s">
        <v>56</v>
      </c>
      <c r="E384" s="39" t="s">
        <v>2620</v>
      </c>
    </row>
    <row r="385" spans="1:5" ht="12.75">
      <c r="A385" s="35" t="s">
        <v>57</v>
      </c>
      <c r="E385" s="40" t="s">
        <v>5</v>
      </c>
    </row>
    <row r="386" spans="1:5" ht="102">
      <c r="A386" t="s">
        <v>58</v>
      </c>
      <c r="E386" s="39" t="s">
        <v>2605</v>
      </c>
    </row>
    <row r="387" spans="1:16" ht="12.75">
      <c r="A387" t="s">
        <v>50</v>
      </c>
      <c s="34" t="s">
        <v>384</v>
      </c>
      <c s="34" t="s">
        <v>2621</v>
      </c>
      <c s="35" t="s">
        <v>5</v>
      </c>
      <c s="6" t="s">
        <v>2622</v>
      </c>
      <c s="36" t="s">
        <v>232</v>
      </c>
      <c s="37">
        <v>2</v>
      </c>
      <c s="36">
        <v>0</v>
      </c>
      <c s="36">
        <f>ROUND(G387*H387,6)</f>
      </c>
      <c r="L387" s="38">
        <v>0</v>
      </c>
      <c s="32">
        <f>ROUND(ROUND(L387,2)*ROUND(G387,3),2)</f>
      </c>
      <c s="36" t="s">
        <v>55</v>
      </c>
      <c>
        <f>(M387*21)/100</f>
      </c>
      <c t="s">
        <v>28</v>
      </c>
    </row>
    <row r="388" spans="1:5" ht="12.75">
      <c r="A388" s="35" t="s">
        <v>56</v>
      </c>
      <c r="E388" s="39" t="s">
        <v>2622</v>
      </c>
    </row>
    <row r="389" spans="1:5" ht="12.75">
      <c r="A389" s="35" t="s">
        <v>57</v>
      </c>
      <c r="E389" s="40" t="s">
        <v>5</v>
      </c>
    </row>
    <row r="390" spans="1:5" ht="102">
      <c r="A390" t="s">
        <v>58</v>
      </c>
      <c r="E390" s="39" t="s">
        <v>2605</v>
      </c>
    </row>
    <row r="391" spans="1:16" ht="12.75">
      <c r="A391" t="s">
        <v>50</v>
      </c>
      <c s="34" t="s">
        <v>388</v>
      </c>
      <c s="34" t="s">
        <v>2623</v>
      </c>
      <c s="35" t="s">
        <v>5</v>
      </c>
      <c s="6" t="s">
        <v>2624</v>
      </c>
      <c s="36" t="s">
        <v>232</v>
      </c>
      <c s="37">
        <v>3</v>
      </c>
      <c s="36">
        <v>0</v>
      </c>
      <c s="36">
        <f>ROUND(G391*H391,6)</f>
      </c>
      <c r="L391" s="38">
        <v>0</v>
      </c>
      <c s="32">
        <f>ROUND(ROUND(L391,2)*ROUND(G391,3),2)</f>
      </c>
      <c s="36" t="s">
        <v>55</v>
      </c>
      <c>
        <f>(M391*21)/100</f>
      </c>
      <c t="s">
        <v>28</v>
      </c>
    </row>
    <row r="392" spans="1:5" ht="12.75">
      <c r="A392" s="35" t="s">
        <v>56</v>
      </c>
      <c r="E392" s="39" t="s">
        <v>2624</v>
      </c>
    </row>
    <row r="393" spans="1:5" ht="12.75">
      <c r="A393" s="35" t="s">
        <v>57</v>
      </c>
      <c r="E393" s="40" t="s">
        <v>5</v>
      </c>
    </row>
    <row r="394" spans="1:5" ht="102">
      <c r="A394" t="s">
        <v>58</v>
      </c>
      <c r="E394" s="39" t="s">
        <v>2605</v>
      </c>
    </row>
    <row r="395" spans="1:13" ht="12.75">
      <c r="A395" t="s">
        <v>47</v>
      </c>
      <c r="C395" s="31" t="s">
        <v>2625</v>
      </c>
      <c r="E395" s="33" t="s">
        <v>2611</v>
      </c>
      <c r="J395" s="32">
        <f>0</f>
      </c>
      <c s="32">
        <f>0</f>
      </c>
      <c s="32">
        <f>0+L396+L400+L404</f>
      </c>
      <c s="32">
        <f>0+M396+M400+M404</f>
      </c>
    </row>
    <row r="396" spans="1:16" ht="12.75">
      <c r="A396" t="s">
        <v>50</v>
      </c>
      <c s="34" t="s">
        <v>393</v>
      </c>
      <c s="34" t="s">
        <v>2626</v>
      </c>
      <c s="35" t="s">
        <v>5</v>
      </c>
      <c s="6" t="s">
        <v>2627</v>
      </c>
      <c s="36" t="s">
        <v>232</v>
      </c>
      <c s="37">
        <v>2</v>
      </c>
      <c s="36">
        <v>0</v>
      </c>
      <c s="36">
        <f>ROUND(G396*H396,6)</f>
      </c>
      <c r="L396" s="38">
        <v>0</v>
      </c>
      <c s="32">
        <f>ROUND(ROUND(L396,2)*ROUND(G396,3),2)</f>
      </c>
      <c s="36" t="s">
        <v>55</v>
      </c>
      <c>
        <f>(M396*21)/100</f>
      </c>
      <c t="s">
        <v>28</v>
      </c>
    </row>
    <row r="397" spans="1:5" ht="12.75">
      <c r="A397" s="35" t="s">
        <v>56</v>
      </c>
      <c r="E397" s="39" t="s">
        <v>2607</v>
      </c>
    </row>
    <row r="398" spans="1:5" ht="12.75">
      <c r="A398" s="35" t="s">
        <v>57</v>
      </c>
      <c r="E398" s="40" t="s">
        <v>5</v>
      </c>
    </row>
    <row r="399" spans="1:5" ht="102">
      <c r="A399" t="s">
        <v>58</v>
      </c>
      <c r="E399" s="39" t="s">
        <v>2614</v>
      </c>
    </row>
    <row r="400" spans="1:16" ht="12.75">
      <c r="A400" t="s">
        <v>50</v>
      </c>
      <c s="34" t="s">
        <v>397</v>
      </c>
      <c s="34" t="s">
        <v>2628</v>
      </c>
      <c s="35" t="s">
        <v>5</v>
      </c>
      <c s="6" t="s">
        <v>2629</v>
      </c>
      <c s="36" t="s">
        <v>232</v>
      </c>
      <c s="37">
        <v>4</v>
      </c>
      <c s="36">
        <v>0</v>
      </c>
      <c s="36">
        <f>ROUND(G400*H400,6)</f>
      </c>
      <c r="L400" s="38">
        <v>0</v>
      </c>
      <c s="32">
        <f>ROUND(ROUND(L400,2)*ROUND(G400,3),2)</f>
      </c>
      <c s="36" t="s">
        <v>55</v>
      </c>
      <c>
        <f>(M400*21)/100</f>
      </c>
      <c t="s">
        <v>28</v>
      </c>
    </row>
    <row r="401" spans="1:5" ht="12.75">
      <c r="A401" s="35" t="s">
        <v>56</v>
      </c>
      <c r="E401" s="39" t="s">
        <v>2609</v>
      </c>
    </row>
    <row r="402" spans="1:5" ht="12.75">
      <c r="A402" s="35" t="s">
        <v>57</v>
      </c>
      <c r="E402" s="40" t="s">
        <v>5</v>
      </c>
    </row>
    <row r="403" spans="1:5" ht="102">
      <c r="A403" t="s">
        <v>58</v>
      </c>
      <c r="E403" s="39" t="s">
        <v>2614</v>
      </c>
    </row>
    <row r="404" spans="1:16" ht="12.75">
      <c r="A404" t="s">
        <v>50</v>
      </c>
      <c s="34" t="s">
        <v>401</v>
      </c>
      <c s="34" t="s">
        <v>2630</v>
      </c>
      <c s="35" t="s">
        <v>5</v>
      </c>
      <c s="6" t="s">
        <v>2631</v>
      </c>
      <c s="36" t="s">
        <v>232</v>
      </c>
      <c s="37">
        <v>1</v>
      </c>
      <c s="36">
        <v>0</v>
      </c>
      <c s="36">
        <f>ROUND(G404*H404,6)</f>
      </c>
      <c r="L404" s="38">
        <v>0</v>
      </c>
      <c s="32">
        <f>ROUND(ROUND(L404,2)*ROUND(G404,3),2)</f>
      </c>
      <c s="36" t="s">
        <v>55</v>
      </c>
      <c>
        <f>(M404*21)/100</f>
      </c>
      <c t="s">
        <v>28</v>
      </c>
    </row>
    <row r="405" spans="1:5" ht="12.75">
      <c r="A405" s="35" t="s">
        <v>56</v>
      </c>
      <c r="E405" s="39" t="s">
        <v>2622</v>
      </c>
    </row>
    <row r="406" spans="1:5" ht="12.75">
      <c r="A406" s="35" t="s">
        <v>57</v>
      </c>
      <c r="E406" s="40" t="s">
        <v>5</v>
      </c>
    </row>
    <row r="407" spans="1:5" ht="102">
      <c r="A407" t="s">
        <v>58</v>
      </c>
      <c r="E407" s="39" t="s">
        <v>2614</v>
      </c>
    </row>
    <row r="408" spans="1:13" ht="12.75">
      <c r="A408" t="s">
        <v>47</v>
      </c>
      <c r="C408" s="31" t="s">
        <v>2632</v>
      </c>
      <c r="E408" s="33" t="s">
        <v>2633</v>
      </c>
      <c r="J408" s="32">
        <f>0</f>
      </c>
      <c s="32">
        <f>0</f>
      </c>
      <c s="32">
        <f>0+L409+L413+L417</f>
      </c>
      <c s="32">
        <f>0+M409+M413+M417</f>
      </c>
    </row>
    <row r="409" spans="1:16" ht="12.75">
      <c r="A409" t="s">
        <v>50</v>
      </c>
      <c s="34" t="s">
        <v>845</v>
      </c>
      <c s="34" t="s">
        <v>2634</v>
      </c>
      <c s="35" t="s">
        <v>5</v>
      </c>
      <c s="6" t="s">
        <v>2635</v>
      </c>
      <c s="36" t="s">
        <v>232</v>
      </c>
      <c s="37">
        <v>9</v>
      </c>
      <c s="36">
        <v>0</v>
      </c>
      <c s="36">
        <f>ROUND(G409*H409,6)</f>
      </c>
      <c r="L409" s="38">
        <v>0</v>
      </c>
      <c s="32">
        <f>ROUND(ROUND(L409,2)*ROUND(G409,3),2)</f>
      </c>
      <c s="36" t="s">
        <v>55</v>
      </c>
      <c>
        <f>(M409*21)/100</f>
      </c>
      <c t="s">
        <v>28</v>
      </c>
    </row>
    <row r="410" spans="1:5" ht="12.75">
      <c r="A410" s="35" t="s">
        <v>56</v>
      </c>
      <c r="E410" s="39" t="s">
        <v>2635</v>
      </c>
    </row>
    <row r="411" spans="1:5" ht="12.75">
      <c r="A411" s="35" t="s">
        <v>57</v>
      </c>
      <c r="E411" s="40" t="s">
        <v>5</v>
      </c>
    </row>
    <row r="412" spans="1:5" ht="89.25">
      <c r="A412" t="s">
        <v>58</v>
      </c>
      <c r="E412" s="39" t="s">
        <v>2636</v>
      </c>
    </row>
    <row r="413" spans="1:16" ht="12.75">
      <c r="A413" t="s">
        <v>50</v>
      </c>
      <c s="34" t="s">
        <v>850</v>
      </c>
      <c s="34" t="s">
        <v>2637</v>
      </c>
      <c s="35" t="s">
        <v>5</v>
      </c>
      <c s="6" t="s">
        <v>2638</v>
      </c>
      <c s="36" t="s">
        <v>232</v>
      </c>
      <c s="37">
        <v>14</v>
      </c>
      <c s="36">
        <v>0</v>
      </c>
      <c s="36">
        <f>ROUND(G413*H413,6)</f>
      </c>
      <c r="L413" s="38">
        <v>0</v>
      </c>
      <c s="32">
        <f>ROUND(ROUND(L413,2)*ROUND(G413,3),2)</f>
      </c>
      <c s="36" t="s">
        <v>55</v>
      </c>
      <c>
        <f>(M413*21)/100</f>
      </c>
      <c t="s">
        <v>28</v>
      </c>
    </row>
    <row r="414" spans="1:5" ht="12.75">
      <c r="A414" s="35" t="s">
        <v>56</v>
      </c>
      <c r="E414" s="39" t="s">
        <v>2638</v>
      </c>
    </row>
    <row r="415" spans="1:5" ht="12.75">
      <c r="A415" s="35" t="s">
        <v>57</v>
      </c>
      <c r="E415" s="40" t="s">
        <v>5</v>
      </c>
    </row>
    <row r="416" spans="1:5" ht="89.25">
      <c r="A416" t="s">
        <v>58</v>
      </c>
      <c r="E416" s="39" t="s">
        <v>2636</v>
      </c>
    </row>
    <row r="417" spans="1:16" ht="12.75">
      <c r="A417" t="s">
        <v>50</v>
      </c>
      <c s="34" t="s">
        <v>855</v>
      </c>
      <c s="34" t="s">
        <v>2639</v>
      </c>
      <c s="35" t="s">
        <v>5</v>
      </c>
      <c s="6" t="s">
        <v>2640</v>
      </c>
      <c s="36" t="s">
        <v>232</v>
      </c>
      <c s="37">
        <v>2</v>
      </c>
      <c s="36">
        <v>0</v>
      </c>
      <c s="36">
        <f>ROUND(G417*H417,6)</f>
      </c>
      <c r="L417" s="38">
        <v>0</v>
      </c>
      <c s="32">
        <f>ROUND(ROUND(L417,2)*ROUND(G417,3),2)</f>
      </c>
      <c s="36" t="s">
        <v>55</v>
      </c>
      <c>
        <f>(M417*21)/100</f>
      </c>
      <c t="s">
        <v>28</v>
      </c>
    </row>
    <row r="418" spans="1:5" ht="12.75">
      <c r="A418" s="35" t="s">
        <v>56</v>
      </c>
      <c r="E418" s="39" t="s">
        <v>2640</v>
      </c>
    </row>
    <row r="419" spans="1:5" ht="12.75">
      <c r="A419" s="35" t="s">
        <v>57</v>
      </c>
      <c r="E419" s="40" t="s">
        <v>5</v>
      </c>
    </row>
    <row r="420" spans="1:5" ht="89.25">
      <c r="A420" t="s">
        <v>58</v>
      </c>
      <c r="E420" s="39" t="s">
        <v>2636</v>
      </c>
    </row>
    <row r="421" spans="1:13" ht="12.75">
      <c r="A421" t="s">
        <v>47</v>
      </c>
      <c r="C421" s="31" t="s">
        <v>2641</v>
      </c>
      <c r="E421" s="33" t="s">
        <v>2642</v>
      </c>
      <c r="J421" s="32">
        <f>0</f>
      </c>
      <c s="32">
        <f>0</f>
      </c>
      <c s="32">
        <f>0+L422</f>
      </c>
      <c s="32">
        <f>0+M422</f>
      </c>
    </row>
    <row r="422" spans="1:16" ht="12.75">
      <c r="A422" t="s">
        <v>50</v>
      </c>
      <c s="34" t="s">
        <v>858</v>
      </c>
      <c s="34" t="s">
        <v>2643</v>
      </c>
      <c s="35" t="s">
        <v>5</v>
      </c>
      <c s="6" t="s">
        <v>2644</v>
      </c>
      <c s="36" t="s">
        <v>232</v>
      </c>
      <c s="37">
        <v>5</v>
      </c>
      <c s="36">
        <v>0</v>
      </c>
      <c s="36">
        <f>ROUND(G422*H422,6)</f>
      </c>
      <c r="L422" s="38">
        <v>0</v>
      </c>
      <c s="32">
        <f>ROUND(ROUND(L422,2)*ROUND(G422,3),2)</f>
      </c>
      <c s="36" t="s">
        <v>55</v>
      </c>
      <c>
        <f>(M422*21)/100</f>
      </c>
      <c t="s">
        <v>28</v>
      </c>
    </row>
    <row r="423" spans="1:5" ht="12.75">
      <c r="A423" s="35" t="s">
        <v>56</v>
      </c>
      <c r="E423" s="39" t="s">
        <v>2644</v>
      </c>
    </row>
    <row r="424" spans="1:5" ht="12.75">
      <c r="A424" s="35" t="s">
        <v>57</v>
      </c>
      <c r="E424" s="40" t="s">
        <v>5</v>
      </c>
    </row>
    <row r="425" spans="1:5" ht="38.25">
      <c r="A425" t="s">
        <v>58</v>
      </c>
      <c r="E425" s="39" t="s">
        <v>2645</v>
      </c>
    </row>
    <row r="426" spans="1:13" ht="12.75">
      <c r="A426" t="s">
        <v>47</v>
      </c>
      <c r="C426" s="31" t="s">
        <v>2646</v>
      </c>
      <c r="E426" s="33" t="s">
        <v>2647</v>
      </c>
      <c r="J426" s="32">
        <f>0</f>
      </c>
      <c s="32">
        <f>0</f>
      </c>
      <c s="32">
        <f>0+L427+L431+L435+L439+L443</f>
      </c>
      <c s="32">
        <f>0+M427+M431+M435+M439+M443</f>
      </c>
    </row>
    <row r="427" spans="1:16" ht="12.75">
      <c r="A427" t="s">
        <v>50</v>
      </c>
      <c s="34" t="s">
        <v>405</v>
      </c>
      <c s="34" t="s">
        <v>2648</v>
      </c>
      <c s="35" t="s">
        <v>5</v>
      </c>
      <c s="6" t="s">
        <v>2649</v>
      </c>
      <c s="36" t="s">
        <v>232</v>
      </c>
      <c s="37">
        <v>2</v>
      </c>
      <c s="36">
        <v>0</v>
      </c>
      <c s="36">
        <f>ROUND(G427*H427,6)</f>
      </c>
      <c r="L427" s="38">
        <v>0</v>
      </c>
      <c s="32">
        <f>ROUND(ROUND(L427,2)*ROUND(G427,3),2)</f>
      </c>
      <c s="36" t="s">
        <v>55</v>
      </c>
      <c>
        <f>(M427*21)/100</f>
      </c>
      <c t="s">
        <v>28</v>
      </c>
    </row>
    <row r="428" spans="1:5" ht="12.75">
      <c r="A428" s="35" t="s">
        <v>56</v>
      </c>
      <c r="E428" s="39" t="s">
        <v>2649</v>
      </c>
    </row>
    <row r="429" spans="1:5" ht="12.75">
      <c r="A429" s="35" t="s">
        <v>57</v>
      </c>
      <c r="E429" s="40" t="s">
        <v>5</v>
      </c>
    </row>
    <row r="430" spans="1:5" ht="76.5">
      <c r="A430" t="s">
        <v>58</v>
      </c>
      <c r="E430" s="39" t="s">
        <v>2650</v>
      </c>
    </row>
    <row r="431" spans="1:16" ht="12.75">
      <c r="A431" t="s">
        <v>50</v>
      </c>
      <c s="34" t="s">
        <v>408</v>
      </c>
      <c s="34" t="s">
        <v>2651</v>
      </c>
      <c s="35" t="s">
        <v>5</v>
      </c>
      <c s="6" t="s">
        <v>2652</v>
      </c>
      <c s="36" t="s">
        <v>232</v>
      </c>
      <c s="37">
        <v>5</v>
      </c>
      <c s="36">
        <v>0</v>
      </c>
      <c s="36">
        <f>ROUND(G431*H431,6)</f>
      </c>
      <c r="L431" s="38">
        <v>0</v>
      </c>
      <c s="32">
        <f>ROUND(ROUND(L431,2)*ROUND(G431,3),2)</f>
      </c>
      <c s="36" t="s">
        <v>55</v>
      </c>
      <c>
        <f>(M431*21)/100</f>
      </c>
      <c t="s">
        <v>28</v>
      </c>
    </row>
    <row r="432" spans="1:5" ht="12.75">
      <c r="A432" s="35" t="s">
        <v>56</v>
      </c>
      <c r="E432" s="39" t="s">
        <v>2652</v>
      </c>
    </row>
    <row r="433" spans="1:5" ht="12.75">
      <c r="A433" s="35" t="s">
        <v>57</v>
      </c>
      <c r="E433" s="40" t="s">
        <v>5</v>
      </c>
    </row>
    <row r="434" spans="1:5" ht="76.5">
      <c r="A434" t="s">
        <v>58</v>
      </c>
      <c r="E434" s="39" t="s">
        <v>2650</v>
      </c>
    </row>
    <row r="435" spans="1:16" ht="12.75">
      <c r="A435" t="s">
        <v>50</v>
      </c>
      <c s="34" t="s">
        <v>412</v>
      </c>
      <c s="34" t="s">
        <v>2653</v>
      </c>
      <c s="35" t="s">
        <v>5</v>
      </c>
      <c s="6" t="s">
        <v>2654</v>
      </c>
      <c s="36" t="s">
        <v>232</v>
      </c>
      <c s="37">
        <v>1</v>
      </c>
      <c s="36">
        <v>0</v>
      </c>
      <c s="36">
        <f>ROUND(G435*H435,6)</f>
      </c>
      <c r="L435" s="38">
        <v>0</v>
      </c>
      <c s="32">
        <f>ROUND(ROUND(L435,2)*ROUND(G435,3),2)</f>
      </c>
      <c s="36" t="s">
        <v>55</v>
      </c>
      <c>
        <f>(M435*21)/100</f>
      </c>
      <c t="s">
        <v>28</v>
      </c>
    </row>
    <row r="436" spans="1:5" ht="12.75">
      <c r="A436" s="35" t="s">
        <v>56</v>
      </c>
      <c r="E436" s="39" t="s">
        <v>2654</v>
      </c>
    </row>
    <row r="437" spans="1:5" ht="12.75">
      <c r="A437" s="35" t="s">
        <v>57</v>
      </c>
      <c r="E437" s="40" t="s">
        <v>5</v>
      </c>
    </row>
    <row r="438" spans="1:5" ht="76.5">
      <c r="A438" t="s">
        <v>58</v>
      </c>
      <c r="E438" s="39" t="s">
        <v>2650</v>
      </c>
    </row>
    <row r="439" spans="1:16" ht="12.75">
      <c r="A439" t="s">
        <v>50</v>
      </c>
      <c s="34" t="s">
        <v>416</v>
      </c>
      <c s="34" t="s">
        <v>2655</v>
      </c>
      <c s="35" t="s">
        <v>5</v>
      </c>
      <c s="6" t="s">
        <v>2656</v>
      </c>
      <c s="36" t="s">
        <v>232</v>
      </c>
      <c s="37">
        <v>2</v>
      </c>
      <c s="36">
        <v>0</v>
      </c>
      <c s="36">
        <f>ROUND(G439*H439,6)</f>
      </c>
      <c r="L439" s="38">
        <v>0</v>
      </c>
      <c s="32">
        <f>ROUND(ROUND(L439,2)*ROUND(G439,3),2)</f>
      </c>
      <c s="36" t="s">
        <v>55</v>
      </c>
      <c>
        <f>(M439*21)/100</f>
      </c>
      <c t="s">
        <v>28</v>
      </c>
    </row>
    <row r="440" spans="1:5" ht="12.75">
      <c r="A440" s="35" t="s">
        <v>56</v>
      </c>
      <c r="E440" s="39" t="s">
        <v>2656</v>
      </c>
    </row>
    <row r="441" spans="1:5" ht="12.75">
      <c r="A441" s="35" t="s">
        <v>57</v>
      </c>
      <c r="E441" s="40" t="s">
        <v>5</v>
      </c>
    </row>
    <row r="442" spans="1:5" ht="76.5">
      <c r="A442" t="s">
        <v>58</v>
      </c>
      <c r="E442" s="39" t="s">
        <v>2650</v>
      </c>
    </row>
    <row r="443" spans="1:16" ht="12.75">
      <c r="A443" t="s">
        <v>50</v>
      </c>
      <c s="34" t="s">
        <v>421</v>
      </c>
      <c s="34" t="s">
        <v>2657</v>
      </c>
      <c s="35" t="s">
        <v>5</v>
      </c>
      <c s="6" t="s">
        <v>2658</v>
      </c>
      <c s="36" t="s">
        <v>232</v>
      </c>
      <c s="37">
        <v>3</v>
      </c>
      <c s="36">
        <v>0</v>
      </c>
      <c s="36">
        <f>ROUND(G443*H443,6)</f>
      </c>
      <c r="L443" s="38">
        <v>0</v>
      </c>
      <c s="32">
        <f>ROUND(ROUND(L443,2)*ROUND(G443,3),2)</f>
      </c>
      <c s="36" t="s">
        <v>55</v>
      </c>
      <c>
        <f>(M443*21)/100</f>
      </c>
      <c t="s">
        <v>28</v>
      </c>
    </row>
    <row r="444" spans="1:5" ht="12.75">
      <c r="A444" s="35" t="s">
        <v>56</v>
      </c>
      <c r="E444" s="39" t="s">
        <v>2658</v>
      </c>
    </row>
    <row r="445" spans="1:5" ht="12.75">
      <c r="A445" s="35" t="s">
        <v>57</v>
      </c>
      <c r="E445" s="40" t="s">
        <v>5</v>
      </c>
    </row>
    <row r="446" spans="1:5" ht="76.5">
      <c r="A446" t="s">
        <v>58</v>
      </c>
      <c r="E446" s="39" t="s">
        <v>2650</v>
      </c>
    </row>
    <row r="447" spans="1:13" ht="12.75">
      <c r="A447" t="s">
        <v>47</v>
      </c>
      <c r="C447" s="31" t="s">
        <v>2659</v>
      </c>
      <c r="E447" s="33" t="s">
        <v>2660</v>
      </c>
      <c r="J447" s="32">
        <f>0</f>
      </c>
      <c s="32">
        <f>0</f>
      </c>
      <c s="32">
        <f>0+L448+L452+L456+L460+L464</f>
      </c>
      <c s="32">
        <f>0+M448+M452+M456+M460+M464</f>
      </c>
    </row>
    <row r="448" spans="1:16" ht="12.75">
      <c r="A448" t="s">
        <v>50</v>
      </c>
      <c s="34" t="s">
        <v>426</v>
      </c>
      <c s="34" t="s">
        <v>2661</v>
      </c>
      <c s="35" t="s">
        <v>5</v>
      </c>
      <c s="6" t="s">
        <v>2662</v>
      </c>
      <c s="36" t="s">
        <v>159</v>
      </c>
      <c s="37">
        <v>2</v>
      </c>
      <c s="36">
        <v>0</v>
      </c>
      <c s="36">
        <f>ROUND(G448*H448,6)</f>
      </c>
      <c r="L448" s="38">
        <v>0</v>
      </c>
      <c s="32">
        <f>ROUND(ROUND(L448,2)*ROUND(G448,3),2)</f>
      </c>
      <c s="36" t="s">
        <v>55</v>
      </c>
      <c>
        <f>(M448*21)/100</f>
      </c>
      <c t="s">
        <v>28</v>
      </c>
    </row>
    <row r="449" spans="1:5" ht="12.75">
      <c r="A449" s="35" t="s">
        <v>56</v>
      </c>
      <c r="E449" s="39" t="s">
        <v>2662</v>
      </c>
    </row>
    <row r="450" spans="1:5" ht="12.75">
      <c r="A450" s="35" t="s">
        <v>57</v>
      </c>
      <c r="E450" s="40" t="s">
        <v>5</v>
      </c>
    </row>
    <row r="451" spans="1:5" ht="76.5">
      <c r="A451" t="s">
        <v>58</v>
      </c>
      <c r="E451" s="39" t="s">
        <v>2663</v>
      </c>
    </row>
    <row r="452" spans="1:16" ht="12.75">
      <c r="A452" t="s">
        <v>50</v>
      </c>
      <c s="34" t="s">
        <v>431</v>
      </c>
      <c s="34" t="s">
        <v>2664</v>
      </c>
      <c s="35" t="s">
        <v>5</v>
      </c>
      <c s="6" t="s">
        <v>2665</v>
      </c>
      <c s="36" t="s">
        <v>159</v>
      </c>
      <c s="37">
        <v>5</v>
      </c>
      <c s="36">
        <v>0</v>
      </c>
      <c s="36">
        <f>ROUND(G452*H452,6)</f>
      </c>
      <c r="L452" s="38">
        <v>0</v>
      </c>
      <c s="32">
        <f>ROUND(ROUND(L452,2)*ROUND(G452,3),2)</f>
      </c>
      <c s="36" t="s">
        <v>55</v>
      </c>
      <c>
        <f>(M452*21)/100</f>
      </c>
      <c t="s">
        <v>28</v>
      </c>
    </row>
    <row r="453" spans="1:5" ht="12.75">
      <c r="A453" s="35" t="s">
        <v>56</v>
      </c>
      <c r="E453" s="39" t="s">
        <v>2665</v>
      </c>
    </row>
    <row r="454" spans="1:5" ht="12.75">
      <c r="A454" s="35" t="s">
        <v>57</v>
      </c>
      <c r="E454" s="40" t="s">
        <v>5</v>
      </c>
    </row>
    <row r="455" spans="1:5" ht="76.5">
      <c r="A455" t="s">
        <v>58</v>
      </c>
      <c r="E455" s="39" t="s">
        <v>2663</v>
      </c>
    </row>
    <row r="456" spans="1:16" ht="12.75">
      <c r="A456" t="s">
        <v>50</v>
      </c>
      <c s="34" t="s">
        <v>435</v>
      </c>
      <c s="34" t="s">
        <v>2666</v>
      </c>
      <c s="35" t="s">
        <v>5</v>
      </c>
      <c s="6" t="s">
        <v>2667</v>
      </c>
      <c s="36" t="s">
        <v>159</v>
      </c>
      <c s="37">
        <v>1</v>
      </c>
      <c s="36">
        <v>0</v>
      </c>
      <c s="36">
        <f>ROUND(G456*H456,6)</f>
      </c>
      <c r="L456" s="38">
        <v>0</v>
      </c>
      <c s="32">
        <f>ROUND(ROUND(L456,2)*ROUND(G456,3),2)</f>
      </c>
      <c s="36" t="s">
        <v>55</v>
      </c>
      <c>
        <f>(M456*21)/100</f>
      </c>
      <c t="s">
        <v>28</v>
      </c>
    </row>
    <row r="457" spans="1:5" ht="12.75">
      <c r="A457" s="35" t="s">
        <v>56</v>
      </c>
      <c r="E457" s="39" t="s">
        <v>2667</v>
      </c>
    </row>
    <row r="458" spans="1:5" ht="12.75">
      <c r="A458" s="35" t="s">
        <v>57</v>
      </c>
      <c r="E458" s="40" t="s">
        <v>5</v>
      </c>
    </row>
    <row r="459" spans="1:5" ht="76.5">
      <c r="A459" t="s">
        <v>58</v>
      </c>
      <c r="E459" s="39" t="s">
        <v>2663</v>
      </c>
    </row>
    <row r="460" spans="1:16" ht="12.75">
      <c r="A460" t="s">
        <v>50</v>
      </c>
      <c s="34" t="s">
        <v>440</v>
      </c>
      <c s="34" t="s">
        <v>2668</v>
      </c>
      <c s="35" t="s">
        <v>5</v>
      </c>
      <c s="6" t="s">
        <v>2669</v>
      </c>
      <c s="36" t="s">
        <v>159</v>
      </c>
      <c s="37">
        <v>2</v>
      </c>
      <c s="36">
        <v>0</v>
      </c>
      <c s="36">
        <f>ROUND(G460*H460,6)</f>
      </c>
      <c r="L460" s="38">
        <v>0</v>
      </c>
      <c s="32">
        <f>ROUND(ROUND(L460,2)*ROUND(G460,3),2)</f>
      </c>
      <c s="36" t="s">
        <v>55</v>
      </c>
      <c>
        <f>(M460*21)/100</f>
      </c>
      <c t="s">
        <v>28</v>
      </c>
    </row>
    <row r="461" spans="1:5" ht="12.75">
      <c r="A461" s="35" t="s">
        <v>56</v>
      </c>
      <c r="E461" s="39" t="s">
        <v>2669</v>
      </c>
    </row>
    <row r="462" spans="1:5" ht="12.75">
      <c r="A462" s="35" t="s">
        <v>57</v>
      </c>
      <c r="E462" s="40" t="s">
        <v>5</v>
      </c>
    </row>
    <row r="463" spans="1:5" ht="76.5">
      <c r="A463" t="s">
        <v>58</v>
      </c>
      <c r="E463" s="39" t="s">
        <v>2663</v>
      </c>
    </row>
    <row r="464" spans="1:16" ht="12.75">
      <c r="A464" t="s">
        <v>50</v>
      </c>
      <c s="34" t="s">
        <v>445</v>
      </c>
      <c s="34" t="s">
        <v>2670</v>
      </c>
      <c s="35" t="s">
        <v>5</v>
      </c>
      <c s="6" t="s">
        <v>2671</v>
      </c>
      <c s="36" t="s">
        <v>159</v>
      </c>
      <c s="37">
        <v>3</v>
      </c>
      <c s="36">
        <v>0</v>
      </c>
      <c s="36">
        <f>ROUND(G464*H464,6)</f>
      </c>
      <c r="L464" s="38">
        <v>0</v>
      </c>
      <c s="32">
        <f>ROUND(ROUND(L464,2)*ROUND(G464,3),2)</f>
      </c>
      <c s="36" t="s">
        <v>55</v>
      </c>
      <c>
        <f>(M464*21)/100</f>
      </c>
      <c t="s">
        <v>28</v>
      </c>
    </row>
    <row r="465" spans="1:5" ht="12.75">
      <c r="A465" s="35" t="s">
        <v>56</v>
      </c>
      <c r="E465" s="39" t="s">
        <v>2671</v>
      </c>
    </row>
    <row r="466" spans="1:5" ht="12.75">
      <c r="A466" s="35" t="s">
        <v>57</v>
      </c>
      <c r="E466" s="40" t="s">
        <v>5</v>
      </c>
    </row>
    <row r="467" spans="1:5" ht="76.5">
      <c r="A467" t="s">
        <v>58</v>
      </c>
      <c r="E467" s="39" t="s">
        <v>2663</v>
      </c>
    </row>
    <row r="468" spans="1:13" ht="12.75">
      <c r="A468" t="s">
        <v>47</v>
      </c>
      <c r="C468" s="31" t="s">
        <v>2672</v>
      </c>
      <c r="E468" s="33" t="s">
        <v>2673</v>
      </c>
      <c r="J468" s="32">
        <f>0</f>
      </c>
      <c s="32">
        <f>0</f>
      </c>
      <c s="32">
        <f>0+L469+L473+L477+L481+L485+L489+L493</f>
      </c>
      <c s="32">
        <f>0+M469+M473+M477+M481+M485+M489+M493</f>
      </c>
    </row>
    <row r="469" spans="1:16" ht="12.75">
      <c r="A469" t="s">
        <v>50</v>
      </c>
      <c s="34" t="s">
        <v>863</v>
      </c>
      <c s="34" t="s">
        <v>2674</v>
      </c>
      <c s="35" t="s">
        <v>5</v>
      </c>
      <c s="6" t="s">
        <v>2675</v>
      </c>
      <c s="36" t="s">
        <v>232</v>
      </c>
      <c s="37">
        <v>16</v>
      </c>
      <c s="36">
        <v>0</v>
      </c>
      <c s="36">
        <f>ROUND(G469*H469,6)</f>
      </c>
      <c r="L469" s="38">
        <v>0</v>
      </c>
      <c s="32">
        <f>ROUND(ROUND(L469,2)*ROUND(G469,3),2)</f>
      </c>
      <c s="36" t="s">
        <v>55</v>
      </c>
      <c>
        <f>(M469*21)/100</f>
      </c>
      <c t="s">
        <v>28</v>
      </c>
    </row>
    <row r="470" spans="1:5" ht="12.75">
      <c r="A470" s="35" t="s">
        <v>56</v>
      </c>
      <c r="E470" s="39" t="s">
        <v>2675</v>
      </c>
    </row>
    <row r="471" spans="1:5" ht="12.75">
      <c r="A471" s="35" t="s">
        <v>57</v>
      </c>
      <c r="E471" s="40" t="s">
        <v>5</v>
      </c>
    </row>
    <row r="472" spans="1:5" ht="25.5">
      <c r="A472" t="s">
        <v>58</v>
      </c>
      <c r="E472" s="39" t="s">
        <v>2676</v>
      </c>
    </row>
    <row r="473" spans="1:16" ht="25.5">
      <c r="A473" t="s">
        <v>50</v>
      </c>
      <c s="34" t="s">
        <v>866</v>
      </c>
      <c s="34" t="s">
        <v>2677</v>
      </c>
      <c s="35" t="s">
        <v>5</v>
      </c>
      <c s="6" t="s">
        <v>2678</v>
      </c>
      <c s="36" t="s">
        <v>232</v>
      </c>
      <c s="37">
        <v>20</v>
      </c>
      <c s="36">
        <v>0</v>
      </c>
      <c s="36">
        <f>ROUND(G473*H473,6)</f>
      </c>
      <c r="L473" s="38">
        <v>0</v>
      </c>
      <c s="32">
        <f>ROUND(ROUND(L473,2)*ROUND(G473,3),2)</f>
      </c>
      <c s="36" t="s">
        <v>55</v>
      </c>
      <c>
        <f>(M473*21)/100</f>
      </c>
      <c t="s">
        <v>28</v>
      </c>
    </row>
    <row r="474" spans="1:5" ht="38.25">
      <c r="A474" s="35" t="s">
        <v>56</v>
      </c>
      <c r="E474" s="39" t="s">
        <v>2679</v>
      </c>
    </row>
    <row r="475" spans="1:5" ht="12.75">
      <c r="A475" s="35" t="s">
        <v>57</v>
      </c>
      <c r="E475" s="40" t="s">
        <v>5</v>
      </c>
    </row>
    <row r="476" spans="1:5" ht="25.5">
      <c r="A476" t="s">
        <v>58</v>
      </c>
      <c r="E476" s="39" t="s">
        <v>2676</v>
      </c>
    </row>
    <row r="477" spans="1:16" ht="25.5">
      <c r="A477" t="s">
        <v>50</v>
      </c>
      <c s="34" t="s">
        <v>870</v>
      </c>
      <c s="34" t="s">
        <v>2680</v>
      </c>
      <c s="35" t="s">
        <v>5</v>
      </c>
      <c s="6" t="s">
        <v>2681</v>
      </c>
      <c s="36" t="s">
        <v>232</v>
      </c>
      <c s="37">
        <v>42</v>
      </c>
      <c s="36">
        <v>0</v>
      </c>
      <c s="36">
        <f>ROUND(G477*H477,6)</f>
      </c>
      <c r="L477" s="38">
        <v>0</v>
      </c>
      <c s="32">
        <f>ROUND(ROUND(L477,2)*ROUND(G477,3),2)</f>
      </c>
      <c s="36" t="s">
        <v>55</v>
      </c>
      <c>
        <f>(M477*21)/100</f>
      </c>
      <c t="s">
        <v>28</v>
      </c>
    </row>
    <row r="478" spans="1:5" ht="25.5">
      <c r="A478" s="35" t="s">
        <v>56</v>
      </c>
      <c r="E478" s="39" t="s">
        <v>2681</v>
      </c>
    </row>
    <row r="479" spans="1:5" ht="12.75">
      <c r="A479" s="35" t="s">
        <v>57</v>
      </c>
      <c r="E479" s="40" t="s">
        <v>5</v>
      </c>
    </row>
    <row r="480" spans="1:5" ht="25.5">
      <c r="A480" t="s">
        <v>58</v>
      </c>
      <c r="E480" s="39" t="s">
        <v>2676</v>
      </c>
    </row>
    <row r="481" spans="1:16" ht="25.5">
      <c r="A481" t="s">
        <v>50</v>
      </c>
      <c s="34" t="s">
        <v>874</v>
      </c>
      <c s="34" t="s">
        <v>2682</v>
      </c>
      <c s="35" t="s">
        <v>5</v>
      </c>
      <c s="6" t="s">
        <v>2683</v>
      </c>
      <c s="36" t="s">
        <v>232</v>
      </c>
      <c s="37">
        <v>42</v>
      </c>
      <c s="36">
        <v>0</v>
      </c>
      <c s="36">
        <f>ROUND(G481*H481,6)</f>
      </c>
      <c r="L481" s="38">
        <v>0</v>
      </c>
      <c s="32">
        <f>ROUND(ROUND(L481,2)*ROUND(G481,3),2)</f>
      </c>
      <c s="36" t="s">
        <v>55</v>
      </c>
      <c>
        <f>(M481*21)/100</f>
      </c>
      <c t="s">
        <v>28</v>
      </c>
    </row>
    <row r="482" spans="1:5" ht="25.5">
      <c r="A482" s="35" t="s">
        <v>56</v>
      </c>
      <c r="E482" s="39" t="s">
        <v>2683</v>
      </c>
    </row>
    <row r="483" spans="1:5" ht="12.75">
      <c r="A483" s="35" t="s">
        <v>57</v>
      </c>
      <c r="E483" s="40" t="s">
        <v>5</v>
      </c>
    </row>
    <row r="484" spans="1:5" ht="25.5">
      <c r="A484" t="s">
        <v>58</v>
      </c>
      <c r="E484" s="39" t="s">
        <v>2676</v>
      </c>
    </row>
    <row r="485" spans="1:16" ht="25.5">
      <c r="A485" t="s">
        <v>50</v>
      </c>
      <c s="34" t="s">
        <v>877</v>
      </c>
      <c s="34" t="s">
        <v>2684</v>
      </c>
      <c s="35" t="s">
        <v>5</v>
      </c>
      <c s="6" t="s">
        <v>2685</v>
      </c>
      <c s="36" t="s">
        <v>232</v>
      </c>
      <c s="37">
        <v>5</v>
      </c>
      <c s="36">
        <v>0</v>
      </c>
      <c s="36">
        <f>ROUND(G485*H485,6)</f>
      </c>
      <c r="L485" s="38">
        <v>0</v>
      </c>
      <c s="32">
        <f>ROUND(ROUND(L485,2)*ROUND(G485,3),2)</f>
      </c>
      <c s="36" t="s">
        <v>55</v>
      </c>
      <c>
        <f>(M485*21)/100</f>
      </c>
      <c t="s">
        <v>28</v>
      </c>
    </row>
    <row r="486" spans="1:5" ht="51">
      <c r="A486" s="35" t="s">
        <v>56</v>
      </c>
      <c r="E486" s="39" t="s">
        <v>2686</v>
      </c>
    </row>
    <row r="487" spans="1:5" ht="12.75">
      <c r="A487" s="35" t="s">
        <v>57</v>
      </c>
      <c r="E487" s="40" t="s">
        <v>5</v>
      </c>
    </row>
    <row r="488" spans="1:5" ht="25.5">
      <c r="A488" t="s">
        <v>58</v>
      </c>
      <c r="E488" s="39" t="s">
        <v>2676</v>
      </c>
    </row>
    <row r="489" spans="1:16" ht="12.75">
      <c r="A489" t="s">
        <v>50</v>
      </c>
      <c s="34" t="s">
        <v>881</v>
      </c>
      <c s="34" t="s">
        <v>2687</v>
      </c>
      <c s="35" t="s">
        <v>5</v>
      </c>
      <c s="6" t="s">
        <v>2688</v>
      </c>
      <c s="36" t="s">
        <v>232</v>
      </c>
      <c s="37">
        <v>37</v>
      </c>
      <c s="36">
        <v>0</v>
      </c>
      <c s="36">
        <f>ROUND(G489*H489,6)</f>
      </c>
      <c r="L489" s="38">
        <v>0</v>
      </c>
      <c s="32">
        <f>ROUND(ROUND(L489,2)*ROUND(G489,3),2)</f>
      </c>
      <c s="36" t="s">
        <v>55</v>
      </c>
      <c>
        <f>(M489*21)/100</f>
      </c>
      <c t="s">
        <v>28</v>
      </c>
    </row>
    <row r="490" spans="1:5" ht="12.75">
      <c r="A490" s="35" t="s">
        <v>56</v>
      </c>
      <c r="E490" s="39" t="s">
        <v>2688</v>
      </c>
    </row>
    <row r="491" spans="1:5" ht="12.75">
      <c r="A491" s="35" t="s">
        <v>57</v>
      </c>
      <c r="E491" s="40" t="s">
        <v>5</v>
      </c>
    </row>
    <row r="492" spans="1:5" ht="25.5">
      <c r="A492" t="s">
        <v>58</v>
      </c>
      <c r="E492" s="39" t="s">
        <v>2676</v>
      </c>
    </row>
    <row r="493" spans="1:16" ht="12.75">
      <c r="A493" t="s">
        <v>50</v>
      </c>
      <c s="34" t="s">
        <v>885</v>
      </c>
      <c s="34" t="s">
        <v>2689</v>
      </c>
      <c s="35" t="s">
        <v>5</v>
      </c>
      <c s="6" t="s">
        <v>2690</v>
      </c>
      <c s="36" t="s">
        <v>232</v>
      </c>
      <c s="37">
        <v>74</v>
      </c>
      <c s="36">
        <v>0</v>
      </c>
      <c s="36">
        <f>ROUND(G493*H493,6)</f>
      </c>
      <c r="L493" s="38">
        <v>0</v>
      </c>
      <c s="32">
        <f>ROUND(ROUND(L493,2)*ROUND(G493,3),2)</f>
      </c>
      <c s="36" t="s">
        <v>55</v>
      </c>
      <c>
        <f>(M493*21)/100</f>
      </c>
      <c t="s">
        <v>28</v>
      </c>
    </row>
    <row r="494" spans="1:5" ht="12.75">
      <c r="A494" s="35" t="s">
        <v>56</v>
      </c>
      <c r="E494" s="39" t="s">
        <v>2690</v>
      </c>
    </row>
    <row r="495" spans="1:5" ht="12.75">
      <c r="A495" s="35" t="s">
        <v>57</v>
      </c>
      <c r="E495" s="40" t="s">
        <v>5</v>
      </c>
    </row>
    <row r="496" spans="1:5" ht="25.5">
      <c r="A496" t="s">
        <v>58</v>
      </c>
      <c r="E496" s="39" t="s">
        <v>2676</v>
      </c>
    </row>
    <row r="497" spans="1:13" ht="12.75">
      <c r="A497" t="s">
        <v>47</v>
      </c>
      <c r="C497" s="31" t="s">
        <v>2691</v>
      </c>
      <c r="E497" s="33" t="s">
        <v>2692</v>
      </c>
      <c r="J497" s="32">
        <f>0</f>
      </c>
      <c s="32">
        <f>0</f>
      </c>
      <c s="32">
        <f>0+L498+L502+L506+L510+L514</f>
      </c>
      <c s="32">
        <f>0+M498+M502+M506+M510+M514</f>
      </c>
    </row>
    <row r="498" spans="1:16" ht="12.75">
      <c r="A498" t="s">
        <v>50</v>
      </c>
      <c s="34" t="s">
        <v>449</v>
      </c>
      <c s="34" t="s">
        <v>2693</v>
      </c>
      <c s="35" t="s">
        <v>5</v>
      </c>
      <c s="6" t="s">
        <v>2694</v>
      </c>
      <c s="36" t="s">
        <v>232</v>
      </c>
      <c s="37">
        <v>2</v>
      </c>
      <c s="36">
        <v>0</v>
      </c>
      <c s="36">
        <f>ROUND(G498*H498,6)</f>
      </c>
      <c r="L498" s="38">
        <v>0</v>
      </c>
      <c s="32">
        <f>ROUND(ROUND(L498,2)*ROUND(G498,3),2)</f>
      </c>
      <c s="36" t="s">
        <v>55</v>
      </c>
      <c>
        <f>(M498*21)/100</f>
      </c>
      <c t="s">
        <v>28</v>
      </c>
    </row>
    <row r="499" spans="1:5" ht="12.75">
      <c r="A499" s="35" t="s">
        <v>56</v>
      </c>
      <c r="E499" s="39" t="s">
        <v>2694</v>
      </c>
    </row>
    <row r="500" spans="1:5" ht="12.75">
      <c r="A500" s="35" t="s">
        <v>57</v>
      </c>
      <c r="E500" s="40" t="s">
        <v>5</v>
      </c>
    </row>
    <row r="501" spans="1:5" ht="89.25">
      <c r="A501" t="s">
        <v>58</v>
      </c>
      <c r="E501" s="39" t="s">
        <v>2695</v>
      </c>
    </row>
    <row r="502" spans="1:16" ht="12.75">
      <c r="A502" t="s">
        <v>50</v>
      </c>
      <c s="34" t="s">
        <v>454</v>
      </c>
      <c s="34" t="s">
        <v>2696</v>
      </c>
      <c s="35" t="s">
        <v>5</v>
      </c>
      <c s="6" t="s">
        <v>2697</v>
      </c>
      <c s="36" t="s">
        <v>232</v>
      </c>
      <c s="37">
        <v>2</v>
      </c>
      <c s="36">
        <v>0</v>
      </c>
      <c s="36">
        <f>ROUND(G502*H502,6)</f>
      </c>
      <c r="L502" s="38">
        <v>0</v>
      </c>
      <c s="32">
        <f>ROUND(ROUND(L502,2)*ROUND(G502,3),2)</f>
      </c>
      <c s="36" t="s">
        <v>55</v>
      </c>
      <c>
        <f>(M502*21)/100</f>
      </c>
      <c t="s">
        <v>28</v>
      </c>
    </row>
    <row r="503" spans="1:5" ht="12.75">
      <c r="A503" s="35" t="s">
        <v>56</v>
      </c>
      <c r="E503" s="39" t="s">
        <v>2697</v>
      </c>
    </row>
    <row r="504" spans="1:5" ht="12.75">
      <c r="A504" s="35" t="s">
        <v>57</v>
      </c>
      <c r="E504" s="40" t="s">
        <v>5</v>
      </c>
    </row>
    <row r="505" spans="1:5" ht="89.25">
      <c r="A505" t="s">
        <v>58</v>
      </c>
      <c r="E505" s="39" t="s">
        <v>2695</v>
      </c>
    </row>
    <row r="506" spans="1:16" ht="12.75">
      <c r="A506" t="s">
        <v>50</v>
      </c>
      <c s="34" t="s">
        <v>458</v>
      </c>
      <c s="34" t="s">
        <v>2698</v>
      </c>
      <c s="35" t="s">
        <v>5</v>
      </c>
      <c s="6" t="s">
        <v>2699</v>
      </c>
      <c s="36" t="s">
        <v>232</v>
      </c>
      <c s="37">
        <v>6</v>
      </c>
      <c s="36">
        <v>0</v>
      </c>
      <c s="36">
        <f>ROUND(G506*H506,6)</f>
      </c>
      <c r="L506" s="38">
        <v>0</v>
      </c>
      <c s="32">
        <f>ROUND(ROUND(L506,2)*ROUND(G506,3),2)</f>
      </c>
      <c s="36" t="s">
        <v>55</v>
      </c>
      <c>
        <f>(M506*21)/100</f>
      </c>
      <c t="s">
        <v>28</v>
      </c>
    </row>
    <row r="507" spans="1:5" ht="12.75">
      <c r="A507" s="35" t="s">
        <v>56</v>
      </c>
      <c r="E507" s="39" t="s">
        <v>2699</v>
      </c>
    </row>
    <row r="508" spans="1:5" ht="12.75">
      <c r="A508" s="35" t="s">
        <v>57</v>
      </c>
      <c r="E508" s="40" t="s">
        <v>5</v>
      </c>
    </row>
    <row r="509" spans="1:5" ht="89.25">
      <c r="A509" t="s">
        <v>58</v>
      </c>
      <c r="E509" s="39" t="s">
        <v>2695</v>
      </c>
    </row>
    <row r="510" spans="1:16" ht="25.5">
      <c r="A510" t="s">
        <v>50</v>
      </c>
      <c s="34" t="s">
        <v>462</v>
      </c>
      <c s="34" t="s">
        <v>2700</v>
      </c>
      <c s="35" t="s">
        <v>5</v>
      </c>
      <c s="6" t="s">
        <v>2701</v>
      </c>
      <c s="36" t="s">
        <v>232</v>
      </c>
      <c s="37">
        <v>24</v>
      </c>
      <c s="36">
        <v>0</v>
      </c>
      <c s="36">
        <f>ROUND(G510*H510,6)</f>
      </c>
      <c r="L510" s="38">
        <v>0</v>
      </c>
      <c s="32">
        <f>ROUND(ROUND(L510,2)*ROUND(G510,3),2)</f>
      </c>
      <c s="36" t="s">
        <v>55</v>
      </c>
      <c>
        <f>(M510*21)/100</f>
      </c>
      <c t="s">
        <v>28</v>
      </c>
    </row>
    <row r="511" spans="1:5" ht="38.25">
      <c r="A511" s="35" t="s">
        <v>56</v>
      </c>
      <c r="E511" s="39" t="s">
        <v>2702</v>
      </c>
    </row>
    <row r="512" spans="1:5" ht="12.75">
      <c r="A512" s="35" t="s">
        <v>57</v>
      </c>
      <c r="E512" s="40" t="s">
        <v>5</v>
      </c>
    </row>
    <row r="513" spans="1:5" ht="89.25">
      <c r="A513" t="s">
        <v>58</v>
      </c>
      <c r="E513" s="39" t="s">
        <v>2695</v>
      </c>
    </row>
    <row r="514" spans="1:16" ht="25.5">
      <c r="A514" t="s">
        <v>50</v>
      </c>
      <c s="34" t="s">
        <v>466</v>
      </c>
      <c s="34" t="s">
        <v>2703</v>
      </c>
      <c s="35" t="s">
        <v>5</v>
      </c>
      <c s="6" t="s">
        <v>2704</v>
      </c>
      <c s="36" t="s">
        <v>232</v>
      </c>
      <c s="37">
        <v>24</v>
      </c>
      <c s="36">
        <v>0</v>
      </c>
      <c s="36">
        <f>ROUND(G514*H514,6)</f>
      </c>
      <c r="L514" s="38">
        <v>0</v>
      </c>
      <c s="32">
        <f>ROUND(ROUND(L514,2)*ROUND(G514,3),2)</f>
      </c>
      <c s="36" t="s">
        <v>55</v>
      </c>
      <c>
        <f>(M514*21)/100</f>
      </c>
      <c t="s">
        <v>28</v>
      </c>
    </row>
    <row r="515" spans="1:5" ht="25.5">
      <c r="A515" s="35" t="s">
        <v>56</v>
      </c>
      <c r="E515" s="39" t="s">
        <v>2704</v>
      </c>
    </row>
    <row r="516" spans="1:5" ht="12.75">
      <c r="A516" s="35" t="s">
        <v>57</v>
      </c>
      <c r="E516" s="40" t="s">
        <v>5</v>
      </c>
    </row>
    <row r="517" spans="1:5" ht="89.25">
      <c r="A517" t="s">
        <v>58</v>
      </c>
      <c r="E517" s="39" t="s">
        <v>2695</v>
      </c>
    </row>
    <row r="518" spans="1:13" ht="12.75">
      <c r="A518" t="s">
        <v>47</v>
      </c>
      <c r="C518" s="31" t="s">
        <v>2705</v>
      </c>
      <c r="E518" s="33" t="s">
        <v>2530</v>
      </c>
      <c r="J518" s="32">
        <f>0</f>
      </c>
      <c s="32">
        <f>0</f>
      </c>
      <c s="32">
        <f>0+L519+L523+L527+L531+L535+L539+L543+L547</f>
      </c>
      <c s="32">
        <f>0+M519+M523+M527+M531+M535+M539+M543+M547</f>
      </c>
    </row>
    <row r="519" spans="1:16" ht="12.75">
      <c r="A519" t="s">
        <v>50</v>
      </c>
      <c s="34" t="s">
        <v>470</v>
      </c>
      <c s="34" t="s">
        <v>2706</v>
      </c>
      <c s="35" t="s">
        <v>5</v>
      </c>
      <c s="6" t="s">
        <v>2549</v>
      </c>
      <c s="36" t="s">
        <v>232</v>
      </c>
      <c s="37">
        <v>7</v>
      </c>
      <c s="36">
        <v>0</v>
      </c>
      <c s="36">
        <f>ROUND(G519*H519,6)</f>
      </c>
      <c r="L519" s="38">
        <v>0</v>
      </c>
      <c s="32">
        <f>ROUND(ROUND(L519,2)*ROUND(G519,3),2)</f>
      </c>
      <c s="36" t="s">
        <v>55</v>
      </c>
      <c>
        <f>(M519*21)/100</f>
      </c>
      <c t="s">
        <v>28</v>
      </c>
    </row>
    <row r="520" spans="1:5" ht="12.75">
      <c r="A520" s="35" t="s">
        <v>56</v>
      </c>
      <c r="E520" s="39" t="s">
        <v>2549</v>
      </c>
    </row>
    <row r="521" spans="1:5" ht="12.75">
      <c r="A521" s="35" t="s">
        <v>57</v>
      </c>
      <c r="E521" s="40" t="s">
        <v>5</v>
      </c>
    </row>
    <row r="522" spans="1:5" ht="51">
      <c r="A522" t="s">
        <v>58</v>
      </c>
      <c r="E522" s="39" t="s">
        <v>2707</v>
      </c>
    </row>
    <row r="523" spans="1:16" ht="12.75">
      <c r="A523" t="s">
        <v>50</v>
      </c>
      <c s="34" t="s">
        <v>474</v>
      </c>
      <c s="34" t="s">
        <v>2708</v>
      </c>
      <c s="35" t="s">
        <v>5</v>
      </c>
      <c s="6" t="s">
        <v>2552</v>
      </c>
      <c s="36" t="s">
        <v>232</v>
      </c>
      <c s="37">
        <v>4</v>
      </c>
      <c s="36">
        <v>0</v>
      </c>
      <c s="36">
        <f>ROUND(G523*H523,6)</f>
      </c>
      <c r="L523" s="38">
        <v>0</v>
      </c>
      <c s="32">
        <f>ROUND(ROUND(L523,2)*ROUND(G523,3),2)</f>
      </c>
      <c s="36" t="s">
        <v>55</v>
      </c>
      <c>
        <f>(M523*21)/100</f>
      </c>
      <c t="s">
        <v>28</v>
      </c>
    </row>
    <row r="524" spans="1:5" ht="12.75">
      <c r="A524" s="35" t="s">
        <v>56</v>
      </c>
      <c r="E524" s="39" t="s">
        <v>2552</v>
      </c>
    </row>
    <row r="525" spans="1:5" ht="12.75">
      <c r="A525" s="35" t="s">
        <v>57</v>
      </c>
      <c r="E525" s="40" t="s">
        <v>5</v>
      </c>
    </row>
    <row r="526" spans="1:5" ht="51">
      <c r="A526" t="s">
        <v>58</v>
      </c>
      <c r="E526" s="39" t="s">
        <v>2707</v>
      </c>
    </row>
    <row r="527" spans="1:16" ht="12.75">
      <c r="A527" t="s">
        <v>50</v>
      </c>
      <c s="34" t="s">
        <v>477</v>
      </c>
      <c s="34" t="s">
        <v>2709</v>
      </c>
      <c s="35" t="s">
        <v>5</v>
      </c>
      <c s="6" t="s">
        <v>2554</v>
      </c>
      <c s="36" t="s">
        <v>232</v>
      </c>
      <c s="37">
        <v>12</v>
      </c>
      <c s="36">
        <v>0</v>
      </c>
      <c s="36">
        <f>ROUND(G527*H527,6)</f>
      </c>
      <c r="L527" s="38">
        <v>0</v>
      </c>
      <c s="32">
        <f>ROUND(ROUND(L527,2)*ROUND(G527,3),2)</f>
      </c>
      <c s="36" t="s">
        <v>55</v>
      </c>
      <c>
        <f>(M527*21)/100</f>
      </c>
      <c t="s">
        <v>28</v>
      </c>
    </row>
    <row r="528" spans="1:5" ht="12.75">
      <c r="A528" s="35" t="s">
        <v>56</v>
      </c>
      <c r="E528" s="39" t="s">
        <v>2554</v>
      </c>
    </row>
    <row r="529" spans="1:5" ht="12.75">
      <c r="A529" s="35" t="s">
        <v>57</v>
      </c>
      <c r="E529" s="40" t="s">
        <v>5</v>
      </c>
    </row>
    <row r="530" spans="1:5" ht="51">
      <c r="A530" t="s">
        <v>58</v>
      </c>
      <c r="E530" s="39" t="s">
        <v>2707</v>
      </c>
    </row>
    <row r="531" spans="1:16" ht="12.75">
      <c r="A531" t="s">
        <v>50</v>
      </c>
      <c s="34" t="s">
        <v>482</v>
      </c>
      <c s="34" t="s">
        <v>2710</v>
      </c>
      <c s="35" t="s">
        <v>5</v>
      </c>
      <c s="6" t="s">
        <v>2556</v>
      </c>
      <c s="36" t="s">
        <v>232</v>
      </c>
      <c s="37">
        <v>9</v>
      </c>
      <c s="36">
        <v>0</v>
      </c>
      <c s="36">
        <f>ROUND(G531*H531,6)</f>
      </c>
      <c r="L531" s="38">
        <v>0</v>
      </c>
      <c s="32">
        <f>ROUND(ROUND(L531,2)*ROUND(G531,3),2)</f>
      </c>
      <c s="36" t="s">
        <v>55</v>
      </c>
      <c>
        <f>(M531*21)/100</f>
      </c>
      <c t="s">
        <v>28</v>
      </c>
    </row>
    <row r="532" spans="1:5" ht="12.75">
      <c r="A532" s="35" t="s">
        <v>56</v>
      </c>
      <c r="E532" s="39" t="s">
        <v>2556</v>
      </c>
    </row>
    <row r="533" spans="1:5" ht="12.75">
      <c r="A533" s="35" t="s">
        <v>57</v>
      </c>
      <c r="E533" s="40" t="s">
        <v>5</v>
      </c>
    </row>
    <row r="534" spans="1:5" ht="51">
      <c r="A534" t="s">
        <v>58</v>
      </c>
      <c r="E534" s="39" t="s">
        <v>2707</v>
      </c>
    </row>
    <row r="535" spans="1:16" ht="12.75">
      <c r="A535" t="s">
        <v>50</v>
      </c>
      <c s="34" t="s">
        <v>485</v>
      </c>
      <c s="34" t="s">
        <v>2711</v>
      </c>
      <c s="35" t="s">
        <v>5</v>
      </c>
      <c s="6" t="s">
        <v>2712</v>
      </c>
      <c s="36" t="s">
        <v>232</v>
      </c>
      <c s="37">
        <v>8</v>
      </c>
      <c s="36">
        <v>0</v>
      </c>
      <c s="36">
        <f>ROUND(G535*H535,6)</f>
      </c>
      <c r="L535" s="38">
        <v>0</v>
      </c>
      <c s="32">
        <f>ROUND(ROUND(L535,2)*ROUND(G535,3),2)</f>
      </c>
      <c s="36" t="s">
        <v>55</v>
      </c>
      <c>
        <f>(M535*21)/100</f>
      </c>
      <c t="s">
        <v>28</v>
      </c>
    </row>
    <row r="536" spans="1:5" ht="12.75">
      <c r="A536" s="35" t="s">
        <v>56</v>
      </c>
      <c r="E536" s="39" t="s">
        <v>2712</v>
      </c>
    </row>
    <row r="537" spans="1:5" ht="12.75">
      <c r="A537" s="35" t="s">
        <v>57</v>
      </c>
      <c r="E537" s="40" t="s">
        <v>5</v>
      </c>
    </row>
    <row r="538" spans="1:5" ht="51">
      <c r="A538" t="s">
        <v>58</v>
      </c>
      <c r="E538" s="39" t="s">
        <v>2707</v>
      </c>
    </row>
    <row r="539" spans="1:16" ht="12.75">
      <c r="A539" t="s">
        <v>50</v>
      </c>
      <c s="34" t="s">
        <v>489</v>
      </c>
      <c s="34" t="s">
        <v>2713</v>
      </c>
      <c s="35" t="s">
        <v>5</v>
      </c>
      <c s="6" t="s">
        <v>2714</v>
      </c>
      <c s="36" t="s">
        <v>232</v>
      </c>
      <c s="37">
        <v>12</v>
      </c>
      <c s="36">
        <v>0</v>
      </c>
      <c s="36">
        <f>ROUND(G539*H539,6)</f>
      </c>
      <c r="L539" s="38">
        <v>0</v>
      </c>
      <c s="32">
        <f>ROUND(ROUND(L539,2)*ROUND(G539,3),2)</f>
      </c>
      <c s="36" t="s">
        <v>55</v>
      </c>
      <c>
        <f>(M539*21)/100</f>
      </c>
      <c t="s">
        <v>28</v>
      </c>
    </row>
    <row r="540" spans="1:5" ht="12.75">
      <c r="A540" s="35" t="s">
        <v>56</v>
      </c>
      <c r="E540" s="39" t="s">
        <v>2714</v>
      </c>
    </row>
    <row r="541" spans="1:5" ht="12.75">
      <c r="A541" s="35" t="s">
        <v>57</v>
      </c>
      <c r="E541" s="40" t="s">
        <v>5</v>
      </c>
    </row>
    <row r="542" spans="1:5" ht="51">
      <c r="A542" t="s">
        <v>58</v>
      </c>
      <c r="E542" s="39" t="s">
        <v>2707</v>
      </c>
    </row>
    <row r="543" spans="1:16" ht="12.75">
      <c r="A543" t="s">
        <v>50</v>
      </c>
      <c s="34" t="s">
        <v>494</v>
      </c>
      <c s="34" t="s">
        <v>2715</v>
      </c>
      <c s="35" t="s">
        <v>5</v>
      </c>
      <c s="6" t="s">
        <v>2716</v>
      </c>
      <c s="36" t="s">
        <v>232</v>
      </c>
      <c s="37">
        <v>15</v>
      </c>
      <c s="36">
        <v>0</v>
      </c>
      <c s="36">
        <f>ROUND(G543*H543,6)</f>
      </c>
      <c r="L543" s="38">
        <v>0</v>
      </c>
      <c s="32">
        <f>ROUND(ROUND(L543,2)*ROUND(G543,3),2)</f>
      </c>
      <c s="36" t="s">
        <v>55</v>
      </c>
      <c>
        <f>(M543*21)/100</f>
      </c>
      <c t="s">
        <v>28</v>
      </c>
    </row>
    <row r="544" spans="1:5" ht="12.75">
      <c r="A544" s="35" t="s">
        <v>56</v>
      </c>
      <c r="E544" s="39" t="s">
        <v>2716</v>
      </c>
    </row>
    <row r="545" spans="1:5" ht="12.75">
      <c r="A545" s="35" t="s">
        <v>57</v>
      </c>
      <c r="E545" s="40" t="s">
        <v>5</v>
      </c>
    </row>
    <row r="546" spans="1:5" ht="51">
      <c r="A546" t="s">
        <v>58</v>
      </c>
      <c r="E546" s="39" t="s">
        <v>2707</v>
      </c>
    </row>
    <row r="547" spans="1:16" ht="12.75">
      <c r="A547" t="s">
        <v>50</v>
      </c>
      <c s="34" t="s">
        <v>499</v>
      </c>
      <c s="34" t="s">
        <v>2717</v>
      </c>
      <c s="35" t="s">
        <v>5</v>
      </c>
      <c s="6" t="s">
        <v>2718</v>
      </c>
      <c s="36" t="s">
        <v>232</v>
      </c>
      <c s="37">
        <v>2</v>
      </c>
      <c s="36">
        <v>0</v>
      </c>
      <c s="36">
        <f>ROUND(G547*H547,6)</f>
      </c>
      <c r="L547" s="38">
        <v>0</v>
      </c>
      <c s="32">
        <f>ROUND(ROUND(L547,2)*ROUND(G547,3),2)</f>
      </c>
      <c s="36" t="s">
        <v>55</v>
      </c>
      <c>
        <f>(M547*21)/100</f>
      </c>
      <c t="s">
        <v>28</v>
      </c>
    </row>
    <row r="548" spans="1:5" ht="12.75">
      <c r="A548" s="35" t="s">
        <v>56</v>
      </c>
      <c r="E548" s="39" t="s">
        <v>2718</v>
      </c>
    </row>
    <row r="549" spans="1:5" ht="12.75">
      <c r="A549" s="35" t="s">
        <v>57</v>
      </c>
      <c r="E549" s="40" t="s">
        <v>5</v>
      </c>
    </row>
    <row r="550" spans="1:5" ht="51">
      <c r="A550" t="s">
        <v>58</v>
      </c>
      <c r="E550" s="39" t="s">
        <v>2707</v>
      </c>
    </row>
    <row r="551" spans="1:13" ht="12.75">
      <c r="A551" t="s">
        <v>47</v>
      </c>
      <c r="C551" s="31" t="s">
        <v>2719</v>
      </c>
      <c r="E551" s="33" t="s">
        <v>2642</v>
      </c>
      <c r="J551" s="32">
        <f>0</f>
      </c>
      <c s="32">
        <f>0</f>
      </c>
      <c s="32">
        <f>0+L552+L556+L560</f>
      </c>
      <c s="32">
        <f>0+M552+M556+M560</f>
      </c>
    </row>
    <row r="552" spans="1:16" ht="12.75">
      <c r="A552" t="s">
        <v>50</v>
      </c>
      <c s="34" t="s">
        <v>505</v>
      </c>
      <c s="34" t="s">
        <v>2720</v>
      </c>
      <c s="35" t="s">
        <v>5</v>
      </c>
      <c s="6" t="s">
        <v>2721</v>
      </c>
      <c s="36" t="s">
        <v>232</v>
      </c>
      <c s="37">
        <v>2</v>
      </c>
      <c s="36">
        <v>0</v>
      </c>
      <c s="36">
        <f>ROUND(G552*H552,6)</f>
      </c>
      <c r="L552" s="38">
        <v>0</v>
      </c>
      <c s="32">
        <f>ROUND(ROUND(L552,2)*ROUND(G552,3),2)</f>
      </c>
      <c s="36" t="s">
        <v>55</v>
      </c>
      <c>
        <f>(M552*21)/100</f>
      </c>
      <c t="s">
        <v>28</v>
      </c>
    </row>
    <row r="553" spans="1:5" ht="12.75">
      <c r="A553" s="35" t="s">
        <v>56</v>
      </c>
      <c r="E553" s="39" t="s">
        <v>2721</v>
      </c>
    </row>
    <row r="554" spans="1:5" ht="12.75">
      <c r="A554" s="35" t="s">
        <v>57</v>
      </c>
      <c r="E554" s="40" t="s">
        <v>5</v>
      </c>
    </row>
    <row r="555" spans="1:5" ht="38.25">
      <c r="A555" t="s">
        <v>58</v>
      </c>
      <c r="E555" s="39" t="s">
        <v>2645</v>
      </c>
    </row>
    <row r="556" spans="1:16" ht="12.75">
      <c r="A556" t="s">
        <v>50</v>
      </c>
      <c s="34" t="s">
        <v>509</v>
      </c>
      <c s="34" t="s">
        <v>2722</v>
      </c>
      <c s="35" t="s">
        <v>5</v>
      </c>
      <c s="6" t="s">
        <v>2723</v>
      </c>
      <c s="36" t="s">
        <v>232</v>
      </c>
      <c s="37">
        <v>4</v>
      </c>
      <c s="36">
        <v>0</v>
      </c>
      <c s="36">
        <f>ROUND(G556*H556,6)</f>
      </c>
      <c r="L556" s="38">
        <v>0</v>
      </c>
      <c s="32">
        <f>ROUND(ROUND(L556,2)*ROUND(G556,3),2)</f>
      </c>
      <c s="36" t="s">
        <v>55</v>
      </c>
      <c>
        <f>(M556*21)/100</f>
      </c>
      <c t="s">
        <v>28</v>
      </c>
    </row>
    <row r="557" spans="1:5" ht="12.75">
      <c r="A557" s="35" t="s">
        <v>56</v>
      </c>
      <c r="E557" s="39" t="s">
        <v>2723</v>
      </c>
    </row>
    <row r="558" spans="1:5" ht="12.75">
      <c r="A558" s="35" t="s">
        <v>57</v>
      </c>
      <c r="E558" s="40" t="s">
        <v>5</v>
      </c>
    </row>
    <row r="559" spans="1:5" ht="38.25">
      <c r="A559" t="s">
        <v>58</v>
      </c>
      <c r="E559" s="39" t="s">
        <v>2645</v>
      </c>
    </row>
    <row r="560" spans="1:16" ht="12.75">
      <c r="A560" t="s">
        <v>50</v>
      </c>
      <c s="34" t="s">
        <v>513</v>
      </c>
      <c s="34" t="s">
        <v>2724</v>
      </c>
      <c s="35" t="s">
        <v>5</v>
      </c>
      <c s="6" t="s">
        <v>2725</v>
      </c>
      <c s="36" t="s">
        <v>232</v>
      </c>
      <c s="37">
        <v>1</v>
      </c>
      <c s="36">
        <v>0</v>
      </c>
      <c s="36">
        <f>ROUND(G560*H560,6)</f>
      </c>
      <c r="L560" s="38">
        <v>0</v>
      </c>
      <c s="32">
        <f>ROUND(ROUND(L560,2)*ROUND(G560,3),2)</f>
      </c>
      <c s="36" t="s">
        <v>55</v>
      </c>
      <c>
        <f>(M560*21)/100</f>
      </c>
      <c t="s">
        <v>28</v>
      </c>
    </row>
    <row r="561" spans="1:5" ht="12.75">
      <c r="A561" s="35" t="s">
        <v>56</v>
      </c>
      <c r="E561" s="39" t="s">
        <v>2725</v>
      </c>
    </row>
    <row r="562" spans="1:5" ht="12.75">
      <c r="A562" s="35" t="s">
        <v>57</v>
      </c>
      <c r="E562" s="40" t="s">
        <v>5</v>
      </c>
    </row>
    <row r="563" spans="1:5" ht="38.25">
      <c r="A563" t="s">
        <v>58</v>
      </c>
      <c r="E563" s="39" t="s">
        <v>2645</v>
      </c>
    </row>
    <row r="564" spans="1:13" ht="12.75">
      <c r="A564" t="s">
        <v>47</v>
      </c>
      <c r="C564" s="31" t="s">
        <v>2726</v>
      </c>
      <c r="E564" s="33" t="s">
        <v>2727</v>
      </c>
      <c r="J564" s="32">
        <f>0</f>
      </c>
      <c s="32">
        <f>0</f>
      </c>
      <c s="32">
        <f>0+L565+L569+L573</f>
      </c>
      <c s="32">
        <f>0+M565+M569+M573</f>
      </c>
    </row>
    <row r="565" spans="1:16" ht="12.75">
      <c r="A565" t="s">
        <v>50</v>
      </c>
      <c s="34" t="s">
        <v>517</v>
      </c>
      <c s="34" t="s">
        <v>2728</v>
      </c>
      <c s="35" t="s">
        <v>5</v>
      </c>
      <c s="6" t="s">
        <v>2729</v>
      </c>
      <c s="36" t="s">
        <v>232</v>
      </c>
      <c s="37">
        <v>1</v>
      </c>
      <c s="36">
        <v>0</v>
      </c>
      <c s="36">
        <f>ROUND(G565*H565,6)</f>
      </c>
      <c r="L565" s="38">
        <v>0</v>
      </c>
      <c s="32">
        <f>ROUND(ROUND(L565,2)*ROUND(G565,3),2)</f>
      </c>
      <c s="36" t="s">
        <v>55</v>
      </c>
      <c>
        <f>(M565*21)/100</f>
      </c>
      <c t="s">
        <v>28</v>
      </c>
    </row>
    <row r="566" spans="1:5" ht="12.75">
      <c r="A566" s="35" t="s">
        <v>56</v>
      </c>
      <c r="E566" s="39" t="s">
        <v>2729</v>
      </c>
    </row>
    <row r="567" spans="1:5" ht="12.75">
      <c r="A567" s="35" t="s">
        <v>57</v>
      </c>
      <c r="E567" s="40" t="s">
        <v>5</v>
      </c>
    </row>
    <row r="568" spans="1:5" ht="38.25">
      <c r="A568" t="s">
        <v>58</v>
      </c>
      <c r="E568" s="39" t="s">
        <v>2730</v>
      </c>
    </row>
    <row r="569" spans="1:16" ht="12.75">
      <c r="A569" t="s">
        <v>50</v>
      </c>
      <c s="34" t="s">
        <v>141</v>
      </c>
      <c s="34" t="s">
        <v>2731</v>
      </c>
      <c s="35" t="s">
        <v>5</v>
      </c>
      <c s="6" t="s">
        <v>2725</v>
      </c>
      <c s="36" t="s">
        <v>232</v>
      </c>
      <c s="37">
        <v>1</v>
      </c>
      <c s="36">
        <v>0</v>
      </c>
      <c s="36">
        <f>ROUND(G569*H569,6)</f>
      </c>
      <c r="L569" s="38">
        <v>0</v>
      </c>
      <c s="32">
        <f>ROUND(ROUND(L569,2)*ROUND(G569,3),2)</f>
      </c>
      <c s="36" t="s">
        <v>55</v>
      </c>
      <c>
        <f>(M569*21)/100</f>
      </c>
      <c t="s">
        <v>28</v>
      </c>
    </row>
    <row r="570" spans="1:5" ht="12.75">
      <c r="A570" s="35" t="s">
        <v>56</v>
      </c>
      <c r="E570" s="39" t="s">
        <v>2725</v>
      </c>
    </row>
    <row r="571" spans="1:5" ht="12.75">
      <c r="A571" s="35" t="s">
        <v>57</v>
      </c>
      <c r="E571" s="40" t="s">
        <v>5</v>
      </c>
    </row>
    <row r="572" spans="1:5" ht="38.25">
      <c r="A572" t="s">
        <v>58</v>
      </c>
      <c r="E572" s="39" t="s">
        <v>2730</v>
      </c>
    </row>
    <row r="573" spans="1:16" ht="12.75">
      <c r="A573" t="s">
        <v>50</v>
      </c>
      <c s="34" t="s">
        <v>148</v>
      </c>
      <c s="34" t="s">
        <v>2732</v>
      </c>
      <c s="35" t="s">
        <v>5</v>
      </c>
      <c s="6" t="s">
        <v>2733</v>
      </c>
      <c s="36" t="s">
        <v>232</v>
      </c>
      <c s="37">
        <v>2</v>
      </c>
      <c s="36">
        <v>0</v>
      </c>
      <c s="36">
        <f>ROUND(G573*H573,6)</f>
      </c>
      <c r="L573" s="38">
        <v>0</v>
      </c>
      <c s="32">
        <f>ROUND(ROUND(L573,2)*ROUND(G573,3),2)</f>
      </c>
      <c s="36" t="s">
        <v>55</v>
      </c>
      <c>
        <f>(M573*21)/100</f>
      </c>
      <c t="s">
        <v>28</v>
      </c>
    </row>
    <row r="574" spans="1:5" ht="12.75">
      <c r="A574" s="35" t="s">
        <v>56</v>
      </c>
      <c r="E574" s="39" t="s">
        <v>2733</v>
      </c>
    </row>
    <row r="575" spans="1:5" ht="12.75">
      <c r="A575" s="35" t="s">
        <v>57</v>
      </c>
      <c r="E575" s="40" t="s">
        <v>5</v>
      </c>
    </row>
    <row r="576" spans="1:5" ht="38.25">
      <c r="A576" t="s">
        <v>58</v>
      </c>
      <c r="E576" s="39" t="s">
        <v>2730</v>
      </c>
    </row>
    <row r="577" spans="1:13" ht="12.75">
      <c r="A577" t="s">
        <v>47</v>
      </c>
      <c r="C577" s="31" t="s">
        <v>2734</v>
      </c>
      <c r="E577" s="33" t="s">
        <v>2673</v>
      </c>
      <c r="J577" s="32">
        <f>0</f>
      </c>
      <c s="32">
        <f>0</f>
      </c>
      <c s="32">
        <f>0+L578</f>
      </c>
      <c s="32">
        <f>0+M578</f>
      </c>
    </row>
    <row r="578" spans="1:16" ht="12.75">
      <c r="A578" t="s">
        <v>50</v>
      </c>
      <c s="34" t="s">
        <v>156</v>
      </c>
      <c s="34" t="s">
        <v>2735</v>
      </c>
      <c s="35" t="s">
        <v>5</v>
      </c>
      <c s="6" t="s">
        <v>2675</v>
      </c>
      <c s="36" t="s">
        <v>232</v>
      </c>
      <c s="37">
        <v>9</v>
      </c>
      <c s="36">
        <v>0</v>
      </c>
      <c s="36">
        <f>ROUND(G578*H578,6)</f>
      </c>
      <c r="L578" s="38">
        <v>0</v>
      </c>
      <c s="32">
        <f>ROUND(ROUND(L578,2)*ROUND(G578,3),2)</f>
      </c>
      <c s="36" t="s">
        <v>55</v>
      </c>
      <c>
        <f>(M578*21)/100</f>
      </c>
      <c t="s">
        <v>28</v>
      </c>
    </row>
    <row r="579" spans="1:5" ht="12.75">
      <c r="A579" s="35" t="s">
        <v>56</v>
      </c>
      <c r="E579" s="39" t="s">
        <v>2675</v>
      </c>
    </row>
    <row r="580" spans="1:5" ht="12.75">
      <c r="A580" s="35" t="s">
        <v>57</v>
      </c>
      <c r="E580" s="40" t="s">
        <v>5</v>
      </c>
    </row>
    <row r="581" spans="1:5" ht="25.5">
      <c r="A581" t="s">
        <v>58</v>
      </c>
      <c r="E581" s="39" t="s">
        <v>2676</v>
      </c>
    </row>
    <row r="582" spans="1:13" ht="12.75">
      <c r="A582" t="s">
        <v>47</v>
      </c>
      <c r="C582" s="31" t="s">
        <v>2736</v>
      </c>
      <c r="E582" s="33" t="s">
        <v>2737</v>
      </c>
      <c r="J582" s="32">
        <f>0</f>
      </c>
      <c s="32">
        <f>0</f>
      </c>
      <c s="32">
        <f>0+L583+L587+L591+L595+L599+L603+L607+L611+L615+L619+L623+L627</f>
      </c>
      <c s="32">
        <f>0+M583+M587+M591+M595+M599+M603+M607+M611+M615+M619+M623+M627</f>
      </c>
    </row>
    <row r="583" spans="1:16" ht="12.75">
      <c r="A583" t="s">
        <v>50</v>
      </c>
      <c s="34" t="s">
        <v>957</v>
      </c>
      <c s="34" t="s">
        <v>2738</v>
      </c>
      <c s="35" t="s">
        <v>5</v>
      </c>
      <c s="6" t="s">
        <v>2739</v>
      </c>
      <c s="36" t="s">
        <v>232</v>
      </c>
      <c s="37">
        <v>24</v>
      </c>
      <c s="36">
        <v>0</v>
      </c>
      <c s="36">
        <f>ROUND(G583*H583,6)</f>
      </c>
      <c r="L583" s="38">
        <v>0</v>
      </c>
      <c s="32">
        <f>ROUND(ROUND(L583,2)*ROUND(G583,3),2)</f>
      </c>
      <c s="36" t="s">
        <v>55</v>
      </c>
      <c>
        <f>(M583*21)/100</f>
      </c>
      <c t="s">
        <v>28</v>
      </c>
    </row>
    <row r="584" spans="1:5" ht="12.75">
      <c r="A584" s="35" t="s">
        <v>56</v>
      </c>
      <c r="E584" s="39" t="s">
        <v>2739</v>
      </c>
    </row>
    <row r="585" spans="1:5" ht="12.75">
      <c r="A585" s="35" t="s">
        <v>57</v>
      </c>
      <c r="E585" s="40" t="s">
        <v>5</v>
      </c>
    </row>
    <row r="586" spans="1:5" ht="63.75">
      <c r="A586" t="s">
        <v>58</v>
      </c>
      <c r="E586" s="39" t="s">
        <v>2740</v>
      </c>
    </row>
    <row r="587" spans="1:16" ht="12.75">
      <c r="A587" t="s">
        <v>50</v>
      </c>
      <c s="34" t="s">
        <v>960</v>
      </c>
      <c s="34" t="s">
        <v>2741</v>
      </c>
      <c s="35" t="s">
        <v>5</v>
      </c>
      <c s="6" t="s">
        <v>2742</v>
      </c>
      <c s="36" t="s">
        <v>232</v>
      </c>
      <c s="37">
        <v>2</v>
      </c>
      <c s="36">
        <v>0</v>
      </c>
      <c s="36">
        <f>ROUND(G587*H587,6)</f>
      </c>
      <c r="L587" s="38">
        <v>0</v>
      </c>
      <c s="32">
        <f>ROUND(ROUND(L587,2)*ROUND(G587,3),2)</f>
      </c>
      <c s="36" t="s">
        <v>55</v>
      </c>
      <c>
        <f>(M587*21)/100</f>
      </c>
      <c t="s">
        <v>28</v>
      </c>
    </row>
    <row r="588" spans="1:5" ht="12.75">
      <c r="A588" s="35" t="s">
        <v>56</v>
      </c>
      <c r="E588" s="39" t="s">
        <v>2742</v>
      </c>
    </row>
    <row r="589" spans="1:5" ht="12.75">
      <c r="A589" s="35" t="s">
        <v>57</v>
      </c>
      <c r="E589" s="40" t="s">
        <v>5</v>
      </c>
    </row>
    <row r="590" spans="1:5" ht="76.5">
      <c r="A590" t="s">
        <v>58</v>
      </c>
      <c r="E590" s="39" t="s">
        <v>2743</v>
      </c>
    </row>
    <row r="591" spans="1:16" ht="12.75">
      <c r="A591" t="s">
        <v>50</v>
      </c>
      <c s="34" t="s">
        <v>963</v>
      </c>
      <c s="34" t="s">
        <v>2744</v>
      </c>
      <c s="35" t="s">
        <v>5</v>
      </c>
      <c s="6" t="s">
        <v>2745</v>
      </c>
      <c s="36" t="s">
        <v>232</v>
      </c>
      <c s="37">
        <v>1</v>
      </c>
      <c s="36">
        <v>0</v>
      </c>
      <c s="36">
        <f>ROUND(G591*H591,6)</f>
      </c>
      <c r="L591" s="38">
        <v>0</v>
      </c>
      <c s="32">
        <f>ROUND(ROUND(L591,2)*ROUND(G591,3),2)</f>
      </c>
      <c s="36" t="s">
        <v>55</v>
      </c>
      <c>
        <f>(M591*21)/100</f>
      </c>
      <c t="s">
        <v>28</v>
      </c>
    </row>
    <row r="592" spans="1:5" ht="12.75">
      <c r="A592" s="35" t="s">
        <v>56</v>
      </c>
      <c r="E592" s="39" t="s">
        <v>2745</v>
      </c>
    </row>
    <row r="593" spans="1:5" ht="12.75">
      <c r="A593" s="35" t="s">
        <v>57</v>
      </c>
      <c r="E593" s="40" t="s">
        <v>5</v>
      </c>
    </row>
    <row r="594" spans="1:5" ht="12.75">
      <c r="A594" t="s">
        <v>58</v>
      </c>
      <c r="E594" s="39" t="s">
        <v>5</v>
      </c>
    </row>
    <row r="595" spans="1:16" ht="12.75">
      <c r="A595" t="s">
        <v>50</v>
      </c>
      <c s="34" t="s">
        <v>968</v>
      </c>
      <c s="34" t="s">
        <v>2746</v>
      </c>
      <c s="35" t="s">
        <v>5</v>
      </c>
      <c s="6" t="s">
        <v>2747</v>
      </c>
      <c s="36" t="s">
        <v>232</v>
      </c>
      <c s="37">
        <v>2</v>
      </c>
      <c s="36">
        <v>0</v>
      </c>
      <c s="36">
        <f>ROUND(G595*H595,6)</f>
      </c>
      <c r="L595" s="38">
        <v>0</v>
      </c>
      <c s="32">
        <f>ROUND(ROUND(L595,2)*ROUND(G595,3),2)</f>
      </c>
      <c s="36" t="s">
        <v>55</v>
      </c>
      <c>
        <f>(M595*21)/100</f>
      </c>
      <c t="s">
        <v>28</v>
      </c>
    </row>
    <row r="596" spans="1:5" ht="12.75">
      <c r="A596" s="35" t="s">
        <v>56</v>
      </c>
      <c r="E596" s="39" t="s">
        <v>2747</v>
      </c>
    </row>
    <row r="597" spans="1:5" ht="12.75">
      <c r="A597" s="35" t="s">
        <v>57</v>
      </c>
      <c r="E597" s="40" t="s">
        <v>5</v>
      </c>
    </row>
    <row r="598" spans="1:5" ht="12.75">
      <c r="A598" t="s">
        <v>58</v>
      </c>
      <c r="E598" s="39" t="s">
        <v>5</v>
      </c>
    </row>
    <row r="599" spans="1:16" ht="12.75">
      <c r="A599" t="s">
        <v>50</v>
      </c>
      <c s="34" t="s">
        <v>972</v>
      </c>
      <c s="34" t="s">
        <v>2748</v>
      </c>
      <c s="35" t="s">
        <v>5</v>
      </c>
      <c s="6" t="s">
        <v>2749</v>
      </c>
      <c s="36" t="s">
        <v>232</v>
      </c>
      <c s="37">
        <v>8</v>
      </c>
      <c s="36">
        <v>0</v>
      </c>
      <c s="36">
        <f>ROUND(G599*H599,6)</f>
      </c>
      <c r="L599" s="38">
        <v>0</v>
      </c>
      <c s="32">
        <f>ROUND(ROUND(L599,2)*ROUND(G599,3),2)</f>
      </c>
      <c s="36" t="s">
        <v>55</v>
      </c>
      <c>
        <f>(M599*21)/100</f>
      </c>
      <c t="s">
        <v>28</v>
      </c>
    </row>
    <row r="600" spans="1:5" ht="12.75">
      <c r="A600" s="35" t="s">
        <v>56</v>
      </c>
      <c r="E600" s="39" t="s">
        <v>2749</v>
      </c>
    </row>
    <row r="601" spans="1:5" ht="12.75">
      <c r="A601" s="35" t="s">
        <v>57</v>
      </c>
      <c r="E601" s="40" t="s">
        <v>5</v>
      </c>
    </row>
    <row r="602" spans="1:5" ht="12.75">
      <c r="A602" t="s">
        <v>58</v>
      </c>
      <c r="E602" s="39" t="s">
        <v>5</v>
      </c>
    </row>
    <row r="603" spans="1:16" ht="12.75">
      <c r="A603" t="s">
        <v>50</v>
      </c>
      <c s="34" t="s">
        <v>975</v>
      </c>
      <c s="34" t="s">
        <v>2750</v>
      </c>
      <c s="35" t="s">
        <v>5</v>
      </c>
      <c s="6" t="s">
        <v>2751</v>
      </c>
      <c s="36" t="s">
        <v>232</v>
      </c>
      <c s="37">
        <v>12</v>
      </c>
      <c s="36">
        <v>0</v>
      </c>
      <c s="36">
        <f>ROUND(G603*H603,6)</f>
      </c>
      <c r="L603" s="38">
        <v>0</v>
      </c>
      <c s="32">
        <f>ROUND(ROUND(L603,2)*ROUND(G603,3),2)</f>
      </c>
      <c s="36" t="s">
        <v>55</v>
      </c>
      <c>
        <f>(M603*21)/100</f>
      </c>
      <c t="s">
        <v>28</v>
      </c>
    </row>
    <row r="604" spans="1:5" ht="12.75">
      <c r="A604" s="35" t="s">
        <v>56</v>
      </c>
      <c r="E604" s="39" t="s">
        <v>2751</v>
      </c>
    </row>
    <row r="605" spans="1:5" ht="12.75">
      <c r="A605" s="35" t="s">
        <v>57</v>
      </c>
      <c r="E605" s="40" t="s">
        <v>5</v>
      </c>
    </row>
    <row r="606" spans="1:5" ht="12.75">
      <c r="A606" t="s">
        <v>58</v>
      </c>
      <c r="E606" s="39" t="s">
        <v>5</v>
      </c>
    </row>
    <row r="607" spans="1:16" ht="25.5">
      <c r="A607" t="s">
        <v>50</v>
      </c>
      <c s="34" t="s">
        <v>978</v>
      </c>
      <c s="34" t="s">
        <v>2752</v>
      </c>
      <c s="35" t="s">
        <v>5</v>
      </c>
      <c s="6" t="s">
        <v>2753</v>
      </c>
      <c s="36" t="s">
        <v>232</v>
      </c>
      <c s="37">
        <v>2</v>
      </c>
      <c s="36">
        <v>0</v>
      </c>
      <c s="36">
        <f>ROUND(G607*H607,6)</f>
      </c>
      <c r="L607" s="38">
        <v>0</v>
      </c>
      <c s="32">
        <f>ROUND(ROUND(L607,2)*ROUND(G607,3),2)</f>
      </c>
      <c s="36" t="s">
        <v>55</v>
      </c>
      <c>
        <f>(M607*21)/100</f>
      </c>
      <c t="s">
        <v>28</v>
      </c>
    </row>
    <row r="608" spans="1:5" ht="25.5">
      <c r="A608" s="35" t="s">
        <v>56</v>
      </c>
      <c r="E608" s="39" t="s">
        <v>2753</v>
      </c>
    </row>
    <row r="609" spans="1:5" ht="12.75">
      <c r="A609" s="35" t="s">
        <v>57</v>
      </c>
      <c r="E609" s="40" t="s">
        <v>5</v>
      </c>
    </row>
    <row r="610" spans="1:5" ht="51">
      <c r="A610" t="s">
        <v>58</v>
      </c>
      <c r="E610" s="39" t="s">
        <v>2754</v>
      </c>
    </row>
    <row r="611" spans="1:16" ht="25.5">
      <c r="A611" t="s">
        <v>50</v>
      </c>
      <c s="34" t="s">
        <v>983</v>
      </c>
      <c s="34" t="s">
        <v>2755</v>
      </c>
      <c s="35" t="s">
        <v>5</v>
      </c>
      <c s="6" t="s">
        <v>2756</v>
      </c>
      <c s="36" t="s">
        <v>232</v>
      </c>
      <c s="37">
        <v>2</v>
      </c>
      <c s="36">
        <v>0</v>
      </c>
      <c s="36">
        <f>ROUND(G611*H611,6)</f>
      </c>
      <c r="L611" s="38">
        <v>0</v>
      </c>
      <c s="32">
        <f>ROUND(ROUND(L611,2)*ROUND(G611,3),2)</f>
      </c>
      <c s="36" t="s">
        <v>55</v>
      </c>
      <c>
        <f>(M611*21)/100</f>
      </c>
      <c t="s">
        <v>28</v>
      </c>
    </row>
    <row r="612" spans="1:5" ht="25.5">
      <c r="A612" s="35" t="s">
        <v>56</v>
      </c>
      <c r="E612" s="39" t="s">
        <v>2756</v>
      </c>
    </row>
    <row r="613" spans="1:5" ht="12.75">
      <c r="A613" s="35" t="s">
        <v>57</v>
      </c>
      <c r="E613" s="40" t="s">
        <v>5</v>
      </c>
    </row>
    <row r="614" spans="1:5" ht="12.75">
      <c r="A614" t="s">
        <v>58</v>
      </c>
      <c r="E614" s="39" t="s">
        <v>5</v>
      </c>
    </row>
    <row r="615" spans="1:16" ht="25.5">
      <c r="A615" t="s">
        <v>50</v>
      </c>
      <c s="34" t="s">
        <v>987</v>
      </c>
      <c s="34" t="s">
        <v>2757</v>
      </c>
      <c s="35" t="s">
        <v>5</v>
      </c>
      <c s="6" t="s">
        <v>2758</v>
      </c>
      <c s="36" t="s">
        <v>232</v>
      </c>
      <c s="37">
        <v>1</v>
      </c>
      <c s="36">
        <v>0</v>
      </c>
      <c s="36">
        <f>ROUND(G615*H615,6)</f>
      </c>
      <c r="L615" s="38">
        <v>0</v>
      </c>
      <c s="32">
        <f>ROUND(ROUND(L615,2)*ROUND(G615,3),2)</f>
      </c>
      <c s="36" t="s">
        <v>55</v>
      </c>
      <c>
        <f>(M615*21)/100</f>
      </c>
      <c t="s">
        <v>28</v>
      </c>
    </row>
    <row r="616" spans="1:5" ht="25.5">
      <c r="A616" s="35" t="s">
        <v>56</v>
      </c>
      <c r="E616" s="39" t="s">
        <v>2758</v>
      </c>
    </row>
    <row r="617" spans="1:5" ht="12.75">
      <c r="A617" s="35" t="s">
        <v>57</v>
      </c>
      <c r="E617" s="40" t="s">
        <v>5</v>
      </c>
    </row>
    <row r="618" spans="1:5" ht="51">
      <c r="A618" t="s">
        <v>58</v>
      </c>
      <c r="E618" s="39" t="s">
        <v>2759</v>
      </c>
    </row>
    <row r="619" spans="1:16" ht="12.75">
      <c r="A619" t="s">
        <v>50</v>
      </c>
      <c s="34" t="s">
        <v>990</v>
      </c>
      <c s="34" t="s">
        <v>2760</v>
      </c>
      <c s="35" t="s">
        <v>5</v>
      </c>
      <c s="6" t="s">
        <v>2761</v>
      </c>
      <c s="36" t="s">
        <v>109</v>
      </c>
      <c s="37">
        <v>20</v>
      </c>
      <c s="36">
        <v>0</v>
      </c>
      <c s="36">
        <f>ROUND(G619*H619,6)</f>
      </c>
      <c r="L619" s="38">
        <v>0</v>
      </c>
      <c s="32">
        <f>ROUND(ROUND(L619,2)*ROUND(G619,3),2)</f>
      </c>
      <c s="36" t="s">
        <v>55</v>
      </c>
      <c>
        <f>(M619*21)/100</f>
      </c>
      <c t="s">
        <v>28</v>
      </c>
    </row>
    <row r="620" spans="1:5" ht="12.75">
      <c r="A620" s="35" t="s">
        <v>56</v>
      </c>
      <c r="E620" s="39" t="s">
        <v>2761</v>
      </c>
    </row>
    <row r="621" spans="1:5" ht="12.75">
      <c r="A621" s="35" t="s">
        <v>57</v>
      </c>
      <c r="E621" s="40" t="s">
        <v>5</v>
      </c>
    </row>
    <row r="622" spans="1:5" ht="12.75">
      <c r="A622" t="s">
        <v>58</v>
      </c>
      <c r="E622" s="39" t="s">
        <v>5</v>
      </c>
    </row>
    <row r="623" spans="1:16" ht="12.75">
      <c r="A623" t="s">
        <v>50</v>
      </c>
      <c s="34" t="s">
        <v>994</v>
      </c>
      <c s="34" t="s">
        <v>2762</v>
      </c>
      <c s="35" t="s">
        <v>5</v>
      </c>
      <c s="6" t="s">
        <v>2763</v>
      </c>
      <c s="36" t="s">
        <v>232</v>
      </c>
      <c s="37">
        <v>1</v>
      </c>
      <c s="36">
        <v>0</v>
      </c>
      <c s="36">
        <f>ROUND(G623*H623,6)</f>
      </c>
      <c r="L623" s="38">
        <v>0</v>
      </c>
      <c s="32">
        <f>ROUND(ROUND(L623,2)*ROUND(G623,3),2)</f>
      </c>
      <c s="36" t="s">
        <v>55</v>
      </c>
      <c>
        <f>(M623*21)/100</f>
      </c>
      <c t="s">
        <v>28</v>
      </c>
    </row>
    <row r="624" spans="1:5" ht="12.75">
      <c r="A624" s="35" t="s">
        <v>56</v>
      </c>
      <c r="E624" s="39" t="s">
        <v>2763</v>
      </c>
    </row>
    <row r="625" spans="1:5" ht="12.75">
      <c r="A625" s="35" t="s">
        <v>57</v>
      </c>
      <c r="E625" s="40" t="s">
        <v>5</v>
      </c>
    </row>
    <row r="626" spans="1:5" ht="12.75">
      <c r="A626" t="s">
        <v>58</v>
      </c>
      <c r="E626" s="39" t="s">
        <v>5</v>
      </c>
    </row>
    <row r="627" spans="1:16" ht="12.75">
      <c r="A627" t="s">
        <v>50</v>
      </c>
      <c s="34" t="s">
        <v>997</v>
      </c>
      <c s="34" t="s">
        <v>2764</v>
      </c>
      <c s="35" t="s">
        <v>5</v>
      </c>
      <c s="6" t="s">
        <v>2765</v>
      </c>
      <c s="36" t="s">
        <v>232</v>
      </c>
      <c s="37">
        <v>4</v>
      </c>
      <c s="36">
        <v>0</v>
      </c>
      <c s="36">
        <f>ROUND(G627*H627,6)</f>
      </c>
      <c r="L627" s="38">
        <v>0</v>
      </c>
      <c s="32">
        <f>ROUND(ROUND(L627,2)*ROUND(G627,3),2)</f>
      </c>
      <c s="36" t="s">
        <v>55</v>
      </c>
      <c>
        <f>(M627*21)/100</f>
      </c>
      <c t="s">
        <v>28</v>
      </c>
    </row>
    <row r="628" spans="1:5" ht="12.75">
      <c r="A628" s="35" t="s">
        <v>56</v>
      </c>
      <c r="E628" s="39" t="s">
        <v>2765</v>
      </c>
    </row>
    <row r="629" spans="1:5" ht="12.75">
      <c r="A629" s="35" t="s">
        <v>57</v>
      </c>
      <c r="E629" s="40" t="s">
        <v>5</v>
      </c>
    </row>
    <row r="630" spans="1:5" ht="12.75">
      <c r="A630" t="s">
        <v>58</v>
      </c>
      <c r="E630" s="39" t="s">
        <v>5</v>
      </c>
    </row>
    <row r="631" spans="1:13" ht="12.75">
      <c r="A631" t="s">
        <v>47</v>
      </c>
      <c r="C631" s="31" t="s">
        <v>2766</v>
      </c>
      <c r="E631" s="33" t="s">
        <v>2767</v>
      </c>
      <c r="J631" s="32">
        <f>0</f>
      </c>
      <c s="32">
        <f>0</f>
      </c>
      <c s="32">
        <f>0+L632+L636+L640+L644+L648+L652+L656+L660+L664</f>
      </c>
      <c s="32">
        <f>0+M632+M636+M640+M644+M648+M652+M656+M660+M664</f>
      </c>
    </row>
    <row r="632" spans="1:16" ht="12.75">
      <c r="A632" t="s">
        <v>50</v>
      </c>
      <c s="34" t="s">
        <v>1000</v>
      </c>
      <c s="34" t="s">
        <v>2768</v>
      </c>
      <c s="35" t="s">
        <v>5</v>
      </c>
      <c s="6" t="s">
        <v>2769</v>
      </c>
      <c s="36" t="s">
        <v>102</v>
      </c>
      <c s="37">
        <v>983</v>
      </c>
      <c s="36">
        <v>0</v>
      </c>
      <c s="36">
        <f>ROUND(G632*H632,6)</f>
      </c>
      <c r="L632" s="38">
        <v>0</v>
      </c>
      <c s="32">
        <f>ROUND(ROUND(L632,2)*ROUND(G632,3),2)</f>
      </c>
      <c s="36" t="s">
        <v>55</v>
      </c>
      <c>
        <f>(M632*21)/100</f>
      </c>
      <c t="s">
        <v>28</v>
      </c>
    </row>
    <row r="633" spans="1:5" ht="12.75">
      <c r="A633" s="35" t="s">
        <v>56</v>
      </c>
      <c r="E633" s="39" t="s">
        <v>2769</v>
      </c>
    </row>
    <row r="634" spans="1:5" ht="12.75">
      <c r="A634" s="35" t="s">
        <v>57</v>
      </c>
      <c r="E634" s="40" t="s">
        <v>5</v>
      </c>
    </row>
    <row r="635" spans="1:5" ht="12.75">
      <c r="A635" t="s">
        <v>58</v>
      </c>
      <c r="E635" s="39" t="s">
        <v>5</v>
      </c>
    </row>
    <row r="636" spans="1:16" ht="12.75">
      <c r="A636" t="s">
        <v>50</v>
      </c>
      <c s="34" t="s">
        <v>1005</v>
      </c>
      <c s="34" t="s">
        <v>2770</v>
      </c>
      <c s="35" t="s">
        <v>5</v>
      </c>
      <c s="6" t="s">
        <v>2771</v>
      </c>
      <c s="36" t="s">
        <v>238</v>
      </c>
      <c s="37">
        <v>1310</v>
      </c>
      <c s="36">
        <v>0</v>
      </c>
      <c s="36">
        <f>ROUND(G636*H636,6)</f>
      </c>
      <c r="L636" s="38">
        <v>0</v>
      </c>
      <c s="32">
        <f>ROUND(ROUND(L636,2)*ROUND(G636,3),2)</f>
      </c>
      <c s="36" t="s">
        <v>55</v>
      </c>
      <c>
        <f>(M636*21)/100</f>
      </c>
      <c t="s">
        <v>28</v>
      </c>
    </row>
    <row r="637" spans="1:5" ht="12.75">
      <c r="A637" s="35" t="s">
        <v>56</v>
      </c>
      <c r="E637" s="39" t="s">
        <v>2771</v>
      </c>
    </row>
    <row r="638" spans="1:5" ht="12.75">
      <c r="A638" s="35" t="s">
        <v>57</v>
      </c>
      <c r="E638" s="40" t="s">
        <v>5</v>
      </c>
    </row>
    <row r="639" spans="1:5" ht="12.75">
      <c r="A639" t="s">
        <v>58</v>
      </c>
      <c r="E639" s="39" t="s">
        <v>5</v>
      </c>
    </row>
    <row r="640" spans="1:16" ht="12.75">
      <c r="A640" t="s">
        <v>50</v>
      </c>
      <c s="34" t="s">
        <v>1009</v>
      </c>
      <c s="34" t="s">
        <v>2772</v>
      </c>
      <c s="35" t="s">
        <v>5</v>
      </c>
      <c s="6" t="s">
        <v>2773</v>
      </c>
      <c s="36" t="s">
        <v>238</v>
      </c>
      <c s="37">
        <v>3110</v>
      </c>
      <c s="36">
        <v>0</v>
      </c>
      <c s="36">
        <f>ROUND(G640*H640,6)</f>
      </c>
      <c r="L640" s="38">
        <v>0</v>
      </c>
      <c s="32">
        <f>ROUND(ROUND(L640,2)*ROUND(G640,3),2)</f>
      </c>
      <c s="36" t="s">
        <v>55</v>
      </c>
      <c>
        <f>(M640*21)/100</f>
      </c>
      <c t="s">
        <v>28</v>
      </c>
    </row>
    <row r="641" spans="1:5" ht="12.75">
      <c r="A641" s="35" t="s">
        <v>56</v>
      </c>
      <c r="E641" s="39" t="s">
        <v>2773</v>
      </c>
    </row>
    <row r="642" spans="1:5" ht="12.75">
      <c r="A642" s="35" t="s">
        <v>57</v>
      </c>
      <c r="E642" s="40" t="s">
        <v>5</v>
      </c>
    </row>
    <row r="643" spans="1:5" ht="12.75">
      <c r="A643" t="s">
        <v>58</v>
      </c>
      <c r="E643" s="39" t="s">
        <v>5</v>
      </c>
    </row>
    <row r="644" spans="1:16" ht="12.75">
      <c r="A644" t="s">
        <v>50</v>
      </c>
      <c s="34" t="s">
        <v>1013</v>
      </c>
      <c s="34" t="s">
        <v>2774</v>
      </c>
      <c s="35" t="s">
        <v>5</v>
      </c>
      <c s="6" t="s">
        <v>2775</v>
      </c>
      <c s="36" t="s">
        <v>238</v>
      </c>
      <c s="37">
        <v>65</v>
      </c>
      <c s="36">
        <v>0</v>
      </c>
      <c s="36">
        <f>ROUND(G644*H644,6)</f>
      </c>
      <c r="L644" s="38">
        <v>0</v>
      </c>
      <c s="32">
        <f>ROUND(ROUND(L644,2)*ROUND(G644,3),2)</f>
      </c>
      <c s="36" t="s">
        <v>55</v>
      </c>
      <c>
        <f>(M644*21)/100</f>
      </c>
      <c t="s">
        <v>28</v>
      </c>
    </row>
    <row r="645" spans="1:5" ht="12.75">
      <c r="A645" s="35" t="s">
        <v>56</v>
      </c>
      <c r="E645" s="39" t="s">
        <v>2775</v>
      </c>
    </row>
    <row r="646" spans="1:5" ht="12.75">
      <c r="A646" s="35" t="s">
        <v>57</v>
      </c>
      <c r="E646" s="40" t="s">
        <v>5</v>
      </c>
    </row>
    <row r="647" spans="1:5" ht="12.75">
      <c r="A647" t="s">
        <v>58</v>
      </c>
      <c r="E647" s="39" t="s">
        <v>5</v>
      </c>
    </row>
    <row r="648" spans="1:16" ht="12.75">
      <c r="A648" t="s">
        <v>50</v>
      </c>
      <c s="34" t="s">
        <v>1017</v>
      </c>
      <c s="34" t="s">
        <v>2776</v>
      </c>
      <c s="35" t="s">
        <v>5</v>
      </c>
      <c s="6" t="s">
        <v>2777</v>
      </c>
      <c s="36" t="s">
        <v>238</v>
      </c>
      <c s="37">
        <v>155</v>
      </c>
      <c s="36">
        <v>0</v>
      </c>
      <c s="36">
        <f>ROUND(G648*H648,6)</f>
      </c>
      <c r="L648" s="38">
        <v>0</v>
      </c>
      <c s="32">
        <f>ROUND(ROUND(L648,2)*ROUND(G648,3),2)</f>
      </c>
      <c s="36" t="s">
        <v>55</v>
      </c>
      <c>
        <f>(M648*21)/100</f>
      </c>
      <c t="s">
        <v>28</v>
      </c>
    </row>
    <row r="649" spans="1:5" ht="12.75">
      <c r="A649" s="35" t="s">
        <v>56</v>
      </c>
      <c r="E649" s="39" t="s">
        <v>2777</v>
      </c>
    </row>
    <row r="650" spans="1:5" ht="12.75">
      <c r="A650" s="35" t="s">
        <v>57</v>
      </c>
      <c r="E650" s="40" t="s">
        <v>5</v>
      </c>
    </row>
    <row r="651" spans="1:5" ht="12.75">
      <c r="A651" t="s">
        <v>58</v>
      </c>
      <c r="E651" s="39" t="s">
        <v>5</v>
      </c>
    </row>
    <row r="652" spans="1:16" ht="12.75">
      <c r="A652" t="s">
        <v>50</v>
      </c>
      <c s="34" t="s">
        <v>1021</v>
      </c>
      <c s="34" t="s">
        <v>2778</v>
      </c>
      <c s="35" t="s">
        <v>5</v>
      </c>
      <c s="6" t="s">
        <v>2779</v>
      </c>
      <c s="36" t="s">
        <v>238</v>
      </c>
      <c s="37">
        <v>484</v>
      </c>
      <c s="36">
        <v>0</v>
      </c>
      <c s="36">
        <f>ROUND(G652*H652,6)</f>
      </c>
      <c r="L652" s="38">
        <v>0</v>
      </c>
      <c s="32">
        <f>ROUND(ROUND(L652,2)*ROUND(G652,3),2)</f>
      </c>
      <c s="36" t="s">
        <v>55</v>
      </c>
      <c>
        <f>(M652*21)/100</f>
      </c>
      <c t="s">
        <v>28</v>
      </c>
    </row>
    <row r="653" spans="1:5" ht="12.75">
      <c r="A653" s="35" t="s">
        <v>56</v>
      </c>
      <c r="E653" s="39" t="s">
        <v>2779</v>
      </c>
    </row>
    <row r="654" spans="1:5" ht="12.75">
      <c r="A654" s="35" t="s">
        <v>57</v>
      </c>
      <c r="E654" s="40" t="s">
        <v>5</v>
      </c>
    </row>
    <row r="655" spans="1:5" ht="12.75">
      <c r="A655" t="s">
        <v>58</v>
      </c>
      <c r="E655" s="39" t="s">
        <v>5</v>
      </c>
    </row>
    <row r="656" spans="1:16" ht="12.75">
      <c r="A656" t="s">
        <v>50</v>
      </c>
      <c s="34" t="s">
        <v>1025</v>
      </c>
      <c s="34" t="s">
        <v>2780</v>
      </c>
      <c s="35" t="s">
        <v>5</v>
      </c>
      <c s="6" t="s">
        <v>2781</v>
      </c>
      <c s="36" t="s">
        <v>102</v>
      </c>
      <c s="37">
        <v>700</v>
      </c>
      <c s="36">
        <v>0</v>
      </c>
      <c s="36">
        <f>ROUND(G656*H656,6)</f>
      </c>
      <c r="L656" s="38">
        <v>0</v>
      </c>
      <c s="32">
        <f>ROUND(ROUND(L656,2)*ROUND(G656,3),2)</f>
      </c>
      <c s="36" t="s">
        <v>55</v>
      </c>
      <c>
        <f>(M656*21)/100</f>
      </c>
      <c t="s">
        <v>28</v>
      </c>
    </row>
    <row r="657" spans="1:5" ht="12.75">
      <c r="A657" s="35" t="s">
        <v>56</v>
      </c>
      <c r="E657" s="39" t="s">
        <v>2781</v>
      </c>
    </row>
    <row r="658" spans="1:5" ht="12.75">
      <c r="A658" s="35" t="s">
        <v>57</v>
      </c>
      <c r="E658" s="40" t="s">
        <v>5</v>
      </c>
    </row>
    <row r="659" spans="1:5" ht="12.75">
      <c r="A659" t="s">
        <v>58</v>
      </c>
      <c r="E659" s="39" t="s">
        <v>5</v>
      </c>
    </row>
    <row r="660" spans="1:16" ht="12.75">
      <c r="A660" t="s">
        <v>50</v>
      </c>
      <c s="34" t="s">
        <v>1030</v>
      </c>
      <c s="34" t="s">
        <v>2782</v>
      </c>
      <c s="35" t="s">
        <v>5</v>
      </c>
      <c s="6" t="s">
        <v>2783</v>
      </c>
      <c s="36" t="s">
        <v>232</v>
      </c>
      <c s="37">
        <v>2195</v>
      </c>
      <c s="36">
        <v>0</v>
      </c>
      <c s="36">
        <f>ROUND(G660*H660,6)</f>
      </c>
      <c r="L660" s="38">
        <v>0</v>
      </c>
      <c s="32">
        <f>ROUND(ROUND(L660,2)*ROUND(G660,3),2)</f>
      </c>
      <c s="36" t="s">
        <v>55</v>
      </c>
      <c>
        <f>(M660*21)/100</f>
      </c>
      <c t="s">
        <v>28</v>
      </c>
    </row>
    <row r="661" spans="1:5" ht="12.75">
      <c r="A661" s="35" t="s">
        <v>56</v>
      </c>
      <c r="E661" s="39" t="s">
        <v>2783</v>
      </c>
    </row>
    <row r="662" spans="1:5" ht="12.75">
      <c r="A662" s="35" t="s">
        <v>57</v>
      </c>
      <c r="E662" s="40" t="s">
        <v>5</v>
      </c>
    </row>
    <row r="663" spans="1:5" ht="12.75">
      <c r="A663" t="s">
        <v>58</v>
      </c>
      <c r="E663" s="39" t="s">
        <v>5</v>
      </c>
    </row>
    <row r="664" spans="1:16" ht="12.75">
      <c r="A664" t="s">
        <v>50</v>
      </c>
      <c s="34" t="s">
        <v>1033</v>
      </c>
      <c s="34" t="s">
        <v>2784</v>
      </c>
      <c s="35" t="s">
        <v>5</v>
      </c>
      <c s="6" t="s">
        <v>2785</v>
      </c>
      <c s="36" t="s">
        <v>232</v>
      </c>
      <c s="37">
        <v>5400</v>
      </c>
      <c s="36">
        <v>0</v>
      </c>
      <c s="36">
        <f>ROUND(G664*H664,6)</f>
      </c>
      <c r="L664" s="38">
        <v>0</v>
      </c>
      <c s="32">
        <f>ROUND(ROUND(L664,2)*ROUND(G664,3),2)</f>
      </c>
      <c s="36" t="s">
        <v>55</v>
      </c>
      <c>
        <f>(M664*21)/100</f>
      </c>
      <c t="s">
        <v>28</v>
      </c>
    </row>
    <row r="665" spans="1:5" ht="12.75">
      <c r="A665" s="35" t="s">
        <v>56</v>
      </c>
      <c r="E665" s="39" t="s">
        <v>2785</v>
      </c>
    </row>
    <row r="666" spans="1:5" ht="12.75">
      <c r="A666" s="35" t="s">
        <v>57</v>
      </c>
      <c r="E666" s="40" t="s">
        <v>5</v>
      </c>
    </row>
    <row r="667" spans="1:5" ht="12.75">
      <c r="A667" t="s">
        <v>58</v>
      </c>
      <c r="E667" s="39" t="s">
        <v>5</v>
      </c>
    </row>
    <row r="668" spans="1:13" ht="25.5">
      <c r="A668" t="s">
        <v>47</v>
      </c>
      <c r="C668" s="31" t="s">
        <v>2786</v>
      </c>
      <c r="E668" s="33" t="s">
        <v>2787</v>
      </c>
      <c r="J668" s="32">
        <f>0</f>
      </c>
      <c s="32">
        <f>0</f>
      </c>
      <c s="32">
        <f>0+L669+L673+L677+L681+L685+L689+L693+L697+L701+L705+L709+L713+L717</f>
      </c>
      <c s="32">
        <f>0+M669+M673+M677+M681+M685+M689+M693+M697+M701+M705+M709+M713+M717</f>
      </c>
    </row>
    <row r="669" spans="1:16" ht="12.75">
      <c r="A669" t="s">
        <v>50</v>
      </c>
      <c s="34" t="s">
        <v>1038</v>
      </c>
      <c s="34" t="s">
        <v>2788</v>
      </c>
      <c s="35" t="s">
        <v>5</v>
      </c>
      <c s="6" t="s">
        <v>2789</v>
      </c>
      <c s="36" t="s">
        <v>232</v>
      </c>
      <c s="37">
        <v>1</v>
      </c>
      <c s="36">
        <v>0</v>
      </c>
      <c s="36">
        <f>ROUND(G669*H669,6)</f>
      </c>
      <c r="L669" s="38">
        <v>0</v>
      </c>
      <c s="32">
        <f>ROUND(ROUND(L669,2)*ROUND(G669,3),2)</f>
      </c>
      <c s="36" t="s">
        <v>55</v>
      </c>
      <c>
        <f>(M669*21)/100</f>
      </c>
      <c t="s">
        <v>28</v>
      </c>
    </row>
    <row r="670" spans="1:5" ht="12.75">
      <c r="A670" s="35" t="s">
        <v>56</v>
      </c>
      <c r="E670" s="39" t="s">
        <v>2789</v>
      </c>
    </row>
    <row r="671" spans="1:5" ht="12.75">
      <c r="A671" s="35" t="s">
        <v>57</v>
      </c>
      <c r="E671" s="40" t="s">
        <v>5</v>
      </c>
    </row>
    <row r="672" spans="1:5" ht="12.75">
      <c r="A672" t="s">
        <v>58</v>
      </c>
      <c r="E672" s="39" t="s">
        <v>5</v>
      </c>
    </row>
    <row r="673" spans="1:16" ht="12.75">
      <c r="A673" t="s">
        <v>50</v>
      </c>
      <c s="34" t="s">
        <v>1042</v>
      </c>
      <c s="34" t="s">
        <v>2790</v>
      </c>
      <c s="35" t="s">
        <v>5</v>
      </c>
      <c s="6" t="s">
        <v>2791</v>
      </c>
      <c s="36" t="s">
        <v>232</v>
      </c>
      <c s="37">
        <v>6</v>
      </c>
      <c s="36">
        <v>0</v>
      </c>
      <c s="36">
        <f>ROUND(G673*H673,6)</f>
      </c>
      <c r="L673" s="38">
        <v>0</v>
      </c>
      <c s="32">
        <f>ROUND(ROUND(L673,2)*ROUND(G673,3),2)</f>
      </c>
      <c s="36" t="s">
        <v>55</v>
      </c>
      <c>
        <f>(M673*21)/100</f>
      </c>
      <c t="s">
        <v>28</v>
      </c>
    </row>
    <row r="674" spans="1:5" ht="12.75">
      <c r="A674" s="35" t="s">
        <v>56</v>
      </c>
      <c r="E674" s="39" t="s">
        <v>2791</v>
      </c>
    </row>
    <row r="675" spans="1:5" ht="12.75">
      <c r="A675" s="35" t="s">
        <v>57</v>
      </c>
      <c r="E675" s="40" t="s">
        <v>5</v>
      </c>
    </row>
    <row r="676" spans="1:5" ht="12.75">
      <c r="A676" t="s">
        <v>58</v>
      </c>
      <c r="E676" s="39" t="s">
        <v>5</v>
      </c>
    </row>
    <row r="677" spans="1:16" ht="12.75">
      <c r="A677" t="s">
        <v>50</v>
      </c>
      <c s="34" t="s">
        <v>1045</v>
      </c>
      <c s="34" t="s">
        <v>2792</v>
      </c>
      <c s="35" t="s">
        <v>5</v>
      </c>
      <c s="6" t="s">
        <v>2793</v>
      </c>
      <c s="36" t="s">
        <v>232</v>
      </c>
      <c s="37">
        <v>2</v>
      </c>
      <c s="36">
        <v>0</v>
      </c>
      <c s="36">
        <f>ROUND(G677*H677,6)</f>
      </c>
      <c r="L677" s="38">
        <v>0</v>
      </c>
      <c s="32">
        <f>ROUND(ROUND(L677,2)*ROUND(G677,3),2)</f>
      </c>
      <c s="36" t="s">
        <v>55</v>
      </c>
      <c>
        <f>(M677*21)/100</f>
      </c>
      <c t="s">
        <v>28</v>
      </c>
    </row>
    <row r="678" spans="1:5" ht="12.75">
      <c r="A678" s="35" t="s">
        <v>56</v>
      </c>
      <c r="E678" s="39" t="s">
        <v>2793</v>
      </c>
    </row>
    <row r="679" spans="1:5" ht="12.75">
      <c r="A679" s="35" t="s">
        <v>57</v>
      </c>
      <c r="E679" s="40" t="s">
        <v>5</v>
      </c>
    </row>
    <row r="680" spans="1:5" ht="12.75">
      <c r="A680" t="s">
        <v>58</v>
      </c>
      <c r="E680" s="39" t="s">
        <v>5</v>
      </c>
    </row>
    <row r="681" spans="1:16" ht="12.75">
      <c r="A681" t="s">
        <v>50</v>
      </c>
      <c s="34" t="s">
        <v>1049</v>
      </c>
      <c s="34" t="s">
        <v>2794</v>
      </c>
      <c s="35" t="s">
        <v>5</v>
      </c>
      <c s="6" t="s">
        <v>2795</v>
      </c>
      <c s="36" t="s">
        <v>232</v>
      </c>
      <c s="37">
        <v>2</v>
      </c>
      <c s="36">
        <v>0</v>
      </c>
      <c s="36">
        <f>ROUND(G681*H681,6)</f>
      </c>
      <c r="L681" s="38">
        <v>0</v>
      </c>
      <c s="32">
        <f>ROUND(ROUND(L681,2)*ROUND(G681,3),2)</f>
      </c>
      <c s="36" t="s">
        <v>55</v>
      </c>
      <c>
        <f>(M681*21)/100</f>
      </c>
      <c t="s">
        <v>28</v>
      </c>
    </row>
    <row r="682" spans="1:5" ht="12.75">
      <c r="A682" s="35" t="s">
        <v>56</v>
      </c>
      <c r="E682" s="39" t="s">
        <v>2795</v>
      </c>
    </row>
    <row r="683" spans="1:5" ht="12.75">
      <c r="A683" s="35" t="s">
        <v>57</v>
      </c>
      <c r="E683" s="40" t="s">
        <v>5</v>
      </c>
    </row>
    <row r="684" spans="1:5" ht="12.75">
      <c r="A684" t="s">
        <v>58</v>
      </c>
      <c r="E684" s="39" t="s">
        <v>5</v>
      </c>
    </row>
    <row r="685" spans="1:16" ht="12.75">
      <c r="A685" t="s">
        <v>50</v>
      </c>
      <c s="34" t="s">
        <v>1053</v>
      </c>
      <c s="34" t="s">
        <v>2796</v>
      </c>
      <c s="35" t="s">
        <v>5</v>
      </c>
      <c s="6" t="s">
        <v>2797</v>
      </c>
      <c s="36" t="s">
        <v>232</v>
      </c>
      <c s="37">
        <v>1</v>
      </c>
      <c s="36">
        <v>0</v>
      </c>
      <c s="36">
        <f>ROUND(G685*H685,6)</f>
      </c>
      <c r="L685" s="38">
        <v>0</v>
      </c>
      <c s="32">
        <f>ROUND(ROUND(L685,2)*ROUND(G685,3),2)</f>
      </c>
      <c s="36" t="s">
        <v>55</v>
      </c>
      <c>
        <f>(M685*21)/100</f>
      </c>
      <c t="s">
        <v>28</v>
      </c>
    </row>
    <row r="686" spans="1:5" ht="12.75">
      <c r="A686" s="35" t="s">
        <v>56</v>
      </c>
      <c r="E686" s="39" t="s">
        <v>2797</v>
      </c>
    </row>
    <row r="687" spans="1:5" ht="12.75">
      <c r="A687" s="35" t="s">
        <v>57</v>
      </c>
      <c r="E687" s="40" t="s">
        <v>5</v>
      </c>
    </row>
    <row r="688" spans="1:5" ht="12.75">
      <c r="A688" t="s">
        <v>58</v>
      </c>
      <c r="E688" s="39" t="s">
        <v>5</v>
      </c>
    </row>
    <row r="689" spans="1:16" ht="12.75">
      <c r="A689" t="s">
        <v>50</v>
      </c>
      <c s="34" t="s">
        <v>1059</v>
      </c>
      <c s="34" t="s">
        <v>2798</v>
      </c>
      <c s="35" t="s">
        <v>5</v>
      </c>
      <c s="6" t="s">
        <v>2799</v>
      </c>
      <c s="36" t="s">
        <v>232</v>
      </c>
      <c s="37">
        <v>12</v>
      </c>
      <c s="36">
        <v>0</v>
      </c>
      <c s="36">
        <f>ROUND(G689*H689,6)</f>
      </c>
      <c r="L689" s="38">
        <v>0</v>
      </c>
      <c s="32">
        <f>ROUND(ROUND(L689,2)*ROUND(G689,3),2)</f>
      </c>
      <c s="36" t="s">
        <v>55</v>
      </c>
      <c>
        <f>(M689*21)/100</f>
      </c>
      <c t="s">
        <v>28</v>
      </c>
    </row>
    <row r="690" spans="1:5" ht="12.75">
      <c r="A690" s="35" t="s">
        <v>56</v>
      </c>
      <c r="E690" s="39" t="s">
        <v>2799</v>
      </c>
    </row>
    <row r="691" spans="1:5" ht="12.75">
      <c r="A691" s="35" t="s">
        <v>57</v>
      </c>
      <c r="E691" s="40" t="s">
        <v>5</v>
      </c>
    </row>
    <row r="692" spans="1:5" ht="12.75">
      <c r="A692" t="s">
        <v>58</v>
      </c>
      <c r="E692" s="39" t="s">
        <v>5</v>
      </c>
    </row>
    <row r="693" spans="1:16" ht="12.75">
      <c r="A693" t="s">
        <v>50</v>
      </c>
      <c s="34" t="s">
        <v>1062</v>
      </c>
      <c s="34" t="s">
        <v>2800</v>
      </c>
      <c s="35" t="s">
        <v>5</v>
      </c>
      <c s="6" t="s">
        <v>2801</v>
      </c>
      <c s="36" t="s">
        <v>232</v>
      </c>
      <c s="37">
        <v>9</v>
      </c>
      <c s="36">
        <v>0</v>
      </c>
      <c s="36">
        <f>ROUND(G693*H693,6)</f>
      </c>
      <c r="L693" s="38">
        <v>0</v>
      </c>
      <c s="32">
        <f>ROUND(ROUND(L693,2)*ROUND(G693,3),2)</f>
      </c>
      <c s="36" t="s">
        <v>55</v>
      </c>
      <c>
        <f>(M693*21)/100</f>
      </c>
      <c t="s">
        <v>28</v>
      </c>
    </row>
    <row r="694" spans="1:5" ht="12.75">
      <c r="A694" s="35" t="s">
        <v>56</v>
      </c>
      <c r="E694" s="39" t="s">
        <v>2801</v>
      </c>
    </row>
    <row r="695" spans="1:5" ht="12.75">
      <c r="A695" s="35" t="s">
        <v>57</v>
      </c>
      <c r="E695" s="40" t="s">
        <v>5</v>
      </c>
    </row>
    <row r="696" spans="1:5" ht="12.75">
      <c r="A696" t="s">
        <v>58</v>
      </c>
      <c r="E696" s="39" t="s">
        <v>5</v>
      </c>
    </row>
    <row r="697" spans="1:16" ht="12.75">
      <c r="A697" t="s">
        <v>50</v>
      </c>
      <c s="34" t="s">
        <v>1065</v>
      </c>
      <c s="34" t="s">
        <v>2802</v>
      </c>
      <c s="35" t="s">
        <v>5</v>
      </c>
      <c s="6" t="s">
        <v>2803</v>
      </c>
      <c s="36" t="s">
        <v>232</v>
      </c>
      <c s="37">
        <v>3</v>
      </c>
      <c s="36">
        <v>0</v>
      </c>
      <c s="36">
        <f>ROUND(G697*H697,6)</f>
      </c>
      <c r="L697" s="38">
        <v>0</v>
      </c>
      <c s="32">
        <f>ROUND(ROUND(L697,2)*ROUND(G697,3),2)</f>
      </c>
      <c s="36" t="s">
        <v>55</v>
      </c>
      <c>
        <f>(M697*21)/100</f>
      </c>
      <c t="s">
        <v>28</v>
      </c>
    </row>
    <row r="698" spans="1:5" ht="12.75">
      <c r="A698" s="35" t="s">
        <v>56</v>
      </c>
      <c r="E698" s="39" t="s">
        <v>2803</v>
      </c>
    </row>
    <row r="699" spans="1:5" ht="12.75">
      <c r="A699" s="35" t="s">
        <v>57</v>
      </c>
      <c r="E699" s="40" t="s">
        <v>5</v>
      </c>
    </row>
    <row r="700" spans="1:5" ht="12.75">
      <c r="A700" t="s">
        <v>58</v>
      </c>
      <c r="E700" s="39" t="s">
        <v>5</v>
      </c>
    </row>
    <row r="701" spans="1:16" ht="12.75">
      <c r="A701" t="s">
        <v>50</v>
      </c>
      <c s="34" t="s">
        <v>1068</v>
      </c>
      <c s="34" t="s">
        <v>2804</v>
      </c>
      <c s="35" t="s">
        <v>5</v>
      </c>
      <c s="6" t="s">
        <v>2805</v>
      </c>
      <c s="36" t="s">
        <v>232</v>
      </c>
      <c s="37">
        <v>12</v>
      </c>
      <c s="36">
        <v>0</v>
      </c>
      <c s="36">
        <f>ROUND(G701*H701,6)</f>
      </c>
      <c r="L701" s="38">
        <v>0</v>
      </c>
      <c s="32">
        <f>ROUND(ROUND(L701,2)*ROUND(G701,3),2)</f>
      </c>
      <c s="36" t="s">
        <v>55</v>
      </c>
      <c>
        <f>(M701*21)/100</f>
      </c>
      <c t="s">
        <v>28</v>
      </c>
    </row>
    <row r="702" spans="1:5" ht="12.75">
      <c r="A702" s="35" t="s">
        <v>56</v>
      </c>
      <c r="E702" s="39" t="s">
        <v>2805</v>
      </c>
    </row>
    <row r="703" spans="1:5" ht="12.75">
      <c r="A703" s="35" t="s">
        <v>57</v>
      </c>
      <c r="E703" s="40" t="s">
        <v>5</v>
      </c>
    </row>
    <row r="704" spans="1:5" ht="12.75">
      <c r="A704" t="s">
        <v>58</v>
      </c>
      <c r="E704" s="39" t="s">
        <v>5</v>
      </c>
    </row>
    <row r="705" spans="1:16" ht="12.75">
      <c r="A705" t="s">
        <v>50</v>
      </c>
      <c s="34" t="s">
        <v>1073</v>
      </c>
      <c s="34" t="s">
        <v>2806</v>
      </c>
      <c s="35" t="s">
        <v>5</v>
      </c>
      <c s="6" t="s">
        <v>2807</v>
      </c>
      <c s="36" t="s">
        <v>232</v>
      </c>
      <c s="37">
        <v>12</v>
      </c>
      <c s="36">
        <v>0</v>
      </c>
      <c s="36">
        <f>ROUND(G705*H705,6)</f>
      </c>
      <c r="L705" s="38">
        <v>0</v>
      </c>
      <c s="32">
        <f>ROUND(ROUND(L705,2)*ROUND(G705,3),2)</f>
      </c>
      <c s="36" t="s">
        <v>55</v>
      </c>
      <c>
        <f>(M705*21)/100</f>
      </c>
      <c t="s">
        <v>28</v>
      </c>
    </row>
    <row r="706" spans="1:5" ht="12.75">
      <c r="A706" s="35" t="s">
        <v>56</v>
      </c>
      <c r="E706" s="39" t="s">
        <v>2807</v>
      </c>
    </row>
    <row r="707" spans="1:5" ht="12.75">
      <c r="A707" s="35" t="s">
        <v>57</v>
      </c>
      <c r="E707" s="40" t="s">
        <v>5</v>
      </c>
    </row>
    <row r="708" spans="1:5" ht="12.75">
      <c r="A708" t="s">
        <v>58</v>
      </c>
      <c r="E708" s="39" t="s">
        <v>5</v>
      </c>
    </row>
    <row r="709" spans="1:16" ht="12.75">
      <c r="A709" t="s">
        <v>50</v>
      </c>
      <c s="34" t="s">
        <v>1076</v>
      </c>
      <c s="34" t="s">
        <v>2808</v>
      </c>
      <c s="35" t="s">
        <v>5</v>
      </c>
      <c s="6" t="s">
        <v>2809</v>
      </c>
      <c s="36" t="s">
        <v>232</v>
      </c>
      <c s="37">
        <v>45</v>
      </c>
      <c s="36">
        <v>0</v>
      </c>
      <c s="36">
        <f>ROUND(G709*H709,6)</f>
      </c>
      <c r="L709" s="38">
        <v>0</v>
      </c>
      <c s="32">
        <f>ROUND(ROUND(L709,2)*ROUND(G709,3),2)</f>
      </c>
      <c s="36" t="s">
        <v>55</v>
      </c>
      <c>
        <f>(M709*21)/100</f>
      </c>
      <c t="s">
        <v>28</v>
      </c>
    </row>
    <row r="710" spans="1:5" ht="12.75">
      <c r="A710" s="35" t="s">
        <v>56</v>
      </c>
      <c r="E710" s="39" t="s">
        <v>2809</v>
      </c>
    </row>
    <row r="711" spans="1:5" ht="12.75">
      <c r="A711" s="35" t="s">
        <v>57</v>
      </c>
      <c r="E711" s="40" t="s">
        <v>5</v>
      </c>
    </row>
    <row r="712" spans="1:5" ht="12.75">
      <c r="A712" t="s">
        <v>58</v>
      </c>
      <c r="E712" s="39" t="s">
        <v>5</v>
      </c>
    </row>
    <row r="713" spans="1:16" ht="12.75">
      <c r="A713" t="s">
        <v>50</v>
      </c>
      <c s="34" t="s">
        <v>1082</v>
      </c>
      <c s="34" t="s">
        <v>2810</v>
      </c>
      <c s="35" t="s">
        <v>5</v>
      </c>
      <c s="6" t="s">
        <v>2811</v>
      </c>
      <c s="36" t="s">
        <v>2812</v>
      </c>
      <c s="37">
        <v>207.5</v>
      </c>
      <c s="36">
        <v>0</v>
      </c>
      <c s="36">
        <f>ROUND(G713*H713,6)</f>
      </c>
      <c r="L713" s="38">
        <v>0</v>
      </c>
      <c s="32">
        <f>ROUND(ROUND(L713,2)*ROUND(G713,3),2)</f>
      </c>
      <c s="36" t="s">
        <v>55</v>
      </c>
      <c>
        <f>(M713*21)/100</f>
      </c>
      <c t="s">
        <v>28</v>
      </c>
    </row>
    <row r="714" spans="1:5" ht="12.75">
      <c r="A714" s="35" t="s">
        <v>56</v>
      </c>
      <c r="E714" s="39" t="s">
        <v>2811</v>
      </c>
    </row>
    <row r="715" spans="1:5" ht="12.75">
      <c r="A715" s="35" t="s">
        <v>57</v>
      </c>
      <c r="E715" s="40" t="s">
        <v>5</v>
      </c>
    </row>
    <row r="716" spans="1:5" ht="12.75">
      <c r="A716" t="s">
        <v>58</v>
      </c>
      <c r="E716" s="39" t="s">
        <v>5</v>
      </c>
    </row>
    <row r="717" spans="1:16" ht="12.75">
      <c r="A717" t="s">
        <v>50</v>
      </c>
      <c s="34" t="s">
        <v>1088</v>
      </c>
      <c s="34" t="s">
        <v>2813</v>
      </c>
      <c s="35" t="s">
        <v>5</v>
      </c>
      <c s="6" t="s">
        <v>2814</v>
      </c>
      <c s="36" t="s">
        <v>159</v>
      </c>
      <c s="37">
        <v>1</v>
      </c>
      <c s="36">
        <v>0</v>
      </c>
      <c s="36">
        <f>ROUND(G717*H717,6)</f>
      </c>
      <c r="L717" s="38">
        <v>0</v>
      </c>
      <c s="32">
        <f>ROUND(ROUND(L717,2)*ROUND(G717,3),2)</f>
      </c>
      <c s="36" t="s">
        <v>55</v>
      </c>
      <c>
        <f>(M717*21)/100</f>
      </c>
      <c t="s">
        <v>28</v>
      </c>
    </row>
    <row r="718" spans="1:5" ht="12.75">
      <c r="A718" s="35" t="s">
        <v>56</v>
      </c>
      <c r="E718" s="39" t="s">
        <v>2814</v>
      </c>
    </row>
    <row r="719" spans="1:5" ht="12.75">
      <c r="A719" s="35" t="s">
        <v>57</v>
      </c>
      <c r="E719" s="40" t="s">
        <v>5</v>
      </c>
    </row>
    <row r="720" spans="1:5" ht="12.75">
      <c r="A720" t="s">
        <v>58</v>
      </c>
      <c r="E720" s="39" t="s">
        <v>5</v>
      </c>
    </row>
    <row r="721" spans="1:13" ht="12.75">
      <c r="A721" t="s">
        <v>47</v>
      </c>
      <c r="C721" s="31" t="s">
        <v>1622</v>
      </c>
      <c r="E721" s="33" t="s">
        <v>2815</v>
      </c>
      <c r="J721" s="32">
        <f>0</f>
      </c>
      <c s="32">
        <f>0</f>
      </c>
      <c s="32">
        <f>0+L722+L726+L730+L734</f>
      </c>
      <c s="32">
        <f>0+M722+M726+M730+M734</f>
      </c>
    </row>
    <row r="722" spans="1:16" ht="25.5">
      <c r="A722" t="s">
        <v>50</v>
      </c>
      <c s="34" t="s">
        <v>252</v>
      </c>
      <c s="34" t="s">
        <v>2816</v>
      </c>
      <c s="35" t="s">
        <v>5</v>
      </c>
      <c s="6" t="s">
        <v>2817</v>
      </c>
      <c s="36" t="s">
        <v>238</v>
      </c>
      <c s="37">
        <v>250</v>
      </c>
      <c s="36">
        <v>0</v>
      </c>
      <c s="36">
        <f>ROUND(G722*H722,6)</f>
      </c>
      <c r="L722" s="38">
        <v>0</v>
      </c>
      <c s="32">
        <f>ROUND(ROUND(L722,2)*ROUND(G722,3),2)</f>
      </c>
      <c s="36" t="s">
        <v>55</v>
      </c>
      <c>
        <f>(M722*21)/100</f>
      </c>
      <c t="s">
        <v>28</v>
      </c>
    </row>
    <row r="723" spans="1:5" ht="25.5">
      <c r="A723" s="35" t="s">
        <v>56</v>
      </c>
      <c r="E723" s="39" t="s">
        <v>2817</v>
      </c>
    </row>
    <row r="724" spans="1:5" ht="12.75">
      <c r="A724" s="35" t="s">
        <v>57</v>
      </c>
      <c r="E724" s="40" t="s">
        <v>5</v>
      </c>
    </row>
    <row r="725" spans="1:5" ht="38.25">
      <c r="A725" t="s">
        <v>58</v>
      </c>
      <c r="E725" s="39" t="s">
        <v>2818</v>
      </c>
    </row>
    <row r="726" spans="1:16" ht="25.5">
      <c r="A726" t="s">
        <v>50</v>
      </c>
      <c s="34" t="s">
        <v>255</v>
      </c>
      <c s="34" t="s">
        <v>2819</v>
      </c>
      <c s="35" t="s">
        <v>5</v>
      </c>
      <c s="6" t="s">
        <v>2820</v>
      </c>
      <c s="36" t="s">
        <v>238</v>
      </c>
      <c s="37">
        <v>250</v>
      </c>
      <c s="36">
        <v>0</v>
      </c>
      <c s="36">
        <f>ROUND(G726*H726,6)</f>
      </c>
      <c r="L726" s="38">
        <v>0</v>
      </c>
      <c s="32">
        <f>ROUND(ROUND(L726,2)*ROUND(G726,3),2)</f>
      </c>
      <c s="36" t="s">
        <v>55</v>
      </c>
      <c>
        <f>(M726*21)/100</f>
      </c>
      <c t="s">
        <v>28</v>
      </c>
    </row>
    <row r="727" spans="1:5" ht="25.5">
      <c r="A727" s="35" t="s">
        <v>56</v>
      </c>
      <c r="E727" s="39" t="s">
        <v>2820</v>
      </c>
    </row>
    <row r="728" spans="1:5" ht="12.75">
      <c r="A728" s="35" t="s">
        <v>57</v>
      </c>
      <c r="E728" s="40" t="s">
        <v>5</v>
      </c>
    </row>
    <row r="729" spans="1:5" ht="38.25">
      <c r="A729" t="s">
        <v>58</v>
      </c>
      <c r="E729" s="39" t="s">
        <v>2818</v>
      </c>
    </row>
    <row r="730" spans="1:16" ht="12.75">
      <c r="A730" t="s">
        <v>50</v>
      </c>
      <c s="34" t="s">
        <v>259</v>
      </c>
      <c s="34" t="s">
        <v>2821</v>
      </c>
      <c s="35" t="s">
        <v>5</v>
      </c>
      <c s="6" t="s">
        <v>2822</v>
      </c>
      <c s="36" t="s">
        <v>238</v>
      </c>
      <c s="37">
        <v>250</v>
      </c>
      <c s="36">
        <v>0</v>
      </c>
      <c s="36">
        <f>ROUND(G730*H730,6)</f>
      </c>
      <c r="L730" s="38">
        <v>0</v>
      </c>
      <c s="32">
        <f>ROUND(ROUND(L730,2)*ROUND(G730,3),2)</f>
      </c>
      <c s="36" t="s">
        <v>55</v>
      </c>
      <c>
        <f>(M730*21)/100</f>
      </c>
      <c t="s">
        <v>28</v>
      </c>
    </row>
    <row r="731" spans="1:5" ht="12.75">
      <c r="A731" s="35" t="s">
        <v>56</v>
      </c>
      <c r="E731" s="39" t="s">
        <v>2822</v>
      </c>
    </row>
    <row r="732" spans="1:5" ht="12.75">
      <c r="A732" s="35" t="s">
        <v>57</v>
      </c>
      <c r="E732" s="40" t="s">
        <v>5</v>
      </c>
    </row>
    <row r="733" spans="1:5" ht="38.25">
      <c r="A733" t="s">
        <v>58</v>
      </c>
      <c r="E733" s="39" t="s">
        <v>2818</v>
      </c>
    </row>
    <row r="734" spans="1:16" ht="12.75">
      <c r="A734" t="s">
        <v>50</v>
      </c>
      <c s="34" t="s">
        <v>263</v>
      </c>
      <c s="34" t="s">
        <v>2823</v>
      </c>
      <c s="35" t="s">
        <v>5</v>
      </c>
      <c s="6" t="s">
        <v>2824</v>
      </c>
      <c s="36" t="s">
        <v>238</v>
      </c>
      <c s="37">
        <v>250</v>
      </c>
      <c s="36">
        <v>0</v>
      </c>
      <c s="36">
        <f>ROUND(G734*H734,6)</f>
      </c>
      <c r="L734" s="38">
        <v>0</v>
      </c>
      <c s="32">
        <f>ROUND(ROUND(L734,2)*ROUND(G734,3),2)</f>
      </c>
      <c s="36" t="s">
        <v>55</v>
      </c>
      <c>
        <f>(M734*21)/100</f>
      </c>
      <c t="s">
        <v>28</v>
      </c>
    </row>
    <row r="735" spans="1:5" ht="12.75">
      <c r="A735" s="35" t="s">
        <v>56</v>
      </c>
      <c r="E735" s="39" t="s">
        <v>2824</v>
      </c>
    </row>
    <row r="736" spans="1:5" ht="12.75">
      <c r="A736" s="35" t="s">
        <v>57</v>
      </c>
      <c r="E736" s="40" t="s">
        <v>5</v>
      </c>
    </row>
    <row r="737" spans="1:5" ht="38.25">
      <c r="A737" t="s">
        <v>58</v>
      </c>
      <c r="E737" s="39" t="s">
        <v>2818</v>
      </c>
    </row>
    <row r="738" spans="1:13" ht="12.75">
      <c r="A738" t="s">
        <v>47</v>
      </c>
      <c r="C738" s="31" t="s">
        <v>1634</v>
      </c>
      <c r="E738" s="33" t="s">
        <v>2815</v>
      </c>
      <c r="J738" s="32">
        <f>0</f>
      </c>
      <c s="32">
        <f>0</f>
      </c>
      <c s="32">
        <f>0+L739+L743+L747</f>
      </c>
      <c s="32">
        <f>0+M739+M743+M747</f>
      </c>
    </row>
    <row r="739" spans="1:16" ht="25.5">
      <c r="A739" t="s">
        <v>50</v>
      </c>
      <c s="34" t="s">
        <v>1748</v>
      </c>
      <c s="34" t="s">
        <v>2825</v>
      </c>
      <c s="35" t="s">
        <v>5</v>
      </c>
      <c s="6" t="s">
        <v>2826</v>
      </c>
      <c s="36" t="s">
        <v>238</v>
      </c>
      <c s="37">
        <v>1860</v>
      </c>
      <c s="36">
        <v>0</v>
      </c>
      <c s="36">
        <f>ROUND(G739*H739,6)</f>
      </c>
      <c r="L739" s="38">
        <v>0</v>
      </c>
      <c s="32">
        <f>ROUND(ROUND(L739,2)*ROUND(G739,3),2)</f>
      </c>
      <c s="36" t="s">
        <v>55</v>
      </c>
      <c>
        <f>(M739*21)/100</f>
      </c>
      <c t="s">
        <v>28</v>
      </c>
    </row>
    <row r="740" spans="1:5" ht="25.5">
      <c r="A740" s="35" t="s">
        <v>56</v>
      </c>
      <c r="E740" s="39" t="s">
        <v>2826</v>
      </c>
    </row>
    <row r="741" spans="1:5" ht="12.75">
      <c r="A741" s="35" t="s">
        <v>57</v>
      </c>
      <c r="E741" s="40" t="s">
        <v>5</v>
      </c>
    </row>
    <row r="742" spans="1:5" ht="38.25">
      <c r="A742" t="s">
        <v>58</v>
      </c>
      <c r="E742" s="39" t="s">
        <v>2818</v>
      </c>
    </row>
    <row r="743" spans="1:16" ht="25.5">
      <c r="A743" t="s">
        <v>50</v>
      </c>
      <c s="34" t="s">
        <v>1753</v>
      </c>
      <c s="34" t="s">
        <v>2827</v>
      </c>
      <c s="35" t="s">
        <v>5</v>
      </c>
      <c s="6" t="s">
        <v>2820</v>
      </c>
      <c s="36" t="s">
        <v>238</v>
      </c>
      <c s="37">
        <v>1860</v>
      </c>
      <c s="36">
        <v>0</v>
      </c>
      <c s="36">
        <f>ROUND(G743*H743,6)</f>
      </c>
      <c r="L743" s="38">
        <v>0</v>
      </c>
      <c s="32">
        <f>ROUND(ROUND(L743,2)*ROUND(G743,3),2)</f>
      </c>
      <c s="36" t="s">
        <v>55</v>
      </c>
      <c>
        <f>(M743*21)/100</f>
      </c>
      <c t="s">
        <v>28</v>
      </c>
    </row>
    <row r="744" spans="1:5" ht="25.5">
      <c r="A744" s="35" t="s">
        <v>56</v>
      </c>
      <c r="E744" s="39" t="s">
        <v>2820</v>
      </c>
    </row>
    <row r="745" spans="1:5" ht="12.75">
      <c r="A745" s="35" t="s">
        <v>57</v>
      </c>
      <c r="E745" s="40" t="s">
        <v>5</v>
      </c>
    </row>
    <row r="746" spans="1:5" ht="38.25">
      <c r="A746" t="s">
        <v>58</v>
      </c>
      <c r="E746" s="39" t="s">
        <v>2818</v>
      </c>
    </row>
    <row r="747" spans="1:16" ht="12.75">
      <c r="A747" t="s">
        <v>50</v>
      </c>
      <c s="34" t="s">
        <v>953</v>
      </c>
      <c s="34" t="s">
        <v>2828</v>
      </c>
      <c s="35" t="s">
        <v>5</v>
      </c>
      <c s="6" t="s">
        <v>2822</v>
      </c>
      <c s="36" t="s">
        <v>238</v>
      </c>
      <c s="37">
        <v>1860</v>
      </c>
      <c s="36">
        <v>0</v>
      </c>
      <c s="36">
        <f>ROUND(G747*H747,6)</f>
      </c>
      <c r="L747" s="38">
        <v>0</v>
      </c>
      <c s="32">
        <f>ROUND(ROUND(L747,2)*ROUND(G747,3),2)</f>
      </c>
      <c s="36" t="s">
        <v>55</v>
      </c>
      <c>
        <f>(M747*21)/100</f>
      </c>
      <c t="s">
        <v>28</v>
      </c>
    </row>
    <row r="748" spans="1:5" ht="12.75">
      <c r="A748" s="35" t="s">
        <v>56</v>
      </c>
      <c r="E748" s="39" t="s">
        <v>2822</v>
      </c>
    </row>
    <row r="749" spans="1:5" ht="12.75">
      <c r="A749" s="35" t="s">
        <v>57</v>
      </c>
      <c r="E749" s="40" t="s">
        <v>5</v>
      </c>
    </row>
    <row r="750" spans="1:5" ht="38.25">
      <c r="A750" t="s">
        <v>58</v>
      </c>
      <c r="E750" s="39" t="s">
        <v>2818</v>
      </c>
    </row>
    <row r="751" spans="1:13" ht="12.75">
      <c r="A751" t="s">
        <v>47</v>
      </c>
      <c r="C751" s="31" t="s">
        <v>1751</v>
      </c>
      <c r="E751" s="33" t="s">
        <v>2829</v>
      </c>
      <c r="J751" s="32">
        <f>0</f>
      </c>
      <c s="32">
        <f>0</f>
      </c>
      <c s="32">
        <f>0+L752+L756</f>
      </c>
      <c s="32">
        <f>0+M752+M756</f>
      </c>
    </row>
    <row r="752" spans="1:16" ht="12.75">
      <c r="A752" t="s">
        <v>50</v>
      </c>
      <c s="34" t="s">
        <v>1093</v>
      </c>
      <c s="34" t="s">
        <v>2830</v>
      </c>
      <c s="35" t="s">
        <v>5</v>
      </c>
      <c s="6" t="s">
        <v>2831</v>
      </c>
      <c s="36" t="s">
        <v>159</v>
      </c>
      <c s="37">
        <v>1</v>
      </c>
      <c s="36">
        <v>0</v>
      </c>
      <c s="36">
        <f>ROUND(G752*H752,6)</f>
      </c>
      <c r="L752" s="38">
        <v>0</v>
      </c>
      <c s="32">
        <f>ROUND(ROUND(L752,2)*ROUND(G752,3),2)</f>
      </c>
      <c s="36" t="s">
        <v>55</v>
      </c>
      <c>
        <f>(M752*21)/100</f>
      </c>
      <c t="s">
        <v>28</v>
      </c>
    </row>
    <row r="753" spans="1:5" ht="12.75">
      <c r="A753" s="35" t="s">
        <v>56</v>
      </c>
      <c r="E753" s="39" t="s">
        <v>2831</v>
      </c>
    </row>
    <row r="754" spans="1:5" ht="12.75">
      <c r="A754" s="35" t="s">
        <v>57</v>
      </c>
      <c r="E754" s="40" t="s">
        <v>5</v>
      </c>
    </row>
    <row r="755" spans="1:5" ht="12.75">
      <c r="A755" t="s">
        <v>58</v>
      </c>
      <c r="E755" s="39" t="s">
        <v>5</v>
      </c>
    </row>
    <row r="756" spans="1:16" ht="12.75">
      <c r="A756" t="s">
        <v>50</v>
      </c>
      <c s="34" t="s">
        <v>1097</v>
      </c>
      <c s="34" t="s">
        <v>2832</v>
      </c>
      <c s="35" t="s">
        <v>5</v>
      </c>
      <c s="6" t="s">
        <v>2833</v>
      </c>
      <c s="36" t="s">
        <v>159</v>
      </c>
      <c s="37">
        <v>1</v>
      </c>
      <c s="36">
        <v>0</v>
      </c>
      <c s="36">
        <f>ROUND(G756*H756,6)</f>
      </c>
      <c r="L756" s="38">
        <v>0</v>
      </c>
      <c s="32">
        <f>ROUND(ROUND(L756,2)*ROUND(G756,3),2)</f>
      </c>
      <c s="36" t="s">
        <v>55</v>
      </c>
      <c>
        <f>(M756*21)/100</f>
      </c>
      <c t="s">
        <v>28</v>
      </c>
    </row>
    <row r="757" spans="1:5" ht="12.75">
      <c r="A757" s="35" t="s">
        <v>56</v>
      </c>
      <c r="E757" s="39" t="s">
        <v>2833</v>
      </c>
    </row>
    <row r="758" spans="1:5" ht="12.75">
      <c r="A758" s="35" t="s">
        <v>57</v>
      </c>
      <c r="E758" s="40" t="s">
        <v>5</v>
      </c>
    </row>
    <row r="759" spans="1:5" ht="12.75">
      <c r="A759" t="s">
        <v>58</v>
      </c>
      <c r="E759" s="39" t="s">
        <v>5</v>
      </c>
    </row>
    <row r="760" spans="1:13" ht="12.75">
      <c r="A760" t="s">
        <v>47</v>
      </c>
      <c r="C760" s="31" t="s">
        <v>2834</v>
      </c>
      <c r="E760" s="33" t="s">
        <v>2829</v>
      </c>
      <c r="J760" s="32">
        <f>0</f>
      </c>
      <c s="32">
        <f>0</f>
      </c>
      <c s="32">
        <f>0+L761+L765</f>
      </c>
      <c s="32">
        <f>0+M761+M765</f>
      </c>
    </row>
    <row r="761" spans="1:16" ht="12.75">
      <c r="A761" t="s">
        <v>50</v>
      </c>
      <c s="34" t="s">
        <v>284</v>
      </c>
      <c s="34" t="s">
        <v>2835</v>
      </c>
      <c s="35" t="s">
        <v>5</v>
      </c>
      <c s="6" t="s">
        <v>2831</v>
      </c>
      <c s="36" t="s">
        <v>159</v>
      </c>
      <c s="37">
        <v>1</v>
      </c>
      <c s="36">
        <v>0</v>
      </c>
      <c s="36">
        <f>ROUND(G761*H761,6)</f>
      </c>
      <c r="L761" s="38">
        <v>0</v>
      </c>
      <c s="32">
        <f>ROUND(ROUND(L761,2)*ROUND(G761,3),2)</f>
      </c>
      <c s="36" t="s">
        <v>55</v>
      </c>
      <c>
        <f>(M761*21)/100</f>
      </c>
      <c t="s">
        <v>28</v>
      </c>
    </row>
    <row r="762" spans="1:5" ht="12.75">
      <c r="A762" s="35" t="s">
        <v>56</v>
      </c>
      <c r="E762" s="39" t="s">
        <v>2831</v>
      </c>
    </row>
    <row r="763" spans="1:5" ht="12.75">
      <c r="A763" s="35" t="s">
        <v>57</v>
      </c>
      <c r="E763" s="40" t="s">
        <v>5</v>
      </c>
    </row>
    <row r="764" spans="1:5" ht="12.75">
      <c r="A764" t="s">
        <v>58</v>
      </c>
      <c r="E764" s="39" t="s">
        <v>5</v>
      </c>
    </row>
    <row r="765" spans="1:16" ht="12.75">
      <c r="A765" t="s">
        <v>50</v>
      </c>
      <c s="34" t="s">
        <v>290</v>
      </c>
      <c s="34" t="s">
        <v>2836</v>
      </c>
      <c s="35" t="s">
        <v>5</v>
      </c>
      <c s="6" t="s">
        <v>2833</v>
      </c>
      <c s="36" t="s">
        <v>159</v>
      </c>
      <c s="37">
        <v>1</v>
      </c>
      <c s="36">
        <v>0</v>
      </c>
      <c s="36">
        <f>ROUND(G765*H765,6)</f>
      </c>
      <c r="L765" s="38">
        <v>0</v>
      </c>
      <c s="32">
        <f>ROUND(ROUND(L765,2)*ROUND(G765,3),2)</f>
      </c>
      <c s="36" t="s">
        <v>55</v>
      </c>
      <c>
        <f>(M765*21)/100</f>
      </c>
      <c t="s">
        <v>28</v>
      </c>
    </row>
    <row r="766" spans="1:5" ht="12.75">
      <c r="A766" s="35" t="s">
        <v>56</v>
      </c>
      <c r="E766" s="39" t="s">
        <v>2833</v>
      </c>
    </row>
    <row r="767" spans="1:5" ht="12.75">
      <c r="A767" s="35" t="s">
        <v>57</v>
      </c>
      <c r="E767" s="40" t="s">
        <v>5</v>
      </c>
    </row>
    <row r="768" spans="1:5" ht="12.75">
      <c r="A768" t="s">
        <v>58</v>
      </c>
      <c r="E7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0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COUNTIFS(L8:L1085,"=0",A8:A1085,"P")+COUNTIFS(L8:L1085,"",A8:A1085,"P")+SUM(Q8:Q1085)</f>
      </c>
    </row>
    <row r="8" spans="1:13" ht="12.75">
      <c r="A8" t="s">
        <v>45</v>
      </c>
      <c r="C8" s="28" t="s">
        <v>2839</v>
      </c>
      <c r="E8" s="30" t="s">
        <v>2838</v>
      </c>
      <c r="J8" s="29">
        <f>0+J9+J94+J159+J216+J293+J358+J479+J568+J633+J722+J807+J868+J929+J990+J999+J1068</f>
      </c>
      <c s="29">
        <f>0+K9+K94+K159+K216+K293+K358+K479+K568+K633+K722+K807+K868+K929+K990+K999+K1068</f>
      </c>
      <c s="29">
        <f>0+L9+L94+L159+L216+L293+L358+L479+L568+L633+L722+L807+L868+L929+L990+L999+L1068</f>
      </c>
      <c s="29">
        <f>0+M9+M94+M159+M216+M293+M358+M479+M568+M633+M722+M807+M868+M929+M990+M999+M1068</f>
      </c>
    </row>
    <row r="9" spans="1:13" ht="12.75">
      <c r="A9" t="s">
        <v>47</v>
      </c>
      <c r="C9" s="31" t="s">
        <v>2840</v>
      </c>
      <c r="E9" s="33" t="s">
        <v>2841</v>
      </c>
      <c r="J9" s="32">
        <f>0</f>
      </c>
      <c s="32">
        <f>0</f>
      </c>
      <c s="32">
        <f>0+L10+L14+L18+L22+L26+L30+L34+L38+L42+L46+L50+L54+L58+L62+L66+L70+L74+L78+L82+L86+L90</f>
      </c>
      <c s="32">
        <f>0+M10+M14+M18+M22+M26+M30+M34+M38+M42+M46+M50+M54+M58+M62+M66+M70+M74+M78+M82+M86+M90</f>
      </c>
    </row>
    <row r="10" spans="1:16" ht="25.5">
      <c r="A10" t="s">
        <v>50</v>
      </c>
      <c s="34" t="s">
        <v>51</v>
      </c>
      <c s="34" t="s">
        <v>2842</v>
      </c>
      <c s="35" t="s">
        <v>5</v>
      </c>
      <c s="6" t="s">
        <v>2843</v>
      </c>
      <c s="36" t="s">
        <v>232</v>
      </c>
      <c s="37">
        <v>1</v>
      </c>
      <c s="36">
        <v>0</v>
      </c>
      <c s="36">
        <f>ROUND(G10*H10,6)</f>
      </c>
      <c r="L10" s="38">
        <v>0</v>
      </c>
      <c s="32">
        <f>ROUND(ROUND(L10,2)*ROUND(G10,3),2)</f>
      </c>
      <c s="36" t="s">
        <v>55</v>
      </c>
      <c>
        <f>(M10*21)/100</f>
      </c>
      <c t="s">
        <v>28</v>
      </c>
    </row>
    <row r="11" spans="1:5" ht="38.25">
      <c r="A11" s="35" t="s">
        <v>56</v>
      </c>
      <c r="E11" s="39" t="s">
        <v>2844</v>
      </c>
    </row>
    <row r="12" spans="1:5" ht="12.75">
      <c r="A12" s="35" t="s">
        <v>57</v>
      </c>
      <c r="E12" s="40" t="s">
        <v>5</v>
      </c>
    </row>
    <row r="13" spans="1:5" ht="293.25">
      <c r="A13" t="s">
        <v>58</v>
      </c>
      <c r="E13" s="39" t="s">
        <v>2845</v>
      </c>
    </row>
    <row r="14" spans="1:16" ht="25.5">
      <c r="A14" t="s">
        <v>50</v>
      </c>
      <c s="34" t="s">
        <v>28</v>
      </c>
      <c s="34" t="s">
        <v>2846</v>
      </c>
      <c s="35" t="s">
        <v>5</v>
      </c>
      <c s="6" t="s">
        <v>2847</v>
      </c>
      <c s="36" t="s">
        <v>232</v>
      </c>
      <c s="37">
        <v>1</v>
      </c>
      <c s="36">
        <v>0</v>
      </c>
      <c s="36">
        <f>ROUND(G14*H14,6)</f>
      </c>
      <c r="L14" s="38">
        <v>0</v>
      </c>
      <c s="32">
        <f>ROUND(ROUND(L14,2)*ROUND(G14,3),2)</f>
      </c>
      <c s="36" t="s">
        <v>103</v>
      </c>
      <c>
        <f>(M14*21)/100</f>
      </c>
      <c t="s">
        <v>28</v>
      </c>
    </row>
    <row r="15" spans="1:5" ht="25.5">
      <c r="A15" s="35" t="s">
        <v>56</v>
      </c>
      <c r="E15" s="39" t="s">
        <v>2847</v>
      </c>
    </row>
    <row r="16" spans="1:5" ht="12.75">
      <c r="A16" s="35" t="s">
        <v>57</v>
      </c>
      <c r="E16" s="40" t="s">
        <v>5</v>
      </c>
    </row>
    <row r="17" spans="1:5" ht="38.25">
      <c r="A17" t="s">
        <v>58</v>
      </c>
      <c r="E17" s="39" t="s">
        <v>2848</v>
      </c>
    </row>
    <row r="18" spans="1:16" ht="25.5">
      <c r="A18" t="s">
        <v>50</v>
      </c>
      <c s="34" t="s">
        <v>26</v>
      </c>
      <c s="34" t="s">
        <v>2849</v>
      </c>
      <c s="35" t="s">
        <v>5</v>
      </c>
      <c s="6" t="s">
        <v>2850</v>
      </c>
      <c s="36" t="s">
        <v>232</v>
      </c>
      <c s="37">
        <v>1</v>
      </c>
      <c s="36">
        <v>0</v>
      </c>
      <c s="36">
        <f>ROUND(G18*H18,6)</f>
      </c>
      <c r="L18" s="38">
        <v>0</v>
      </c>
      <c s="32">
        <f>ROUND(ROUND(L18,2)*ROUND(G18,3),2)</f>
      </c>
      <c s="36" t="s">
        <v>103</v>
      </c>
      <c>
        <f>(M18*21)/100</f>
      </c>
      <c t="s">
        <v>28</v>
      </c>
    </row>
    <row r="19" spans="1:5" ht="25.5">
      <c r="A19" s="35" t="s">
        <v>56</v>
      </c>
      <c r="E19" s="39" t="s">
        <v>2850</v>
      </c>
    </row>
    <row r="20" spans="1:5" ht="12.75">
      <c r="A20" s="35" t="s">
        <v>57</v>
      </c>
      <c r="E20" s="40" t="s">
        <v>5</v>
      </c>
    </row>
    <row r="21" spans="1:5" ht="38.25">
      <c r="A21" t="s">
        <v>58</v>
      </c>
      <c r="E21" s="39" t="s">
        <v>2848</v>
      </c>
    </row>
    <row r="22" spans="1:16" ht="12.75">
      <c r="A22" t="s">
        <v>50</v>
      </c>
      <c s="34" t="s">
        <v>63</v>
      </c>
      <c s="34" t="s">
        <v>2851</v>
      </c>
      <c s="35" t="s">
        <v>5</v>
      </c>
      <c s="6" t="s">
        <v>2852</v>
      </c>
      <c s="36" t="s">
        <v>232</v>
      </c>
      <c s="37">
        <v>1</v>
      </c>
      <c s="36">
        <v>0</v>
      </c>
      <c s="36">
        <f>ROUND(G22*H22,6)</f>
      </c>
      <c r="L22" s="38">
        <v>0</v>
      </c>
      <c s="32">
        <f>ROUND(ROUND(L22,2)*ROUND(G22,3),2)</f>
      </c>
      <c s="36" t="s">
        <v>55</v>
      </c>
      <c>
        <f>(M22*21)/100</f>
      </c>
      <c t="s">
        <v>28</v>
      </c>
    </row>
    <row r="23" spans="1:5" ht="12.75">
      <c r="A23" s="35" t="s">
        <v>56</v>
      </c>
      <c r="E23" s="39" t="s">
        <v>2852</v>
      </c>
    </row>
    <row r="24" spans="1:5" ht="12.75">
      <c r="A24" s="35" t="s">
        <v>57</v>
      </c>
      <c r="E24" s="40" t="s">
        <v>5</v>
      </c>
    </row>
    <row r="25" spans="1:5" ht="12.75">
      <c r="A25" t="s">
        <v>58</v>
      </c>
      <c r="E25" s="39" t="s">
        <v>5</v>
      </c>
    </row>
    <row r="26" spans="1:16" ht="25.5">
      <c r="A26" t="s">
        <v>50</v>
      </c>
      <c s="34" t="s">
        <v>68</v>
      </c>
      <c s="34" t="s">
        <v>2853</v>
      </c>
      <c s="35" t="s">
        <v>5</v>
      </c>
      <c s="6" t="s">
        <v>2854</v>
      </c>
      <c s="36" t="s">
        <v>232</v>
      </c>
      <c s="37">
        <v>1</v>
      </c>
      <c s="36">
        <v>0</v>
      </c>
      <c s="36">
        <f>ROUND(G26*H26,6)</f>
      </c>
      <c r="L26" s="38">
        <v>0</v>
      </c>
      <c s="32">
        <f>ROUND(ROUND(L26,2)*ROUND(G26,3),2)</f>
      </c>
      <c s="36" t="s">
        <v>103</v>
      </c>
      <c>
        <f>(M26*21)/100</f>
      </c>
      <c t="s">
        <v>28</v>
      </c>
    </row>
    <row r="27" spans="1:5" ht="25.5">
      <c r="A27" s="35" t="s">
        <v>56</v>
      </c>
      <c r="E27" s="39" t="s">
        <v>2854</v>
      </c>
    </row>
    <row r="28" spans="1:5" ht="12.75">
      <c r="A28" s="35" t="s">
        <v>57</v>
      </c>
      <c r="E28" s="40" t="s">
        <v>5</v>
      </c>
    </row>
    <row r="29" spans="1:5" ht="12.75">
      <c r="A29" t="s">
        <v>58</v>
      </c>
      <c r="E29" s="39" t="s">
        <v>2855</v>
      </c>
    </row>
    <row r="30" spans="1:16" ht="12.75">
      <c r="A30" t="s">
        <v>50</v>
      </c>
      <c s="34" t="s">
        <v>27</v>
      </c>
      <c s="34" t="s">
        <v>2856</v>
      </c>
      <c s="35" t="s">
        <v>5</v>
      </c>
      <c s="6" t="s">
        <v>2857</v>
      </c>
      <c s="36" t="s">
        <v>232</v>
      </c>
      <c s="37">
        <v>40</v>
      </c>
      <c s="36">
        <v>0</v>
      </c>
      <c s="36">
        <f>ROUND(G30*H30,6)</f>
      </c>
      <c r="L30" s="38">
        <v>0</v>
      </c>
      <c s="32">
        <f>ROUND(ROUND(L30,2)*ROUND(G30,3),2)</f>
      </c>
      <c s="36" t="s">
        <v>55</v>
      </c>
      <c>
        <f>(M30*21)/100</f>
      </c>
      <c t="s">
        <v>28</v>
      </c>
    </row>
    <row r="31" spans="1:5" ht="12.75">
      <c r="A31" s="35" t="s">
        <v>56</v>
      </c>
      <c r="E31" s="39" t="s">
        <v>2857</v>
      </c>
    </row>
    <row r="32" spans="1:5" ht="12.75">
      <c r="A32" s="35" t="s">
        <v>57</v>
      </c>
      <c r="E32" s="40" t="s">
        <v>5</v>
      </c>
    </row>
    <row r="33" spans="1:5" ht="38.25">
      <c r="A33" t="s">
        <v>58</v>
      </c>
      <c r="E33" s="39" t="s">
        <v>2858</v>
      </c>
    </row>
    <row r="34" spans="1:16" ht="12.75">
      <c r="A34" t="s">
        <v>50</v>
      </c>
      <c s="34" t="s">
        <v>74</v>
      </c>
      <c s="34" t="s">
        <v>2859</v>
      </c>
      <c s="35" t="s">
        <v>5</v>
      </c>
      <c s="6" t="s">
        <v>2860</v>
      </c>
      <c s="36" t="s">
        <v>232</v>
      </c>
      <c s="37">
        <v>40</v>
      </c>
      <c s="36">
        <v>0</v>
      </c>
      <c s="36">
        <f>ROUND(G34*H34,6)</f>
      </c>
      <c r="L34" s="38">
        <v>0</v>
      </c>
      <c s="32">
        <f>ROUND(ROUND(L34,2)*ROUND(G34,3),2)</f>
      </c>
      <c s="36" t="s">
        <v>103</v>
      </c>
      <c>
        <f>(M34*21)/100</f>
      </c>
      <c t="s">
        <v>28</v>
      </c>
    </row>
    <row r="35" spans="1:5" ht="12.75">
      <c r="A35" s="35" t="s">
        <v>56</v>
      </c>
      <c r="E35" s="39" t="s">
        <v>2860</v>
      </c>
    </row>
    <row r="36" spans="1:5" ht="12.75">
      <c r="A36" s="35" t="s">
        <v>57</v>
      </c>
      <c r="E36" s="40" t="s">
        <v>5</v>
      </c>
    </row>
    <row r="37" spans="1:5" ht="12.75">
      <c r="A37" t="s">
        <v>58</v>
      </c>
      <c r="E37" s="39" t="s">
        <v>5</v>
      </c>
    </row>
    <row r="38" spans="1:16" ht="12.75">
      <c r="A38" t="s">
        <v>50</v>
      </c>
      <c s="34" t="s">
        <v>77</v>
      </c>
      <c s="34" t="s">
        <v>2861</v>
      </c>
      <c s="35" t="s">
        <v>5</v>
      </c>
      <c s="6" t="s">
        <v>2862</v>
      </c>
      <c s="36" t="s">
        <v>232</v>
      </c>
      <c s="37">
        <v>16</v>
      </c>
      <c s="36">
        <v>0</v>
      </c>
      <c s="36">
        <f>ROUND(G38*H38,6)</f>
      </c>
      <c r="L38" s="38">
        <v>0</v>
      </c>
      <c s="32">
        <f>ROUND(ROUND(L38,2)*ROUND(G38,3),2)</f>
      </c>
      <c s="36" t="s">
        <v>55</v>
      </c>
      <c>
        <f>(M38*21)/100</f>
      </c>
      <c t="s">
        <v>28</v>
      </c>
    </row>
    <row r="39" spans="1:5" ht="12.75">
      <c r="A39" s="35" t="s">
        <v>56</v>
      </c>
      <c r="E39" s="39" t="s">
        <v>2862</v>
      </c>
    </row>
    <row r="40" spans="1:5" ht="12.75">
      <c r="A40" s="35" t="s">
        <v>57</v>
      </c>
      <c r="E40" s="40" t="s">
        <v>5</v>
      </c>
    </row>
    <row r="41" spans="1:5" ht="25.5">
      <c r="A41" t="s">
        <v>58</v>
      </c>
      <c r="E41" s="39" t="s">
        <v>2863</v>
      </c>
    </row>
    <row r="42" spans="1:16" ht="12.75">
      <c r="A42" t="s">
        <v>50</v>
      </c>
      <c s="34" t="s">
        <v>80</v>
      </c>
      <c s="34" t="s">
        <v>2859</v>
      </c>
      <c s="35" t="s">
        <v>51</v>
      </c>
      <c s="6" t="s">
        <v>2860</v>
      </c>
      <c s="36" t="s">
        <v>232</v>
      </c>
      <c s="37">
        <v>16</v>
      </c>
      <c s="36">
        <v>0</v>
      </c>
      <c s="36">
        <f>ROUND(G42*H42,6)</f>
      </c>
      <c r="L42" s="38">
        <v>0</v>
      </c>
      <c s="32">
        <f>ROUND(ROUND(L42,2)*ROUND(G42,3),2)</f>
      </c>
      <c s="36" t="s">
        <v>103</v>
      </c>
      <c>
        <f>(M42*21)/100</f>
      </c>
      <c t="s">
        <v>28</v>
      </c>
    </row>
    <row r="43" spans="1:5" ht="12.75">
      <c r="A43" s="35" t="s">
        <v>56</v>
      </c>
      <c r="E43" s="39" t="s">
        <v>2860</v>
      </c>
    </row>
    <row r="44" spans="1:5" ht="12.75">
      <c r="A44" s="35" t="s">
        <v>57</v>
      </c>
      <c r="E44" s="40" t="s">
        <v>5</v>
      </c>
    </row>
    <row r="45" spans="1:5" ht="12.75">
      <c r="A45" t="s">
        <v>58</v>
      </c>
      <c r="E45" s="39" t="s">
        <v>5</v>
      </c>
    </row>
    <row r="46" spans="1:16" ht="12.75">
      <c r="A46" t="s">
        <v>50</v>
      </c>
      <c s="34" t="s">
        <v>83</v>
      </c>
      <c s="34" t="s">
        <v>2864</v>
      </c>
      <c s="35" t="s">
        <v>5</v>
      </c>
      <c s="6" t="s">
        <v>2865</v>
      </c>
      <c s="36" t="s">
        <v>232</v>
      </c>
      <c s="37">
        <v>6</v>
      </c>
      <c s="36">
        <v>0</v>
      </c>
      <c s="36">
        <f>ROUND(G46*H46,6)</f>
      </c>
      <c r="L46" s="38">
        <v>0</v>
      </c>
      <c s="32">
        <f>ROUND(ROUND(L46,2)*ROUND(G46,3),2)</f>
      </c>
      <c s="36" t="s">
        <v>55</v>
      </c>
      <c>
        <f>(M46*21)/100</f>
      </c>
      <c t="s">
        <v>28</v>
      </c>
    </row>
    <row r="47" spans="1:5" ht="12.75">
      <c r="A47" s="35" t="s">
        <v>56</v>
      </c>
      <c r="E47" s="39" t="s">
        <v>2865</v>
      </c>
    </row>
    <row r="48" spans="1:5" ht="12.75">
      <c r="A48" s="35" t="s">
        <v>57</v>
      </c>
      <c r="E48" s="40" t="s">
        <v>5</v>
      </c>
    </row>
    <row r="49" spans="1:5" ht="25.5">
      <c r="A49" t="s">
        <v>58</v>
      </c>
      <c r="E49" s="39" t="s">
        <v>2863</v>
      </c>
    </row>
    <row r="50" spans="1:16" ht="12.75">
      <c r="A50" t="s">
        <v>50</v>
      </c>
      <c s="34" t="s">
        <v>87</v>
      </c>
      <c s="34" t="s">
        <v>2859</v>
      </c>
      <c s="35" t="s">
        <v>28</v>
      </c>
      <c s="6" t="s">
        <v>2860</v>
      </c>
      <c s="36" t="s">
        <v>232</v>
      </c>
      <c s="37">
        <v>6</v>
      </c>
      <c s="36">
        <v>0</v>
      </c>
      <c s="36">
        <f>ROUND(G50*H50,6)</f>
      </c>
      <c r="L50" s="38">
        <v>0</v>
      </c>
      <c s="32">
        <f>ROUND(ROUND(L50,2)*ROUND(G50,3),2)</f>
      </c>
      <c s="36" t="s">
        <v>103</v>
      </c>
      <c>
        <f>(M50*21)/100</f>
      </c>
      <c t="s">
        <v>28</v>
      </c>
    </row>
    <row r="51" spans="1:5" ht="12.75">
      <c r="A51" s="35" t="s">
        <v>56</v>
      </c>
      <c r="E51" s="39" t="s">
        <v>2860</v>
      </c>
    </row>
    <row r="52" spans="1:5" ht="12.75">
      <c r="A52" s="35" t="s">
        <v>57</v>
      </c>
      <c r="E52" s="40" t="s">
        <v>5</v>
      </c>
    </row>
    <row r="53" spans="1:5" ht="12.75">
      <c r="A53" t="s">
        <v>58</v>
      </c>
      <c r="E53" s="39" t="s">
        <v>5</v>
      </c>
    </row>
    <row r="54" spans="1:16" ht="25.5">
      <c r="A54" t="s">
        <v>50</v>
      </c>
      <c s="34" t="s">
        <v>91</v>
      </c>
      <c s="34" t="s">
        <v>2866</v>
      </c>
      <c s="35" t="s">
        <v>5</v>
      </c>
      <c s="6" t="s">
        <v>2867</v>
      </c>
      <c s="36" t="s">
        <v>232</v>
      </c>
      <c s="37">
        <v>1</v>
      </c>
      <c s="36">
        <v>0</v>
      </c>
      <c s="36">
        <f>ROUND(G54*H54,6)</f>
      </c>
      <c r="L54" s="38">
        <v>0</v>
      </c>
      <c s="32">
        <f>ROUND(ROUND(L54,2)*ROUND(G54,3),2)</f>
      </c>
      <c s="36" t="s">
        <v>55</v>
      </c>
      <c>
        <f>(M54*21)/100</f>
      </c>
      <c t="s">
        <v>28</v>
      </c>
    </row>
    <row r="55" spans="1:5" ht="25.5">
      <c r="A55" s="35" t="s">
        <v>56</v>
      </c>
      <c r="E55" s="39" t="s">
        <v>2867</v>
      </c>
    </row>
    <row r="56" spans="1:5" ht="12.75">
      <c r="A56" s="35" t="s">
        <v>57</v>
      </c>
      <c r="E56" s="40" t="s">
        <v>5</v>
      </c>
    </row>
    <row r="57" spans="1:5" ht="89.25">
      <c r="A57" t="s">
        <v>58</v>
      </c>
      <c r="E57" s="39" t="s">
        <v>2868</v>
      </c>
    </row>
    <row r="58" spans="1:16" ht="25.5">
      <c r="A58" t="s">
        <v>50</v>
      </c>
      <c s="34" t="s">
        <v>319</v>
      </c>
      <c s="34" t="s">
        <v>2869</v>
      </c>
      <c s="35" t="s">
        <v>5</v>
      </c>
      <c s="6" t="s">
        <v>2870</v>
      </c>
      <c s="36" t="s">
        <v>232</v>
      </c>
      <c s="37">
        <v>1</v>
      </c>
      <c s="36">
        <v>0</v>
      </c>
      <c s="36">
        <f>ROUND(G58*H58,6)</f>
      </c>
      <c r="L58" s="38">
        <v>0</v>
      </c>
      <c s="32">
        <f>ROUND(ROUND(L58,2)*ROUND(G58,3),2)</f>
      </c>
      <c s="36" t="s">
        <v>103</v>
      </c>
      <c>
        <f>(M58*21)/100</f>
      </c>
      <c t="s">
        <v>28</v>
      </c>
    </row>
    <row r="59" spans="1:5" ht="25.5">
      <c r="A59" s="35" t="s">
        <v>56</v>
      </c>
      <c r="E59" s="39" t="s">
        <v>2870</v>
      </c>
    </row>
    <row r="60" spans="1:5" ht="12.75">
      <c r="A60" s="35" t="s">
        <v>57</v>
      </c>
      <c r="E60" s="40" t="s">
        <v>5</v>
      </c>
    </row>
    <row r="61" spans="1:5" ht="12.75">
      <c r="A61" t="s">
        <v>58</v>
      </c>
      <c r="E61" s="39" t="s">
        <v>5</v>
      </c>
    </row>
    <row r="62" spans="1:16" ht="25.5">
      <c r="A62" t="s">
        <v>50</v>
      </c>
      <c s="34" t="s">
        <v>323</v>
      </c>
      <c s="34" t="s">
        <v>2871</v>
      </c>
      <c s="35" t="s">
        <v>5</v>
      </c>
      <c s="6" t="s">
        <v>2872</v>
      </c>
      <c s="36" t="s">
        <v>232</v>
      </c>
      <c s="37">
        <v>1</v>
      </c>
      <c s="36">
        <v>0</v>
      </c>
      <c s="36">
        <f>ROUND(G62*H62,6)</f>
      </c>
      <c r="L62" s="38">
        <v>0</v>
      </c>
      <c s="32">
        <f>ROUND(ROUND(L62,2)*ROUND(G62,3),2)</f>
      </c>
      <c s="36" t="s">
        <v>55</v>
      </c>
      <c>
        <f>(M62*21)/100</f>
      </c>
      <c t="s">
        <v>28</v>
      </c>
    </row>
    <row r="63" spans="1:5" ht="25.5">
      <c r="A63" s="35" t="s">
        <v>56</v>
      </c>
      <c r="E63" s="39" t="s">
        <v>2872</v>
      </c>
    </row>
    <row r="64" spans="1:5" ht="12.75">
      <c r="A64" s="35" t="s">
        <v>57</v>
      </c>
      <c r="E64" s="40" t="s">
        <v>5</v>
      </c>
    </row>
    <row r="65" spans="1:5" ht="12.75">
      <c r="A65" t="s">
        <v>58</v>
      </c>
      <c r="E65" s="39" t="s">
        <v>2873</v>
      </c>
    </row>
    <row r="66" spans="1:16" ht="25.5">
      <c r="A66" t="s">
        <v>50</v>
      </c>
      <c s="34" t="s">
        <v>327</v>
      </c>
      <c s="34" t="s">
        <v>2869</v>
      </c>
      <c s="35" t="s">
        <v>51</v>
      </c>
      <c s="6" t="s">
        <v>2870</v>
      </c>
      <c s="36" t="s">
        <v>232</v>
      </c>
      <c s="37">
        <v>1</v>
      </c>
      <c s="36">
        <v>0</v>
      </c>
      <c s="36">
        <f>ROUND(G66*H66,6)</f>
      </c>
      <c r="L66" s="38">
        <v>0</v>
      </c>
      <c s="32">
        <f>ROUND(ROUND(L66,2)*ROUND(G66,3),2)</f>
      </c>
      <c s="36" t="s">
        <v>103</v>
      </c>
      <c>
        <f>(M66*21)/100</f>
      </c>
      <c t="s">
        <v>28</v>
      </c>
    </row>
    <row r="67" spans="1:5" ht="25.5">
      <c r="A67" s="35" t="s">
        <v>56</v>
      </c>
      <c r="E67" s="39" t="s">
        <v>2870</v>
      </c>
    </row>
    <row r="68" spans="1:5" ht="12.75">
      <c r="A68" s="35" t="s">
        <v>57</v>
      </c>
      <c r="E68" s="40" t="s">
        <v>5</v>
      </c>
    </row>
    <row r="69" spans="1:5" ht="12.75">
      <c r="A69" t="s">
        <v>58</v>
      </c>
      <c r="E69" s="39" t="s">
        <v>5</v>
      </c>
    </row>
    <row r="70" spans="1:16" ht="12.75">
      <c r="A70" t="s">
        <v>50</v>
      </c>
      <c s="34" t="s">
        <v>332</v>
      </c>
      <c s="34" t="s">
        <v>2874</v>
      </c>
      <c s="35" t="s">
        <v>5</v>
      </c>
      <c s="6" t="s">
        <v>2875</v>
      </c>
      <c s="36" t="s">
        <v>238</v>
      </c>
      <c s="37">
        <v>48</v>
      </c>
      <c s="36">
        <v>0</v>
      </c>
      <c s="36">
        <f>ROUND(G70*H70,6)</f>
      </c>
      <c r="L70" s="38">
        <v>0</v>
      </c>
      <c s="32">
        <f>ROUND(ROUND(L70,2)*ROUND(G70,3),2)</f>
      </c>
      <c s="36" t="s">
        <v>55</v>
      </c>
      <c>
        <f>(M70*21)/100</f>
      </c>
      <c t="s">
        <v>28</v>
      </c>
    </row>
    <row r="71" spans="1:5" ht="12.75">
      <c r="A71" s="35" t="s">
        <v>56</v>
      </c>
      <c r="E71" s="39" t="s">
        <v>2875</v>
      </c>
    </row>
    <row r="72" spans="1:5" ht="12.75">
      <c r="A72" s="35" t="s">
        <v>57</v>
      </c>
      <c r="E72" s="40" t="s">
        <v>5</v>
      </c>
    </row>
    <row r="73" spans="1:5" ht="51">
      <c r="A73" t="s">
        <v>58</v>
      </c>
      <c r="E73" s="39" t="s">
        <v>2876</v>
      </c>
    </row>
    <row r="74" spans="1:16" ht="25.5">
      <c r="A74" t="s">
        <v>50</v>
      </c>
      <c s="34" t="s">
        <v>336</v>
      </c>
      <c s="34" t="s">
        <v>2877</v>
      </c>
      <c s="35" t="s">
        <v>5</v>
      </c>
      <c s="6" t="s">
        <v>2878</v>
      </c>
      <c s="36" t="s">
        <v>238</v>
      </c>
      <c s="37">
        <v>48</v>
      </c>
      <c s="36">
        <v>0</v>
      </c>
      <c s="36">
        <f>ROUND(G74*H74,6)</f>
      </c>
      <c r="L74" s="38">
        <v>0</v>
      </c>
      <c s="32">
        <f>ROUND(ROUND(L74,2)*ROUND(G74,3),2)</f>
      </c>
      <c s="36" t="s">
        <v>103</v>
      </c>
      <c>
        <f>(M74*21)/100</f>
      </c>
      <c t="s">
        <v>28</v>
      </c>
    </row>
    <row r="75" spans="1:5" ht="25.5">
      <c r="A75" s="35" t="s">
        <v>56</v>
      </c>
      <c r="E75" s="39" t="s">
        <v>2878</v>
      </c>
    </row>
    <row r="76" spans="1:5" ht="12.75">
      <c r="A76" s="35" t="s">
        <v>57</v>
      </c>
      <c r="E76" s="40" t="s">
        <v>5</v>
      </c>
    </row>
    <row r="77" spans="1:5" ht="51">
      <c r="A77" t="s">
        <v>58</v>
      </c>
      <c r="E77" s="39" t="s">
        <v>2876</v>
      </c>
    </row>
    <row r="78" spans="1:16" ht="12.75">
      <c r="A78" t="s">
        <v>50</v>
      </c>
      <c s="34" t="s">
        <v>340</v>
      </c>
      <c s="34" t="s">
        <v>2879</v>
      </c>
      <c s="35" t="s">
        <v>5</v>
      </c>
      <c s="6" t="s">
        <v>2880</v>
      </c>
      <c s="36" t="s">
        <v>238</v>
      </c>
      <c s="37">
        <v>12</v>
      </c>
      <c s="36">
        <v>0</v>
      </c>
      <c s="36">
        <f>ROUND(G78*H78,6)</f>
      </c>
      <c r="L78" s="38">
        <v>0</v>
      </c>
      <c s="32">
        <f>ROUND(ROUND(L78,2)*ROUND(G78,3),2)</f>
      </c>
      <c s="36" t="s">
        <v>55</v>
      </c>
      <c>
        <f>(M78*21)/100</f>
      </c>
      <c t="s">
        <v>28</v>
      </c>
    </row>
    <row r="79" spans="1:5" ht="12.75">
      <c r="A79" s="35" t="s">
        <v>56</v>
      </c>
      <c r="E79" s="39" t="s">
        <v>2880</v>
      </c>
    </row>
    <row r="80" spans="1:5" ht="12.75">
      <c r="A80" s="35" t="s">
        <v>57</v>
      </c>
      <c r="E80" s="40" t="s">
        <v>5</v>
      </c>
    </row>
    <row r="81" spans="1:5" ht="12.75">
      <c r="A81" t="s">
        <v>58</v>
      </c>
      <c r="E81" s="39" t="s">
        <v>2881</v>
      </c>
    </row>
    <row r="82" spans="1:16" ht="12.75">
      <c r="A82" t="s">
        <v>50</v>
      </c>
      <c s="34" t="s">
        <v>344</v>
      </c>
      <c s="34" t="s">
        <v>2882</v>
      </c>
      <c s="35" t="s">
        <v>5</v>
      </c>
      <c s="6" t="s">
        <v>2883</v>
      </c>
      <c s="36" t="s">
        <v>238</v>
      </c>
      <c s="37">
        <v>12</v>
      </c>
      <c s="36">
        <v>0</v>
      </c>
      <c s="36">
        <f>ROUND(G82*H82,6)</f>
      </c>
      <c r="L82" s="38">
        <v>0</v>
      </c>
      <c s="32">
        <f>ROUND(ROUND(L82,2)*ROUND(G82,3),2)</f>
      </c>
      <c s="36" t="s">
        <v>55</v>
      </c>
      <c>
        <f>(M82*21)/100</f>
      </c>
      <c t="s">
        <v>28</v>
      </c>
    </row>
    <row r="83" spans="1:5" ht="12.75">
      <c r="A83" s="35" t="s">
        <v>56</v>
      </c>
      <c r="E83" s="39" t="s">
        <v>2883</v>
      </c>
    </row>
    <row r="84" spans="1:5" ht="12.75">
      <c r="A84" s="35" t="s">
        <v>57</v>
      </c>
      <c r="E84" s="40" t="s">
        <v>5</v>
      </c>
    </row>
    <row r="85" spans="1:5" ht="12.75">
      <c r="A85" t="s">
        <v>58</v>
      </c>
      <c r="E85" s="39" t="s">
        <v>5</v>
      </c>
    </row>
    <row r="86" spans="1:16" ht="12.75">
      <c r="A86" t="s">
        <v>50</v>
      </c>
      <c s="34" t="s">
        <v>349</v>
      </c>
      <c s="34" t="s">
        <v>2884</v>
      </c>
      <c s="35" t="s">
        <v>5</v>
      </c>
      <c s="6" t="s">
        <v>2885</v>
      </c>
      <c s="36" t="s">
        <v>102</v>
      </c>
      <c s="37">
        <v>170</v>
      </c>
      <c s="36">
        <v>0</v>
      </c>
      <c s="36">
        <f>ROUND(G86*H86,6)</f>
      </c>
      <c r="L86" s="38">
        <v>0</v>
      </c>
      <c s="32">
        <f>ROUND(ROUND(L86,2)*ROUND(G86,3),2)</f>
      </c>
      <c s="36" t="s">
        <v>55</v>
      </c>
      <c>
        <f>(M86*21)/100</f>
      </c>
      <c t="s">
        <v>28</v>
      </c>
    </row>
    <row r="87" spans="1:5" ht="12.75">
      <c r="A87" s="35" t="s">
        <v>56</v>
      </c>
      <c r="E87" s="39" t="s">
        <v>2885</v>
      </c>
    </row>
    <row r="88" spans="1:5" ht="12.75">
      <c r="A88" s="35" t="s">
        <v>57</v>
      </c>
      <c r="E88" s="40" t="s">
        <v>5</v>
      </c>
    </row>
    <row r="89" spans="1:5" ht="38.25">
      <c r="A89" t="s">
        <v>58</v>
      </c>
      <c r="E89" s="39" t="s">
        <v>2886</v>
      </c>
    </row>
    <row r="90" spans="1:16" ht="25.5">
      <c r="A90" t="s">
        <v>50</v>
      </c>
      <c s="34" t="s">
        <v>353</v>
      </c>
      <c s="34" t="s">
        <v>2887</v>
      </c>
      <c s="35" t="s">
        <v>5</v>
      </c>
      <c s="6" t="s">
        <v>2888</v>
      </c>
      <c s="36" t="s">
        <v>232</v>
      </c>
      <c s="37">
        <v>2</v>
      </c>
      <c s="36">
        <v>0.0069</v>
      </c>
      <c s="36">
        <f>ROUND(G90*H90,6)</f>
      </c>
      <c r="L90" s="38">
        <v>0</v>
      </c>
      <c s="32">
        <f>ROUND(ROUND(L90,2)*ROUND(G90,3),2)</f>
      </c>
      <c s="36" t="s">
        <v>103</v>
      </c>
      <c>
        <f>(M90*21)/100</f>
      </c>
      <c t="s">
        <v>28</v>
      </c>
    </row>
    <row r="91" spans="1:5" ht="25.5">
      <c r="A91" s="35" t="s">
        <v>56</v>
      </c>
      <c r="E91" s="39" t="s">
        <v>2888</v>
      </c>
    </row>
    <row r="92" spans="1:5" ht="12.75">
      <c r="A92" s="35" t="s">
        <v>57</v>
      </c>
      <c r="E92" s="40" t="s">
        <v>5</v>
      </c>
    </row>
    <row r="93" spans="1:5" ht="89.25">
      <c r="A93" t="s">
        <v>58</v>
      </c>
      <c r="E93" s="39" t="s">
        <v>2889</v>
      </c>
    </row>
    <row r="94" spans="1:13" ht="12.75">
      <c r="A94" t="s">
        <v>47</v>
      </c>
      <c r="C94" s="31" t="s">
        <v>2890</v>
      </c>
      <c r="E94" s="33" t="s">
        <v>2891</v>
      </c>
      <c r="J94" s="32">
        <f>0</f>
      </c>
      <c s="32">
        <f>0</f>
      </c>
      <c s="32">
        <f>0+L95+L99+L103+L107+L111+L115+L119+L123+L127+L131+L135+L139+L143+L147+L151+L155</f>
      </c>
      <c s="32">
        <f>0+M95+M99+M103+M107+M111+M115+M119+M123+M127+M131+M135+M139+M143+M147+M151+M155</f>
      </c>
    </row>
    <row r="95" spans="1:16" ht="25.5">
      <c r="A95" t="s">
        <v>50</v>
      </c>
      <c s="34" t="s">
        <v>358</v>
      </c>
      <c s="34" t="s">
        <v>2892</v>
      </c>
      <c s="35" t="s">
        <v>5</v>
      </c>
      <c s="6" t="s">
        <v>2893</v>
      </c>
      <c s="36" t="s">
        <v>232</v>
      </c>
      <c s="37">
        <v>1</v>
      </c>
      <c s="36">
        <v>0</v>
      </c>
      <c s="36">
        <f>ROUND(G95*H95,6)</f>
      </c>
      <c r="L95" s="38">
        <v>0</v>
      </c>
      <c s="32">
        <f>ROUND(ROUND(L95,2)*ROUND(G95,3),2)</f>
      </c>
      <c s="36" t="s">
        <v>55</v>
      </c>
      <c>
        <f>(M95*21)/100</f>
      </c>
      <c t="s">
        <v>28</v>
      </c>
    </row>
    <row r="96" spans="1:5" ht="25.5">
      <c r="A96" s="35" t="s">
        <v>56</v>
      </c>
      <c r="E96" s="39" t="s">
        <v>2894</v>
      </c>
    </row>
    <row r="97" spans="1:5" ht="12.75">
      <c r="A97" s="35" t="s">
        <v>57</v>
      </c>
      <c r="E97" s="40" t="s">
        <v>5</v>
      </c>
    </row>
    <row r="98" spans="1:5" ht="293.25">
      <c r="A98" t="s">
        <v>58</v>
      </c>
      <c r="E98" s="39" t="s">
        <v>2895</v>
      </c>
    </row>
    <row r="99" spans="1:16" ht="25.5">
      <c r="A99" t="s">
        <v>50</v>
      </c>
      <c s="34" t="s">
        <v>362</v>
      </c>
      <c s="34" t="s">
        <v>2896</v>
      </c>
      <c s="35" t="s">
        <v>5</v>
      </c>
      <c s="6" t="s">
        <v>2897</v>
      </c>
      <c s="36" t="s">
        <v>232</v>
      </c>
      <c s="37">
        <v>1</v>
      </c>
      <c s="36">
        <v>0</v>
      </c>
      <c s="36">
        <f>ROUND(G99*H99,6)</f>
      </c>
      <c r="L99" s="38">
        <v>0</v>
      </c>
      <c s="32">
        <f>ROUND(ROUND(L99,2)*ROUND(G99,3),2)</f>
      </c>
      <c s="36" t="s">
        <v>103</v>
      </c>
      <c>
        <f>(M99*21)/100</f>
      </c>
      <c t="s">
        <v>28</v>
      </c>
    </row>
    <row r="100" spans="1:5" ht="25.5">
      <c r="A100" s="35" t="s">
        <v>56</v>
      </c>
      <c r="E100" s="39" t="s">
        <v>2897</v>
      </c>
    </row>
    <row r="101" spans="1:5" ht="12.75">
      <c r="A101" s="35" t="s">
        <v>57</v>
      </c>
      <c r="E101" s="40" t="s">
        <v>5</v>
      </c>
    </row>
    <row r="102" spans="1:5" ht="38.25">
      <c r="A102" t="s">
        <v>58</v>
      </c>
      <c r="E102" s="39" t="s">
        <v>2848</v>
      </c>
    </row>
    <row r="103" spans="1:16" ht="25.5">
      <c r="A103" t="s">
        <v>50</v>
      </c>
      <c s="34" t="s">
        <v>367</v>
      </c>
      <c s="34" t="s">
        <v>2849</v>
      </c>
      <c s="35" t="s">
        <v>5</v>
      </c>
      <c s="6" t="s">
        <v>2850</v>
      </c>
      <c s="36" t="s">
        <v>232</v>
      </c>
      <c s="37">
        <v>1</v>
      </c>
      <c s="36">
        <v>0</v>
      </c>
      <c s="36">
        <f>ROUND(G103*H103,6)</f>
      </c>
      <c r="L103" s="38">
        <v>0</v>
      </c>
      <c s="32">
        <f>ROUND(ROUND(L103,2)*ROUND(G103,3),2)</f>
      </c>
      <c s="36" t="s">
        <v>103</v>
      </c>
      <c>
        <f>(M103*21)/100</f>
      </c>
      <c t="s">
        <v>28</v>
      </c>
    </row>
    <row r="104" spans="1:5" ht="25.5">
      <c r="A104" s="35" t="s">
        <v>56</v>
      </c>
      <c r="E104" s="39" t="s">
        <v>2850</v>
      </c>
    </row>
    <row r="105" spans="1:5" ht="12.75">
      <c r="A105" s="35" t="s">
        <v>57</v>
      </c>
      <c r="E105" s="40" t="s">
        <v>5</v>
      </c>
    </row>
    <row r="106" spans="1:5" ht="38.25">
      <c r="A106" t="s">
        <v>58</v>
      </c>
      <c r="E106" s="39" t="s">
        <v>2848</v>
      </c>
    </row>
    <row r="107" spans="1:16" ht="12.75">
      <c r="A107" t="s">
        <v>50</v>
      </c>
      <c s="34" t="s">
        <v>372</v>
      </c>
      <c s="34" t="s">
        <v>2898</v>
      </c>
      <c s="35" t="s">
        <v>5</v>
      </c>
      <c s="6" t="s">
        <v>2899</v>
      </c>
      <c s="36" t="s">
        <v>232</v>
      </c>
      <c s="37">
        <v>6</v>
      </c>
      <c s="36">
        <v>0</v>
      </c>
      <c s="36">
        <f>ROUND(G107*H107,6)</f>
      </c>
      <c r="L107" s="38">
        <v>0</v>
      </c>
      <c s="32">
        <f>ROUND(ROUND(L107,2)*ROUND(G107,3),2)</f>
      </c>
      <c s="36" t="s">
        <v>55</v>
      </c>
      <c>
        <f>(M107*21)/100</f>
      </c>
      <c t="s">
        <v>28</v>
      </c>
    </row>
    <row r="108" spans="1:5" ht="12.75">
      <c r="A108" s="35" t="s">
        <v>56</v>
      </c>
      <c r="E108" s="39" t="s">
        <v>2899</v>
      </c>
    </row>
    <row r="109" spans="1:5" ht="12.75">
      <c r="A109" s="35" t="s">
        <v>57</v>
      </c>
      <c r="E109" s="40" t="s">
        <v>5</v>
      </c>
    </row>
    <row r="110" spans="1:5" ht="25.5">
      <c r="A110" t="s">
        <v>58</v>
      </c>
      <c r="E110" s="39" t="s">
        <v>2863</v>
      </c>
    </row>
    <row r="111" spans="1:16" ht="12.75">
      <c r="A111" t="s">
        <v>50</v>
      </c>
      <c s="34" t="s">
        <v>376</v>
      </c>
      <c s="34" t="s">
        <v>2859</v>
      </c>
      <c s="35" t="s">
        <v>5</v>
      </c>
      <c s="6" t="s">
        <v>2860</v>
      </c>
      <c s="36" t="s">
        <v>232</v>
      </c>
      <c s="37">
        <v>6</v>
      </c>
      <c s="36">
        <v>0</v>
      </c>
      <c s="36">
        <f>ROUND(G111*H111,6)</f>
      </c>
      <c r="L111" s="38">
        <v>0</v>
      </c>
      <c s="32">
        <f>ROUND(ROUND(L111,2)*ROUND(G111,3),2)</f>
      </c>
      <c s="36" t="s">
        <v>103</v>
      </c>
      <c>
        <f>(M111*21)/100</f>
      </c>
      <c t="s">
        <v>28</v>
      </c>
    </row>
    <row r="112" spans="1:5" ht="12.75">
      <c r="A112" s="35" t="s">
        <v>56</v>
      </c>
      <c r="E112" s="39" t="s">
        <v>2860</v>
      </c>
    </row>
    <row r="113" spans="1:5" ht="12.75">
      <c r="A113" s="35" t="s">
        <v>57</v>
      </c>
      <c r="E113" s="40" t="s">
        <v>5</v>
      </c>
    </row>
    <row r="114" spans="1:5" ht="12.75">
      <c r="A114" t="s">
        <v>58</v>
      </c>
      <c r="E114" s="39" t="s">
        <v>5</v>
      </c>
    </row>
    <row r="115" spans="1:16" ht="25.5">
      <c r="A115" t="s">
        <v>50</v>
      </c>
      <c s="34" t="s">
        <v>380</v>
      </c>
      <c s="34" t="s">
        <v>2900</v>
      </c>
      <c s="35" t="s">
        <v>5</v>
      </c>
      <c s="6" t="s">
        <v>2901</v>
      </c>
      <c s="36" t="s">
        <v>232</v>
      </c>
      <c s="37">
        <v>1</v>
      </c>
      <c s="36">
        <v>0</v>
      </c>
      <c s="36">
        <f>ROUND(G115*H115,6)</f>
      </c>
      <c r="L115" s="38">
        <v>0</v>
      </c>
      <c s="32">
        <f>ROUND(ROUND(L115,2)*ROUND(G115,3),2)</f>
      </c>
      <c s="36" t="s">
        <v>55</v>
      </c>
      <c>
        <f>(M115*21)/100</f>
      </c>
      <c t="s">
        <v>28</v>
      </c>
    </row>
    <row r="116" spans="1:5" ht="25.5">
      <c r="A116" s="35" t="s">
        <v>56</v>
      </c>
      <c r="E116" s="39" t="s">
        <v>2901</v>
      </c>
    </row>
    <row r="117" spans="1:5" ht="12.75">
      <c r="A117" s="35" t="s">
        <v>57</v>
      </c>
      <c r="E117" s="40" t="s">
        <v>5</v>
      </c>
    </row>
    <row r="118" spans="1:5" ht="89.25">
      <c r="A118" t="s">
        <v>58</v>
      </c>
      <c r="E118" s="39" t="s">
        <v>2868</v>
      </c>
    </row>
    <row r="119" spans="1:16" ht="25.5">
      <c r="A119" t="s">
        <v>50</v>
      </c>
      <c s="34" t="s">
        <v>384</v>
      </c>
      <c s="34" t="s">
        <v>2902</v>
      </c>
      <c s="35" t="s">
        <v>5</v>
      </c>
      <c s="6" t="s">
        <v>2903</v>
      </c>
      <c s="36" t="s">
        <v>232</v>
      </c>
      <c s="37">
        <v>1</v>
      </c>
      <c s="36">
        <v>0</v>
      </c>
      <c s="36">
        <f>ROUND(G119*H119,6)</f>
      </c>
      <c r="L119" s="38">
        <v>0</v>
      </c>
      <c s="32">
        <f>ROUND(ROUND(L119,2)*ROUND(G119,3),2)</f>
      </c>
      <c s="36" t="s">
        <v>103</v>
      </c>
      <c>
        <f>(M119*21)/100</f>
      </c>
      <c t="s">
        <v>28</v>
      </c>
    </row>
    <row r="120" spans="1:5" ht="25.5">
      <c r="A120" s="35" t="s">
        <v>56</v>
      </c>
      <c r="E120" s="39" t="s">
        <v>2903</v>
      </c>
    </row>
    <row r="121" spans="1:5" ht="12.75">
      <c r="A121" s="35" t="s">
        <v>57</v>
      </c>
      <c r="E121" s="40" t="s">
        <v>5</v>
      </c>
    </row>
    <row r="122" spans="1:5" ht="12.75">
      <c r="A122" t="s">
        <v>58</v>
      </c>
      <c r="E122" s="39" t="s">
        <v>5</v>
      </c>
    </row>
    <row r="123" spans="1:16" ht="25.5">
      <c r="A123" t="s">
        <v>50</v>
      </c>
      <c s="34" t="s">
        <v>388</v>
      </c>
      <c s="34" t="s">
        <v>2904</v>
      </c>
      <c s="35" t="s">
        <v>5</v>
      </c>
      <c s="6" t="s">
        <v>2905</v>
      </c>
      <c s="36" t="s">
        <v>232</v>
      </c>
      <c s="37">
        <v>1</v>
      </c>
      <c s="36">
        <v>0</v>
      </c>
      <c s="36">
        <f>ROUND(G123*H123,6)</f>
      </c>
      <c r="L123" s="38">
        <v>0</v>
      </c>
      <c s="32">
        <f>ROUND(ROUND(L123,2)*ROUND(G123,3),2)</f>
      </c>
      <c s="36" t="s">
        <v>55</v>
      </c>
      <c>
        <f>(M123*21)/100</f>
      </c>
      <c t="s">
        <v>28</v>
      </c>
    </row>
    <row r="124" spans="1:5" ht="25.5">
      <c r="A124" s="35" t="s">
        <v>56</v>
      </c>
      <c r="E124" s="39" t="s">
        <v>2905</v>
      </c>
    </row>
    <row r="125" spans="1:5" ht="12.75">
      <c r="A125" s="35" t="s">
        <v>57</v>
      </c>
      <c r="E125" s="40" t="s">
        <v>5</v>
      </c>
    </row>
    <row r="126" spans="1:5" ht="12.75">
      <c r="A126" t="s">
        <v>58</v>
      </c>
      <c r="E126" s="39" t="s">
        <v>2906</v>
      </c>
    </row>
    <row r="127" spans="1:16" ht="25.5">
      <c r="A127" t="s">
        <v>50</v>
      </c>
      <c s="34" t="s">
        <v>393</v>
      </c>
      <c s="34" t="s">
        <v>2902</v>
      </c>
      <c s="35" t="s">
        <v>51</v>
      </c>
      <c s="6" t="s">
        <v>2903</v>
      </c>
      <c s="36" t="s">
        <v>232</v>
      </c>
      <c s="37">
        <v>1</v>
      </c>
      <c s="36">
        <v>0</v>
      </c>
      <c s="36">
        <f>ROUND(G127*H127,6)</f>
      </c>
      <c r="L127" s="38">
        <v>0</v>
      </c>
      <c s="32">
        <f>ROUND(ROUND(L127,2)*ROUND(G127,3),2)</f>
      </c>
      <c s="36" t="s">
        <v>103</v>
      </c>
      <c>
        <f>(M127*21)/100</f>
      </c>
      <c t="s">
        <v>28</v>
      </c>
    </row>
    <row r="128" spans="1:5" ht="25.5">
      <c r="A128" s="35" t="s">
        <v>56</v>
      </c>
      <c r="E128" s="39" t="s">
        <v>2903</v>
      </c>
    </row>
    <row r="129" spans="1:5" ht="12.75">
      <c r="A129" s="35" t="s">
        <v>57</v>
      </c>
      <c r="E129" s="40" t="s">
        <v>5</v>
      </c>
    </row>
    <row r="130" spans="1:5" ht="12.75">
      <c r="A130" t="s">
        <v>58</v>
      </c>
      <c r="E130" s="39" t="s">
        <v>5</v>
      </c>
    </row>
    <row r="131" spans="1:16" ht="12.75">
      <c r="A131" t="s">
        <v>50</v>
      </c>
      <c s="34" t="s">
        <v>397</v>
      </c>
      <c s="34" t="s">
        <v>2907</v>
      </c>
      <c s="35" t="s">
        <v>5</v>
      </c>
      <c s="6" t="s">
        <v>2908</v>
      </c>
      <c s="36" t="s">
        <v>238</v>
      </c>
      <c s="37">
        <v>25</v>
      </c>
      <c s="36">
        <v>0</v>
      </c>
      <c s="36">
        <f>ROUND(G131*H131,6)</f>
      </c>
      <c r="L131" s="38">
        <v>0</v>
      </c>
      <c s="32">
        <f>ROUND(ROUND(L131,2)*ROUND(G131,3),2)</f>
      </c>
      <c s="36" t="s">
        <v>55</v>
      </c>
      <c>
        <f>(M131*21)/100</f>
      </c>
      <c t="s">
        <v>28</v>
      </c>
    </row>
    <row r="132" spans="1:5" ht="12.75">
      <c r="A132" s="35" t="s">
        <v>56</v>
      </c>
      <c r="E132" s="39" t="s">
        <v>2908</v>
      </c>
    </row>
    <row r="133" spans="1:5" ht="12.75">
      <c r="A133" s="35" t="s">
        <v>57</v>
      </c>
      <c r="E133" s="40" t="s">
        <v>5</v>
      </c>
    </row>
    <row r="134" spans="1:5" ht="51">
      <c r="A134" t="s">
        <v>58</v>
      </c>
      <c r="E134" s="39" t="s">
        <v>2876</v>
      </c>
    </row>
    <row r="135" spans="1:16" ht="25.5">
      <c r="A135" t="s">
        <v>50</v>
      </c>
      <c s="34" t="s">
        <v>401</v>
      </c>
      <c s="34" t="s">
        <v>2909</v>
      </c>
      <c s="35" t="s">
        <v>5</v>
      </c>
      <c s="6" t="s">
        <v>2910</v>
      </c>
      <c s="36" t="s">
        <v>238</v>
      </c>
      <c s="37">
        <v>25</v>
      </c>
      <c s="36">
        <v>0</v>
      </c>
      <c s="36">
        <f>ROUND(G135*H135,6)</f>
      </c>
      <c r="L135" s="38">
        <v>0</v>
      </c>
      <c s="32">
        <f>ROUND(ROUND(L135,2)*ROUND(G135,3),2)</f>
      </c>
      <c s="36" t="s">
        <v>103</v>
      </c>
      <c>
        <f>(M135*21)/100</f>
      </c>
      <c t="s">
        <v>28</v>
      </c>
    </row>
    <row r="136" spans="1:5" ht="25.5">
      <c r="A136" s="35" t="s">
        <v>56</v>
      </c>
      <c r="E136" s="39" t="s">
        <v>2910</v>
      </c>
    </row>
    <row r="137" spans="1:5" ht="12.75">
      <c r="A137" s="35" t="s">
        <v>57</v>
      </c>
      <c r="E137" s="40" t="s">
        <v>5</v>
      </c>
    </row>
    <row r="138" spans="1:5" ht="51">
      <c r="A138" t="s">
        <v>58</v>
      </c>
      <c r="E138" s="39" t="s">
        <v>2876</v>
      </c>
    </row>
    <row r="139" spans="1:16" ht="12.75">
      <c r="A139" t="s">
        <v>50</v>
      </c>
      <c s="34" t="s">
        <v>405</v>
      </c>
      <c s="34" t="s">
        <v>2911</v>
      </c>
      <c s="35" t="s">
        <v>5</v>
      </c>
      <c s="6" t="s">
        <v>2912</v>
      </c>
      <c s="36" t="s">
        <v>238</v>
      </c>
      <c s="37">
        <v>20</v>
      </c>
      <c s="36">
        <v>0</v>
      </c>
      <c s="36">
        <f>ROUND(G139*H139,6)</f>
      </c>
      <c r="L139" s="38">
        <v>0</v>
      </c>
      <c s="32">
        <f>ROUND(ROUND(L139,2)*ROUND(G139,3),2)</f>
      </c>
      <c s="36" t="s">
        <v>55</v>
      </c>
      <c>
        <f>(M139*21)/100</f>
      </c>
      <c t="s">
        <v>28</v>
      </c>
    </row>
    <row r="140" spans="1:5" ht="12.75">
      <c r="A140" s="35" t="s">
        <v>56</v>
      </c>
      <c r="E140" s="39" t="s">
        <v>2912</v>
      </c>
    </row>
    <row r="141" spans="1:5" ht="12.75">
      <c r="A141" s="35" t="s">
        <v>57</v>
      </c>
      <c r="E141" s="40" t="s">
        <v>5</v>
      </c>
    </row>
    <row r="142" spans="1:5" ht="51">
      <c r="A142" t="s">
        <v>58</v>
      </c>
      <c r="E142" s="39" t="s">
        <v>2876</v>
      </c>
    </row>
    <row r="143" spans="1:16" ht="25.5">
      <c r="A143" t="s">
        <v>50</v>
      </c>
      <c s="34" t="s">
        <v>408</v>
      </c>
      <c s="34" t="s">
        <v>2913</v>
      </c>
      <c s="35" t="s">
        <v>5</v>
      </c>
      <c s="6" t="s">
        <v>2914</v>
      </c>
      <c s="36" t="s">
        <v>238</v>
      </c>
      <c s="37">
        <v>20</v>
      </c>
      <c s="36">
        <v>0</v>
      </c>
      <c s="36">
        <f>ROUND(G143*H143,6)</f>
      </c>
      <c r="L143" s="38">
        <v>0</v>
      </c>
      <c s="32">
        <f>ROUND(ROUND(L143,2)*ROUND(G143,3),2)</f>
      </c>
      <c s="36" t="s">
        <v>103</v>
      </c>
      <c>
        <f>(M143*21)/100</f>
      </c>
      <c t="s">
        <v>28</v>
      </c>
    </row>
    <row r="144" spans="1:5" ht="25.5">
      <c r="A144" s="35" t="s">
        <v>56</v>
      </c>
      <c r="E144" s="39" t="s">
        <v>2914</v>
      </c>
    </row>
    <row r="145" spans="1:5" ht="12.75">
      <c r="A145" s="35" t="s">
        <v>57</v>
      </c>
      <c r="E145" s="40" t="s">
        <v>5</v>
      </c>
    </row>
    <row r="146" spans="1:5" ht="51">
      <c r="A146" t="s">
        <v>58</v>
      </c>
      <c r="E146" s="39" t="s">
        <v>2876</v>
      </c>
    </row>
    <row r="147" spans="1:16" ht="12.75">
      <c r="A147" t="s">
        <v>50</v>
      </c>
      <c s="34" t="s">
        <v>412</v>
      </c>
      <c s="34" t="s">
        <v>2915</v>
      </c>
      <c s="35" t="s">
        <v>5</v>
      </c>
      <c s="6" t="s">
        <v>2916</v>
      </c>
      <c s="36" t="s">
        <v>102</v>
      </c>
      <c s="37">
        <v>130</v>
      </c>
      <c s="36">
        <v>0</v>
      </c>
      <c s="36">
        <f>ROUND(G147*H147,6)</f>
      </c>
      <c r="L147" s="38">
        <v>0</v>
      </c>
      <c s="32">
        <f>ROUND(ROUND(L147,2)*ROUND(G147,3),2)</f>
      </c>
      <c s="36" t="s">
        <v>55</v>
      </c>
      <c>
        <f>(M147*21)/100</f>
      </c>
      <c t="s">
        <v>28</v>
      </c>
    </row>
    <row r="148" spans="1:5" ht="12.75">
      <c r="A148" s="35" t="s">
        <v>56</v>
      </c>
      <c r="E148" s="39" t="s">
        <v>2916</v>
      </c>
    </row>
    <row r="149" spans="1:5" ht="12.75">
      <c r="A149" s="35" t="s">
        <v>57</v>
      </c>
      <c r="E149" s="40" t="s">
        <v>5</v>
      </c>
    </row>
    <row r="150" spans="1:5" ht="25.5">
      <c r="A150" t="s">
        <v>58</v>
      </c>
      <c r="E150" s="39" t="s">
        <v>2917</v>
      </c>
    </row>
    <row r="151" spans="1:16" ht="12.75">
      <c r="A151" t="s">
        <v>50</v>
      </c>
      <c s="34" t="s">
        <v>416</v>
      </c>
      <c s="34" t="s">
        <v>2918</v>
      </c>
      <c s="35" t="s">
        <v>5</v>
      </c>
      <c s="6" t="s">
        <v>2919</v>
      </c>
      <c s="36" t="s">
        <v>102</v>
      </c>
      <c s="37">
        <v>130</v>
      </c>
      <c s="36">
        <v>0</v>
      </c>
      <c s="36">
        <f>ROUND(G151*H151,6)</f>
      </c>
      <c r="L151" s="38">
        <v>0</v>
      </c>
      <c s="32">
        <f>ROUND(ROUND(L151,2)*ROUND(G151,3),2)</f>
      </c>
      <c s="36" t="s">
        <v>55</v>
      </c>
      <c>
        <f>(M151*21)/100</f>
      </c>
      <c t="s">
        <v>28</v>
      </c>
    </row>
    <row r="152" spans="1:5" ht="12.75">
      <c r="A152" s="35" t="s">
        <v>56</v>
      </c>
      <c r="E152" s="39" t="s">
        <v>2919</v>
      </c>
    </row>
    <row r="153" spans="1:5" ht="12.75">
      <c r="A153" s="35" t="s">
        <v>57</v>
      </c>
      <c r="E153" s="40" t="s">
        <v>5</v>
      </c>
    </row>
    <row r="154" spans="1:5" ht="25.5">
      <c r="A154" t="s">
        <v>58</v>
      </c>
      <c r="E154" s="39" t="s">
        <v>2920</v>
      </c>
    </row>
    <row r="155" spans="1:16" ht="25.5">
      <c r="A155" t="s">
        <v>50</v>
      </c>
      <c s="34" t="s">
        <v>421</v>
      </c>
      <c s="34" t="s">
        <v>2921</v>
      </c>
      <c s="35" t="s">
        <v>5</v>
      </c>
      <c s="6" t="s">
        <v>2922</v>
      </c>
      <c s="36" t="s">
        <v>232</v>
      </c>
      <c s="37">
        <v>2</v>
      </c>
      <c s="36">
        <v>0.00488</v>
      </c>
      <c s="36">
        <f>ROUND(G155*H155,6)</f>
      </c>
      <c r="L155" s="38">
        <v>0</v>
      </c>
      <c s="32">
        <f>ROUND(ROUND(L155,2)*ROUND(G155,3),2)</f>
      </c>
      <c s="36" t="s">
        <v>103</v>
      </c>
      <c>
        <f>(M155*21)/100</f>
      </c>
      <c t="s">
        <v>28</v>
      </c>
    </row>
    <row r="156" spans="1:5" ht="25.5">
      <c r="A156" s="35" t="s">
        <v>56</v>
      </c>
      <c r="E156" s="39" t="s">
        <v>2922</v>
      </c>
    </row>
    <row r="157" spans="1:5" ht="12.75">
      <c r="A157" s="35" t="s">
        <v>57</v>
      </c>
      <c r="E157" s="40" t="s">
        <v>5</v>
      </c>
    </row>
    <row r="158" spans="1:5" ht="89.25">
      <c r="A158" t="s">
        <v>58</v>
      </c>
      <c r="E158" s="39" t="s">
        <v>2889</v>
      </c>
    </row>
    <row r="159" spans="1:13" ht="12.75">
      <c r="A159" t="s">
        <v>47</v>
      </c>
      <c r="C159" s="31" t="s">
        <v>2923</v>
      </c>
      <c r="E159" s="33" t="s">
        <v>2924</v>
      </c>
      <c r="J159" s="32">
        <f>0</f>
      </c>
      <c s="32">
        <f>0</f>
      </c>
      <c s="32">
        <f>0+L160+L164+L168+L172+L176+L180+L184+L188+L192+L196+L200+L204+L208+L212</f>
      </c>
      <c s="32">
        <f>0+M160+M164+M168+M172+M176+M180+M184+M188+M192+M196+M200+M204+M208+M212</f>
      </c>
    </row>
    <row r="160" spans="1:16" ht="25.5">
      <c r="A160" t="s">
        <v>50</v>
      </c>
      <c s="34" t="s">
        <v>426</v>
      </c>
      <c s="34" t="s">
        <v>2925</v>
      </c>
      <c s="35" t="s">
        <v>5</v>
      </c>
      <c s="6" t="s">
        <v>2926</v>
      </c>
      <c s="36" t="s">
        <v>232</v>
      </c>
      <c s="37">
        <v>1</v>
      </c>
      <c s="36">
        <v>0</v>
      </c>
      <c s="36">
        <f>ROUND(G160*H160,6)</f>
      </c>
      <c r="L160" s="38">
        <v>0</v>
      </c>
      <c s="32">
        <f>ROUND(ROUND(L160,2)*ROUND(G160,3),2)</f>
      </c>
      <c s="36" t="s">
        <v>55</v>
      </c>
      <c>
        <f>(M160*21)/100</f>
      </c>
      <c t="s">
        <v>28</v>
      </c>
    </row>
    <row r="161" spans="1:5" ht="25.5">
      <c r="A161" s="35" t="s">
        <v>56</v>
      </c>
      <c r="E161" s="39" t="s">
        <v>2926</v>
      </c>
    </row>
    <row r="162" spans="1:5" ht="12.75">
      <c r="A162" s="35" t="s">
        <v>57</v>
      </c>
      <c r="E162" s="40" t="s">
        <v>5</v>
      </c>
    </row>
    <row r="163" spans="1:5" ht="293.25">
      <c r="A163" t="s">
        <v>58</v>
      </c>
      <c r="E163" s="39" t="s">
        <v>2895</v>
      </c>
    </row>
    <row r="164" spans="1:16" ht="25.5">
      <c r="A164" t="s">
        <v>50</v>
      </c>
      <c s="34" t="s">
        <v>431</v>
      </c>
      <c s="34" t="s">
        <v>2896</v>
      </c>
      <c s="35" t="s">
        <v>5</v>
      </c>
      <c s="6" t="s">
        <v>2897</v>
      </c>
      <c s="36" t="s">
        <v>232</v>
      </c>
      <c s="37">
        <v>1</v>
      </c>
      <c s="36">
        <v>0</v>
      </c>
      <c s="36">
        <f>ROUND(G164*H164,6)</f>
      </c>
      <c r="L164" s="38">
        <v>0</v>
      </c>
      <c s="32">
        <f>ROUND(ROUND(L164,2)*ROUND(G164,3),2)</f>
      </c>
      <c s="36" t="s">
        <v>103</v>
      </c>
      <c>
        <f>(M164*21)/100</f>
      </c>
      <c t="s">
        <v>28</v>
      </c>
    </row>
    <row r="165" spans="1:5" ht="25.5">
      <c r="A165" s="35" t="s">
        <v>56</v>
      </c>
      <c r="E165" s="39" t="s">
        <v>2897</v>
      </c>
    </row>
    <row r="166" spans="1:5" ht="12.75">
      <c r="A166" s="35" t="s">
        <v>57</v>
      </c>
      <c r="E166" s="40" t="s">
        <v>5</v>
      </c>
    </row>
    <row r="167" spans="1:5" ht="38.25">
      <c r="A167" t="s">
        <v>58</v>
      </c>
      <c r="E167" s="39" t="s">
        <v>2848</v>
      </c>
    </row>
    <row r="168" spans="1:16" ht="25.5">
      <c r="A168" t="s">
        <v>50</v>
      </c>
      <c s="34" t="s">
        <v>435</v>
      </c>
      <c s="34" t="s">
        <v>2849</v>
      </c>
      <c s="35" t="s">
        <v>5</v>
      </c>
      <c s="6" t="s">
        <v>2850</v>
      </c>
      <c s="36" t="s">
        <v>232</v>
      </c>
      <c s="37">
        <v>1</v>
      </c>
      <c s="36">
        <v>0</v>
      </c>
      <c s="36">
        <f>ROUND(G168*H168,6)</f>
      </c>
      <c r="L168" s="38">
        <v>0</v>
      </c>
      <c s="32">
        <f>ROUND(ROUND(L168,2)*ROUND(G168,3),2)</f>
      </c>
      <c s="36" t="s">
        <v>103</v>
      </c>
      <c>
        <f>(M168*21)/100</f>
      </c>
      <c t="s">
        <v>28</v>
      </c>
    </row>
    <row r="169" spans="1:5" ht="25.5">
      <c r="A169" s="35" t="s">
        <v>56</v>
      </c>
      <c r="E169" s="39" t="s">
        <v>2850</v>
      </c>
    </row>
    <row r="170" spans="1:5" ht="12.75">
      <c r="A170" s="35" t="s">
        <v>57</v>
      </c>
      <c r="E170" s="40" t="s">
        <v>5</v>
      </c>
    </row>
    <row r="171" spans="1:5" ht="38.25">
      <c r="A171" t="s">
        <v>58</v>
      </c>
      <c r="E171" s="39" t="s">
        <v>2848</v>
      </c>
    </row>
    <row r="172" spans="1:16" ht="12.75">
      <c r="A172" t="s">
        <v>50</v>
      </c>
      <c s="34" t="s">
        <v>440</v>
      </c>
      <c s="34" t="s">
        <v>2927</v>
      </c>
      <c s="35" t="s">
        <v>5</v>
      </c>
      <c s="6" t="s">
        <v>2928</v>
      </c>
      <c s="36" t="s">
        <v>232</v>
      </c>
      <c s="37">
        <v>8</v>
      </c>
      <c s="36">
        <v>0</v>
      </c>
      <c s="36">
        <f>ROUND(G172*H172,6)</f>
      </c>
      <c r="L172" s="38">
        <v>0</v>
      </c>
      <c s="32">
        <f>ROUND(ROUND(L172,2)*ROUND(G172,3),2)</f>
      </c>
      <c s="36" t="s">
        <v>55</v>
      </c>
      <c>
        <f>(M172*21)/100</f>
      </c>
      <c t="s">
        <v>28</v>
      </c>
    </row>
    <row r="173" spans="1:5" ht="12.75">
      <c r="A173" s="35" t="s">
        <v>56</v>
      </c>
      <c r="E173" s="39" t="s">
        <v>2928</v>
      </c>
    </row>
    <row r="174" spans="1:5" ht="12.75">
      <c r="A174" s="35" t="s">
        <v>57</v>
      </c>
      <c r="E174" s="40" t="s">
        <v>5</v>
      </c>
    </row>
    <row r="175" spans="1:5" ht="25.5">
      <c r="A175" t="s">
        <v>58</v>
      </c>
      <c r="E175" s="39" t="s">
        <v>2863</v>
      </c>
    </row>
    <row r="176" spans="1:16" ht="12.75">
      <c r="A176" t="s">
        <v>50</v>
      </c>
      <c s="34" t="s">
        <v>445</v>
      </c>
      <c s="34" t="s">
        <v>2859</v>
      </c>
      <c s="35" t="s">
        <v>5</v>
      </c>
      <c s="6" t="s">
        <v>2860</v>
      </c>
      <c s="36" t="s">
        <v>232</v>
      </c>
      <c s="37">
        <v>8</v>
      </c>
      <c s="36">
        <v>0</v>
      </c>
      <c s="36">
        <f>ROUND(G176*H176,6)</f>
      </c>
      <c r="L176" s="38">
        <v>0</v>
      </c>
      <c s="32">
        <f>ROUND(ROUND(L176,2)*ROUND(G176,3),2)</f>
      </c>
      <c s="36" t="s">
        <v>103</v>
      </c>
      <c>
        <f>(M176*21)/100</f>
      </c>
      <c t="s">
        <v>28</v>
      </c>
    </row>
    <row r="177" spans="1:5" ht="12.75">
      <c r="A177" s="35" t="s">
        <v>56</v>
      </c>
      <c r="E177" s="39" t="s">
        <v>2860</v>
      </c>
    </row>
    <row r="178" spans="1:5" ht="12.75">
      <c r="A178" s="35" t="s">
        <v>57</v>
      </c>
      <c r="E178" s="40" t="s">
        <v>5</v>
      </c>
    </row>
    <row r="179" spans="1:5" ht="12.75">
      <c r="A179" t="s">
        <v>58</v>
      </c>
      <c r="E179" s="39" t="s">
        <v>5</v>
      </c>
    </row>
    <row r="180" spans="1:16" ht="25.5">
      <c r="A180" t="s">
        <v>50</v>
      </c>
      <c s="34" t="s">
        <v>449</v>
      </c>
      <c s="34" t="s">
        <v>2929</v>
      </c>
      <c s="35" t="s">
        <v>5</v>
      </c>
      <c s="6" t="s">
        <v>2930</v>
      </c>
      <c s="36" t="s">
        <v>232</v>
      </c>
      <c s="37">
        <v>1</v>
      </c>
      <c s="36">
        <v>0</v>
      </c>
      <c s="36">
        <f>ROUND(G180*H180,6)</f>
      </c>
      <c r="L180" s="38">
        <v>0</v>
      </c>
      <c s="32">
        <f>ROUND(ROUND(L180,2)*ROUND(G180,3),2)</f>
      </c>
      <c s="36" t="s">
        <v>55</v>
      </c>
      <c>
        <f>(M180*21)/100</f>
      </c>
      <c t="s">
        <v>28</v>
      </c>
    </row>
    <row r="181" spans="1:5" ht="25.5">
      <c r="A181" s="35" t="s">
        <v>56</v>
      </c>
      <c r="E181" s="39" t="s">
        <v>2930</v>
      </c>
    </row>
    <row r="182" spans="1:5" ht="12.75">
      <c r="A182" s="35" t="s">
        <v>57</v>
      </c>
      <c r="E182" s="40" t="s">
        <v>5</v>
      </c>
    </row>
    <row r="183" spans="1:5" ht="89.25">
      <c r="A183" t="s">
        <v>58</v>
      </c>
      <c r="E183" s="39" t="s">
        <v>2868</v>
      </c>
    </row>
    <row r="184" spans="1:16" ht="25.5">
      <c r="A184" t="s">
        <v>50</v>
      </c>
      <c s="34" t="s">
        <v>454</v>
      </c>
      <c s="34" t="s">
        <v>2902</v>
      </c>
      <c s="35" t="s">
        <v>5</v>
      </c>
      <c s="6" t="s">
        <v>2903</v>
      </c>
      <c s="36" t="s">
        <v>232</v>
      </c>
      <c s="37">
        <v>1</v>
      </c>
      <c s="36">
        <v>0</v>
      </c>
      <c s="36">
        <f>ROUND(G184*H184,6)</f>
      </c>
      <c r="L184" s="38">
        <v>0</v>
      </c>
      <c s="32">
        <f>ROUND(ROUND(L184,2)*ROUND(G184,3),2)</f>
      </c>
      <c s="36" t="s">
        <v>103</v>
      </c>
      <c>
        <f>(M184*21)/100</f>
      </c>
      <c t="s">
        <v>28</v>
      </c>
    </row>
    <row r="185" spans="1:5" ht="25.5">
      <c r="A185" s="35" t="s">
        <v>56</v>
      </c>
      <c r="E185" s="39" t="s">
        <v>2903</v>
      </c>
    </row>
    <row r="186" spans="1:5" ht="12.75">
      <c r="A186" s="35" t="s">
        <v>57</v>
      </c>
      <c r="E186" s="40" t="s">
        <v>5</v>
      </c>
    </row>
    <row r="187" spans="1:5" ht="12.75">
      <c r="A187" t="s">
        <v>58</v>
      </c>
      <c r="E187" s="39" t="s">
        <v>5</v>
      </c>
    </row>
    <row r="188" spans="1:16" ht="25.5">
      <c r="A188" t="s">
        <v>50</v>
      </c>
      <c s="34" t="s">
        <v>458</v>
      </c>
      <c s="34" t="s">
        <v>2931</v>
      </c>
      <c s="35" t="s">
        <v>5</v>
      </c>
      <c s="6" t="s">
        <v>2932</v>
      </c>
      <c s="36" t="s">
        <v>232</v>
      </c>
      <c s="37">
        <v>1</v>
      </c>
      <c s="36">
        <v>0</v>
      </c>
      <c s="36">
        <f>ROUND(G188*H188,6)</f>
      </c>
      <c r="L188" s="38">
        <v>0</v>
      </c>
      <c s="32">
        <f>ROUND(ROUND(L188,2)*ROUND(G188,3),2)</f>
      </c>
      <c s="36" t="s">
        <v>55</v>
      </c>
      <c>
        <f>(M188*21)/100</f>
      </c>
      <c t="s">
        <v>28</v>
      </c>
    </row>
    <row r="189" spans="1:5" ht="25.5">
      <c r="A189" s="35" t="s">
        <v>56</v>
      </c>
      <c r="E189" s="39" t="s">
        <v>2932</v>
      </c>
    </row>
    <row r="190" spans="1:5" ht="12.75">
      <c r="A190" s="35" t="s">
        <v>57</v>
      </c>
      <c r="E190" s="40" t="s">
        <v>5</v>
      </c>
    </row>
    <row r="191" spans="1:5" ht="12.75">
      <c r="A191" t="s">
        <v>58</v>
      </c>
      <c r="E191" s="39" t="s">
        <v>2906</v>
      </c>
    </row>
    <row r="192" spans="1:16" ht="25.5">
      <c r="A192" t="s">
        <v>50</v>
      </c>
      <c s="34" t="s">
        <v>462</v>
      </c>
      <c s="34" t="s">
        <v>2902</v>
      </c>
      <c s="35" t="s">
        <v>51</v>
      </c>
      <c s="6" t="s">
        <v>2903</v>
      </c>
      <c s="36" t="s">
        <v>232</v>
      </c>
      <c s="37">
        <v>1</v>
      </c>
      <c s="36">
        <v>0</v>
      </c>
      <c s="36">
        <f>ROUND(G192*H192,6)</f>
      </c>
      <c r="L192" s="38">
        <v>0</v>
      </c>
      <c s="32">
        <f>ROUND(ROUND(L192,2)*ROUND(G192,3),2)</f>
      </c>
      <c s="36" t="s">
        <v>103</v>
      </c>
      <c>
        <f>(M192*21)/100</f>
      </c>
      <c t="s">
        <v>28</v>
      </c>
    </row>
    <row r="193" spans="1:5" ht="25.5">
      <c r="A193" s="35" t="s">
        <v>56</v>
      </c>
      <c r="E193" s="39" t="s">
        <v>2903</v>
      </c>
    </row>
    <row r="194" spans="1:5" ht="12.75">
      <c r="A194" s="35" t="s">
        <v>57</v>
      </c>
      <c r="E194" s="40" t="s">
        <v>5</v>
      </c>
    </row>
    <row r="195" spans="1:5" ht="12.75">
      <c r="A195" t="s">
        <v>58</v>
      </c>
      <c r="E195" s="39" t="s">
        <v>5</v>
      </c>
    </row>
    <row r="196" spans="1:16" ht="12.75">
      <c r="A196" t="s">
        <v>50</v>
      </c>
      <c s="34" t="s">
        <v>466</v>
      </c>
      <c s="34" t="s">
        <v>2911</v>
      </c>
      <c s="35" t="s">
        <v>5</v>
      </c>
      <c s="6" t="s">
        <v>2912</v>
      </c>
      <c s="36" t="s">
        <v>238</v>
      </c>
      <c s="37">
        <v>15</v>
      </c>
      <c s="36">
        <v>0</v>
      </c>
      <c s="36">
        <f>ROUND(G196*H196,6)</f>
      </c>
      <c r="L196" s="38">
        <v>0</v>
      </c>
      <c s="32">
        <f>ROUND(ROUND(L196,2)*ROUND(G196,3),2)</f>
      </c>
      <c s="36" t="s">
        <v>55</v>
      </c>
      <c>
        <f>(M196*21)/100</f>
      </c>
      <c t="s">
        <v>28</v>
      </c>
    </row>
    <row r="197" spans="1:5" ht="12.75">
      <c r="A197" s="35" t="s">
        <v>56</v>
      </c>
      <c r="E197" s="39" t="s">
        <v>2912</v>
      </c>
    </row>
    <row r="198" spans="1:5" ht="12.75">
      <c r="A198" s="35" t="s">
        <v>57</v>
      </c>
      <c r="E198" s="40" t="s">
        <v>5</v>
      </c>
    </row>
    <row r="199" spans="1:5" ht="51">
      <c r="A199" t="s">
        <v>58</v>
      </c>
      <c r="E199" s="39" t="s">
        <v>2876</v>
      </c>
    </row>
    <row r="200" spans="1:16" ht="12.75">
      <c r="A200" t="s">
        <v>50</v>
      </c>
      <c s="34" t="s">
        <v>470</v>
      </c>
      <c s="34" t="s">
        <v>2933</v>
      </c>
      <c s="35" t="s">
        <v>5</v>
      </c>
      <c s="6" t="s">
        <v>2934</v>
      </c>
      <c s="36" t="s">
        <v>238</v>
      </c>
      <c s="37">
        <v>15</v>
      </c>
      <c s="36">
        <v>0</v>
      </c>
      <c s="36">
        <f>ROUND(G200*H200,6)</f>
      </c>
      <c r="L200" s="38">
        <v>0</v>
      </c>
      <c s="32">
        <f>ROUND(ROUND(L200,2)*ROUND(G200,3),2)</f>
      </c>
      <c s="36" t="s">
        <v>55</v>
      </c>
      <c>
        <f>(M200*21)/100</f>
      </c>
      <c t="s">
        <v>28</v>
      </c>
    </row>
    <row r="201" spans="1:5" ht="12.75">
      <c r="A201" s="35" t="s">
        <v>56</v>
      </c>
      <c r="E201" s="39" t="s">
        <v>2934</v>
      </c>
    </row>
    <row r="202" spans="1:5" ht="12.75">
      <c r="A202" s="35" t="s">
        <v>57</v>
      </c>
      <c r="E202" s="40" t="s">
        <v>5</v>
      </c>
    </row>
    <row r="203" spans="1:5" ht="51">
      <c r="A203" t="s">
        <v>58</v>
      </c>
      <c r="E203" s="39" t="s">
        <v>2876</v>
      </c>
    </row>
    <row r="204" spans="1:16" ht="12.75">
      <c r="A204" t="s">
        <v>50</v>
      </c>
      <c s="34" t="s">
        <v>474</v>
      </c>
      <c s="34" t="s">
        <v>2935</v>
      </c>
      <c s="35" t="s">
        <v>5</v>
      </c>
      <c s="6" t="s">
        <v>2936</v>
      </c>
      <c s="36" t="s">
        <v>102</v>
      </c>
      <c s="37">
        <v>30</v>
      </c>
      <c s="36">
        <v>0</v>
      </c>
      <c s="36">
        <f>ROUND(G204*H204,6)</f>
      </c>
      <c r="L204" s="38">
        <v>0</v>
      </c>
      <c s="32">
        <f>ROUND(ROUND(L204,2)*ROUND(G204,3),2)</f>
      </c>
      <c s="36" t="s">
        <v>55</v>
      </c>
      <c>
        <f>(M204*21)/100</f>
      </c>
      <c t="s">
        <v>28</v>
      </c>
    </row>
    <row r="205" spans="1:5" ht="12.75">
      <c r="A205" s="35" t="s">
        <v>56</v>
      </c>
      <c r="E205" s="39" t="s">
        <v>2936</v>
      </c>
    </row>
    <row r="206" spans="1:5" ht="12.75">
      <c r="A206" s="35" t="s">
        <v>57</v>
      </c>
      <c r="E206" s="40" t="s">
        <v>5</v>
      </c>
    </row>
    <row r="207" spans="1:5" ht="25.5">
      <c r="A207" t="s">
        <v>58</v>
      </c>
      <c r="E207" s="39" t="s">
        <v>2917</v>
      </c>
    </row>
    <row r="208" spans="1:16" ht="12.75">
      <c r="A208" t="s">
        <v>50</v>
      </c>
      <c s="34" t="s">
        <v>477</v>
      </c>
      <c s="34" t="s">
        <v>2937</v>
      </c>
      <c s="35" t="s">
        <v>5</v>
      </c>
      <c s="6" t="s">
        <v>2938</v>
      </c>
      <c s="36" t="s">
        <v>102</v>
      </c>
      <c s="37">
        <v>30</v>
      </c>
      <c s="36">
        <v>0</v>
      </c>
      <c s="36">
        <f>ROUND(G208*H208,6)</f>
      </c>
      <c r="L208" s="38">
        <v>0</v>
      </c>
      <c s="32">
        <f>ROUND(ROUND(L208,2)*ROUND(G208,3),2)</f>
      </c>
      <c s="36" t="s">
        <v>55</v>
      </c>
      <c>
        <f>(M208*21)/100</f>
      </c>
      <c t="s">
        <v>28</v>
      </c>
    </row>
    <row r="209" spans="1:5" ht="12.75">
      <c r="A209" s="35" t="s">
        <v>56</v>
      </c>
      <c r="E209" s="39" t="s">
        <v>2938</v>
      </c>
    </row>
    <row r="210" spans="1:5" ht="12.75">
      <c r="A210" s="35" t="s">
        <v>57</v>
      </c>
      <c r="E210" s="40" t="s">
        <v>5</v>
      </c>
    </row>
    <row r="211" spans="1:5" ht="25.5">
      <c r="A211" t="s">
        <v>58</v>
      </c>
      <c r="E211" s="39" t="s">
        <v>2920</v>
      </c>
    </row>
    <row r="212" spans="1:16" ht="25.5">
      <c r="A212" t="s">
        <v>50</v>
      </c>
      <c s="34" t="s">
        <v>482</v>
      </c>
      <c s="34" t="s">
        <v>2939</v>
      </c>
      <c s="35" t="s">
        <v>5</v>
      </c>
      <c s="6" t="s">
        <v>2940</v>
      </c>
      <c s="36" t="s">
        <v>232</v>
      </c>
      <c s="37">
        <v>8</v>
      </c>
      <c s="36">
        <v>0</v>
      </c>
      <c s="36">
        <f>ROUND(G212*H212,6)</f>
      </c>
      <c r="L212" s="38">
        <v>0</v>
      </c>
      <c s="32">
        <f>ROUND(ROUND(L212,2)*ROUND(G212,3),2)</f>
      </c>
      <c s="36" t="s">
        <v>55</v>
      </c>
      <c>
        <f>(M212*21)/100</f>
      </c>
      <c t="s">
        <v>28</v>
      </c>
    </row>
    <row r="213" spans="1:5" ht="25.5">
      <c r="A213" s="35" t="s">
        <v>56</v>
      </c>
      <c r="E213" s="39" t="s">
        <v>2940</v>
      </c>
    </row>
    <row r="214" spans="1:5" ht="12.75">
      <c r="A214" s="35" t="s">
        <v>57</v>
      </c>
      <c r="E214" s="40" t="s">
        <v>5</v>
      </c>
    </row>
    <row r="215" spans="1:5" ht="12.75">
      <c r="A215" t="s">
        <v>58</v>
      </c>
      <c r="E215" s="39" t="s">
        <v>2941</v>
      </c>
    </row>
    <row r="216" spans="1:13" ht="12.75">
      <c r="A216" t="s">
        <v>47</v>
      </c>
      <c r="C216" s="31" t="s">
        <v>2942</v>
      </c>
      <c r="E216" s="33" t="s">
        <v>2943</v>
      </c>
      <c r="J216" s="32">
        <f>0</f>
      </c>
      <c s="32">
        <f>0</f>
      </c>
      <c s="32">
        <f>0+L217+L221+L225+L229+L233+L237+L241+L245+L249+L253+L257+L261+L265+L269+L273+L277+L281+L285+L289</f>
      </c>
      <c s="32">
        <f>0+M217+M221+M225+M229+M233+M237+M241+M245+M249+M253+M257+M261+M265+M269+M273+M277+M281+M285+M289</f>
      </c>
    </row>
    <row r="217" spans="1:16" ht="25.5">
      <c r="A217" t="s">
        <v>50</v>
      </c>
      <c s="34" t="s">
        <v>485</v>
      </c>
      <c s="34" t="s">
        <v>2944</v>
      </c>
      <c s="35" t="s">
        <v>5</v>
      </c>
      <c s="6" t="s">
        <v>2945</v>
      </c>
      <c s="36" t="s">
        <v>232</v>
      </c>
      <c s="37">
        <v>1</v>
      </c>
      <c s="36">
        <v>0</v>
      </c>
      <c s="36">
        <f>ROUND(G217*H217,6)</f>
      </c>
      <c r="L217" s="38">
        <v>0</v>
      </c>
      <c s="32">
        <f>ROUND(ROUND(L217,2)*ROUND(G217,3),2)</f>
      </c>
      <c s="36" t="s">
        <v>55</v>
      </c>
      <c>
        <f>(M217*21)/100</f>
      </c>
      <c t="s">
        <v>28</v>
      </c>
    </row>
    <row r="218" spans="1:5" ht="25.5">
      <c r="A218" s="35" t="s">
        <v>56</v>
      </c>
      <c r="E218" s="39" t="s">
        <v>2945</v>
      </c>
    </row>
    <row r="219" spans="1:5" ht="12.75">
      <c r="A219" s="35" t="s">
        <v>57</v>
      </c>
      <c r="E219" s="40" t="s">
        <v>5</v>
      </c>
    </row>
    <row r="220" spans="1:5" ht="293.25">
      <c r="A220" t="s">
        <v>58</v>
      </c>
      <c r="E220" s="39" t="s">
        <v>2946</v>
      </c>
    </row>
    <row r="221" spans="1:16" ht="25.5">
      <c r="A221" t="s">
        <v>50</v>
      </c>
      <c s="34" t="s">
        <v>489</v>
      </c>
      <c s="34" t="s">
        <v>2896</v>
      </c>
      <c s="35" t="s">
        <v>5</v>
      </c>
      <c s="6" t="s">
        <v>2897</v>
      </c>
      <c s="36" t="s">
        <v>232</v>
      </c>
      <c s="37">
        <v>1</v>
      </c>
      <c s="36">
        <v>0</v>
      </c>
      <c s="36">
        <f>ROUND(G221*H221,6)</f>
      </c>
      <c r="L221" s="38">
        <v>0</v>
      </c>
      <c s="32">
        <f>ROUND(ROUND(L221,2)*ROUND(G221,3),2)</f>
      </c>
      <c s="36" t="s">
        <v>103</v>
      </c>
      <c>
        <f>(M221*21)/100</f>
      </c>
      <c t="s">
        <v>28</v>
      </c>
    </row>
    <row r="222" spans="1:5" ht="25.5">
      <c r="A222" s="35" t="s">
        <v>56</v>
      </c>
      <c r="E222" s="39" t="s">
        <v>2897</v>
      </c>
    </row>
    <row r="223" spans="1:5" ht="12.75">
      <c r="A223" s="35" t="s">
        <v>57</v>
      </c>
      <c r="E223" s="40" t="s">
        <v>5</v>
      </c>
    </row>
    <row r="224" spans="1:5" ht="38.25">
      <c r="A224" t="s">
        <v>58</v>
      </c>
      <c r="E224" s="39" t="s">
        <v>2848</v>
      </c>
    </row>
    <row r="225" spans="1:16" ht="25.5">
      <c r="A225" t="s">
        <v>50</v>
      </c>
      <c s="34" t="s">
        <v>494</v>
      </c>
      <c s="34" t="s">
        <v>2849</v>
      </c>
      <c s="35" t="s">
        <v>5</v>
      </c>
      <c s="6" t="s">
        <v>2850</v>
      </c>
      <c s="36" t="s">
        <v>232</v>
      </c>
      <c s="37">
        <v>1</v>
      </c>
      <c s="36">
        <v>0</v>
      </c>
      <c s="36">
        <f>ROUND(G225*H225,6)</f>
      </c>
      <c r="L225" s="38">
        <v>0</v>
      </c>
      <c s="32">
        <f>ROUND(ROUND(L225,2)*ROUND(G225,3),2)</f>
      </c>
      <c s="36" t="s">
        <v>103</v>
      </c>
      <c>
        <f>(M225*21)/100</f>
      </c>
      <c t="s">
        <v>28</v>
      </c>
    </row>
    <row r="226" spans="1:5" ht="25.5">
      <c r="A226" s="35" t="s">
        <v>56</v>
      </c>
      <c r="E226" s="39" t="s">
        <v>2850</v>
      </c>
    </row>
    <row r="227" spans="1:5" ht="12.75">
      <c r="A227" s="35" t="s">
        <v>57</v>
      </c>
      <c r="E227" s="40" t="s">
        <v>5</v>
      </c>
    </row>
    <row r="228" spans="1:5" ht="38.25">
      <c r="A228" t="s">
        <v>58</v>
      </c>
      <c r="E228" s="39" t="s">
        <v>2848</v>
      </c>
    </row>
    <row r="229" spans="1:16" ht="12.75">
      <c r="A229" t="s">
        <v>50</v>
      </c>
      <c s="34" t="s">
        <v>499</v>
      </c>
      <c s="34" t="s">
        <v>2947</v>
      </c>
      <c s="35" t="s">
        <v>5</v>
      </c>
      <c s="6" t="s">
        <v>2948</v>
      </c>
      <c s="36" t="s">
        <v>232</v>
      </c>
      <c s="37">
        <v>3</v>
      </c>
      <c s="36">
        <v>0</v>
      </c>
      <c s="36">
        <f>ROUND(G229*H229,6)</f>
      </c>
      <c r="L229" s="38">
        <v>0</v>
      </c>
      <c s="32">
        <f>ROUND(ROUND(L229,2)*ROUND(G229,3),2)</f>
      </c>
      <c s="36" t="s">
        <v>55</v>
      </c>
      <c>
        <f>(M229*21)/100</f>
      </c>
      <c t="s">
        <v>28</v>
      </c>
    </row>
    <row r="230" spans="1:5" ht="12.75">
      <c r="A230" s="35" t="s">
        <v>56</v>
      </c>
      <c r="E230" s="39" t="s">
        <v>2948</v>
      </c>
    </row>
    <row r="231" spans="1:5" ht="12.75">
      <c r="A231" s="35" t="s">
        <v>57</v>
      </c>
      <c r="E231" s="40" t="s">
        <v>5</v>
      </c>
    </row>
    <row r="232" spans="1:5" ht="25.5">
      <c r="A232" t="s">
        <v>58</v>
      </c>
      <c r="E232" s="39" t="s">
        <v>2863</v>
      </c>
    </row>
    <row r="233" spans="1:16" ht="12.75">
      <c r="A233" t="s">
        <v>50</v>
      </c>
      <c s="34" t="s">
        <v>505</v>
      </c>
      <c s="34" t="s">
        <v>2859</v>
      </c>
      <c s="35" t="s">
        <v>5</v>
      </c>
      <c s="6" t="s">
        <v>2860</v>
      </c>
      <c s="36" t="s">
        <v>232</v>
      </c>
      <c s="37">
        <v>3</v>
      </c>
      <c s="36">
        <v>0</v>
      </c>
      <c s="36">
        <f>ROUND(G233*H233,6)</f>
      </c>
      <c r="L233" s="38">
        <v>0</v>
      </c>
      <c s="32">
        <f>ROUND(ROUND(L233,2)*ROUND(G233,3),2)</f>
      </c>
      <c s="36" t="s">
        <v>103</v>
      </c>
      <c>
        <f>(M233*21)/100</f>
      </c>
      <c t="s">
        <v>28</v>
      </c>
    </row>
    <row r="234" spans="1:5" ht="12.75">
      <c r="A234" s="35" t="s">
        <v>56</v>
      </c>
      <c r="E234" s="39" t="s">
        <v>2860</v>
      </c>
    </row>
    <row r="235" spans="1:5" ht="12.75">
      <c r="A235" s="35" t="s">
        <v>57</v>
      </c>
      <c r="E235" s="40" t="s">
        <v>5</v>
      </c>
    </row>
    <row r="236" spans="1:5" ht="12.75">
      <c r="A236" t="s">
        <v>58</v>
      </c>
      <c r="E236" s="39" t="s">
        <v>5</v>
      </c>
    </row>
    <row r="237" spans="1:16" ht="25.5">
      <c r="A237" t="s">
        <v>50</v>
      </c>
      <c s="34" t="s">
        <v>509</v>
      </c>
      <c s="34" t="s">
        <v>2949</v>
      </c>
      <c s="35" t="s">
        <v>5</v>
      </c>
      <c s="6" t="s">
        <v>2950</v>
      </c>
      <c s="36" t="s">
        <v>232</v>
      </c>
      <c s="37">
        <v>1</v>
      </c>
      <c s="36">
        <v>0</v>
      </c>
      <c s="36">
        <f>ROUND(G237*H237,6)</f>
      </c>
      <c r="L237" s="38">
        <v>0</v>
      </c>
      <c s="32">
        <f>ROUND(ROUND(L237,2)*ROUND(G237,3),2)</f>
      </c>
      <c s="36" t="s">
        <v>55</v>
      </c>
      <c>
        <f>(M237*21)/100</f>
      </c>
      <c t="s">
        <v>28</v>
      </c>
    </row>
    <row r="238" spans="1:5" ht="25.5">
      <c r="A238" s="35" t="s">
        <v>56</v>
      </c>
      <c r="E238" s="39" t="s">
        <v>2950</v>
      </c>
    </row>
    <row r="239" spans="1:5" ht="12.75">
      <c r="A239" s="35" t="s">
        <v>57</v>
      </c>
      <c r="E239" s="40" t="s">
        <v>5</v>
      </c>
    </row>
    <row r="240" spans="1:5" ht="89.25">
      <c r="A240" t="s">
        <v>58</v>
      </c>
      <c r="E240" s="39" t="s">
        <v>2868</v>
      </c>
    </row>
    <row r="241" spans="1:16" ht="25.5">
      <c r="A241" t="s">
        <v>50</v>
      </c>
      <c s="34" t="s">
        <v>513</v>
      </c>
      <c s="34" t="s">
        <v>2902</v>
      </c>
      <c s="35" t="s">
        <v>5</v>
      </c>
      <c s="6" t="s">
        <v>2903</v>
      </c>
      <c s="36" t="s">
        <v>232</v>
      </c>
      <c s="37">
        <v>1</v>
      </c>
      <c s="36">
        <v>0</v>
      </c>
      <c s="36">
        <f>ROUND(G241*H241,6)</f>
      </c>
      <c r="L241" s="38">
        <v>0</v>
      </c>
      <c s="32">
        <f>ROUND(ROUND(L241,2)*ROUND(G241,3),2)</f>
      </c>
      <c s="36" t="s">
        <v>103</v>
      </c>
      <c>
        <f>(M241*21)/100</f>
      </c>
      <c t="s">
        <v>28</v>
      </c>
    </row>
    <row r="242" spans="1:5" ht="25.5">
      <c r="A242" s="35" t="s">
        <v>56</v>
      </c>
      <c r="E242" s="39" t="s">
        <v>2903</v>
      </c>
    </row>
    <row r="243" spans="1:5" ht="12.75">
      <c r="A243" s="35" t="s">
        <v>57</v>
      </c>
      <c r="E243" s="40" t="s">
        <v>5</v>
      </c>
    </row>
    <row r="244" spans="1:5" ht="12.75">
      <c r="A244" t="s">
        <v>58</v>
      </c>
      <c r="E244" s="39" t="s">
        <v>5</v>
      </c>
    </row>
    <row r="245" spans="1:16" ht="25.5">
      <c r="A245" t="s">
        <v>50</v>
      </c>
      <c s="34" t="s">
        <v>517</v>
      </c>
      <c s="34" t="s">
        <v>2951</v>
      </c>
      <c s="35" t="s">
        <v>5</v>
      </c>
      <c s="6" t="s">
        <v>2952</v>
      </c>
      <c s="36" t="s">
        <v>232</v>
      </c>
      <c s="37">
        <v>1</v>
      </c>
      <c s="36">
        <v>0</v>
      </c>
      <c s="36">
        <f>ROUND(G245*H245,6)</f>
      </c>
      <c r="L245" s="38">
        <v>0</v>
      </c>
      <c s="32">
        <f>ROUND(ROUND(L245,2)*ROUND(G245,3),2)</f>
      </c>
      <c s="36" t="s">
        <v>55</v>
      </c>
      <c>
        <f>(M245*21)/100</f>
      </c>
      <c t="s">
        <v>28</v>
      </c>
    </row>
    <row r="246" spans="1:5" ht="25.5">
      <c r="A246" s="35" t="s">
        <v>56</v>
      </c>
      <c r="E246" s="39" t="s">
        <v>2952</v>
      </c>
    </row>
    <row r="247" spans="1:5" ht="12.75">
      <c r="A247" s="35" t="s">
        <v>57</v>
      </c>
      <c r="E247" s="40" t="s">
        <v>5</v>
      </c>
    </row>
    <row r="248" spans="1:5" ht="89.25">
      <c r="A248" t="s">
        <v>58</v>
      </c>
      <c r="E248" s="39" t="s">
        <v>2868</v>
      </c>
    </row>
    <row r="249" spans="1:16" ht="25.5">
      <c r="A249" t="s">
        <v>50</v>
      </c>
      <c s="34" t="s">
        <v>141</v>
      </c>
      <c s="34" t="s">
        <v>2902</v>
      </c>
      <c s="35" t="s">
        <v>51</v>
      </c>
      <c s="6" t="s">
        <v>2903</v>
      </c>
      <c s="36" t="s">
        <v>232</v>
      </c>
      <c s="37">
        <v>1</v>
      </c>
      <c s="36">
        <v>0</v>
      </c>
      <c s="36">
        <f>ROUND(G249*H249,6)</f>
      </c>
      <c r="L249" s="38">
        <v>0</v>
      </c>
      <c s="32">
        <f>ROUND(ROUND(L249,2)*ROUND(G249,3),2)</f>
      </c>
      <c s="36" t="s">
        <v>103</v>
      </c>
      <c>
        <f>(M249*21)/100</f>
      </c>
      <c t="s">
        <v>28</v>
      </c>
    </row>
    <row r="250" spans="1:5" ht="25.5">
      <c r="A250" s="35" t="s">
        <v>56</v>
      </c>
      <c r="E250" s="39" t="s">
        <v>2903</v>
      </c>
    </row>
    <row r="251" spans="1:5" ht="12.75">
      <c r="A251" s="35" t="s">
        <v>57</v>
      </c>
      <c r="E251" s="40" t="s">
        <v>5</v>
      </c>
    </row>
    <row r="252" spans="1:5" ht="12.75">
      <c r="A252" t="s">
        <v>58</v>
      </c>
      <c r="E252" s="39" t="s">
        <v>5</v>
      </c>
    </row>
    <row r="253" spans="1:16" ht="12.75">
      <c r="A253" t="s">
        <v>50</v>
      </c>
      <c s="34" t="s">
        <v>148</v>
      </c>
      <c s="34" t="s">
        <v>2953</v>
      </c>
      <c s="35" t="s">
        <v>5</v>
      </c>
      <c s="6" t="s">
        <v>2954</v>
      </c>
      <c s="36" t="s">
        <v>232</v>
      </c>
      <c s="37">
        <v>4</v>
      </c>
      <c s="36">
        <v>0</v>
      </c>
      <c s="36">
        <f>ROUND(G253*H253,6)</f>
      </c>
      <c r="L253" s="38">
        <v>0</v>
      </c>
      <c s="32">
        <f>ROUND(ROUND(L253,2)*ROUND(G253,3),2)</f>
      </c>
      <c s="36" t="s">
        <v>55</v>
      </c>
      <c>
        <f>(M253*21)/100</f>
      </c>
      <c t="s">
        <v>28</v>
      </c>
    </row>
    <row r="254" spans="1:5" ht="12.75">
      <c r="A254" s="35" t="s">
        <v>56</v>
      </c>
      <c r="E254" s="39" t="s">
        <v>2954</v>
      </c>
    </row>
    <row r="255" spans="1:5" ht="12.75">
      <c r="A255" s="35" t="s">
        <v>57</v>
      </c>
      <c r="E255" s="40" t="s">
        <v>5</v>
      </c>
    </row>
    <row r="256" spans="1:5" ht="38.25">
      <c r="A256" t="s">
        <v>58</v>
      </c>
      <c r="E256" s="39" t="s">
        <v>2955</v>
      </c>
    </row>
    <row r="257" spans="1:16" ht="25.5">
      <c r="A257" t="s">
        <v>50</v>
      </c>
      <c s="34" t="s">
        <v>156</v>
      </c>
      <c s="34" t="s">
        <v>2956</v>
      </c>
      <c s="35" t="s">
        <v>5</v>
      </c>
      <c s="6" t="s">
        <v>2957</v>
      </c>
      <c s="36" t="s">
        <v>232</v>
      </c>
      <c s="37">
        <v>4</v>
      </c>
      <c s="36">
        <v>0</v>
      </c>
      <c s="36">
        <f>ROUND(G257*H257,6)</f>
      </c>
      <c r="L257" s="38">
        <v>0</v>
      </c>
      <c s="32">
        <f>ROUND(ROUND(L257,2)*ROUND(G257,3),2)</f>
      </c>
      <c s="36" t="s">
        <v>103</v>
      </c>
      <c>
        <f>(M257*21)/100</f>
      </c>
      <c t="s">
        <v>28</v>
      </c>
    </row>
    <row r="258" spans="1:5" ht="25.5">
      <c r="A258" s="35" t="s">
        <v>56</v>
      </c>
      <c r="E258" s="39" t="s">
        <v>2957</v>
      </c>
    </row>
    <row r="259" spans="1:5" ht="12.75">
      <c r="A259" s="35" t="s">
        <v>57</v>
      </c>
      <c r="E259" s="40" t="s">
        <v>5</v>
      </c>
    </row>
    <row r="260" spans="1:5" ht="12.75">
      <c r="A260" t="s">
        <v>58</v>
      </c>
      <c r="E260" s="39" t="s">
        <v>5</v>
      </c>
    </row>
    <row r="261" spans="1:16" ht="12.75">
      <c r="A261" t="s">
        <v>50</v>
      </c>
      <c s="34" t="s">
        <v>161</v>
      </c>
      <c s="34" t="s">
        <v>2958</v>
      </c>
      <c s="35" t="s">
        <v>5</v>
      </c>
      <c s="6" t="s">
        <v>2912</v>
      </c>
      <c s="36" t="s">
        <v>238</v>
      </c>
      <c s="37">
        <v>80</v>
      </c>
      <c s="36">
        <v>0</v>
      </c>
      <c s="36">
        <f>ROUND(G261*H261,6)</f>
      </c>
      <c r="L261" s="38">
        <v>0</v>
      </c>
      <c s="32">
        <f>ROUND(ROUND(L261,2)*ROUND(G261,3),2)</f>
      </c>
      <c s="36" t="s">
        <v>55</v>
      </c>
      <c>
        <f>(M261*21)/100</f>
      </c>
      <c t="s">
        <v>28</v>
      </c>
    </row>
    <row r="262" spans="1:5" ht="12.75">
      <c r="A262" s="35" t="s">
        <v>56</v>
      </c>
      <c r="E262" s="39" t="s">
        <v>2912</v>
      </c>
    </row>
    <row r="263" spans="1:5" ht="12.75">
      <c r="A263" s="35" t="s">
        <v>57</v>
      </c>
      <c r="E263" s="40" t="s">
        <v>5</v>
      </c>
    </row>
    <row r="264" spans="1:5" ht="51">
      <c r="A264" t="s">
        <v>58</v>
      </c>
      <c r="E264" s="39" t="s">
        <v>2876</v>
      </c>
    </row>
    <row r="265" spans="1:16" ht="25.5">
      <c r="A265" t="s">
        <v>50</v>
      </c>
      <c s="34" t="s">
        <v>165</v>
      </c>
      <c s="34" t="s">
        <v>2959</v>
      </c>
      <c s="35" t="s">
        <v>5</v>
      </c>
      <c s="6" t="s">
        <v>2960</v>
      </c>
      <c s="36" t="s">
        <v>238</v>
      </c>
      <c s="37">
        <v>80</v>
      </c>
      <c s="36">
        <v>0</v>
      </c>
      <c s="36">
        <f>ROUND(G265*H265,6)</f>
      </c>
      <c r="L265" s="38">
        <v>0</v>
      </c>
      <c s="32">
        <f>ROUND(ROUND(L265,2)*ROUND(G265,3),2)</f>
      </c>
      <c s="36" t="s">
        <v>103</v>
      </c>
      <c>
        <f>(M265*21)/100</f>
      </c>
      <c t="s">
        <v>28</v>
      </c>
    </row>
    <row r="266" spans="1:5" ht="25.5">
      <c r="A266" s="35" t="s">
        <v>56</v>
      </c>
      <c r="E266" s="39" t="s">
        <v>2960</v>
      </c>
    </row>
    <row r="267" spans="1:5" ht="12.75">
      <c r="A267" s="35" t="s">
        <v>57</v>
      </c>
      <c r="E267" s="40" t="s">
        <v>5</v>
      </c>
    </row>
    <row r="268" spans="1:5" ht="51">
      <c r="A268" t="s">
        <v>58</v>
      </c>
      <c r="E268" s="39" t="s">
        <v>2876</v>
      </c>
    </row>
    <row r="269" spans="1:16" ht="12.75">
      <c r="A269" t="s">
        <v>50</v>
      </c>
      <c s="34" t="s">
        <v>169</v>
      </c>
      <c s="34" t="s">
        <v>2961</v>
      </c>
      <c s="35" t="s">
        <v>5</v>
      </c>
      <c s="6" t="s">
        <v>2962</v>
      </c>
      <c s="36" t="s">
        <v>102</v>
      </c>
      <c s="37">
        <v>35</v>
      </c>
      <c s="36">
        <v>0</v>
      </c>
      <c s="36">
        <f>ROUND(G269*H269,6)</f>
      </c>
      <c r="L269" s="38">
        <v>0</v>
      </c>
      <c s="32">
        <f>ROUND(ROUND(L269,2)*ROUND(G269,3),2)</f>
      </c>
      <c s="36" t="s">
        <v>55</v>
      </c>
      <c>
        <f>(M269*21)/100</f>
      </c>
      <c t="s">
        <v>28</v>
      </c>
    </row>
    <row r="270" spans="1:5" ht="12.75">
      <c r="A270" s="35" t="s">
        <v>56</v>
      </c>
      <c r="E270" s="39" t="s">
        <v>2962</v>
      </c>
    </row>
    <row r="271" spans="1:5" ht="12.75">
      <c r="A271" s="35" t="s">
        <v>57</v>
      </c>
      <c r="E271" s="40" t="s">
        <v>5</v>
      </c>
    </row>
    <row r="272" spans="1:5" ht="25.5">
      <c r="A272" t="s">
        <v>58</v>
      </c>
      <c r="E272" s="39" t="s">
        <v>2917</v>
      </c>
    </row>
    <row r="273" spans="1:16" ht="12.75">
      <c r="A273" t="s">
        <v>50</v>
      </c>
      <c s="34" t="s">
        <v>175</v>
      </c>
      <c s="34" t="s">
        <v>2963</v>
      </c>
      <c s="35" t="s">
        <v>5</v>
      </c>
      <c s="6" t="s">
        <v>2964</v>
      </c>
      <c s="36" t="s">
        <v>102</v>
      </c>
      <c s="37">
        <v>80</v>
      </c>
      <c s="36">
        <v>0</v>
      </c>
      <c s="36">
        <f>ROUND(G273*H273,6)</f>
      </c>
      <c r="L273" s="38">
        <v>0</v>
      </c>
      <c s="32">
        <f>ROUND(ROUND(L273,2)*ROUND(G273,3),2)</f>
      </c>
      <c s="36" t="s">
        <v>55</v>
      </c>
      <c>
        <f>(M273*21)/100</f>
      </c>
      <c t="s">
        <v>28</v>
      </c>
    </row>
    <row r="274" spans="1:5" ht="12.75">
      <c r="A274" s="35" t="s">
        <v>56</v>
      </c>
      <c r="E274" s="39" t="s">
        <v>2964</v>
      </c>
    </row>
    <row r="275" spans="1:5" ht="12.75">
      <c r="A275" s="35" t="s">
        <v>57</v>
      </c>
      <c r="E275" s="40" t="s">
        <v>5</v>
      </c>
    </row>
    <row r="276" spans="1:5" ht="12.75">
      <c r="A276" t="s">
        <v>58</v>
      </c>
      <c r="E276" s="39" t="s">
        <v>2965</v>
      </c>
    </row>
    <row r="277" spans="1:16" ht="25.5">
      <c r="A277" t="s">
        <v>50</v>
      </c>
      <c s="34" t="s">
        <v>180</v>
      </c>
      <c s="34" t="s">
        <v>2966</v>
      </c>
      <c s="35" t="s">
        <v>5</v>
      </c>
      <c s="6" t="s">
        <v>2967</v>
      </c>
      <c s="36" t="s">
        <v>232</v>
      </c>
      <c s="37">
        <v>3</v>
      </c>
      <c s="36">
        <v>0</v>
      </c>
      <c s="36">
        <f>ROUND(G277*H277,6)</f>
      </c>
      <c r="L277" s="38">
        <v>0</v>
      </c>
      <c s="32">
        <f>ROUND(ROUND(L277,2)*ROUND(G277,3),2)</f>
      </c>
      <c s="36" t="s">
        <v>55</v>
      </c>
      <c>
        <f>(M277*21)/100</f>
      </c>
      <c t="s">
        <v>28</v>
      </c>
    </row>
    <row r="278" spans="1:5" ht="25.5">
      <c r="A278" s="35" t="s">
        <v>56</v>
      </c>
      <c r="E278" s="39" t="s">
        <v>2967</v>
      </c>
    </row>
    <row r="279" spans="1:5" ht="12.75">
      <c r="A279" s="35" t="s">
        <v>57</v>
      </c>
      <c r="E279" s="40" t="s">
        <v>5</v>
      </c>
    </row>
    <row r="280" spans="1:5" ht="12.75">
      <c r="A280" t="s">
        <v>58</v>
      </c>
      <c r="E280" s="39" t="s">
        <v>2941</v>
      </c>
    </row>
    <row r="281" spans="1:16" ht="25.5">
      <c r="A281" t="s">
        <v>50</v>
      </c>
      <c s="34" t="s">
        <v>185</v>
      </c>
      <c s="34" t="s">
        <v>2968</v>
      </c>
      <c s="35" t="s">
        <v>5</v>
      </c>
      <c s="6" t="s">
        <v>2969</v>
      </c>
      <c s="36" t="s">
        <v>232</v>
      </c>
      <c s="37">
        <v>3</v>
      </c>
      <c s="36">
        <v>0.00359</v>
      </c>
      <c s="36">
        <f>ROUND(G281*H281,6)</f>
      </c>
      <c r="L281" s="38">
        <v>0</v>
      </c>
      <c s="32">
        <f>ROUND(ROUND(L281,2)*ROUND(G281,3),2)</f>
      </c>
      <c s="36" t="s">
        <v>103</v>
      </c>
      <c>
        <f>(M281*21)/100</f>
      </c>
      <c t="s">
        <v>28</v>
      </c>
    </row>
    <row r="282" spans="1:5" ht="25.5">
      <c r="A282" s="35" t="s">
        <v>56</v>
      </c>
      <c r="E282" s="39" t="s">
        <v>2969</v>
      </c>
    </row>
    <row r="283" spans="1:5" ht="12.75">
      <c r="A283" s="35" t="s">
        <v>57</v>
      </c>
      <c r="E283" s="40" t="s">
        <v>5</v>
      </c>
    </row>
    <row r="284" spans="1:5" ht="89.25">
      <c r="A284" t="s">
        <v>58</v>
      </c>
      <c r="E284" s="39" t="s">
        <v>2889</v>
      </c>
    </row>
    <row r="285" spans="1:16" ht="12.75">
      <c r="A285" t="s">
        <v>50</v>
      </c>
      <c s="34" t="s">
        <v>190</v>
      </c>
      <c s="34" t="s">
        <v>2970</v>
      </c>
      <c s="35" t="s">
        <v>5</v>
      </c>
      <c s="6" t="s">
        <v>2971</v>
      </c>
      <c s="36" t="s">
        <v>232</v>
      </c>
      <c s="37">
        <v>1</v>
      </c>
      <c s="36">
        <v>0</v>
      </c>
      <c s="36">
        <f>ROUND(G285*H285,6)</f>
      </c>
      <c r="L285" s="38">
        <v>0</v>
      </c>
      <c s="32">
        <f>ROUND(ROUND(L285,2)*ROUND(G285,3),2)</f>
      </c>
      <c s="36" t="s">
        <v>55</v>
      </c>
      <c>
        <f>(M285*21)/100</f>
      </c>
      <c t="s">
        <v>28</v>
      </c>
    </row>
    <row r="286" spans="1:5" ht="12.75">
      <c r="A286" s="35" t="s">
        <v>56</v>
      </c>
      <c r="E286" s="39" t="s">
        <v>2971</v>
      </c>
    </row>
    <row r="287" spans="1:5" ht="12.75">
      <c r="A287" s="35" t="s">
        <v>57</v>
      </c>
      <c r="E287" s="40" t="s">
        <v>5</v>
      </c>
    </row>
    <row r="288" spans="1:5" ht="25.5">
      <c r="A288" t="s">
        <v>58</v>
      </c>
      <c r="E288" s="39" t="s">
        <v>2972</v>
      </c>
    </row>
    <row r="289" spans="1:16" ht="12.75">
      <c r="A289" t="s">
        <v>50</v>
      </c>
      <c s="34" t="s">
        <v>195</v>
      </c>
      <c s="34" t="s">
        <v>2973</v>
      </c>
      <c s="35" t="s">
        <v>5</v>
      </c>
      <c s="6" t="s">
        <v>2974</v>
      </c>
      <c s="36" t="s">
        <v>232</v>
      </c>
      <c s="37">
        <v>1</v>
      </c>
      <c s="36">
        <v>0</v>
      </c>
      <c s="36">
        <f>ROUND(G289*H289,6)</f>
      </c>
      <c r="L289" s="38">
        <v>0</v>
      </c>
      <c s="32">
        <f>ROUND(ROUND(L289,2)*ROUND(G289,3),2)</f>
      </c>
      <c s="36" t="s">
        <v>55</v>
      </c>
      <c>
        <f>(M289*21)/100</f>
      </c>
      <c t="s">
        <v>28</v>
      </c>
    </row>
    <row r="290" spans="1:5" ht="12.75">
      <c r="A290" s="35" t="s">
        <v>56</v>
      </c>
      <c r="E290" s="39" t="s">
        <v>2974</v>
      </c>
    </row>
    <row r="291" spans="1:5" ht="12.75">
      <c r="A291" s="35" t="s">
        <v>57</v>
      </c>
      <c r="E291" s="40" t="s">
        <v>5</v>
      </c>
    </row>
    <row r="292" spans="1:5" ht="12.75">
      <c r="A292" t="s">
        <v>58</v>
      </c>
      <c r="E292" s="39" t="s">
        <v>5</v>
      </c>
    </row>
    <row r="293" spans="1:13" ht="12.75">
      <c r="A293" t="s">
        <v>47</v>
      </c>
      <c r="C293" s="31" t="s">
        <v>2975</v>
      </c>
      <c r="E293" s="33" t="s">
        <v>2976</v>
      </c>
      <c r="J293" s="32">
        <f>0</f>
      </c>
      <c s="32">
        <f>0</f>
      </c>
      <c s="32">
        <f>0+L294+L298+L302+L306+L310+L314+L318+L322+L326+L330+L334+L338+L342+L346+L350+L354</f>
      </c>
      <c s="32">
        <f>0+M294+M298+M302+M306+M310+M314+M318+M322+M326+M330+M334+M338+M342+M346+M350+M354</f>
      </c>
    </row>
    <row r="294" spans="1:16" ht="25.5">
      <c r="A294" t="s">
        <v>50</v>
      </c>
      <c s="34" t="s">
        <v>199</v>
      </c>
      <c s="34" t="s">
        <v>2977</v>
      </c>
      <c s="35" t="s">
        <v>5</v>
      </c>
      <c s="6" t="s">
        <v>2978</v>
      </c>
      <c s="36" t="s">
        <v>232</v>
      </c>
      <c s="37">
        <v>1</v>
      </c>
      <c s="36">
        <v>0</v>
      </c>
      <c s="36">
        <f>ROUND(G294*H294,6)</f>
      </c>
      <c r="L294" s="38">
        <v>0</v>
      </c>
      <c s="32">
        <f>ROUND(ROUND(L294,2)*ROUND(G294,3),2)</f>
      </c>
      <c s="36" t="s">
        <v>55</v>
      </c>
      <c>
        <f>(M294*21)/100</f>
      </c>
      <c t="s">
        <v>28</v>
      </c>
    </row>
    <row r="295" spans="1:5" ht="25.5">
      <c r="A295" s="35" t="s">
        <v>56</v>
      </c>
      <c r="E295" s="39" t="s">
        <v>2978</v>
      </c>
    </row>
    <row r="296" spans="1:5" ht="12.75">
      <c r="A296" s="35" t="s">
        <v>57</v>
      </c>
      <c r="E296" s="40" t="s">
        <v>5</v>
      </c>
    </row>
    <row r="297" spans="1:5" ht="242.25">
      <c r="A297" t="s">
        <v>58</v>
      </c>
      <c r="E297" s="39" t="s">
        <v>2979</v>
      </c>
    </row>
    <row r="298" spans="1:16" ht="25.5">
      <c r="A298" t="s">
        <v>50</v>
      </c>
      <c s="34" t="s">
        <v>204</v>
      </c>
      <c s="34" t="s">
        <v>2896</v>
      </c>
      <c s="35" t="s">
        <v>5</v>
      </c>
      <c s="6" t="s">
        <v>2897</v>
      </c>
      <c s="36" t="s">
        <v>232</v>
      </c>
      <c s="37">
        <v>1</v>
      </c>
      <c s="36">
        <v>0</v>
      </c>
      <c s="36">
        <f>ROUND(G298*H298,6)</f>
      </c>
      <c r="L298" s="38">
        <v>0</v>
      </c>
      <c s="32">
        <f>ROUND(ROUND(L298,2)*ROUND(G298,3),2)</f>
      </c>
      <c s="36" t="s">
        <v>103</v>
      </c>
      <c>
        <f>(M298*21)/100</f>
      </c>
      <c t="s">
        <v>28</v>
      </c>
    </row>
    <row r="299" spans="1:5" ht="25.5">
      <c r="A299" s="35" t="s">
        <v>56</v>
      </c>
      <c r="E299" s="39" t="s">
        <v>2897</v>
      </c>
    </row>
    <row r="300" spans="1:5" ht="12.75">
      <c r="A300" s="35" t="s">
        <v>57</v>
      </c>
      <c r="E300" s="40" t="s">
        <v>5</v>
      </c>
    </row>
    <row r="301" spans="1:5" ht="38.25">
      <c r="A301" t="s">
        <v>58</v>
      </c>
      <c r="E301" s="39" t="s">
        <v>2848</v>
      </c>
    </row>
    <row r="302" spans="1:16" ht="25.5">
      <c r="A302" t="s">
        <v>50</v>
      </c>
      <c s="34" t="s">
        <v>211</v>
      </c>
      <c s="34" t="s">
        <v>2849</v>
      </c>
      <c s="35" t="s">
        <v>5</v>
      </c>
      <c s="6" t="s">
        <v>2850</v>
      </c>
      <c s="36" t="s">
        <v>232</v>
      </c>
      <c s="37">
        <v>1</v>
      </c>
      <c s="36">
        <v>0</v>
      </c>
      <c s="36">
        <f>ROUND(G302*H302,6)</f>
      </c>
      <c r="L302" s="38">
        <v>0</v>
      </c>
      <c s="32">
        <f>ROUND(ROUND(L302,2)*ROUND(G302,3),2)</f>
      </c>
      <c s="36" t="s">
        <v>103</v>
      </c>
      <c>
        <f>(M302*21)/100</f>
      </c>
      <c t="s">
        <v>28</v>
      </c>
    </row>
    <row r="303" spans="1:5" ht="25.5">
      <c r="A303" s="35" t="s">
        <v>56</v>
      </c>
      <c r="E303" s="39" t="s">
        <v>2850</v>
      </c>
    </row>
    <row r="304" spans="1:5" ht="12.75">
      <c r="A304" s="35" t="s">
        <v>57</v>
      </c>
      <c r="E304" s="40" t="s">
        <v>5</v>
      </c>
    </row>
    <row r="305" spans="1:5" ht="38.25">
      <c r="A305" t="s">
        <v>58</v>
      </c>
      <c r="E305" s="39" t="s">
        <v>2848</v>
      </c>
    </row>
    <row r="306" spans="1:16" ht="12.75">
      <c r="A306" t="s">
        <v>50</v>
      </c>
      <c s="34" t="s">
        <v>216</v>
      </c>
      <c s="34" t="s">
        <v>2980</v>
      </c>
      <c s="35" t="s">
        <v>5</v>
      </c>
      <c s="6" t="s">
        <v>2981</v>
      </c>
      <c s="36" t="s">
        <v>232</v>
      </c>
      <c s="37">
        <v>6</v>
      </c>
      <c s="36">
        <v>0</v>
      </c>
      <c s="36">
        <f>ROUND(G306*H306,6)</f>
      </c>
      <c r="L306" s="38">
        <v>0</v>
      </c>
      <c s="32">
        <f>ROUND(ROUND(L306,2)*ROUND(G306,3),2)</f>
      </c>
      <c s="36" t="s">
        <v>55</v>
      </c>
      <c>
        <f>(M306*21)/100</f>
      </c>
      <c t="s">
        <v>28</v>
      </c>
    </row>
    <row r="307" spans="1:5" ht="12.75">
      <c r="A307" s="35" t="s">
        <v>56</v>
      </c>
      <c r="E307" s="39" t="s">
        <v>2981</v>
      </c>
    </row>
    <row r="308" spans="1:5" ht="12.75">
      <c r="A308" s="35" t="s">
        <v>57</v>
      </c>
      <c r="E308" s="40" t="s">
        <v>5</v>
      </c>
    </row>
    <row r="309" spans="1:5" ht="25.5">
      <c r="A309" t="s">
        <v>58</v>
      </c>
      <c r="E309" s="39" t="s">
        <v>2863</v>
      </c>
    </row>
    <row r="310" spans="1:16" ht="12.75">
      <c r="A310" t="s">
        <v>50</v>
      </c>
      <c s="34" t="s">
        <v>219</v>
      </c>
      <c s="34" t="s">
        <v>2859</v>
      </c>
      <c s="35" t="s">
        <v>5</v>
      </c>
      <c s="6" t="s">
        <v>2860</v>
      </c>
      <c s="36" t="s">
        <v>232</v>
      </c>
      <c s="37">
        <v>6</v>
      </c>
      <c s="36">
        <v>0</v>
      </c>
      <c s="36">
        <f>ROUND(G310*H310,6)</f>
      </c>
      <c r="L310" s="38">
        <v>0</v>
      </c>
      <c s="32">
        <f>ROUND(ROUND(L310,2)*ROUND(G310,3),2)</f>
      </c>
      <c s="36" t="s">
        <v>103</v>
      </c>
      <c>
        <f>(M310*21)/100</f>
      </c>
      <c t="s">
        <v>28</v>
      </c>
    </row>
    <row r="311" spans="1:5" ht="12.75">
      <c r="A311" s="35" t="s">
        <v>56</v>
      </c>
      <c r="E311" s="39" t="s">
        <v>2860</v>
      </c>
    </row>
    <row r="312" spans="1:5" ht="12.75">
      <c r="A312" s="35" t="s">
        <v>57</v>
      </c>
      <c r="E312" s="40" t="s">
        <v>5</v>
      </c>
    </row>
    <row r="313" spans="1:5" ht="12.75">
      <c r="A313" t="s">
        <v>58</v>
      </c>
      <c r="E313" s="39" t="s">
        <v>5</v>
      </c>
    </row>
    <row r="314" spans="1:16" ht="12.75">
      <c r="A314" t="s">
        <v>50</v>
      </c>
      <c s="34" t="s">
        <v>224</v>
      </c>
      <c s="34" t="s">
        <v>2982</v>
      </c>
      <c s="35" t="s">
        <v>5</v>
      </c>
      <c s="6" t="s">
        <v>2983</v>
      </c>
      <c s="36" t="s">
        <v>238</v>
      </c>
      <c s="37">
        <v>35</v>
      </c>
      <c s="36">
        <v>0</v>
      </c>
      <c s="36">
        <f>ROUND(G314*H314,6)</f>
      </c>
      <c r="L314" s="38">
        <v>0</v>
      </c>
      <c s="32">
        <f>ROUND(ROUND(L314,2)*ROUND(G314,3),2)</f>
      </c>
      <c s="36" t="s">
        <v>55</v>
      </c>
      <c>
        <f>(M314*21)/100</f>
      </c>
      <c t="s">
        <v>28</v>
      </c>
    </row>
    <row r="315" spans="1:5" ht="12.75">
      <c r="A315" s="35" t="s">
        <v>56</v>
      </c>
      <c r="E315" s="39" t="s">
        <v>2983</v>
      </c>
    </row>
    <row r="316" spans="1:5" ht="12.75">
      <c r="A316" s="35" t="s">
        <v>57</v>
      </c>
      <c r="E316" s="40" t="s">
        <v>5</v>
      </c>
    </row>
    <row r="317" spans="1:5" ht="76.5">
      <c r="A317" t="s">
        <v>58</v>
      </c>
      <c r="E317" s="39" t="s">
        <v>2984</v>
      </c>
    </row>
    <row r="318" spans="1:16" ht="25.5">
      <c r="A318" t="s">
        <v>50</v>
      </c>
      <c s="34" t="s">
        <v>229</v>
      </c>
      <c s="34" t="s">
        <v>2985</v>
      </c>
      <c s="35" t="s">
        <v>5</v>
      </c>
      <c s="6" t="s">
        <v>2986</v>
      </c>
      <c s="36" t="s">
        <v>238</v>
      </c>
      <c s="37">
        <v>35</v>
      </c>
      <c s="36">
        <v>0</v>
      </c>
      <c s="36">
        <f>ROUND(G318*H318,6)</f>
      </c>
      <c r="L318" s="38">
        <v>0</v>
      </c>
      <c s="32">
        <f>ROUND(ROUND(L318,2)*ROUND(G318,3),2)</f>
      </c>
      <c s="36" t="s">
        <v>103</v>
      </c>
      <c>
        <f>(M318*21)/100</f>
      </c>
      <c t="s">
        <v>28</v>
      </c>
    </row>
    <row r="319" spans="1:5" ht="25.5">
      <c r="A319" s="35" t="s">
        <v>56</v>
      </c>
      <c r="E319" s="39" t="s">
        <v>2986</v>
      </c>
    </row>
    <row r="320" spans="1:5" ht="12.75">
      <c r="A320" s="35" t="s">
        <v>57</v>
      </c>
      <c r="E320" s="40" t="s">
        <v>5</v>
      </c>
    </row>
    <row r="321" spans="1:5" ht="76.5">
      <c r="A321" t="s">
        <v>58</v>
      </c>
      <c r="E321" s="39" t="s">
        <v>2984</v>
      </c>
    </row>
    <row r="322" spans="1:16" ht="12.75">
      <c r="A322" t="s">
        <v>50</v>
      </c>
      <c s="34" t="s">
        <v>235</v>
      </c>
      <c s="34" t="s">
        <v>2907</v>
      </c>
      <c s="35" t="s">
        <v>5</v>
      </c>
      <c s="6" t="s">
        <v>2908</v>
      </c>
      <c s="36" t="s">
        <v>238</v>
      </c>
      <c s="37">
        <v>25</v>
      </c>
      <c s="36">
        <v>0</v>
      </c>
      <c s="36">
        <f>ROUND(G322*H322,6)</f>
      </c>
      <c r="L322" s="38">
        <v>0</v>
      </c>
      <c s="32">
        <f>ROUND(ROUND(L322,2)*ROUND(G322,3),2)</f>
      </c>
      <c s="36" t="s">
        <v>55</v>
      </c>
      <c>
        <f>(M322*21)/100</f>
      </c>
      <c t="s">
        <v>28</v>
      </c>
    </row>
    <row r="323" spans="1:5" ht="12.75">
      <c r="A323" s="35" t="s">
        <v>56</v>
      </c>
      <c r="E323" s="39" t="s">
        <v>2908</v>
      </c>
    </row>
    <row r="324" spans="1:5" ht="12.75">
      <c r="A324" s="35" t="s">
        <v>57</v>
      </c>
      <c r="E324" s="40" t="s">
        <v>5</v>
      </c>
    </row>
    <row r="325" spans="1:5" ht="51">
      <c r="A325" t="s">
        <v>58</v>
      </c>
      <c r="E325" s="39" t="s">
        <v>2876</v>
      </c>
    </row>
    <row r="326" spans="1:16" ht="25.5">
      <c r="A326" t="s">
        <v>50</v>
      </c>
      <c s="34" t="s">
        <v>240</v>
      </c>
      <c s="34" t="s">
        <v>2909</v>
      </c>
      <c s="35" t="s">
        <v>5</v>
      </c>
      <c s="6" t="s">
        <v>2910</v>
      </c>
      <c s="36" t="s">
        <v>238</v>
      </c>
      <c s="37">
        <v>25</v>
      </c>
      <c s="36">
        <v>0</v>
      </c>
      <c s="36">
        <f>ROUND(G326*H326,6)</f>
      </c>
      <c r="L326" s="38">
        <v>0</v>
      </c>
      <c s="32">
        <f>ROUND(ROUND(L326,2)*ROUND(G326,3),2)</f>
      </c>
      <c s="36" t="s">
        <v>103</v>
      </c>
      <c>
        <f>(M326*21)/100</f>
      </c>
      <c t="s">
        <v>28</v>
      </c>
    </row>
    <row r="327" spans="1:5" ht="25.5">
      <c r="A327" s="35" t="s">
        <v>56</v>
      </c>
      <c r="E327" s="39" t="s">
        <v>2910</v>
      </c>
    </row>
    <row r="328" spans="1:5" ht="12.75">
      <c r="A328" s="35" t="s">
        <v>57</v>
      </c>
      <c r="E328" s="40" t="s">
        <v>5</v>
      </c>
    </row>
    <row r="329" spans="1:5" ht="51">
      <c r="A329" t="s">
        <v>58</v>
      </c>
      <c r="E329" s="39" t="s">
        <v>2876</v>
      </c>
    </row>
    <row r="330" spans="1:16" ht="12.75">
      <c r="A330" t="s">
        <v>50</v>
      </c>
      <c s="34" t="s">
        <v>244</v>
      </c>
      <c s="34" t="s">
        <v>2874</v>
      </c>
      <c s="35" t="s">
        <v>5</v>
      </c>
      <c s="6" t="s">
        <v>2875</v>
      </c>
      <c s="36" t="s">
        <v>238</v>
      </c>
      <c s="37">
        <v>3</v>
      </c>
      <c s="36">
        <v>0</v>
      </c>
      <c s="36">
        <f>ROUND(G330*H330,6)</f>
      </c>
      <c r="L330" s="38">
        <v>0</v>
      </c>
      <c s="32">
        <f>ROUND(ROUND(L330,2)*ROUND(G330,3),2)</f>
      </c>
      <c s="36" t="s">
        <v>55</v>
      </c>
      <c>
        <f>(M330*21)/100</f>
      </c>
      <c t="s">
        <v>28</v>
      </c>
    </row>
    <row r="331" spans="1:5" ht="12.75">
      <c r="A331" s="35" t="s">
        <v>56</v>
      </c>
      <c r="E331" s="39" t="s">
        <v>2875</v>
      </c>
    </row>
    <row r="332" spans="1:5" ht="12.75">
      <c r="A332" s="35" t="s">
        <v>57</v>
      </c>
      <c r="E332" s="40" t="s">
        <v>5</v>
      </c>
    </row>
    <row r="333" spans="1:5" ht="51">
      <c r="A333" t="s">
        <v>58</v>
      </c>
      <c r="E333" s="39" t="s">
        <v>2876</v>
      </c>
    </row>
    <row r="334" spans="1:16" ht="25.5">
      <c r="A334" t="s">
        <v>50</v>
      </c>
      <c s="34" t="s">
        <v>247</v>
      </c>
      <c s="34" t="s">
        <v>2877</v>
      </c>
      <c s="35" t="s">
        <v>5</v>
      </c>
      <c s="6" t="s">
        <v>2878</v>
      </c>
      <c s="36" t="s">
        <v>238</v>
      </c>
      <c s="37">
        <v>3</v>
      </c>
      <c s="36">
        <v>0</v>
      </c>
      <c s="36">
        <f>ROUND(G334*H334,6)</f>
      </c>
      <c r="L334" s="38">
        <v>0</v>
      </c>
      <c s="32">
        <f>ROUND(ROUND(L334,2)*ROUND(G334,3),2)</f>
      </c>
      <c s="36" t="s">
        <v>103</v>
      </c>
      <c>
        <f>(M334*21)/100</f>
      </c>
      <c t="s">
        <v>28</v>
      </c>
    </row>
    <row r="335" spans="1:5" ht="25.5">
      <c r="A335" s="35" t="s">
        <v>56</v>
      </c>
      <c r="E335" s="39" t="s">
        <v>2878</v>
      </c>
    </row>
    <row r="336" spans="1:5" ht="12.75">
      <c r="A336" s="35" t="s">
        <v>57</v>
      </c>
      <c r="E336" s="40" t="s">
        <v>5</v>
      </c>
    </row>
    <row r="337" spans="1:5" ht="51">
      <c r="A337" t="s">
        <v>58</v>
      </c>
      <c r="E337" s="39" t="s">
        <v>2876</v>
      </c>
    </row>
    <row r="338" spans="1:16" ht="12.75">
      <c r="A338" t="s">
        <v>50</v>
      </c>
      <c s="34" t="s">
        <v>252</v>
      </c>
      <c s="34" t="s">
        <v>2987</v>
      </c>
      <c s="35" t="s">
        <v>5</v>
      </c>
      <c s="6" t="s">
        <v>2988</v>
      </c>
      <c s="36" t="s">
        <v>238</v>
      </c>
      <c s="37">
        <v>3</v>
      </c>
      <c s="36">
        <v>0</v>
      </c>
      <c s="36">
        <f>ROUND(G338*H338,6)</f>
      </c>
      <c r="L338" s="38">
        <v>0</v>
      </c>
      <c s="32">
        <f>ROUND(ROUND(L338,2)*ROUND(G338,3),2)</f>
      </c>
      <c s="36" t="s">
        <v>55</v>
      </c>
      <c>
        <f>(M338*21)/100</f>
      </c>
      <c t="s">
        <v>28</v>
      </c>
    </row>
    <row r="339" spans="1:5" ht="12.75">
      <c r="A339" s="35" t="s">
        <v>56</v>
      </c>
      <c r="E339" s="39" t="s">
        <v>2988</v>
      </c>
    </row>
    <row r="340" spans="1:5" ht="12.75">
      <c r="A340" s="35" t="s">
        <v>57</v>
      </c>
      <c r="E340" s="40" t="s">
        <v>5</v>
      </c>
    </row>
    <row r="341" spans="1:5" ht="51">
      <c r="A341" t="s">
        <v>58</v>
      </c>
      <c r="E341" s="39" t="s">
        <v>2876</v>
      </c>
    </row>
    <row r="342" spans="1:16" ht="25.5">
      <c r="A342" t="s">
        <v>50</v>
      </c>
      <c s="34" t="s">
        <v>255</v>
      </c>
      <c s="34" t="s">
        <v>2989</v>
      </c>
      <c s="35" t="s">
        <v>5</v>
      </c>
      <c s="6" t="s">
        <v>2990</v>
      </c>
      <c s="36" t="s">
        <v>238</v>
      </c>
      <c s="37">
        <v>3</v>
      </c>
      <c s="36">
        <v>0</v>
      </c>
      <c s="36">
        <f>ROUND(G342*H342,6)</f>
      </c>
      <c r="L342" s="38">
        <v>0</v>
      </c>
      <c s="32">
        <f>ROUND(ROUND(L342,2)*ROUND(G342,3),2)</f>
      </c>
      <c s="36" t="s">
        <v>103</v>
      </c>
      <c>
        <f>(M342*21)/100</f>
      </c>
      <c t="s">
        <v>28</v>
      </c>
    </row>
    <row r="343" spans="1:5" ht="25.5">
      <c r="A343" s="35" t="s">
        <v>56</v>
      </c>
      <c r="E343" s="39" t="s">
        <v>2990</v>
      </c>
    </row>
    <row r="344" spans="1:5" ht="12.75">
      <c r="A344" s="35" t="s">
        <v>57</v>
      </c>
      <c r="E344" s="40" t="s">
        <v>5</v>
      </c>
    </row>
    <row r="345" spans="1:5" ht="51">
      <c r="A345" t="s">
        <v>58</v>
      </c>
      <c r="E345" s="39" t="s">
        <v>2876</v>
      </c>
    </row>
    <row r="346" spans="1:16" ht="12.75">
      <c r="A346" t="s">
        <v>50</v>
      </c>
      <c s="34" t="s">
        <v>259</v>
      </c>
      <c s="34" t="s">
        <v>2991</v>
      </c>
      <c s="35" t="s">
        <v>5</v>
      </c>
      <c s="6" t="s">
        <v>2992</v>
      </c>
      <c s="36" t="s">
        <v>102</v>
      </c>
      <c s="37">
        <v>105</v>
      </c>
      <c s="36">
        <v>0</v>
      </c>
      <c s="36">
        <f>ROUND(G346*H346,6)</f>
      </c>
      <c r="L346" s="38">
        <v>0</v>
      </c>
      <c s="32">
        <f>ROUND(ROUND(L346,2)*ROUND(G346,3),2)</f>
      </c>
      <c s="36" t="s">
        <v>55</v>
      </c>
      <c>
        <f>(M346*21)/100</f>
      </c>
      <c t="s">
        <v>28</v>
      </c>
    </row>
    <row r="347" spans="1:5" ht="12.75">
      <c r="A347" s="35" t="s">
        <v>56</v>
      </c>
      <c r="E347" s="39" t="s">
        <v>2992</v>
      </c>
    </row>
    <row r="348" spans="1:5" ht="12.75">
      <c r="A348" s="35" t="s">
        <v>57</v>
      </c>
      <c r="E348" s="40" t="s">
        <v>5</v>
      </c>
    </row>
    <row r="349" spans="1:5" ht="25.5">
      <c r="A349" t="s">
        <v>58</v>
      </c>
      <c r="E349" s="39" t="s">
        <v>2917</v>
      </c>
    </row>
    <row r="350" spans="1:16" ht="12.75">
      <c r="A350" t="s">
        <v>50</v>
      </c>
      <c s="34" t="s">
        <v>263</v>
      </c>
      <c s="34" t="s">
        <v>2993</v>
      </c>
      <c s="35" t="s">
        <v>5</v>
      </c>
      <c s="6" t="s">
        <v>2994</v>
      </c>
      <c s="36" t="s">
        <v>232</v>
      </c>
      <c s="37">
        <v>1</v>
      </c>
      <c s="36">
        <v>0</v>
      </c>
      <c s="36">
        <f>ROUND(G350*H350,6)</f>
      </c>
      <c r="L350" s="38">
        <v>0</v>
      </c>
      <c s="32">
        <f>ROUND(ROUND(L350,2)*ROUND(G350,3),2)</f>
      </c>
      <c s="36" t="s">
        <v>55</v>
      </c>
      <c>
        <f>(M350*21)/100</f>
      </c>
      <c t="s">
        <v>28</v>
      </c>
    </row>
    <row r="351" spans="1:5" ht="12.75">
      <c r="A351" s="35" t="s">
        <v>56</v>
      </c>
      <c r="E351" s="39" t="s">
        <v>2994</v>
      </c>
    </row>
    <row r="352" spans="1:5" ht="12.75">
      <c r="A352" s="35" t="s">
        <v>57</v>
      </c>
      <c r="E352" s="40" t="s">
        <v>5</v>
      </c>
    </row>
    <row r="353" spans="1:5" ht="25.5">
      <c r="A353" t="s">
        <v>58</v>
      </c>
      <c r="E353" s="39" t="s">
        <v>2972</v>
      </c>
    </row>
    <row r="354" spans="1:16" ht="12.75">
      <c r="A354" t="s">
        <v>50</v>
      </c>
      <c s="34" t="s">
        <v>267</v>
      </c>
      <c s="34" t="s">
        <v>2995</v>
      </c>
      <c s="35" t="s">
        <v>5</v>
      </c>
      <c s="6" t="s">
        <v>2974</v>
      </c>
      <c s="36" t="s">
        <v>232</v>
      </c>
      <c s="37">
        <v>1</v>
      </c>
      <c s="36">
        <v>0</v>
      </c>
      <c s="36">
        <f>ROUND(G354*H354,6)</f>
      </c>
      <c r="L354" s="38">
        <v>0</v>
      </c>
      <c s="32">
        <f>ROUND(ROUND(L354,2)*ROUND(G354,3),2)</f>
      </c>
      <c s="36" t="s">
        <v>55</v>
      </c>
      <c>
        <f>(M354*21)/100</f>
      </c>
      <c t="s">
        <v>28</v>
      </c>
    </row>
    <row r="355" spans="1:5" ht="12.75">
      <c r="A355" s="35" t="s">
        <v>56</v>
      </c>
      <c r="E355" s="39" t="s">
        <v>2974</v>
      </c>
    </row>
    <row r="356" spans="1:5" ht="12.75">
      <c r="A356" s="35" t="s">
        <v>57</v>
      </c>
      <c r="E356" s="40" t="s">
        <v>5</v>
      </c>
    </row>
    <row r="357" spans="1:5" ht="12.75">
      <c r="A357" t="s">
        <v>58</v>
      </c>
      <c r="E357" s="39" t="s">
        <v>5</v>
      </c>
    </row>
    <row r="358" spans="1:13" ht="12.75">
      <c r="A358" t="s">
        <v>47</v>
      </c>
      <c r="C358" s="31" t="s">
        <v>2996</v>
      </c>
      <c r="E358" s="33" t="s">
        <v>2997</v>
      </c>
      <c r="J358" s="32">
        <f>0</f>
      </c>
      <c s="32">
        <f>0</f>
      </c>
      <c s="32">
        <f>0+L359+L363+L367+L371+L375+L379+L383+L387+L391+L395+L399+L403+L407+L411+L415+L419+L423+L427+L431+L435+L439+L443+L447+L451+L455+L459+L463+L467+L471+L475</f>
      </c>
      <c s="32">
        <f>0+M359+M363+M367+M371+M375+M379+M383+M387+M391+M395+M399+M403+M407+M411+M415+M419+M423+M427+M431+M435+M439+M443+M447+M451+M455+M459+M463+M467+M471+M475</f>
      </c>
    </row>
    <row r="359" spans="1:16" ht="25.5">
      <c r="A359" t="s">
        <v>50</v>
      </c>
      <c s="34" t="s">
        <v>273</v>
      </c>
      <c s="34" t="s">
        <v>2998</v>
      </c>
      <c s="35" t="s">
        <v>5</v>
      </c>
      <c s="6" t="s">
        <v>2999</v>
      </c>
      <c s="36" t="s">
        <v>232</v>
      </c>
      <c s="37">
        <v>1</v>
      </c>
      <c s="36">
        <v>0</v>
      </c>
      <c s="36">
        <f>ROUND(G359*H359,6)</f>
      </c>
      <c r="L359" s="38">
        <v>0</v>
      </c>
      <c s="32">
        <f>ROUND(ROUND(L359,2)*ROUND(G359,3),2)</f>
      </c>
      <c s="36" t="s">
        <v>55</v>
      </c>
      <c>
        <f>(M359*21)/100</f>
      </c>
      <c t="s">
        <v>28</v>
      </c>
    </row>
    <row r="360" spans="1:5" ht="25.5">
      <c r="A360" s="35" t="s">
        <v>56</v>
      </c>
      <c r="E360" s="39" t="s">
        <v>3000</v>
      </c>
    </row>
    <row r="361" spans="1:5" ht="12.75">
      <c r="A361" s="35" t="s">
        <v>57</v>
      </c>
      <c r="E361" s="40" t="s">
        <v>5</v>
      </c>
    </row>
    <row r="362" spans="1:5" ht="293.25">
      <c r="A362" t="s">
        <v>58</v>
      </c>
      <c r="E362" s="39" t="s">
        <v>3001</v>
      </c>
    </row>
    <row r="363" spans="1:16" ht="25.5">
      <c r="A363" t="s">
        <v>50</v>
      </c>
      <c s="34" t="s">
        <v>278</v>
      </c>
      <c s="34" t="s">
        <v>2896</v>
      </c>
      <c s="35" t="s">
        <v>5</v>
      </c>
      <c s="6" t="s">
        <v>2897</v>
      </c>
      <c s="36" t="s">
        <v>232</v>
      </c>
      <c s="37">
        <v>1</v>
      </c>
      <c s="36">
        <v>0</v>
      </c>
      <c s="36">
        <f>ROUND(G363*H363,6)</f>
      </c>
      <c r="L363" s="38">
        <v>0</v>
      </c>
      <c s="32">
        <f>ROUND(ROUND(L363,2)*ROUND(G363,3),2)</f>
      </c>
      <c s="36" t="s">
        <v>103</v>
      </c>
      <c>
        <f>(M363*21)/100</f>
      </c>
      <c t="s">
        <v>28</v>
      </c>
    </row>
    <row r="364" spans="1:5" ht="25.5">
      <c r="A364" s="35" t="s">
        <v>56</v>
      </c>
      <c r="E364" s="39" t="s">
        <v>2897</v>
      </c>
    </row>
    <row r="365" spans="1:5" ht="12.75">
      <c r="A365" s="35" t="s">
        <v>57</v>
      </c>
      <c r="E365" s="40" t="s">
        <v>5</v>
      </c>
    </row>
    <row r="366" spans="1:5" ht="38.25">
      <c r="A366" t="s">
        <v>58</v>
      </c>
      <c r="E366" s="39" t="s">
        <v>2848</v>
      </c>
    </row>
    <row r="367" spans="1:16" ht="25.5">
      <c r="A367" t="s">
        <v>50</v>
      </c>
      <c s="34" t="s">
        <v>284</v>
      </c>
      <c s="34" t="s">
        <v>2849</v>
      </c>
      <c s="35" t="s">
        <v>5</v>
      </c>
      <c s="6" t="s">
        <v>2850</v>
      </c>
      <c s="36" t="s">
        <v>232</v>
      </c>
      <c s="37">
        <v>1</v>
      </c>
      <c s="36">
        <v>0</v>
      </c>
      <c s="36">
        <f>ROUND(G367*H367,6)</f>
      </c>
      <c r="L367" s="38">
        <v>0</v>
      </c>
      <c s="32">
        <f>ROUND(ROUND(L367,2)*ROUND(G367,3),2)</f>
      </c>
      <c s="36" t="s">
        <v>103</v>
      </c>
      <c>
        <f>(M367*21)/100</f>
      </c>
      <c t="s">
        <v>28</v>
      </c>
    </row>
    <row r="368" spans="1:5" ht="25.5">
      <c r="A368" s="35" t="s">
        <v>56</v>
      </c>
      <c r="E368" s="39" t="s">
        <v>2850</v>
      </c>
    </row>
    <row r="369" spans="1:5" ht="12.75">
      <c r="A369" s="35" t="s">
        <v>57</v>
      </c>
      <c r="E369" s="40" t="s">
        <v>5</v>
      </c>
    </row>
    <row r="370" spans="1:5" ht="38.25">
      <c r="A370" t="s">
        <v>58</v>
      </c>
      <c r="E370" s="39" t="s">
        <v>2848</v>
      </c>
    </row>
    <row r="371" spans="1:16" ht="12.75">
      <c r="A371" t="s">
        <v>50</v>
      </c>
      <c s="34" t="s">
        <v>290</v>
      </c>
      <c s="34" t="s">
        <v>3002</v>
      </c>
      <c s="35" t="s">
        <v>5</v>
      </c>
      <c s="6" t="s">
        <v>3003</v>
      </c>
      <c s="36" t="s">
        <v>232</v>
      </c>
      <c s="37">
        <v>5</v>
      </c>
      <c s="36">
        <v>0</v>
      </c>
      <c s="36">
        <f>ROUND(G371*H371,6)</f>
      </c>
      <c r="L371" s="38">
        <v>0</v>
      </c>
      <c s="32">
        <f>ROUND(ROUND(L371,2)*ROUND(G371,3),2)</f>
      </c>
      <c s="36" t="s">
        <v>55</v>
      </c>
      <c>
        <f>(M371*21)/100</f>
      </c>
      <c t="s">
        <v>28</v>
      </c>
    </row>
    <row r="372" spans="1:5" ht="12.75">
      <c r="A372" s="35" t="s">
        <v>56</v>
      </c>
      <c r="E372" s="39" t="s">
        <v>3003</v>
      </c>
    </row>
    <row r="373" spans="1:5" ht="12.75">
      <c r="A373" s="35" t="s">
        <v>57</v>
      </c>
      <c r="E373" s="40" t="s">
        <v>5</v>
      </c>
    </row>
    <row r="374" spans="1:5" ht="25.5">
      <c r="A374" t="s">
        <v>58</v>
      </c>
      <c r="E374" s="39" t="s">
        <v>2863</v>
      </c>
    </row>
    <row r="375" spans="1:16" ht="12.75">
      <c r="A375" t="s">
        <v>50</v>
      </c>
      <c s="34" t="s">
        <v>296</v>
      </c>
      <c s="34" t="s">
        <v>2859</v>
      </c>
      <c s="35" t="s">
        <v>5</v>
      </c>
      <c s="6" t="s">
        <v>2860</v>
      </c>
      <c s="36" t="s">
        <v>232</v>
      </c>
      <c s="37">
        <v>5</v>
      </c>
      <c s="36">
        <v>0</v>
      </c>
      <c s="36">
        <f>ROUND(G375*H375,6)</f>
      </c>
      <c r="L375" s="38">
        <v>0</v>
      </c>
      <c s="32">
        <f>ROUND(ROUND(L375,2)*ROUND(G375,3),2)</f>
      </c>
      <c s="36" t="s">
        <v>103</v>
      </c>
      <c>
        <f>(M375*21)/100</f>
      </c>
      <c t="s">
        <v>28</v>
      </c>
    </row>
    <row r="376" spans="1:5" ht="12.75">
      <c r="A376" s="35" t="s">
        <v>56</v>
      </c>
      <c r="E376" s="39" t="s">
        <v>2860</v>
      </c>
    </row>
    <row r="377" spans="1:5" ht="12.75">
      <c r="A377" s="35" t="s">
        <v>57</v>
      </c>
      <c r="E377" s="40" t="s">
        <v>5</v>
      </c>
    </row>
    <row r="378" spans="1:5" ht="12.75">
      <c r="A378" t="s">
        <v>58</v>
      </c>
      <c r="E378" s="39" t="s">
        <v>5</v>
      </c>
    </row>
    <row r="379" spans="1:16" ht="25.5">
      <c r="A379" t="s">
        <v>50</v>
      </c>
      <c s="34" t="s">
        <v>302</v>
      </c>
      <c s="34" t="s">
        <v>3004</v>
      </c>
      <c s="35" t="s">
        <v>5</v>
      </c>
      <c s="6" t="s">
        <v>3005</v>
      </c>
      <c s="36" t="s">
        <v>232</v>
      </c>
      <c s="37">
        <v>1</v>
      </c>
      <c s="36">
        <v>0</v>
      </c>
      <c s="36">
        <f>ROUND(G379*H379,6)</f>
      </c>
      <c r="L379" s="38">
        <v>0</v>
      </c>
      <c s="32">
        <f>ROUND(ROUND(L379,2)*ROUND(G379,3),2)</f>
      </c>
      <c s="36" t="s">
        <v>55</v>
      </c>
      <c>
        <f>(M379*21)/100</f>
      </c>
      <c t="s">
        <v>28</v>
      </c>
    </row>
    <row r="380" spans="1:5" ht="25.5">
      <c r="A380" s="35" t="s">
        <v>56</v>
      </c>
      <c r="E380" s="39" t="s">
        <v>3005</v>
      </c>
    </row>
    <row r="381" spans="1:5" ht="12.75">
      <c r="A381" s="35" t="s">
        <v>57</v>
      </c>
      <c r="E381" s="40" t="s">
        <v>5</v>
      </c>
    </row>
    <row r="382" spans="1:5" ht="89.25">
      <c r="A382" t="s">
        <v>58</v>
      </c>
      <c r="E382" s="39" t="s">
        <v>2868</v>
      </c>
    </row>
    <row r="383" spans="1:16" ht="25.5">
      <c r="A383" t="s">
        <v>50</v>
      </c>
      <c s="34" t="s">
        <v>308</v>
      </c>
      <c s="34" t="s">
        <v>3006</v>
      </c>
      <c s="35" t="s">
        <v>5</v>
      </c>
      <c s="6" t="s">
        <v>3007</v>
      </c>
      <c s="36" t="s">
        <v>232</v>
      </c>
      <c s="37">
        <v>1</v>
      </c>
      <c s="36">
        <v>0</v>
      </c>
      <c s="36">
        <f>ROUND(G383*H383,6)</f>
      </c>
      <c r="L383" s="38">
        <v>0</v>
      </c>
      <c s="32">
        <f>ROUND(ROUND(L383,2)*ROUND(G383,3),2)</f>
      </c>
      <c s="36" t="s">
        <v>103</v>
      </c>
      <c>
        <f>(M383*21)/100</f>
      </c>
      <c t="s">
        <v>28</v>
      </c>
    </row>
    <row r="384" spans="1:5" ht="25.5">
      <c r="A384" s="35" t="s">
        <v>56</v>
      </c>
      <c r="E384" s="39" t="s">
        <v>3007</v>
      </c>
    </row>
    <row r="385" spans="1:5" ht="12.75">
      <c r="A385" s="35" t="s">
        <v>57</v>
      </c>
      <c r="E385" s="40" t="s">
        <v>5</v>
      </c>
    </row>
    <row r="386" spans="1:5" ht="12.75">
      <c r="A386" t="s">
        <v>58</v>
      </c>
      <c r="E386" s="39" t="s">
        <v>5</v>
      </c>
    </row>
    <row r="387" spans="1:16" ht="25.5">
      <c r="A387" t="s">
        <v>50</v>
      </c>
      <c s="34" t="s">
        <v>811</v>
      </c>
      <c s="34" t="s">
        <v>3008</v>
      </c>
      <c s="35" t="s">
        <v>5</v>
      </c>
      <c s="6" t="s">
        <v>3009</v>
      </c>
      <c s="36" t="s">
        <v>232</v>
      </c>
      <c s="37">
        <v>1</v>
      </c>
      <c s="36">
        <v>0</v>
      </c>
      <c s="36">
        <f>ROUND(G387*H387,6)</f>
      </c>
      <c r="L387" s="38">
        <v>0</v>
      </c>
      <c s="32">
        <f>ROUND(ROUND(L387,2)*ROUND(G387,3),2)</f>
      </c>
      <c s="36" t="s">
        <v>55</v>
      </c>
      <c>
        <f>(M387*21)/100</f>
      </c>
      <c t="s">
        <v>28</v>
      </c>
    </row>
    <row r="388" spans="1:5" ht="25.5">
      <c r="A388" s="35" t="s">
        <v>56</v>
      </c>
      <c r="E388" s="39" t="s">
        <v>3009</v>
      </c>
    </row>
    <row r="389" spans="1:5" ht="12.75">
      <c r="A389" s="35" t="s">
        <v>57</v>
      </c>
      <c r="E389" s="40" t="s">
        <v>5</v>
      </c>
    </row>
    <row r="390" spans="1:5" ht="12.75">
      <c r="A390" t="s">
        <v>58</v>
      </c>
      <c r="E390" s="39" t="s">
        <v>3010</v>
      </c>
    </row>
    <row r="391" spans="1:16" ht="25.5">
      <c r="A391" t="s">
        <v>50</v>
      </c>
      <c s="34" t="s">
        <v>817</v>
      </c>
      <c s="34" t="s">
        <v>3006</v>
      </c>
      <c s="35" t="s">
        <v>51</v>
      </c>
      <c s="6" t="s">
        <v>3007</v>
      </c>
      <c s="36" t="s">
        <v>232</v>
      </c>
      <c s="37">
        <v>1</v>
      </c>
      <c s="36">
        <v>0</v>
      </c>
      <c s="36">
        <f>ROUND(G391*H391,6)</f>
      </c>
      <c r="L391" s="38">
        <v>0</v>
      </c>
      <c s="32">
        <f>ROUND(ROUND(L391,2)*ROUND(G391,3),2)</f>
      </c>
      <c s="36" t="s">
        <v>103</v>
      </c>
      <c>
        <f>(M391*21)/100</f>
      </c>
      <c t="s">
        <v>28</v>
      </c>
    </row>
    <row r="392" spans="1:5" ht="25.5">
      <c r="A392" s="35" t="s">
        <v>56</v>
      </c>
      <c r="E392" s="39" t="s">
        <v>3007</v>
      </c>
    </row>
    <row r="393" spans="1:5" ht="12.75">
      <c r="A393" s="35" t="s">
        <v>57</v>
      </c>
      <c r="E393" s="40" t="s">
        <v>5</v>
      </c>
    </row>
    <row r="394" spans="1:5" ht="12.75">
      <c r="A394" t="s">
        <v>58</v>
      </c>
      <c r="E394" s="39" t="s">
        <v>5</v>
      </c>
    </row>
    <row r="395" spans="1:16" ht="25.5">
      <c r="A395" t="s">
        <v>50</v>
      </c>
      <c s="34" t="s">
        <v>821</v>
      </c>
      <c s="34" t="s">
        <v>3011</v>
      </c>
      <c s="35" t="s">
        <v>5</v>
      </c>
      <c s="6" t="s">
        <v>3012</v>
      </c>
      <c s="36" t="s">
        <v>232</v>
      </c>
      <c s="37">
        <v>1</v>
      </c>
      <c s="36">
        <v>0</v>
      </c>
      <c s="36">
        <f>ROUND(G395*H395,6)</f>
      </c>
      <c r="L395" s="38">
        <v>0</v>
      </c>
      <c s="32">
        <f>ROUND(ROUND(L395,2)*ROUND(G395,3),2)</f>
      </c>
      <c s="36" t="s">
        <v>55</v>
      </c>
      <c>
        <f>(M395*21)/100</f>
      </c>
      <c t="s">
        <v>28</v>
      </c>
    </row>
    <row r="396" spans="1:5" ht="25.5">
      <c r="A396" s="35" t="s">
        <v>56</v>
      </c>
      <c r="E396" s="39" t="s">
        <v>3012</v>
      </c>
    </row>
    <row r="397" spans="1:5" ht="12.75">
      <c r="A397" s="35" t="s">
        <v>57</v>
      </c>
      <c r="E397" s="40" t="s">
        <v>5</v>
      </c>
    </row>
    <row r="398" spans="1:5" ht="12.75">
      <c r="A398" t="s">
        <v>58</v>
      </c>
      <c r="E398" s="39" t="s">
        <v>3010</v>
      </c>
    </row>
    <row r="399" spans="1:16" ht="25.5">
      <c r="A399" t="s">
        <v>50</v>
      </c>
      <c s="34" t="s">
        <v>827</v>
      </c>
      <c s="34" t="s">
        <v>3006</v>
      </c>
      <c s="35" t="s">
        <v>28</v>
      </c>
      <c s="6" t="s">
        <v>3007</v>
      </c>
      <c s="36" t="s">
        <v>232</v>
      </c>
      <c s="37">
        <v>1</v>
      </c>
      <c s="36">
        <v>0</v>
      </c>
      <c s="36">
        <f>ROUND(G399*H399,6)</f>
      </c>
      <c r="L399" s="38">
        <v>0</v>
      </c>
      <c s="32">
        <f>ROUND(ROUND(L399,2)*ROUND(G399,3),2)</f>
      </c>
      <c s="36" t="s">
        <v>103</v>
      </c>
      <c>
        <f>(M399*21)/100</f>
      </c>
      <c t="s">
        <v>28</v>
      </c>
    </row>
    <row r="400" spans="1:5" ht="25.5">
      <c r="A400" s="35" t="s">
        <v>56</v>
      </c>
      <c r="E400" s="39" t="s">
        <v>3007</v>
      </c>
    </row>
    <row r="401" spans="1:5" ht="12.75">
      <c r="A401" s="35" t="s">
        <v>57</v>
      </c>
      <c r="E401" s="40" t="s">
        <v>5</v>
      </c>
    </row>
    <row r="402" spans="1:5" ht="12.75">
      <c r="A402" t="s">
        <v>58</v>
      </c>
      <c r="E402" s="39" t="s">
        <v>5</v>
      </c>
    </row>
    <row r="403" spans="1:16" ht="25.5">
      <c r="A403" t="s">
        <v>50</v>
      </c>
      <c s="34" t="s">
        <v>831</v>
      </c>
      <c s="34" t="s">
        <v>3013</v>
      </c>
      <c s="35" t="s">
        <v>5</v>
      </c>
      <c s="6" t="s">
        <v>3014</v>
      </c>
      <c s="36" t="s">
        <v>232</v>
      </c>
      <c s="37">
        <v>1</v>
      </c>
      <c s="36">
        <v>0</v>
      </c>
      <c s="36">
        <f>ROUND(G403*H403,6)</f>
      </c>
      <c r="L403" s="38">
        <v>0</v>
      </c>
      <c s="32">
        <f>ROUND(ROUND(L403,2)*ROUND(G403,3),2)</f>
      </c>
      <c s="36" t="s">
        <v>55</v>
      </c>
      <c>
        <f>(M403*21)/100</f>
      </c>
      <c t="s">
        <v>28</v>
      </c>
    </row>
    <row r="404" spans="1:5" ht="25.5">
      <c r="A404" s="35" t="s">
        <v>56</v>
      </c>
      <c r="E404" s="39" t="s">
        <v>3014</v>
      </c>
    </row>
    <row r="405" spans="1:5" ht="12.75">
      <c r="A405" s="35" t="s">
        <v>57</v>
      </c>
      <c r="E405" s="40" t="s">
        <v>5</v>
      </c>
    </row>
    <row r="406" spans="1:5" ht="12.75">
      <c r="A406" t="s">
        <v>58</v>
      </c>
      <c r="E406" s="39" t="s">
        <v>3010</v>
      </c>
    </row>
    <row r="407" spans="1:16" ht="25.5">
      <c r="A407" t="s">
        <v>50</v>
      </c>
      <c s="34" t="s">
        <v>836</v>
      </c>
      <c s="34" t="s">
        <v>3006</v>
      </c>
      <c s="35" t="s">
        <v>26</v>
      </c>
      <c s="6" t="s">
        <v>3007</v>
      </c>
      <c s="36" t="s">
        <v>232</v>
      </c>
      <c s="37">
        <v>1</v>
      </c>
      <c s="36">
        <v>0</v>
      </c>
      <c s="36">
        <f>ROUND(G407*H407,6)</f>
      </c>
      <c r="L407" s="38">
        <v>0</v>
      </c>
      <c s="32">
        <f>ROUND(ROUND(L407,2)*ROUND(G407,3),2)</f>
      </c>
      <c s="36" t="s">
        <v>103</v>
      </c>
      <c>
        <f>(M407*21)/100</f>
      </c>
      <c t="s">
        <v>28</v>
      </c>
    </row>
    <row r="408" spans="1:5" ht="25.5">
      <c r="A408" s="35" t="s">
        <v>56</v>
      </c>
      <c r="E408" s="39" t="s">
        <v>3007</v>
      </c>
    </row>
    <row r="409" spans="1:5" ht="12.75">
      <c r="A409" s="35" t="s">
        <v>57</v>
      </c>
      <c r="E409" s="40" t="s">
        <v>5</v>
      </c>
    </row>
    <row r="410" spans="1:5" ht="12.75">
      <c r="A410" t="s">
        <v>58</v>
      </c>
      <c r="E410" s="39" t="s">
        <v>5</v>
      </c>
    </row>
    <row r="411" spans="1:16" ht="25.5">
      <c r="A411" t="s">
        <v>50</v>
      </c>
      <c s="34" t="s">
        <v>840</v>
      </c>
      <c s="34" t="s">
        <v>3015</v>
      </c>
      <c s="35" t="s">
        <v>5</v>
      </c>
      <c s="6" t="s">
        <v>3016</v>
      </c>
      <c s="36" t="s">
        <v>232</v>
      </c>
      <c s="37">
        <v>12</v>
      </c>
      <c s="36">
        <v>0</v>
      </c>
      <c s="36">
        <f>ROUND(G411*H411,6)</f>
      </c>
      <c r="L411" s="38">
        <v>0</v>
      </c>
      <c s="32">
        <f>ROUND(ROUND(L411,2)*ROUND(G411,3),2)</f>
      </c>
      <c s="36" t="s">
        <v>55</v>
      </c>
      <c>
        <f>(M411*21)/100</f>
      </c>
      <c t="s">
        <v>28</v>
      </c>
    </row>
    <row r="412" spans="1:5" ht="25.5">
      <c r="A412" s="35" t="s">
        <v>56</v>
      </c>
      <c r="E412" s="39" t="s">
        <v>3016</v>
      </c>
    </row>
    <row r="413" spans="1:5" ht="12.75">
      <c r="A413" s="35" t="s">
        <v>57</v>
      </c>
      <c r="E413" s="40" t="s">
        <v>5</v>
      </c>
    </row>
    <row r="414" spans="1:5" ht="25.5">
      <c r="A414" t="s">
        <v>58</v>
      </c>
      <c r="E414" s="39" t="s">
        <v>3017</v>
      </c>
    </row>
    <row r="415" spans="1:16" ht="12.75">
      <c r="A415" t="s">
        <v>50</v>
      </c>
      <c s="34" t="s">
        <v>845</v>
      </c>
      <c s="34" t="s">
        <v>3018</v>
      </c>
      <c s="35" t="s">
        <v>5</v>
      </c>
      <c s="6" t="s">
        <v>3019</v>
      </c>
      <c s="36" t="s">
        <v>232</v>
      </c>
      <c s="37">
        <v>12</v>
      </c>
      <c s="36">
        <v>0</v>
      </c>
      <c s="36">
        <f>ROUND(G415*H415,6)</f>
      </c>
      <c r="L415" s="38">
        <v>0</v>
      </c>
      <c s="32">
        <f>ROUND(ROUND(L415,2)*ROUND(G415,3),2)</f>
      </c>
      <c s="36" t="s">
        <v>103</v>
      </c>
      <c>
        <f>(M415*21)/100</f>
      </c>
      <c t="s">
        <v>28</v>
      </c>
    </row>
    <row r="416" spans="1:5" ht="12.75">
      <c r="A416" s="35" t="s">
        <v>56</v>
      </c>
      <c r="E416" s="39" t="s">
        <v>3019</v>
      </c>
    </row>
    <row r="417" spans="1:5" ht="12.75">
      <c r="A417" s="35" t="s">
        <v>57</v>
      </c>
      <c r="E417" s="40" t="s">
        <v>5</v>
      </c>
    </row>
    <row r="418" spans="1:5" ht="12.75">
      <c r="A418" t="s">
        <v>58</v>
      </c>
      <c r="E418" s="39" t="s">
        <v>5</v>
      </c>
    </row>
    <row r="419" spans="1:16" ht="12.75">
      <c r="A419" t="s">
        <v>50</v>
      </c>
      <c s="34" t="s">
        <v>850</v>
      </c>
      <c s="34" t="s">
        <v>3020</v>
      </c>
      <c s="35" t="s">
        <v>5</v>
      </c>
      <c s="6" t="s">
        <v>3021</v>
      </c>
      <c s="36" t="s">
        <v>232</v>
      </c>
      <c s="37">
        <v>12</v>
      </c>
      <c s="36">
        <v>0</v>
      </c>
      <c s="36">
        <f>ROUND(G419*H419,6)</f>
      </c>
      <c r="L419" s="38">
        <v>0</v>
      </c>
      <c s="32">
        <f>ROUND(ROUND(L419,2)*ROUND(G419,3),2)</f>
      </c>
      <c s="36" t="s">
        <v>55</v>
      </c>
      <c>
        <f>(M419*21)/100</f>
      </c>
      <c t="s">
        <v>28</v>
      </c>
    </row>
    <row r="420" spans="1:5" ht="12.75">
      <c r="A420" s="35" t="s">
        <v>56</v>
      </c>
      <c r="E420" s="39" t="s">
        <v>3021</v>
      </c>
    </row>
    <row r="421" spans="1:5" ht="12.75">
      <c r="A421" s="35" t="s">
        <v>57</v>
      </c>
      <c r="E421" s="40" t="s">
        <v>5</v>
      </c>
    </row>
    <row r="422" spans="1:5" ht="25.5">
      <c r="A422" t="s">
        <v>58</v>
      </c>
      <c r="E422" s="39" t="s">
        <v>3022</v>
      </c>
    </row>
    <row r="423" spans="1:16" ht="12.75">
      <c r="A423" t="s">
        <v>50</v>
      </c>
      <c s="34" t="s">
        <v>855</v>
      </c>
      <c s="34" t="s">
        <v>3023</v>
      </c>
      <c s="35" t="s">
        <v>5</v>
      </c>
      <c s="6" t="s">
        <v>3024</v>
      </c>
      <c s="36" t="s">
        <v>232</v>
      </c>
      <c s="37">
        <v>12</v>
      </c>
      <c s="36">
        <v>0</v>
      </c>
      <c s="36">
        <f>ROUND(G423*H423,6)</f>
      </c>
      <c r="L423" s="38">
        <v>0</v>
      </c>
      <c s="32">
        <f>ROUND(ROUND(L423,2)*ROUND(G423,3),2)</f>
      </c>
      <c s="36" t="s">
        <v>103</v>
      </c>
      <c>
        <f>(M423*21)/100</f>
      </c>
      <c t="s">
        <v>28</v>
      </c>
    </row>
    <row r="424" spans="1:5" ht="12.75">
      <c r="A424" s="35" t="s">
        <v>56</v>
      </c>
      <c r="E424" s="39" t="s">
        <v>3024</v>
      </c>
    </row>
    <row r="425" spans="1:5" ht="12.75">
      <c r="A425" s="35" t="s">
        <v>57</v>
      </c>
      <c r="E425" s="40" t="s">
        <v>5</v>
      </c>
    </row>
    <row r="426" spans="1:5" ht="12.75">
      <c r="A426" t="s">
        <v>58</v>
      </c>
      <c r="E426" s="39" t="s">
        <v>2855</v>
      </c>
    </row>
    <row r="427" spans="1:16" ht="12.75">
      <c r="A427" t="s">
        <v>50</v>
      </c>
      <c s="34" t="s">
        <v>858</v>
      </c>
      <c s="34" t="s">
        <v>3025</v>
      </c>
      <c s="35" t="s">
        <v>5</v>
      </c>
      <c s="6" t="s">
        <v>3026</v>
      </c>
      <c s="36" t="s">
        <v>232</v>
      </c>
      <c s="37">
        <v>5</v>
      </c>
      <c s="36">
        <v>0</v>
      </c>
      <c s="36">
        <f>ROUND(G427*H427,6)</f>
      </c>
      <c r="L427" s="38">
        <v>0</v>
      </c>
      <c s="32">
        <f>ROUND(ROUND(L427,2)*ROUND(G427,3),2)</f>
      </c>
      <c s="36" t="s">
        <v>55</v>
      </c>
      <c>
        <f>(M427*21)/100</f>
      </c>
      <c t="s">
        <v>28</v>
      </c>
    </row>
    <row r="428" spans="1:5" ht="12.75">
      <c r="A428" s="35" t="s">
        <v>56</v>
      </c>
      <c r="E428" s="39" t="s">
        <v>3026</v>
      </c>
    </row>
    <row r="429" spans="1:5" ht="12.75">
      <c r="A429" s="35" t="s">
        <v>57</v>
      </c>
      <c r="E429" s="40" t="s">
        <v>5</v>
      </c>
    </row>
    <row r="430" spans="1:5" ht="25.5">
      <c r="A430" t="s">
        <v>58</v>
      </c>
      <c r="E430" s="39" t="s">
        <v>3027</v>
      </c>
    </row>
    <row r="431" spans="1:16" ht="12.75">
      <c r="A431" t="s">
        <v>50</v>
      </c>
      <c s="34" t="s">
        <v>863</v>
      </c>
      <c s="34" t="s">
        <v>3028</v>
      </c>
      <c s="35" t="s">
        <v>5</v>
      </c>
      <c s="6" t="s">
        <v>3029</v>
      </c>
      <c s="36" t="s">
        <v>232</v>
      </c>
      <c s="37">
        <v>5</v>
      </c>
      <c s="36">
        <v>0</v>
      </c>
      <c s="36">
        <f>ROUND(G431*H431,6)</f>
      </c>
      <c r="L431" s="38">
        <v>0</v>
      </c>
      <c s="32">
        <f>ROUND(ROUND(L431,2)*ROUND(G431,3),2)</f>
      </c>
      <c s="36" t="s">
        <v>103</v>
      </c>
      <c>
        <f>(M431*21)/100</f>
      </c>
      <c t="s">
        <v>28</v>
      </c>
    </row>
    <row r="432" spans="1:5" ht="12.75">
      <c r="A432" s="35" t="s">
        <v>56</v>
      </c>
      <c r="E432" s="39" t="s">
        <v>3029</v>
      </c>
    </row>
    <row r="433" spans="1:5" ht="12.75">
      <c r="A433" s="35" t="s">
        <v>57</v>
      </c>
      <c r="E433" s="40" t="s">
        <v>5</v>
      </c>
    </row>
    <row r="434" spans="1:5" ht="12.75">
      <c r="A434" t="s">
        <v>58</v>
      </c>
      <c r="E434" s="39" t="s">
        <v>5</v>
      </c>
    </row>
    <row r="435" spans="1:16" ht="12.75">
      <c r="A435" t="s">
        <v>50</v>
      </c>
      <c s="34" t="s">
        <v>866</v>
      </c>
      <c s="34" t="s">
        <v>3030</v>
      </c>
      <c s="35" t="s">
        <v>5</v>
      </c>
      <c s="6" t="s">
        <v>3031</v>
      </c>
      <c s="36" t="s">
        <v>232</v>
      </c>
      <c s="37">
        <v>1</v>
      </c>
      <c s="36">
        <v>0</v>
      </c>
      <c s="36">
        <f>ROUND(G435*H435,6)</f>
      </c>
      <c r="L435" s="38">
        <v>0</v>
      </c>
      <c s="32">
        <f>ROUND(ROUND(L435,2)*ROUND(G435,3),2)</f>
      </c>
      <c s="36" t="s">
        <v>55</v>
      </c>
      <c>
        <f>(M435*21)/100</f>
      </c>
      <c t="s">
        <v>28</v>
      </c>
    </row>
    <row r="436" spans="1:5" ht="12.75">
      <c r="A436" s="35" t="s">
        <v>56</v>
      </c>
      <c r="E436" s="39" t="s">
        <v>3031</v>
      </c>
    </row>
    <row r="437" spans="1:5" ht="12.75">
      <c r="A437" s="35" t="s">
        <v>57</v>
      </c>
      <c r="E437" s="40" t="s">
        <v>5</v>
      </c>
    </row>
    <row r="438" spans="1:5" ht="25.5">
      <c r="A438" t="s">
        <v>58</v>
      </c>
      <c r="E438" s="39" t="s">
        <v>3032</v>
      </c>
    </row>
    <row r="439" spans="1:16" ht="12.75">
      <c r="A439" t="s">
        <v>50</v>
      </c>
      <c s="34" t="s">
        <v>870</v>
      </c>
      <c s="34" t="s">
        <v>3033</v>
      </c>
      <c s="35" t="s">
        <v>5</v>
      </c>
      <c s="6" t="s">
        <v>3034</v>
      </c>
      <c s="36" t="s">
        <v>232</v>
      </c>
      <c s="37">
        <v>1</v>
      </c>
      <c s="36">
        <v>0</v>
      </c>
      <c s="36">
        <f>ROUND(G439*H439,6)</f>
      </c>
      <c r="L439" s="38">
        <v>0</v>
      </c>
      <c s="32">
        <f>ROUND(ROUND(L439,2)*ROUND(G439,3),2)</f>
      </c>
      <c s="36" t="s">
        <v>103</v>
      </c>
      <c>
        <f>(M439*21)/100</f>
      </c>
      <c t="s">
        <v>28</v>
      </c>
    </row>
    <row r="440" spans="1:5" ht="12.75">
      <c r="A440" s="35" t="s">
        <v>56</v>
      </c>
      <c r="E440" s="39" t="s">
        <v>3034</v>
      </c>
    </row>
    <row r="441" spans="1:5" ht="12.75">
      <c r="A441" s="35" t="s">
        <v>57</v>
      </c>
      <c r="E441" s="40" t="s">
        <v>5</v>
      </c>
    </row>
    <row r="442" spans="1:5" ht="12.75">
      <c r="A442" t="s">
        <v>58</v>
      </c>
      <c r="E442" s="39" t="s">
        <v>5</v>
      </c>
    </row>
    <row r="443" spans="1:16" ht="12.75">
      <c r="A443" t="s">
        <v>50</v>
      </c>
      <c s="34" t="s">
        <v>874</v>
      </c>
      <c s="34" t="s">
        <v>3035</v>
      </c>
      <c s="35" t="s">
        <v>5</v>
      </c>
      <c s="6" t="s">
        <v>3036</v>
      </c>
      <c s="36" t="s">
        <v>238</v>
      </c>
      <c s="37">
        <v>195</v>
      </c>
      <c s="36">
        <v>0</v>
      </c>
      <c s="36">
        <f>ROUND(G443*H443,6)</f>
      </c>
      <c r="L443" s="38">
        <v>0</v>
      </c>
      <c s="32">
        <f>ROUND(ROUND(L443,2)*ROUND(G443,3),2)</f>
      </c>
      <c s="36" t="s">
        <v>55</v>
      </c>
      <c>
        <f>(M443*21)/100</f>
      </c>
      <c t="s">
        <v>28</v>
      </c>
    </row>
    <row r="444" spans="1:5" ht="12.75">
      <c r="A444" s="35" t="s">
        <v>56</v>
      </c>
      <c r="E444" s="39" t="s">
        <v>3036</v>
      </c>
    </row>
    <row r="445" spans="1:5" ht="12.75">
      <c r="A445" s="35" t="s">
        <v>57</v>
      </c>
      <c r="E445" s="40" t="s">
        <v>5</v>
      </c>
    </row>
    <row r="446" spans="1:5" ht="51">
      <c r="A446" t="s">
        <v>58</v>
      </c>
      <c r="E446" s="39" t="s">
        <v>2876</v>
      </c>
    </row>
    <row r="447" spans="1:16" ht="25.5">
      <c r="A447" t="s">
        <v>50</v>
      </c>
      <c s="34" t="s">
        <v>877</v>
      </c>
      <c s="34" t="s">
        <v>3037</v>
      </c>
      <c s="35" t="s">
        <v>5</v>
      </c>
      <c s="6" t="s">
        <v>3038</v>
      </c>
      <c s="36" t="s">
        <v>238</v>
      </c>
      <c s="37">
        <v>195</v>
      </c>
      <c s="36">
        <v>0</v>
      </c>
      <c s="36">
        <f>ROUND(G447*H447,6)</f>
      </c>
      <c r="L447" s="38">
        <v>0</v>
      </c>
      <c s="32">
        <f>ROUND(ROUND(L447,2)*ROUND(G447,3),2)</f>
      </c>
      <c s="36" t="s">
        <v>103</v>
      </c>
      <c>
        <f>(M447*21)/100</f>
      </c>
      <c t="s">
        <v>28</v>
      </c>
    </row>
    <row r="448" spans="1:5" ht="25.5">
      <c r="A448" s="35" t="s">
        <v>56</v>
      </c>
      <c r="E448" s="39" t="s">
        <v>3038</v>
      </c>
    </row>
    <row r="449" spans="1:5" ht="12.75">
      <c r="A449" s="35" t="s">
        <v>57</v>
      </c>
      <c r="E449" s="40" t="s">
        <v>5</v>
      </c>
    </row>
    <row r="450" spans="1:5" ht="51">
      <c r="A450" t="s">
        <v>58</v>
      </c>
      <c r="E450" s="39" t="s">
        <v>2876</v>
      </c>
    </row>
    <row r="451" spans="1:16" ht="25.5">
      <c r="A451" t="s">
        <v>50</v>
      </c>
      <c s="34" t="s">
        <v>881</v>
      </c>
      <c s="34" t="s">
        <v>3039</v>
      </c>
      <c s="35" t="s">
        <v>5</v>
      </c>
      <c s="6" t="s">
        <v>3040</v>
      </c>
      <c s="36" t="s">
        <v>232</v>
      </c>
      <c s="37">
        <v>1.2</v>
      </c>
      <c s="36">
        <v>0</v>
      </c>
      <c s="36">
        <f>ROUND(G451*H451,6)</f>
      </c>
      <c r="L451" s="38">
        <v>0</v>
      </c>
      <c s="32">
        <f>ROUND(ROUND(L451,2)*ROUND(G451,3),2)</f>
      </c>
      <c s="36" t="s">
        <v>55</v>
      </c>
      <c>
        <f>(M451*21)/100</f>
      </c>
      <c t="s">
        <v>28</v>
      </c>
    </row>
    <row r="452" spans="1:5" ht="25.5">
      <c r="A452" s="35" t="s">
        <v>56</v>
      </c>
      <c r="E452" s="39" t="s">
        <v>3040</v>
      </c>
    </row>
    <row r="453" spans="1:5" ht="12.75">
      <c r="A453" s="35" t="s">
        <v>57</v>
      </c>
      <c r="E453" s="40" t="s">
        <v>5</v>
      </c>
    </row>
    <row r="454" spans="1:5" ht="12.75">
      <c r="A454" t="s">
        <v>58</v>
      </c>
      <c r="E454" s="39" t="s">
        <v>5</v>
      </c>
    </row>
    <row r="455" spans="1:16" ht="25.5">
      <c r="A455" t="s">
        <v>50</v>
      </c>
      <c s="34" t="s">
        <v>885</v>
      </c>
      <c s="34" t="s">
        <v>3041</v>
      </c>
      <c s="35" t="s">
        <v>5</v>
      </c>
      <c s="6" t="s">
        <v>3042</v>
      </c>
      <c s="36" t="s">
        <v>238</v>
      </c>
      <c s="37">
        <v>12</v>
      </c>
      <c s="36">
        <v>0</v>
      </c>
      <c s="36">
        <f>ROUND(G455*H455,6)</f>
      </c>
      <c r="L455" s="38">
        <v>0</v>
      </c>
      <c s="32">
        <f>ROUND(ROUND(L455,2)*ROUND(G455,3),2)</f>
      </c>
      <c s="36" t="s">
        <v>103</v>
      </c>
      <c>
        <f>(M455*21)/100</f>
      </c>
      <c t="s">
        <v>28</v>
      </c>
    </row>
    <row r="456" spans="1:5" ht="25.5">
      <c r="A456" s="35" t="s">
        <v>56</v>
      </c>
      <c r="E456" s="39" t="s">
        <v>3042</v>
      </c>
    </row>
    <row r="457" spans="1:5" ht="12.75">
      <c r="A457" s="35" t="s">
        <v>57</v>
      </c>
      <c r="E457" s="40" t="s">
        <v>5</v>
      </c>
    </row>
    <row r="458" spans="1:5" ht="38.25">
      <c r="A458" t="s">
        <v>58</v>
      </c>
      <c r="E458" s="39" t="s">
        <v>3043</v>
      </c>
    </row>
    <row r="459" spans="1:16" ht="12.75">
      <c r="A459" t="s">
        <v>50</v>
      </c>
      <c s="34" t="s">
        <v>888</v>
      </c>
      <c s="34" t="s">
        <v>3044</v>
      </c>
      <c s="35" t="s">
        <v>5</v>
      </c>
      <c s="6" t="s">
        <v>2916</v>
      </c>
      <c s="36" t="s">
        <v>102</v>
      </c>
      <c s="37">
        <v>120</v>
      </c>
      <c s="36">
        <v>0</v>
      </c>
      <c s="36">
        <f>ROUND(G459*H459,6)</f>
      </c>
      <c r="L459" s="38">
        <v>0</v>
      </c>
      <c s="32">
        <f>ROUND(ROUND(L459,2)*ROUND(G459,3),2)</f>
      </c>
      <c s="36" t="s">
        <v>55</v>
      </c>
      <c>
        <f>(M459*21)/100</f>
      </c>
      <c t="s">
        <v>28</v>
      </c>
    </row>
    <row r="460" spans="1:5" ht="12.75">
      <c r="A460" s="35" t="s">
        <v>56</v>
      </c>
      <c r="E460" s="39" t="s">
        <v>2916</v>
      </c>
    </row>
    <row r="461" spans="1:5" ht="12.75">
      <c r="A461" s="35" t="s">
        <v>57</v>
      </c>
      <c r="E461" s="40" t="s">
        <v>5</v>
      </c>
    </row>
    <row r="462" spans="1:5" ht="25.5">
      <c r="A462" t="s">
        <v>58</v>
      </c>
      <c r="E462" s="39" t="s">
        <v>2917</v>
      </c>
    </row>
    <row r="463" spans="1:16" ht="12.75">
      <c r="A463" t="s">
        <v>50</v>
      </c>
      <c s="34" t="s">
        <v>893</v>
      </c>
      <c s="34" t="s">
        <v>3045</v>
      </c>
      <c s="35" t="s">
        <v>5</v>
      </c>
      <c s="6" t="s">
        <v>3046</v>
      </c>
      <c s="36" t="s">
        <v>102</v>
      </c>
      <c s="37">
        <v>16</v>
      </c>
      <c s="36">
        <v>0</v>
      </c>
      <c s="36">
        <f>ROUND(G463*H463,6)</f>
      </c>
      <c r="L463" s="38">
        <v>0</v>
      </c>
      <c s="32">
        <f>ROUND(ROUND(L463,2)*ROUND(G463,3),2)</f>
      </c>
      <c s="36" t="s">
        <v>55</v>
      </c>
      <c>
        <f>(M463*21)/100</f>
      </c>
      <c t="s">
        <v>28</v>
      </c>
    </row>
    <row r="464" spans="1:5" ht="12.75">
      <c r="A464" s="35" t="s">
        <v>56</v>
      </c>
      <c r="E464" s="39" t="s">
        <v>3046</v>
      </c>
    </row>
    <row r="465" spans="1:5" ht="12.75">
      <c r="A465" s="35" t="s">
        <v>57</v>
      </c>
      <c r="E465" s="40" t="s">
        <v>5</v>
      </c>
    </row>
    <row r="466" spans="1:5" ht="25.5">
      <c r="A466" t="s">
        <v>58</v>
      </c>
      <c r="E466" s="39" t="s">
        <v>2920</v>
      </c>
    </row>
    <row r="467" spans="1:16" ht="12.75">
      <c r="A467" t="s">
        <v>50</v>
      </c>
      <c s="34" t="s">
        <v>896</v>
      </c>
      <c s="34" t="s">
        <v>3047</v>
      </c>
      <c s="35" t="s">
        <v>5</v>
      </c>
      <c s="6" t="s">
        <v>3048</v>
      </c>
      <c s="36" t="s">
        <v>102</v>
      </c>
      <c s="37">
        <v>95</v>
      </c>
      <c s="36">
        <v>0</v>
      </c>
      <c s="36">
        <f>ROUND(G467*H467,6)</f>
      </c>
      <c r="L467" s="38">
        <v>0</v>
      </c>
      <c s="32">
        <f>ROUND(ROUND(L467,2)*ROUND(G467,3),2)</f>
      </c>
      <c s="36" t="s">
        <v>55</v>
      </c>
      <c>
        <f>(M467*21)/100</f>
      </c>
      <c t="s">
        <v>28</v>
      </c>
    </row>
    <row r="468" spans="1:5" ht="12.75">
      <c r="A468" s="35" t="s">
        <v>56</v>
      </c>
      <c r="E468" s="39" t="s">
        <v>3048</v>
      </c>
    </row>
    <row r="469" spans="1:5" ht="12.75">
      <c r="A469" s="35" t="s">
        <v>57</v>
      </c>
      <c r="E469" s="40" t="s">
        <v>5</v>
      </c>
    </row>
    <row r="470" spans="1:5" ht="12.75">
      <c r="A470" t="s">
        <v>58</v>
      </c>
      <c r="E470" s="39" t="s">
        <v>2965</v>
      </c>
    </row>
    <row r="471" spans="1:16" ht="25.5">
      <c r="A471" t="s">
        <v>50</v>
      </c>
      <c s="34" t="s">
        <v>900</v>
      </c>
      <c s="34" t="s">
        <v>3049</v>
      </c>
      <c s="35" t="s">
        <v>5</v>
      </c>
      <c s="6" t="s">
        <v>3050</v>
      </c>
      <c s="36" t="s">
        <v>232</v>
      </c>
      <c s="37">
        <v>8</v>
      </c>
      <c s="36">
        <v>0</v>
      </c>
      <c s="36">
        <f>ROUND(G471*H471,6)</f>
      </c>
      <c r="L471" s="38">
        <v>0</v>
      </c>
      <c s="32">
        <f>ROUND(ROUND(L471,2)*ROUND(G471,3),2)</f>
      </c>
      <c s="36" t="s">
        <v>55</v>
      </c>
      <c>
        <f>(M471*21)/100</f>
      </c>
      <c t="s">
        <v>28</v>
      </c>
    </row>
    <row r="472" spans="1:5" ht="25.5">
      <c r="A472" s="35" t="s">
        <v>56</v>
      </c>
      <c r="E472" s="39" t="s">
        <v>3050</v>
      </c>
    </row>
    <row r="473" spans="1:5" ht="12.75">
      <c r="A473" s="35" t="s">
        <v>57</v>
      </c>
      <c r="E473" s="40" t="s">
        <v>5</v>
      </c>
    </row>
    <row r="474" spans="1:5" ht="12.75">
      <c r="A474" t="s">
        <v>58</v>
      </c>
      <c r="E474" s="39" t="s">
        <v>2941</v>
      </c>
    </row>
    <row r="475" spans="1:16" ht="25.5">
      <c r="A475" t="s">
        <v>50</v>
      </c>
      <c s="34" t="s">
        <v>903</v>
      </c>
      <c s="34" t="s">
        <v>2968</v>
      </c>
      <c s="35" t="s">
        <v>5</v>
      </c>
      <c s="6" t="s">
        <v>2969</v>
      </c>
      <c s="36" t="s">
        <v>232</v>
      </c>
      <c s="37">
        <v>3</v>
      </c>
      <c s="36">
        <v>0.00359</v>
      </c>
      <c s="36">
        <f>ROUND(G475*H475,6)</f>
      </c>
      <c r="L475" s="38">
        <v>0</v>
      </c>
      <c s="32">
        <f>ROUND(ROUND(L475,2)*ROUND(G475,3),2)</f>
      </c>
      <c s="36" t="s">
        <v>103</v>
      </c>
      <c>
        <f>(M475*21)/100</f>
      </c>
      <c t="s">
        <v>28</v>
      </c>
    </row>
    <row r="476" spans="1:5" ht="25.5">
      <c r="A476" s="35" t="s">
        <v>56</v>
      </c>
      <c r="E476" s="39" t="s">
        <v>2969</v>
      </c>
    </row>
    <row r="477" spans="1:5" ht="12.75">
      <c r="A477" s="35" t="s">
        <v>57</v>
      </c>
      <c r="E477" s="40" t="s">
        <v>5</v>
      </c>
    </row>
    <row r="478" spans="1:5" ht="89.25">
      <c r="A478" t="s">
        <v>58</v>
      </c>
      <c r="E478" s="39" t="s">
        <v>2889</v>
      </c>
    </row>
    <row r="479" spans="1:13" ht="12.75">
      <c r="A479" t="s">
        <v>47</v>
      </c>
      <c r="C479" s="31" t="s">
        <v>3051</v>
      </c>
      <c r="E479" s="33" t="s">
        <v>3052</v>
      </c>
      <c r="J479" s="32">
        <f>0</f>
      </c>
      <c s="32">
        <f>0</f>
      </c>
      <c s="32">
        <f>0+L480+L484+L488+L492+L496+L500+L504+L508+L512+L516+L520+L524+L528+L532+L536+L540+L544+L548+L552+L556+L560+L564</f>
      </c>
      <c s="32">
        <f>0+M480+M484+M488+M492+M496+M500+M504+M508+M512+M516+M520+M524+M528+M532+M536+M540+M544+M548+M552+M556+M560+M564</f>
      </c>
    </row>
    <row r="480" spans="1:16" ht="25.5">
      <c r="A480" t="s">
        <v>50</v>
      </c>
      <c s="34" t="s">
        <v>906</v>
      </c>
      <c s="34" t="s">
        <v>3053</v>
      </c>
      <c s="35" t="s">
        <v>5</v>
      </c>
      <c s="6" t="s">
        <v>3054</v>
      </c>
      <c s="36" t="s">
        <v>232</v>
      </c>
      <c s="37">
        <v>1</v>
      </c>
      <c s="36">
        <v>0</v>
      </c>
      <c s="36">
        <f>ROUND(G480*H480,6)</f>
      </c>
      <c r="L480" s="38">
        <v>0</v>
      </c>
      <c s="32">
        <f>ROUND(ROUND(L480,2)*ROUND(G480,3),2)</f>
      </c>
      <c s="36" t="s">
        <v>55</v>
      </c>
      <c>
        <f>(M480*21)/100</f>
      </c>
      <c t="s">
        <v>28</v>
      </c>
    </row>
    <row r="481" spans="1:5" ht="25.5">
      <c r="A481" s="35" t="s">
        <v>56</v>
      </c>
      <c r="E481" s="39" t="s">
        <v>3054</v>
      </c>
    </row>
    <row r="482" spans="1:5" ht="12.75">
      <c r="A482" s="35" t="s">
        <v>57</v>
      </c>
      <c r="E482" s="40" t="s">
        <v>5</v>
      </c>
    </row>
    <row r="483" spans="1:5" ht="293.25">
      <c r="A483" t="s">
        <v>58</v>
      </c>
      <c r="E483" s="39" t="s">
        <v>3055</v>
      </c>
    </row>
    <row r="484" spans="1:16" ht="25.5">
      <c r="A484" t="s">
        <v>50</v>
      </c>
      <c s="34" t="s">
        <v>911</v>
      </c>
      <c s="34" t="s">
        <v>2896</v>
      </c>
      <c s="35" t="s">
        <v>5</v>
      </c>
      <c s="6" t="s">
        <v>2897</v>
      </c>
      <c s="36" t="s">
        <v>232</v>
      </c>
      <c s="37">
        <v>1</v>
      </c>
      <c s="36">
        <v>0</v>
      </c>
      <c s="36">
        <f>ROUND(G484*H484,6)</f>
      </c>
      <c r="L484" s="38">
        <v>0</v>
      </c>
      <c s="32">
        <f>ROUND(ROUND(L484,2)*ROUND(G484,3),2)</f>
      </c>
      <c s="36" t="s">
        <v>103</v>
      </c>
      <c>
        <f>(M484*21)/100</f>
      </c>
      <c t="s">
        <v>28</v>
      </c>
    </row>
    <row r="485" spans="1:5" ht="25.5">
      <c r="A485" s="35" t="s">
        <v>56</v>
      </c>
      <c r="E485" s="39" t="s">
        <v>2897</v>
      </c>
    </row>
    <row r="486" spans="1:5" ht="12.75">
      <c r="A486" s="35" t="s">
        <v>57</v>
      </c>
      <c r="E486" s="40" t="s">
        <v>5</v>
      </c>
    </row>
    <row r="487" spans="1:5" ht="38.25">
      <c r="A487" t="s">
        <v>58</v>
      </c>
      <c r="E487" s="39" t="s">
        <v>2848</v>
      </c>
    </row>
    <row r="488" spans="1:16" ht="25.5">
      <c r="A488" t="s">
        <v>50</v>
      </c>
      <c s="34" t="s">
        <v>916</v>
      </c>
      <c s="34" t="s">
        <v>2849</v>
      </c>
      <c s="35" t="s">
        <v>5</v>
      </c>
      <c s="6" t="s">
        <v>2850</v>
      </c>
      <c s="36" t="s">
        <v>232</v>
      </c>
      <c s="37">
        <v>1</v>
      </c>
      <c s="36">
        <v>0</v>
      </c>
      <c s="36">
        <f>ROUND(G488*H488,6)</f>
      </c>
      <c r="L488" s="38">
        <v>0</v>
      </c>
      <c s="32">
        <f>ROUND(ROUND(L488,2)*ROUND(G488,3),2)</f>
      </c>
      <c s="36" t="s">
        <v>103</v>
      </c>
      <c>
        <f>(M488*21)/100</f>
      </c>
      <c t="s">
        <v>28</v>
      </c>
    </row>
    <row r="489" spans="1:5" ht="25.5">
      <c r="A489" s="35" t="s">
        <v>56</v>
      </c>
      <c r="E489" s="39" t="s">
        <v>2850</v>
      </c>
    </row>
    <row r="490" spans="1:5" ht="12.75">
      <c r="A490" s="35" t="s">
        <v>57</v>
      </c>
      <c r="E490" s="40" t="s">
        <v>5</v>
      </c>
    </row>
    <row r="491" spans="1:5" ht="38.25">
      <c r="A491" t="s">
        <v>58</v>
      </c>
      <c r="E491" s="39" t="s">
        <v>2848</v>
      </c>
    </row>
    <row r="492" spans="1:16" ht="12.75">
      <c r="A492" t="s">
        <v>50</v>
      </c>
      <c s="34" t="s">
        <v>919</v>
      </c>
      <c s="34" t="s">
        <v>3056</v>
      </c>
      <c s="35" t="s">
        <v>5</v>
      </c>
      <c s="6" t="s">
        <v>3057</v>
      </c>
      <c s="36" t="s">
        <v>232</v>
      </c>
      <c s="37">
        <v>5</v>
      </c>
      <c s="36">
        <v>0</v>
      </c>
      <c s="36">
        <f>ROUND(G492*H492,6)</f>
      </c>
      <c r="L492" s="38">
        <v>0</v>
      </c>
      <c s="32">
        <f>ROUND(ROUND(L492,2)*ROUND(G492,3),2)</f>
      </c>
      <c s="36" t="s">
        <v>55</v>
      </c>
      <c>
        <f>(M492*21)/100</f>
      </c>
      <c t="s">
        <v>28</v>
      </c>
    </row>
    <row r="493" spans="1:5" ht="12.75">
      <c r="A493" s="35" t="s">
        <v>56</v>
      </c>
      <c r="E493" s="39" t="s">
        <v>3057</v>
      </c>
    </row>
    <row r="494" spans="1:5" ht="12.75">
      <c r="A494" s="35" t="s">
        <v>57</v>
      </c>
      <c r="E494" s="40" t="s">
        <v>5</v>
      </c>
    </row>
    <row r="495" spans="1:5" ht="25.5">
      <c r="A495" t="s">
        <v>58</v>
      </c>
      <c r="E495" s="39" t="s">
        <v>2863</v>
      </c>
    </row>
    <row r="496" spans="1:16" ht="12.75">
      <c r="A496" t="s">
        <v>50</v>
      </c>
      <c s="34" t="s">
        <v>923</v>
      </c>
      <c s="34" t="s">
        <v>2859</v>
      </c>
      <c s="35" t="s">
        <v>5</v>
      </c>
      <c s="6" t="s">
        <v>2860</v>
      </c>
      <c s="36" t="s">
        <v>232</v>
      </c>
      <c s="37">
        <v>5</v>
      </c>
      <c s="36">
        <v>0</v>
      </c>
      <c s="36">
        <f>ROUND(G496*H496,6)</f>
      </c>
      <c r="L496" s="38">
        <v>0</v>
      </c>
      <c s="32">
        <f>ROUND(ROUND(L496,2)*ROUND(G496,3),2)</f>
      </c>
      <c s="36" t="s">
        <v>103</v>
      </c>
      <c>
        <f>(M496*21)/100</f>
      </c>
      <c t="s">
        <v>28</v>
      </c>
    </row>
    <row r="497" spans="1:5" ht="12.75">
      <c r="A497" s="35" t="s">
        <v>56</v>
      </c>
      <c r="E497" s="39" t="s">
        <v>2860</v>
      </c>
    </row>
    <row r="498" spans="1:5" ht="12.75">
      <c r="A498" s="35" t="s">
        <v>57</v>
      </c>
      <c r="E498" s="40" t="s">
        <v>5</v>
      </c>
    </row>
    <row r="499" spans="1:5" ht="12.75">
      <c r="A499" t="s">
        <v>58</v>
      </c>
      <c r="E499" s="39" t="s">
        <v>5</v>
      </c>
    </row>
    <row r="500" spans="1:16" ht="25.5">
      <c r="A500" t="s">
        <v>50</v>
      </c>
      <c s="34" t="s">
        <v>927</v>
      </c>
      <c s="34" t="s">
        <v>3058</v>
      </c>
      <c s="35" t="s">
        <v>5</v>
      </c>
      <c s="6" t="s">
        <v>3059</v>
      </c>
      <c s="36" t="s">
        <v>232</v>
      </c>
      <c s="37">
        <v>1</v>
      </c>
      <c s="36">
        <v>0</v>
      </c>
      <c s="36">
        <f>ROUND(G500*H500,6)</f>
      </c>
      <c r="L500" s="38">
        <v>0</v>
      </c>
      <c s="32">
        <f>ROUND(ROUND(L500,2)*ROUND(G500,3),2)</f>
      </c>
      <c s="36" t="s">
        <v>55</v>
      </c>
      <c>
        <f>(M500*21)/100</f>
      </c>
      <c t="s">
        <v>28</v>
      </c>
    </row>
    <row r="501" spans="1:5" ht="25.5">
      <c r="A501" s="35" t="s">
        <v>56</v>
      </c>
      <c r="E501" s="39" t="s">
        <v>3059</v>
      </c>
    </row>
    <row r="502" spans="1:5" ht="12.75">
      <c r="A502" s="35" t="s">
        <v>57</v>
      </c>
      <c r="E502" s="40" t="s">
        <v>5</v>
      </c>
    </row>
    <row r="503" spans="1:5" ht="89.25">
      <c r="A503" t="s">
        <v>58</v>
      </c>
      <c r="E503" s="39" t="s">
        <v>2868</v>
      </c>
    </row>
    <row r="504" spans="1:16" ht="25.5">
      <c r="A504" t="s">
        <v>50</v>
      </c>
      <c s="34" t="s">
        <v>932</v>
      </c>
      <c s="34" t="s">
        <v>2902</v>
      </c>
      <c s="35" t="s">
        <v>5</v>
      </c>
      <c s="6" t="s">
        <v>2903</v>
      </c>
      <c s="36" t="s">
        <v>232</v>
      </c>
      <c s="37">
        <v>1</v>
      </c>
      <c s="36">
        <v>0</v>
      </c>
      <c s="36">
        <f>ROUND(G504*H504,6)</f>
      </c>
      <c r="L504" s="38">
        <v>0</v>
      </c>
      <c s="32">
        <f>ROUND(ROUND(L504,2)*ROUND(G504,3),2)</f>
      </c>
      <c s="36" t="s">
        <v>103</v>
      </c>
      <c>
        <f>(M504*21)/100</f>
      </c>
      <c t="s">
        <v>28</v>
      </c>
    </row>
    <row r="505" spans="1:5" ht="25.5">
      <c r="A505" s="35" t="s">
        <v>56</v>
      </c>
      <c r="E505" s="39" t="s">
        <v>2903</v>
      </c>
    </row>
    <row r="506" spans="1:5" ht="12.75">
      <c r="A506" s="35" t="s">
        <v>57</v>
      </c>
      <c r="E506" s="40" t="s">
        <v>5</v>
      </c>
    </row>
    <row r="507" spans="1:5" ht="12.75">
      <c r="A507" t="s">
        <v>58</v>
      </c>
      <c r="E507" s="39" t="s">
        <v>5</v>
      </c>
    </row>
    <row r="508" spans="1:16" ht="25.5">
      <c r="A508" t="s">
        <v>50</v>
      </c>
      <c s="34" t="s">
        <v>935</v>
      </c>
      <c s="34" t="s">
        <v>3060</v>
      </c>
      <c s="35" t="s">
        <v>5</v>
      </c>
      <c s="6" t="s">
        <v>3061</v>
      </c>
      <c s="36" t="s">
        <v>232</v>
      </c>
      <c s="37">
        <v>1</v>
      </c>
      <c s="36">
        <v>0</v>
      </c>
      <c s="36">
        <f>ROUND(G508*H508,6)</f>
      </c>
      <c r="L508" s="38">
        <v>0</v>
      </c>
      <c s="32">
        <f>ROUND(ROUND(L508,2)*ROUND(G508,3),2)</f>
      </c>
      <c s="36" t="s">
        <v>55</v>
      </c>
      <c>
        <f>(M508*21)/100</f>
      </c>
      <c t="s">
        <v>28</v>
      </c>
    </row>
    <row r="509" spans="1:5" ht="25.5">
      <c r="A509" s="35" t="s">
        <v>56</v>
      </c>
      <c r="E509" s="39" t="s">
        <v>3061</v>
      </c>
    </row>
    <row r="510" spans="1:5" ht="12.75">
      <c r="A510" s="35" t="s">
        <v>57</v>
      </c>
      <c r="E510" s="40" t="s">
        <v>5</v>
      </c>
    </row>
    <row r="511" spans="1:5" ht="89.25">
      <c r="A511" t="s">
        <v>58</v>
      </c>
      <c r="E511" s="39" t="s">
        <v>2868</v>
      </c>
    </row>
    <row r="512" spans="1:16" ht="25.5">
      <c r="A512" t="s">
        <v>50</v>
      </c>
      <c s="34" t="s">
        <v>939</v>
      </c>
      <c s="34" t="s">
        <v>2902</v>
      </c>
      <c s="35" t="s">
        <v>51</v>
      </c>
      <c s="6" t="s">
        <v>2903</v>
      </c>
      <c s="36" t="s">
        <v>232</v>
      </c>
      <c s="37">
        <v>1</v>
      </c>
      <c s="36">
        <v>0</v>
      </c>
      <c s="36">
        <f>ROUND(G512*H512,6)</f>
      </c>
      <c r="L512" s="38">
        <v>0</v>
      </c>
      <c s="32">
        <f>ROUND(ROUND(L512,2)*ROUND(G512,3),2)</f>
      </c>
      <c s="36" t="s">
        <v>103</v>
      </c>
      <c>
        <f>(M512*21)/100</f>
      </c>
      <c t="s">
        <v>28</v>
      </c>
    </row>
    <row r="513" spans="1:5" ht="25.5">
      <c r="A513" s="35" t="s">
        <v>56</v>
      </c>
      <c r="E513" s="39" t="s">
        <v>2903</v>
      </c>
    </row>
    <row r="514" spans="1:5" ht="12.75">
      <c r="A514" s="35" t="s">
        <v>57</v>
      </c>
      <c r="E514" s="40" t="s">
        <v>5</v>
      </c>
    </row>
    <row r="515" spans="1:5" ht="12.75">
      <c r="A515" t="s">
        <v>58</v>
      </c>
      <c r="E515" s="39" t="s">
        <v>5</v>
      </c>
    </row>
    <row r="516" spans="1:16" ht="25.5">
      <c r="A516" t="s">
        <v>50</v>
      </c>
      <c s="34" t="s">
        <v>942</v>
      </c>
      <c s="34" t="s">
        <v>3062</v>
      </c>
      <c s="35" t="s">
        <v>5</v>
      </c>
      <c s="6" t="s">
        <v>3063</v>
      </c>
      <c s="36" t="s">
        <v>232</v>
      </c>
      <c s="37">
        <v>1</v>
      </c>
      <c s="36">
        <v>0</v>
      </c>
      <c s="36">
        <f>ROUND(G516*H516,6)</f>
      </c>
      <c r="L516" s="38">
        <v>0</v>
      </c>
      <c s="32">
        <f>ROUND(ROUND(L516,2)*ROUND(G516,3),2)</f>
      </c>
      <c s="36" t="s">
        <v>55</v>
      </c>
      <c>
        <f>(M516*21)/100</f>
      </c>
      <c t="s">
        <v>28</v>
      </c>
    </row>
    <row r="517" spans="1:5" ht="25.5">
      <c r="A517" s="35" t="s">
        <v>56</v>
      </c>
      <c r="E517" s="39" t="s">
        <v>3063</v>
      </c>
    </row>
    <row r="518" spans="1:5" ht="12.75">
      <c r="A518" s="35" t="s">
        <v>57</v>
      </c>
      <c r="E518" s="40" t="s">
        <v>5</v>
      </c>
    </row>
    <row r="519" spans="1:5" ht="89.25">
      <c r="A519" t="s">
        <v>58</v>
      </c>
      <c r="E519" s="39" t="s">
        <v>2868</v>
      </c>
    </row>
    <row r="520" spans="1:16" ht="25.5">
      <c r="A520" t="s">
        <v>50</v>
      </c>
      <c s="34" t="s">
        <v>946</v>
      </c>
      <c s="34" t="s">
        <v>2902</v>
      </c>
      <c s="35" t="s">
        <v>28</v>
      </c>
      <c s="6" t="s">
        <v>2903</v>
      </c>
      <c s="36" t="s">
        <v>232</v>
      </c>
      <c s="37">
        <v>1</v>
      </c>
      <c s="36">
        <v>0</v>
      </c>
      <c s="36">
        <f>ROUND(G520*H520,6)</f>
      </c>
      <c r="L520" s="38">
        <v>0</v>
      </c>
      <c s="32">
        <f>ROUND(ROUND(L520,2)*ROUND(G520,3),2)</f>
      </c>
      <c s="36" t="s">
        <v>103</v>
      </c>
      <c>
        <f>(M520*21)/100</f>
      </c>
      <c t="s">
        <v>28</v>
      </c>
    </row>
    <row r="521" spans="1:5" ht="25.5">
      <c r="A521" s="35" t="s">
        <v>56</v>
      </c>
      <c r="E521" s="39" t="s">
        <v>2903</v>
      </c>
    </row>
    <row r="522" spans="1:5" ht="12.75">
      <c r="A522" s="35" t="s">
        <v>57</v>
      </c>
      <c r="E522" s="40" t="s">
        <v>5</v>
      </c>
    </row>
    <row r="523" spans="1:5" ht="12.75">
      <c r="A523" t="s">
        <v>58</v>
      </c>
      <c r="E523" s="39" t="s">
        <v>5</v>
      </c>
    </row>
    <row r="524" spans="1:16" ht="12.75">
      <c r="A524" t="s">
        <v>50</v>
      </c>
      <c s="34" t="s">
        <v>950</v>
      </c>
      <c s="34" t="s">
        <v>3064</v>
      </c>
      <c s="35" t="s">
        <v>5</v>
      </c>
      <c s="6" t="s">
        <v>3065</v>
      </c>
      <c s="36" t="s">
        <v>232</v>
      </c>
      <c s="37">
        <v>8</v>
      </c>
      <c s="36">
        <v>0</v>
      </c>
      <c s="36">
        <f>ROUND(G524*H524,6)</f>
      </c>
      <c r="L524" s="38">
        <v>0</v>
      </c>
      <c s="32">
        <f>ROUND(ROUND(L524,2)*ROUND(G524,3),2)</f>
      </c>
      <c s="36" t="s">
        <v>55</v>
      </c>
      <c>
        <f>(M524*21)/100</f>
      </c>
      <c t="s">
        <v>28</v>
      </c>
    </row>
    <row r="525" spans="1:5" ht="12.75">
      <c r="A525" s="35" t="s">
        <v>56</v>
      </c>
      <c r="E525" s="39" t="s">
        <v>3065</v>
      </c>
    </row>
    <row r="526" spans="1:5" ht="12.75">
      <c r="A526" s="35" t="s">
        <v>57</v>
      </c>
      <c r="E526" s="40" t="s">
        <v>5</v>
      </c>
    </row>
    <row r="527" spans="1:5" ht="38.25">
      <c r="A527" t="s">
        <v>58</v>
      </c>
      <c r="E527" s="39" t="s">
        <v>2955</v>
      </c>
    </row>
    <row r="528" spans="1:16" ht="25.5">
      <c r="A528" t="s">
        <v>50</v>
      </c>
      <c s="34" t="s">
        <v>1716</v>
      </c>
      <c s="34" t="s">
        <v>2956</v>
      </c>
      <c s="35" t="s">
        <v>5</v>
      </c>
      <c s="6" t="s">
        <v>2957</v>
      </c>
      <c s="36" t="s">
        <v>232</v>
      </c>
      <c s="37">
        <v>8</v>
      </c>
      <c s="36">
        <v>0</v>
      </c>
      <c s="36">
        <f>ROUND(G528*H528,6)</f>
      </c>
      <c r="L528" s="38">
        <v>0</v>
      </c>
      <c s="32">
        <f>ROUND(ROUND(L528,2)*ROUND(G528,3),2)</f>
      </c>
      <c s="36" t="s">
        <v>103</v>
      </c>
      <c>
        <f>(M528*21)/100</f>
      </c>
      <c t="s">
        <v>28</v>
      </c>
    </row>
    <row r="529" spans="1:5" ht="25.5">
      <c r="A529" s="35" t="s">
        <v>56</v>
      </c>
      <c r="E529" s="39" t="s">
        <v>2957</v>
      </c>
    </row>
    <row r="530" spans="1:5" ht="12.75">
      <c r="A530" s="35" t="s">
        <v>57</v>
      </c>
      <c r="E530" s="40" t="s">
        <v>5</v>
      </c>
    </row>
    <row r="531" spans="1:5" ht="12.75">
      <c r="A531" t="s">
        <v>58</v>
      </c>
      <c r="E531" s="39" t="s">
        <v>5</v>
      </c>
    </row>
    <row r="532" spans="1:16" ht="12.75">
      <c r="A532" t="s">
        <v>50</v>
      </c>
      <c s="34" t="s">
        <v>1721</v>
      </c>
      <c s="34" t="s">
        <v>3035</v>
      </c>
      <c s="35" t="s">
        <v>5</v>
      </c>
      <c s="6" t="s">
        <v>3036</v>
      </c>
      <c s="36" t="s">
        <v>238</v>
      </c>
      <c s="37">
        <v>80</v>
      </c>
      <c s="36">
        <v>0</v>
      </c>
      <c s="36">
        <f>ROUND(G532*H532,6)</f>
      </c>
      <c r="L532" s="38">
        <v>0</v>
      </c>
      <c s="32">
        <f>ROUND(ROUND(L532,2)*ROUND(G532,3),2)</f>
      </c>
      <c s="36" t="s">
        <v>55</v>
      </c>
      <c>
        <f>(M532*21)/100</f>
      </c>
      <c t="s">
        <v>28</v>
      </c>
    </row>
    <row r="533" spans="1:5" ht="12.75">
      <c r="A533" s="35" t="s">
        <v>56</v>
      </c>
      <c r="E533" s="39" t="s">
        <v>3036</v>
      </c>
    </row>
    <row r="534" spans="1:5" ht="12.75">
      <c r="A534" s="35" t="s">
        <v>57</v>
      </c>
      <c r="E534" s="40" t="s">
        <v>5</v>
      </c>
    </row>
    <row r="535" spans="1:5" ht="51">
      <c r="A535" t="s">
        <v>58</v>
      </c>
      <c r="E535" s="39" t="s">
        <v>2876</v>
      </c>
    </row>
    <row r="536" spans="1:16" ht="25.5">
      <c r="A536" t="s">
        <v>50</v>
      </c>
      <c s="34" t="s">
        <v>1724</v>
      </c>
      <c s="34" t="s">
        <v>3037</v>
      </c>
      <c s="35" t="s">
        <v>5</v>
      </c>
      <c s="6" t="s">
        <v>3038</v>
      </c>
      <c s="36" t="s">
        <v>238</v>
      </c>
      <c s="37">
        <v>80</v>
      </c>
      <c s="36">
        <v>0</v>
      </c>
      <c s="36">
        <f>ROUND(G536*H536,6)</f>
      </c>
      <c r="L536" s="38">
        <v>0</v>
      </c>
      <c s="32">
        <f>ROUND(ROUND(L536,2)*ROUND(G536,3),2)</f>
      </c>
      <c s="36" t="s">
        <v>103</v>
      </c>
      <c>
        <f>(M536*21)/100</f>
      </c>
      <c t="s">
        <v>28</v>
      </c>
    </row>
    <row r="537" spans="1:5" ht="25.5">
      <c r="A537" s="35" t="s">
        <v>56</v>
      </c>
      <c r="E537" s="39" t="s">
        <v>3038</v>
      </c>
    </row>
    <row r="538" spans="1:5" ht="12.75">
      <c r="A538" s="35" t="s">
        <v>57</v>
      </c>
      <c r="E538" s="40" t="s">
        <v>5</v>
      </c>
    </row>
    <row r="539" spans="1:5" ht="51">
      <c r="A539" t="s">
        <v>58</v>
      </c>
      <c r="E539" s="39" t="s">
        <v>2876</v>
      </c>
    </row>
    <row r="540" spans="1:16" ht="12.75">
      <c r="A540" t="s">
        <v>50</v>
      </c>
      <c s="34" t="s">
        <v>1729</v>
      </c>
      <c s="34" t="s">
        <v>2907</v>
      </c>
      <c s="35" t="s">
        <v>5</v>
      </c>
      <c s="6" t="s">
        <v>2908</v>
      </c>
      <c s="36" t="s">
        <v>238</v>
      </c>
      <c s="37">
        <v>75</v>
      </c>
      <c s="36">
        <v>0</v>
      </c>
      <c s="36">
        <f>ROUND(G540*H540,6)</f>
      </c>
      <c r="L540" s="38">
        <v>0</v>
      </c>
      <c s="32">
        <f>ROUND(ROUND(L540,2)*ROUND(G540,3),2)</f>
      </c>
      <c s="36" t="s">
        <v>55</v>
      </c>
      <c>
        <f>(M540*21)/100</f>
      </c>
      <c t="s">
        <v>28</v>
      </c>
    </row>
    <row r="541" spans="1:5" ht="12.75">
      <c r="A541" s="35" t="s">
        <v>56</v>
      </c>
      <c r="E541" s="39" t="s">
        <v>2908</v>
      </c>
    </row>
    <row r="542" spans="1:5" ht="12.75">
      <c r="A542" s="35" t="s">
        <v>57</v>
      </c>
      <c r="E542" s="40" t="s">
        <v>5</v>
      </c>
    </row>
    <row r="543" spans="1:5" ht="51">
      <c r="A543" t="s">
        <v>58</v>
      </c>
      <c r="E543" s="39" t="s">
        <v>2876</v>
      </c>
    </row>
    <row r="544" spans="1:16" ht="25.5">
      <c r="A544" t="s">
        <v>50</v>
      </c>
      <c s="34" t="s">
        <v>1734</v>
      </c>
      <c s="34" t="s">
        <v>2909</v>
      </c>
      <c s="35" t="s">
        <v>5</v>
      </c>
      <c s="6" t="s">
        <v>2910</v>
      </c>
      <c s="36" t="s">
        <v>238</v>
      </c>
      <c s="37">
        <v>75</v>
      </c>
      <c s="36">
        <v>0</v>
      </c>
      <c s="36">
        <f>ROUND(G544*H544,6)</f>
      </c>
      <c r="L544" s="38">
        <v>0</v>
      </c>
      <c s="32">
        <f>ROUND(ROUND(L544,2)*ROUND(G544,3),2)</f>
      </c>
      <c s="36" t="s">
        <v>103</v>
      </c>
      <c>
        <f>(M544*21)/100</f>
      </c>
      <c t="s">
        <v>28</v>
      </c>
    </row>
    <row r="545" spans="1:5" ht="25.5">
      <c r="A545" s="35" t="s">
        <v>56</v>
      </c>
      <c r="E545" s="39" t="s">
        <v>2910</v>
      </c>
    </row>
    <row r="546" spans="1:5" ht="12.75">
      <c r="A546" s="35" t="s">
        <v>57</v>
      </c>
      <c r="E546" s="40" t="s">
        <v>5</v>
      </c>
    </row>
    <row r="547" spans="1:5" ht="51">
      <c r="A547" t="s">
        <v>58</v>
      </c>
      <c r="E547" s="39" t="s">
        <v>2876</v>
      </c>
    </row>
    <row r="548" spans="1:16" ht="12.75">
      <c r="A548" t="s">
        <v>50</v>
      </c>
      <c s="34" t="s">
        <v>1739</v>
      </c>
      <c s="34" t="s">
        <v>3066</v>
      </c>
      <c s="35" t="s">
        <v>5</v>
      </c>
      <c s="6" t="s">
        <v>3067</v>
      </c>
      <c s="36" t="s">
        <v>102</v>
      </c>
      <c s="37">
        <v>160</v>
      </c>
      <c s="36">
        <v>0</v>
      </c>
      <c s="36">
        <f>ROUND(G548*H548,6)</f>
      </c>
      <c r="L548" s="38">
        <v>0</v>
      </c>
      <c s="32">
        <f>ROUND(ROUND(L548,2)*ROUND(G548,3),2)</f>
      </c>
      <c s="36" t="s">
        <v>55</v>
      </c>
      <c>
        <f>(M548*21)/100</f>
      </c>
      <c t="s">
        <v>28</v>
      </c>
    </row>
    <row r="549" spans="1:5" ht="12.75">
      <c r="A549" s="35" t="s">
        <v>56</v>
      </c>
      <c r="E549" s="39" t="s">
        <v>3067</v>
      </c>
    </row>
    <row r="550" spans="1:5" ht="12.75">
      <c r="A550" s="35" t="s">
        <v>57</v>
      </c>
      <c r="E550" s="40" t="s">
        <v>5</v>
      </c>
    </row>
    <row r="551" spans="1:5" ht="25.5">
      <c r="A551" t="s">
        <v>58</v>
      </c>
      <c r="E551" s="39" t="s">
        <v>2917</v>
      </c>
    </row>
    <row r="552" spans="1:16" ht="12.75">
      <c r="A552" t="s">
        <v>50</v>
      </c>
      <c s="34" t="s">
        <v>1743</v>
      </c>
      <c s="34" t="s">
        <v>3068</v>
      </c>
      <c s="35" t="s">
        <v>5</v>
      </c>
      <c s="6" t="s">
        <v>3069</v>
      </c>
      <c s="36" t="s">
        <v>102</v>
      </c>
      <c s="37">
        <v>30</v>
      </c>
      <c s="36">
        <v>0</v>
      </c>
      <c s="36">
        <f>ROUND(G552*H552,6)</f>
      </c>
      <c r="L552" s="38">
        <v>0</v>
      </c>
      <c s="32">
        <f>ROUND(ROUND(L552,2)*ROUND(G552,3),2)</f>
      </c>
      <c s="36" t="s">
        <v>55</v>
      </c>
      <c>
        <f>(M552*21)/100</f>
      </c>
      <c t="s">
        <v>28</v>
      </c>
    </row>
    <row r="553" spans="1:5" ht="12.75">
      <c r="A553" s="35" t="s">
        <v>56</v>
      </c>
      <c r="E553" s="39" t="s">
        <v>3069</v>
      </c>
    </row>
    <row r="554" spans="1:5" ht="12.75">
      <c r="A554" s="35" t="s">
        <v>57</v>
      </c>
      <c r="E554" s="40" t="s">
        <v>5</v>
      </c>
    </row>
    <row r="555" spans="1:5" ht="12.75">
      <c r="A555" t="s">
        <v>58</v>
      </c>
      <c r="E555" s="39" t="s">
        <v>2941</v>
      </c>
    </row>
    <row r="556" spans="1:16" ht="12.75">
      <c r="A556" t="s">
        <v>50</v>
      </c>
      <c s="34" t="s">
        <v>1748</v>
      </c>
      <c s="34" t="s">
        <v>3070</v>
      </c>
      <c s="35" t="s">
        <v>5</v>
      </c>
      <c s="6" t="s">
        <v>3071</v>
      </c>
      <c s="36" t="s">
        <v>102</v>
      </c>
      <c s="37">
        <v>305</v>
      </c>
      <c s="36">
        <v>0</v>
      </c>
      <c s="36">
        <f>ROUND(G556*H556,6)</f>
      </c>
      <c r="L556" s="38">
        <v>0</v>
      </c>
      <c s="32">
        <f>ROUND(ROUND(L556,2)*ROUND(G556,3),2)</f>
      </c>
      <c s="36" t="s">
        <v>55</v>
      </c>
      <c>
        <f>(M556*21)/100</f>
      </c>
      <c t="s">
        <v>28</v>
      </c>
    </row>
    <row r="557" spans="1:5" ht="12.75">
      <c r="A557" s="35" t="s">
        <v>56</v>
      </c>
      <c r="E557" s="39" t="s">
        <v>3071</v>
      </c>
    </row>
    <row r="558" spans="1:5" ht="12.75">
      <c r="A558" s="35" t="s">
        <v>57</v>
      </c>
      <c r="E558" s="40" t="s">
        <v>5</v>
      </c>
    </row>
    <row r="559" spans="1:5" ht="12.75">
      <c r="A559" t="s">
        <v>58</v>
      </c>
      <c r="E559" s="39" t="s">
        <v>2965</v>
      </c>
    </row>
    <row r="560" spans="1:16" ht="25.5">
      <c r="A560" t="s">
        <v>50</v>
      </c>
      <c s="34" t="s">
        <v>1753</v>
      </c>
      <c s="34" t="s">
        <v>3072</v>
      </c>
      <c s="35" t="s">
        <v>5</v>
      </c>
      <c s="6" t="s">
        <v>3073</v>
      </c>
      <c s="36" t="s">
        <v>232</v>
      </c>
      <c s="37">
        <v>6</v>
      </c>
      <c s="36">
        <v>0</v>
      </c>
      <c s="36">
        <f>ROUND(G560*H560,6)</f>
      </c>
      <c r="L560" s="38">
        <v>0</v>
      </c>
      <c s="32">
        <f>ROUND(ROUND(L560,2)*ROUND(G560,3),2)</f>
      </c>
      <c s="36" t="s">
        <v>55</v>
      </c>
      <c>
        <f>(M560*21)/100</f>
      </c>
      <c t="s">
        <v>28</v>
      </c>
    </row>
    <row r="561" spans="1:5" ht="25.5">
      <c r="A561" s="35" t="s">
        <v>56</v>
      </c>
      <c r="E561" s="39" t="s">
        <v>3073</v>
      </c>
    </row>
    <row r="562" spans="1:5" ht="12.75">
      <c r="A562" s="35" t="s">
        <v>57</v>
      </c>
      <c r="E562" s="40" t="s">
        <v>5</v>
      </c>
    </row>
    <row r="563" spans="1:5" ht="12.75">
      <c r="A563" t="s">
        <v>58</v>
      </c>
      <c r="E563" s="39" t="s">
        <v>2941</v>
      </c>
    </row>
    <row r="564" spans="1:16" ht="25.5">
      <c r="A564" t="s">
        <v>50</v>
      </c>
      <c s="34" t="s">
        <v>953</v>
      </c>
      <c s="34" t="s">
        <v>3074</v>
      </c>
      <c s="35" t="s">
        <v>5</v>
      </c>
      <c s="6" t="s">
        <v>3075</v>
      </c>
      <c s="36" t="s">
        <v>232</v>
      </c>
      <c s="37">
        <v>8</v>
      </c>
      <c s="36">
        <v>0</v>
      </c>
      <c s="36">
        <f>ROUND(G564*H564,6)</f>
      </c>
      <c r="L564" s="38">
        <v>0</v>
      </c>
      <c s="32">
        <f>ROUND(ROUND(L564,2)*ROUND(G564,3),2)</f>
      </c>
      <c s="36" t="s">
        <v>55</v>
      </c>
      <c>
        <f>(M564*21)/100</f>
      </c>
      <c t="s">
        <v>28</v>
      </c>
    </row>
    <row r="565" spans="1:5" ht="25.5">
      <c r="A565" s="35" t="s">
        <v>56</v>
      </c>
      <c r="E565" s="39" t="s">
        <v>3075</v>
      </c>
    </row>
    <row r="566" spans="1:5" ht="12.75">
      <c r="A566" s="35" t="s">
        <v>57</v>
      </c>
      <c r="E566" s="40" t="s">
        <v>5</v>
      </c>
    </row>
    <row r="567" spans="1:5" ht="12.75">
      <c r="A567" t="s">
        <v>58</v>
      </c>
      <c r="E567" s="39" t="s">
        <v>2941</v>
      </c>
    </row>
    <row r="568" spans="1:13" ht="12.75">
      <c r="A568" t="s">
        <v>47</v>
      </c>
      <c r="C568" s="31" t="s">
        <v>3076</v>
      </c>
      <c r="E568" s="33" t="s">
        <v>3077</v>
      </c>
      <c r="J568" s="32">
        <f>0</f>
      </c>
      <c s="32">
        <f>0</f>
      </c>
      <c s="32">
        <f>0+L569+L573+L577+L581+L585+L589+L593+L597+L601+L605+L609+L613+L617+L621+L625+L629</f>
      </c>
      <c s="32">
        <f>0+M569+M573+M577+M581+M585+M589+M593+M597+M601+M605+M609+M613+M617+M621+M625+M629</f>
      </c>
    </row>
    <row r="569" spans="1:16" ht="25.5">
      <c r="A569" t="s">
        <v>50</v>
      </c>
      <c s="34" t="s">
        <v>957</v>
      </c>
      <c s="34" t="s">
        <v>3078</v>
      </c>
      <c s="35" t="s">
        <v>5</v>
      </c>
      <c s="6" t="s">
        <v>3079</v>
      </c>
      <c s="36" t="s">
        <v>232</v>
      </c>
      <c s="37">
        <v>1</v>
      </c>
      <c s="36">
        <v>0</v>
      </c>
      <c s="36">
        <f>ROUND(G569*H569,6)</f>
      </c>
      <c r="L569" s="38">
        <v>0</v>
      </c>
      <c s="32">
        <f>ROUND(ROUND(L569,2)*ROUND(G569,3),2)</f>
      </c>
      <c s="36" t="s">
        <v>55</v>
      </c>
      <c>
        <f>(M569*21)/100</f>
      </c>
      <c t="s">
        <v>28</v>
      </c>
    </row>
    <row r="570" spans="1:5" ht="25.5">
      <c r="A570" s="35" t="s">
        <v>56</v>
      </c>
      <c r="E570" s="39" t="s">
        <v>3079</v>
      </c>
    </row>
    <row r="571" spans="1:5" ht="12.75">
      <c r="A571" s="35" t="s">
        <v>57</v>
      </c>
      <c r="E571" s="40" t="s">
        <v>5</v>
      </c>
    </row>
    <row r="572" spans="1:5" ht="242.25">
      <c r="A572" t="s">
        <v>58</v>
      </c>
      <c r="E572" s="39" t="s">
        <v>3080</v>
      </c>
    </row>
    <row r="573" spans="1:16" ht="25.5">
      <c r="A573" t="s">
        <v>50</v>
      </c>
      <c s="34" t="s">
        <v>960</v>
      </c>
      <c s="34" t="s">
        <v>2896</v>
      </c>
      <c s="35" t="s">
        <v>5</v>
      </c>
      <c s="6" t="s">
        <v>2897</v>
      </c>
      <c s="36" t="s">
        <v>232</v>
      </c>
      <c s="37">
        <v>1</v>
      </c>
      <c s="36">
        <v>0</v>
      </c>
      <c s="36">
        <f>ROUND(G573*H573,6)</f>
      </c>
      <c r="L573" s="38">
        <v>0</v>
      </c>
      <c s="32">
        <f>ROUND(ROUND(L573,2)*ROUND(G573,3),2)</f>
      </c>
      <c s="36" t="s">
        <v>103</v>
      </c>
      <c>
        <f>(M573*21)/100</f>
      </c>
      <c t="s">
        <v>28</v>
      </c>
    </row>
    <row r="574" spans="1:5" ht="25.5">
      <c r="A574" s="35" t="s">
        <v>56</v>
      </c>
      <c r="E574" s="39" t="s">
        <v>2897</v>
      </c>
    </row>
    <row r="575" spans="1:5" ht="12.75">
      <c r="A575" s="35" t="s">
        <v>57</v>
      </c>
      <c r="E575" s="40" t="s">
        <v>5</v>
      </c>
    </row>
    <row r="576" spans="1:5" ht="38.25">
      <c r="A576" t="s">
        <v>58</v>
      </c>
      <c r="E576" s="39" t="s">
        <v>2848</v>
      </c>
    </row>
    <row r="577" spans="1:16" ht="25.5">
      <c r="A577" t="s">
        <v>50</v>
      </c>
      <c s="34" t="s">
        <v>963</v>
      </c>
      <c s="34" t="s">
        <v>2849</v>
      </c>
      <c s="35" t="s">
        <v>5</v>
      </c>
      <c s="6" t="s">
        <v>2850</v>
      </c>
      <c s="36" t="s">
        <v>232</v>
      </c>
      <c s="37">
        <v>1</v>
      </c>
      <c s="36">
        <v>0</v>
      </c>
      <c s="36">
        <f>ROUND(G577*H577,6)</f>
      </c>
      <c r="L577" s="38">
        <v>0</v>
      </c>
      <c s="32">
        <f>ROUND(ROUND(L577,2)*ROUND(G577,3),2)</f>
      </c>
      <c s="36" t="s">
        <v>103</v>
      </c>
      <c>
        <f>(M577*21)/100</f>
      </c>
      <c t="s">
        <v>28</v>
      </c>
    </row>
    <row r="578" spans="1:5" ht="25.5">
      <c r="A578" s="35" t="s">
        <v>56</v>
      </c>
      <c r="E578" s="39" t="s">
        <v>2850</v>
      </c>
    </row>
    <row r="579" spans="1:5" ht="12.75">
      <c r="A579" s="35" t="s">
        <v>57</v>
      </c>
      <c r="E579" s="40" t="s">
        <v>5</v>
      </c>
    </row>
    <row r="580" spans="1:5" ht="38.25">
      <c r="A580" t="s">
        <v>58</v>
      </c>
      <c r="E580" s="39" t="s">
        <v>2848</v>
      </c>
    </row>
    <row r="581" spans="1:16" ht="12.75">
      <c r="A581" t="s">
        <v>50</v>
      </c>
      <c s="34" t="s">
        <v>968</v>
      </c>
      <c s="34" t="s">
        <v>3081</v>
      </c>
      <c s="35" t="s">
        <v>5</v>
      </c>
      <c s="6" t="s">
        <v>3082</v>
      </c>
      <c s="36" t="s">
        <v>232</v>
      </c>
      <c s="37">
        <v>6</v>
      </c>
      <c s="36">
        <v>0</v>
      </c>
      <c s="36">
        <f>ROUND(G581*H581,6)</f>
      </c>
      <c r="L581" s="38">
        <v>0</v>
      </c>
      <c s="32">
        <f>ROUND(ROUND(L581,2)*ROUND(G581,3),2)</f>
      </c>
      <c s="36" t="s">
        <v>55</v>
      </c>
      <c>
        <f>(M581*21)/100</f>
      </c>
      <c t="s">
        <v>28</v>
      </c>
    </row>
    <row r="582" spans="1:5" ht="12.75">
      <c r="A582" s="35" t="s">
        <v>56</v>
      </c>
      <c r="E582" s="39" t="s">
        <v>3082</v>
      </c>
    </row>
    <row r="583" spans="1:5" ht="12.75">
      <c r="A583" s="35" t="s">
        <v>57</v>
      </c>
      <c r="E583" s="40" t="s">
        <v>5</v>
      </c>
    </row>
    <row r="584" spans="1:5" ht="25.5">
      <c r="A584" t="s">
        <v>58</v>
      </c>
      <c r="E584" s="39" t="s">
        <v>2863</v>
      </c>
    </row>
    <row r="585" spans="1:16" ht="12.75">
      <c r="A585" t="s">
        <v>50</v>
      </c>
      <c s="34" t="s">
        <v>972</v>
      </c>
      <c s="34" t="s">
        <v>2859</v>
      </c>
      <c s="35" t="s">
        <v>5</v>
      </c>
      <c s="6" t="s">
        <v>2860</v>
      </c>
      <c s="36" t="s">
        <v>232</v>
      </c>
      <c s="37">
        <v>6</v>
      </c>
      <c s="36">
        <v>0</v>
      </c>
      <c s="36">
        <f>ROUND(G585*H585,6)</f>
      </c>
      <c r="L585" s="38">
        <v>0</v>
      </c>
      <c s="32">
        <f>ROUND(ROUND(L585,2)*ROUND(G585,3),2)</f>
      </c>
      <c s="36" t="s">
        <v>103</v>
      </c>
      <c>
        <f>(M585*21)/100</f>
      </c>
      <c t="s">
        <v>28</v>
      </c>
    </row>
    <row r="586" spans="1:5" ht="12.75">
      <c r="A586" s="35" t="s">
        <v>56</v>
      </c>
      <c r="E586" s="39" t="s">
        <v>2860</v>
      </c>
    </row>
    <row r="587" spans="1:5" ht="12.75">
      <c r="A587" s="35" t="s">
        <v>57</v>
      </c>
      <c r="E587" s="40" t="s">
        <v>5</v>
      </c>
    </row>
    <row r="588" spans="1:5" ht="12.75">
      <c r="A588" t="s">
        <v>58</v>
      </c>
      <c r="E588" s="39" t="s">
        <v>5</v>
      </c>
    </row>
    <row r="589" spans="1:16" ht="25.5">
      <c r="A589" t="s">
        <v>50</v>
      </c>
      <c s="34" t="s">
        <v>975</v>
      </c>
      <c s="34" t="s">
        <v>3083</v>
      </c>
      <c s="35" t="s">
        <v>5</v>
      </c>
      <c s="6" t="s">
        <v>3084</v>
      </c>
      <c s="36" t="s">
        <v>232</v>
      </c>
      <c s="37">
        <v>1</v>
      </c>
      <c s="36">
        <v>0</v>
      </c>
      <c s="36">
        <f>ROUND(G589*H589,6)</f>
      </c>
      <c r="L589" s="38">
        <v>0</v>
      </c>
      <c s="32">
        <f>ROUND(ROUND(L589,2)*ROUND(G589,3),2)</f>
      </c>
      <c s="36" t="s">
        <v>55</v>
      </c>
      <c>
        <f>(M589*21)/100</f>
      </c>
      <c t="s">
        <v>28</v>
      </c>
    </row>
    <row r="590" spans="1:5" ht="25.5">
      <c r="A590" s="35" t="s">
        <v>56</v>
      </c>
      <c r="E590" s="39" t="s">
        <v>3084</v>
      </c>
    </row>
    <row r="591" spans="1:5" ht="12.75">
      <c r="A591" s="35" t="s">
        <v>57</v>
      </c>
      <c r="E591" s="40" t="s">
        <v>5</v>
      </c>
    </row>
    <row r="592" spans="1:5" ht="89.25">
      <c r="A592" t="s">
        <v>58</v>
      </c>
      <c r="E592" s="39" t="s">
        <v>2868</v>
      </c>
    </row>
    <row r="593" spans="1:16" ht="25.5">
      <c r="A593" t="s">
        <v>50</v>
      </c>
      <c s="34" t="s">
        <v>978</v>
      </c>
      <c s="34" t="s">
        <v>2902</v>
      </c>
      <c s="35" t="s">
        <v>5</v>
      </c>
      <c s="6" t="s">
        <v>2903</v>
      </c>
      <c s="36" t="s">
        <v>232</v>
      </c>
      <c s="37">
        <v>1</v>
      </c>
      <c s="36">
        <v>0</v>
      </c>
      <c s="36">
        <f>ROUND(G593*H593,6)</f>
      </c>
      <c r="L593" s="38">
        <v>0</v>
      </c>
      <c s="32">
        <f>ROUND(ROUND(L593,2)*ROUND(G593,3),2)</f>
      </c>
      <c s="36" t="s">
        <v>103</v>
      </c>
      <c>
        <f>(M593*21)/100</f>
      </c>
      <c t="s">
        <v>28</v>
      </c>
    </row>
    <row r="594" spans="1:5" ht="25.5">
      <c r="A594" s="35" t="s">
        <v>56</v>
      </c>
      <c r="E594" s="39" t="s">
        <v>2903</v>
      </c>
    </row>
    <row r="595" spans="1:5" ht="12.75">
      <c r="A595" s="35" t="s">
        <v>57</v>
      </c>
      <c r="E595" s="40" t="s">
        <v>5</v>
      </c>
    </row>
    <row r="596" spans="1:5" ht="12.75">
      <c r="A596" t="s">
        <v>58</v>
      </c>
      <c r="E596" s="39" t="s">
        <v>5</v>
      </c>
    </row>
    <row r="597" spans="1:16" ht="25.5">
      <c r="A597" t="s">
        <v>50</v>
      </c>
      <c s="34" t="s">
        <v>983</v>
      </c>
      <c s="34" t="s">
        <v>3085</v>
      </c>
      <c s="35" t="s">
        <v>5</v>
      </c>
      <c s="6" t="s">
        <v>3086</v>
      </c>
      <c s="36" t="s">
        <v>232</v>
      </c>
      <c s="37">
        <v>1</v>
      </c>
      <c s="36">
        <v>0</v>
      </c>
      <c s="36">
        <f>ROUND(G597*H597,6)</f>
      </c>
      <c r="L597" s="38">
        <v>0</v>
      </c>
      <c s="32">
        <f>ROUND(ROUND(L597,2)*ROUND(G597,3),2)</f>
      </c>
      <c s="36" t="s">
        <v>55</v>
      </c>
      <c>
        <f>(M597*21)/100</f>
      </c>
      <c t="s">
        <v>28</v>
      </c>
    </row>
    <row r="598" spans="1:5" ht="25.5">
      <c r="A598" s="35" t="s">
        <v>56</v>
      </c>
      <c r="E598" s="39" t="s">
        <v>3086</v>
      </c>
    </row>
    <row r="599" spans="1:5" ht="12.75">
      <c r="A599" s="35" t="s">
        <v>57</v>
      </c>
      <c r="E599" s="40" t="s">
        <v>5</v>
      </c>
    </row>
    <row r="600" spans="1:5" ht="12.75">
      <c r="A600" t="s">
        <v>58</v>
      </c>
      <c r="E600" s="39" t="s">
        <v>3087</v>
      </c>
    </row>
    <row r="601" spans="1:16" ht="25.5">
      <c r="A601" t="s">
        <v>50</v>
      </c>
      <c s="34" t="s">
        <v>987</v>
      </c>
      <c s="34" t="s">
        <v>2902</v>
      </c>
      <c s="35" t="s">
        <v>51</v>
      </c>
      <c s="6" t="s">
        <v>2903</v>
      </c>
      <c s="36" t="s">
        <v>232</v>
      </c>
      <c s="37">
        <v>1</v>
      </c>
      <c s="36">
        <v>0</v>
      </c>
      <c s="36">
        <f>ROUND(G601*H601,6)</f>
      </c>
      <c r="L601" s="38">
        <v>0</v>
      </c>
      <c s="32">
        <f>ROUND(ROUND(L601,2)*ROUND(G601,3),2)</f>
      </c>
      <c s="36" t="s">
        <v>103</v>
      </c>
      <c>
        <f>(M601*21)/100</f>
      </c>
      <c t="s">
        <v>28</v>
      </c>
    </row>
    <row r="602" spans="1:5" ht="25.5">
      <c r="A602" s="35" t="s">
        <v>56</v>
      </c>
      <c r="E602" s="39" t="s">
        <v>2903</v>
      </c>
    </row>
    <row r="603" spans="1:5" ht="12.75">
      <c r="A603" s="35" t="s">
        <v>57</v>
      </c>
      <c r="E603" s="40" t="s">
        <v>5</v>
      </c>
    </row>
    <row r="604" spans="1:5" ht="12.75">
      <c r="A604" t="s">
        <v>58</v>
      </c>
      <c r="E604" s="39" t="s">
        <v>5</v>
      </c>
    </row>
    <row r="605" spans="1:16" ht="12.75">
      <c r="A605" t="s">
        <v>50</v>
      </c>
      <c s="34" t="s">
        <v>990</v>
      </c>
      <c s="34" t="s">
        <v>2911</v>
      </c>
      <c s="35" t="s">
        <v>5</v>
      </c>
      <c s="6" t="s">
        <v>2912</v>
      </c>
      <c s="36" t="s">
        <v>238</v>
      </c>
      <c s="37">
        <v>20</v>
      </c>
      <c s="36">
        <v>0</v>
      </c>
      <c s="36">
        <f>ROUND(G605*H605,6)</f>
      </c>
      <c r="L605" s="38">
        <v>0</v>
      </c>
      <c s="32">
        <f>ROUND(ROUND(L605,2)*ROUND(G605,3),2)</f>
      </c>
      <c s="36" t="s">
        <v>55</v>
      </c>
      <c>
        <f>(M605*21)/100</f>
      </c>
      <c t="s">
        <v>28</v>
      </c>
    </row>
    <row r="606" spans="1:5" ht="12.75">
      <c r="A606" s="35" t="s">
        <v>56</v>
      </c>
      <c r="E606" s="39" t="s">
        <v>2912</v>
      </c>
    </row>
    <row r="607" spans="1:5" ht="12.75">
      <c r="A607" s="35" t="s">
        <v>57</v>
      </c>
      <c r="E607" s="40" t="s">
        <v>5</v>
      </c>
    </row>
    <row r="608" spans="1:5" ht="51">
      <c r="A608" t="s">
        <v>58</v>
      </c>
      <c r="E608" s="39" t="s">
        <v>2876</v>
      </c>
    </row>
    <row r="609" spans="1:16" ht="25.5">
      <c r="A609" t="s">
        <v>50</v>
      </c>
      <c s="34" t="s">
        <v>994</v>
      </c>
      <c s="34" t="s">
        <v>2913</v>
      </c>
      <c s="35" t="s">
        <v>5</v>
      </c>
      <c s="6" t="s">
        <v>2914</v>
      </c>
      <c s="36" t="s">
        <v>238</v>
      </c>
      <c s="37">
        <v>20</v>
      </c>
      <c s="36">
        <v>0</v>
      </c>
      <c s="36">
        <f>ROUND(G609*H609,6)</f>
      </c>
      <c r="L609" s="38">
        <v>0</v>
      </c>
      <c s="32">
        <f>ROUND(ROUND(L609,2)*ROUND(G609,3),2)</f>
      </c>
      <c s="36" t="s">
        <v>103</v>
      </c>
      <c>
        <f>(M609*21)/100</f>
      </c>
      <c t="s">
        <v>28</v>
      </c>
    </row>
    <row r="610" spans="1:5" ht="25.5">
      <c r="A610" s="35" t="s">
        <v>56</v>
      </c>
      <c r="E610" s="39" t="s">
        <v>2914</v>
      </c>
    </row>
    <row r="611" spans="1:5" ht="12.75">
      <c r="A611" s="35" t="s">
        <v>57</v>
      </c>
      <c r="E611" s="40" t="s">
        <v>5</v>
      </c>
    </row>
    <row r="612" spans="1:5" ht="51">
      <c r="A612" t="s">
        <v>58</v>
      </c>
      <c r="E612" s="39" t="s">
        <v>2876</v>
      </c>
    </row>
    <row r="613" spans="1:16" ht="12.75">
      <c r="A613" t="s">
        <v>50</v>
      </c>
      <c s="34" t="s">
        <v>997</v>
      </c>
      <c s="34" t="s">
        <v>3088</v>
      </c>
      <c s="35" t="s">
        <v>5</v>
      </c>
      <c s="6" t="s">
        <v>3089</v>
      </c>
      <c s="36" t="s">
        <v>238</v>
      </c>
      <c s="37">
        <v>5</v>
      </c>
      <c s="36">
        <v>0</v>
      </c>
      <c s="36">
        <f>ROUND(G613*H613,6)</f>
      </c>
      <c r="L613" s="38">
        <v>0</v>
      </c>
      <c s="32">
        <f>ROUND(ROUND(L613,2)*ROUND(G613,3),2)</f>
      </c>
      <c s="36" t="s">
        <v>55</v>
      </c>
      <c>
        <f>(M613*21)/100</f>
      </c>
      <c t="s">
        <v>28</v>
      </c>
    </row>
    <row r="614" spans="1:5" ht="12.75">
      <c r="A614" s="35" t="s">
        <v>56</v>
      </c>
      <c r="E614" s="39" t="s">
        <v>3089</v>
      </c>
    </row>
    <row r="615" spans="1:5" ht="12.75">
      <c r="A615" s="35" t="s">
        <v>57</v>
      </c>
      <c r="E615" s="40" t="s">
        <v>5</v>
      </c>
    </row>
    <row r="616" spans="1:5" ht="51">
      <c r="A616" t="s">
        <v>58</v>
      </c>
      <c r="E616" s="39" t="s">
        <v>2876</v>
      </c>
    </row>
    <row r="617" spans="1:16" ht="25.5">
      <c r="A617" t="s">
        <v>50</v>
      </c>
      <c s="34" t="s">
        <v>1000</v>
      </c>
      <c s="34" t="s">
        <v>3090</v>
      </c>
      <c s="35" t="s">
        <v>5</v>
      </c>
      <c s="6" t="s">
        <v>3091</v>
      </c>
      <c s="36" t="s">
        <v>238</v>
      </c>
      <c s="37">
        <v>5</v>
      </c>
      <c s="36">
        <v>0</v>
      </c>
      <c s="36">
        <f>ROUND(G617*H617,6)</f>
      </c>
      <c r="L617" s="38">
        <v>0</v>
      </c>
      <c s="32">
        <f>ROUND(ROUND(L617,2)*ROUND(G617,3),2)</f>
      </c>
      <c s="36" t="s">
        <v>103</v>
      </c>
      <c>
        <f>(M617*21)/100</f>
      </c>
      <c t="s">
        <v>28</v>
      </c>
    </row>
    <row r="618" spans="1:5" ht="25.5">
      <c r="A618" s="35" t="s">
        <v>56</v>
      </c>
      <c r="E618" s="39" t="s">
        <v>3091</v>
      </c>
    </row>
    <row r="619" spans="1:5" ht="12.75">
      <c r="A619" s="35" t="s">
        <v>57</v>
      </c>
      <c r="E619" s="40" t="s">
        <v>5</v>
      </c>
    </row>
    <row r="620" spans="1:5" ht="51">
      <c r="A620" t="s">
        <v>58</v>
      </c>
      <c r="E620" s="39" t="s">
        <v>2876</v>
      </c>
    </row>
    <row r="621" spans="1:16" ht="12.75">
      <c r="A621" t="s">
        <v>50</v>
      </c>
      <c s="34" t="s">
        <v>1005</v>
      </c>
      <c s="34" t="s">
        <v>3092</v>
      </c>
      <c s="35" t="s">
        <v>5</v>
      </c>
      <c s="6" t="s">
        <v>3093</v>
      </c>
      <c s="36" t="s">
        <v>102</v>
      </c>
      <c s="37">
        <v>50</v>
      </c>
      <c s="36">
        <v>0</v>
      </c>
      <c s="36">
        <f>ROUND(G621*H621,6)</f>
      </c>
      <c r="L621" s="38">
        <v>0</v>
      </c>
      <c s="32">
        <f>ROUND(ROUND(L621,2)*ROUND(G621,3),2)</f>
      </c>
      <c s="36" t="s">
        <v>55</v>
      </c>
      <c>
        <f>(M621*21)/100</f>
      </c>
      <c t="s">
        <v>28</v>
      </c>
    </row>
    <row r="622" spans="1:5" ht="12.75">
      <c r="A622" s="35" t="s">
        <v>56</v>
      </c>
      <c r="E622" s="39" t="s">
        <v>3093</v>
      </c>
    </row>
    <row r="623" spans="1:5" ht="12.75">
      <c r="A623" s="35" t="s">
        <v>57</v>
      </c>
      <c r="E623" s="40" t="s">
        <v>5</v>
      </c>
    </row>
    <row r="624" spans="1:5" ht="25.5">
      <c r="A624" t="s">
        <v>58</v>
      </c>
      <c r="E624" s="39" t="s">
        <v>2917</v>
      </c>
    </row>
    <row r="625" spans="1:16" ht="12.75">
      <c r="A625" t="s">
        <v>50</v>
      </c>
      <c s="34" t="s">
        <v>1009</v>
      </c>
      <c s="34" t="s">
        <v>3094</v>
      </c>
      <c s="35" t="s">
        <v>5</v>
      </c>
      <c s="6" t="s">
        <v>3095</v>
      </c>
      <c s="36" t="s">
        <v>232</v>
      </c>
      <c s="37">
        <v>1</v>
      </c>
      <c s="36">
        <v>0</v>
      </c>
      <c s="36">
        <f>ROUND(G625*H625,6)</f>
      </c>
      <c r="L625" s="38">
        <v>0</v>
      </c>
      <c s="32">
        <f>ROUND(ROUND(L625,2)*ROUND(G625,3),2)</f>
      </c>
      <c s="36" t="s">
        <v>55</v>
      </c>
      <c>
        <f>(M625*21)/100</f>
      </c>
      <c t="s">
        <v>28</v>
      </c>
    </row>
    <row r="626" spans="1:5" ht="12.75">
      <c r="A626" s="35" t="s">
        <v>56</v>
      </c>
      <c r="E626" s="39" t="s">
        <v>3095</v>
      </c>
    </row>
    <row r="627" spans="1:5" ht="12.75">
      <c r="A627" s="35" t="s">
        <v>57</v>
      </c>
      <c r="E627" s="40" t="s">
        <v>5</v>
      </c>
    </row>
    <row r="628" spans="1:5" ht="25.5">
      <c r="A628" t="s">
        <v>58</v>
      </c>
      <c r="E628" s="39" t="s">
        <v>3096</v>
      </c>
    </row>
    <row r="629" spans="1:16" ht="12.75">
      <c r="A629" t="s">
        <v>50</v>
      </c>
      <c s="34" t="s">
        <v>1013</v>
      </c>
      <c s="34" t="s">
        <v>3097</v>
      </c>
      <c s="35" t="s">
        <v>5</v>
      </c>
      <c s="6" t="s">
        <v>2974</v>
      </c>
      <c s="36" t="s">
        <v>232</v>
      </c>
      <c s="37">
        <v>1</v>
      </c>
      <c s="36">
        <v>0</v>
      </c>
      <c s="36">
        <f>ROUND(G629*H629,6)</f>
      </c>
      <c r="L629" s="38">
        <v>0</v>
      </c>
      <c s="32">
        <f>ROUND(ROUND(L629,2)*ROUND(G629,3),2)</f>
      </c>
      <c s="36" t="s">
        <v>55</v>
      </c>
      <c>
        <f>(M629*21)/100</f>
      </c>
      <c t="s">
        <v>28</v>
      </c>
    </row>
    <row r="630" spans="1:5" ht="12.75">
      <c r="A630" s="35" t="s">
        <v>56</v>
      </c>
      <c r="E630" s="39" t="s">
        <v>2974</v>
      </c>
    </row>
    <row r="631" spans="1:5" ht="12.75">
      <c r="A631" s="35" t="s">
        <v>57</v>
      </c>
      <c r="E631" s="40" t="s">
        <v>5</v>
      </c>
    </row>
    <row r="632" spans="1:5" ht="12.75">
      <c r="A632" t="s">
        <v>58</v>
      </c>
      <c r="E632" s="39" t="s">
        <v>5</v>
      </c>
    </row>
    <row r="633" spans="1:13" ht="12.75">
      <c r="A633" t="s">
        <v>47</v>
      </c>
      <c r="C633" s="31" t="s">
        <v>3098</v>
      </c>
      <c r="E633" s="33" t="s">
        <v>3099</v>
      </c>
      <c r="J633" s="32">
        <f>0</f>
      </c>
      <c s="32">
        <f>0</f>
      </c>
      <c s="32">
        <f>0+L634+L638+L642+L646+L650+L654+L658+L662+L666+L670+L674+L678+L682+L686+L690+L694+L698+L702+L706+L710+L714+L718</f>
      </c>
      <c s="32">
        <f>0+M634+M638+M642+M646+M650+M654+M658+M662+M666+M670+M674+M678+M682+M686+M690+M694+M698+M702+M706+M710+M714+M718</f>
      </c>
    </row>
    <row r="634" spans="1:16" ht="25.5">
      <c r="A634" t="s">
        <v>50</v>
      </c>
      <c s="34" t="s">
        <v>1017</v>
      </c>
      <c s="34" t="s">
        <v>3100</v>
      </c>
      <c s="35" t="s">
        <v>5</v>
      </c>
      <c s="6" t="s">
        <v>3101</v>
      </c>
      <c s="36" t="s">
        <v>232</v>
      </c>
      <c s="37">
        <v>1</v>
      </c>
      <c s="36">
        <v>0</v>
      </c>
      <c s="36">
        <f>ROUND(G634*H634,6)</f>
      </c>
      <c r="L634" s="38">
        <v>0</v>
      </c>
      <c s="32">
        <f>ROUND(ROUND(L634,2)*ROUND(G634,3),2)</f>
      </c>
      <c s="36" t="s">
        <v>55</v>
      </c>
      <c>
        <f>(M634*21)/100</f>
      </c>
      <c t="s">
        <v>28</v>
      </c>
    </row>
    <row r="635" spans="1:5" ht="25.5">
      <c r="A635" s="35" t="s">
        <v>56</v>
      </c>
      <c r="E635" s="39" t="s">
        <v>3102</v>
      </c>
    </row>
    <row r="636" spans="1:5" ht="12.75">
      <c r="A636" s="35" t="s">
        <v>57</v>
      </c>
      <c r="E636" s="40" t="s">
        <v>5</v>
      </c>
    </row>
    <row r="637" spans="1:5" ht="293.25">
      <c r="A637" t="s">
        <v>58</v>
      </c>
      <c r="E637" s="39" t="s">
        <v>3103</v>
      </c>
    </row>
    <row r="638" spans="1:16" ht="25.5">
      <c r="A638" t="s">
        <v>50</v>
      </c>
      <c s="34" t="s">
        <v>1021</v>
      </c>
      <c s="34" t="s">
        <v>2896</v>
      </c>
      <c s="35" t="s">
        <v>5</v>
      </c>
      <c s="6" t="s">
        <v>2897</v>
      </c>
      <c s="36" t="s">
        <v>232</v>
      </c>
      <c s="37">
        <v>1</v>
      </c>
      <c s="36">
        <v>0</v>
      </c>
      <c s="36">
        <f>ROUND(G638*H638,6)</f>
      </c>
      <c r="L638" s="38">
        <v>0</v>
      </c>
      <c s="32">
        <f>ROUND(ROUND(L638,2)*ROUND(G638,3),2)</f>
      </c>
      <c s="36" t="s">
        <v>103</v>
      </c>
      <c>
        <f>(M638*21)/100</f>
      </c>
      <c t="s">
        <v>28</v>
      </c>
    </row>
    <row r="639" spans="1:5" ht="25.5">
      <c r="A639" s="35" t="s">
        <v>56</v>
      </c>
      <c r="E639" s="39" t="s">
        <v>2897</v>
      </c>
    </row>
    <row r="640" spans="1:5" ht="12.75">
      <c r="A640" s="35" t="s">
        <v>57</v>
      </c>
      <c r="E640" s="40" t="s">
        <v>5</v>
      </c>
    </row>
    <row r="641" spans="1:5" ht="38.25">
      <c r="A641" t="s">
        <v>58</v>
      </c>
      <c r="E641" s="39" t="s">
        <v>2848</v>
      </c>
    </row>
    <row r="642" spans="1:16" ht="25.5">
      <c r="A642" t="s">
        <v>50</v>
      </c>
      <c s="34" t="s">
        <v>1025</v>
      </c>
      <c s="34" t="s">
        <v>2849</v>
      </c>
      <c s="35" t="s">
        <v>5</v>
      </c>
      <c s="6" t="s">
        <v>2850</v>
      </c>
      <c s="36" t="s">
        <v>232</v>
      </c>
      <c s="37">
        <v>1</v>
      </c>
      <c s="36">
        <v>0</v>
      </c>
      <c s="36">
        <f>ROUND(G642*H642,6)</f>
      </c>
      <c r="L642" s="38">
        <v>0</v>
      </c>
      <c s="32">
        <f>ROUND(ROUND(L642,2)*ROUND(G642,3),2)</f>
      </c>
      <c s="36" t="s">
        <v>103</v>
      </c>
      <c>
        <f>(M642*21)/100</f>
      </c>
      <c t="s">
        <v>28</v>
      </c>
    </row>
    <row r="643" spans="1:5" ht="25.5">
      <c r="A643" s="35" t="s">
        <v>56</v>
      </c>
      <c r="E643" s="39" t="s">
        <v>2850</v>
      </c>
    </row>
    <row r="644" spans="1:5" ht="12.75">
      <c r="A644" s="35" t="s">
        <v>57</v>
      </c>
      <c r="E644" s="40" t="s">
        <v>5</v>
      </c>
    </row>
    <row r="645" spans="1:5" ht="38.25">
      <c r="A645" t="s">
        <v>58</v>
      </c>
      <c r="E645" s="39" t="s">
        <v>2848</v>
      </c>
    </row>
    <row r="646" spans="1:16" ht="12.75">
      <c r="A646" t="s">
        <v>50</v>
      </c>
      <c s="34" t="s">
        <v>1030</v>
      </c>
      <c s="34" t="s">
        <v>3104</v>
      </c>
      <c s="35" t="s">
        <v>5</v>
      </c>
      <c s="6" t="s">
        <v>3003</v>
      </c>
      <c s="36" t="s">
        <v>232</v>
      </c>
      <c s="37">
        <v>6</v>
      </c>
      <c s="36">
        <v>0</v>
      </c>
      <c s="36">
        <f>ROUND(G646*H646,6)</f>
      </c>
      <c r="L646" s="38">
        <v>0</v>
      </c>
      <c s="32">
        <f>ROUND(ROUND(L646,2)*ROUND(G646,3),2)</f>
      </c>
      <c s="36" t="s">
        <v>55</v>
      </c>
      <c>
        <f>(M646*21)/100</f>
      </c>
      <c t="s">
        <v>28</v>
      </c>
    </row>
    <row r="647" spans="1:5" ht="12.75">
      <c r="A647" s="35" t="s">
        <v>56</v>
      </c>
      <c r="E647" s="39" t="s">
        <v>3003</v>
      </c>
    </row>
    <row r="648" spans="1:5" ht="12.75">
      <c r="A648" s="35" t="s">
        <v>57</v>
      </c>
      <c r="E648" s="40" t="s">
        <v>5</v>
      </c>
    </row>
    <row r="649" spans="1:5" ht="25.5">
      <c r="A649" t="s">
        <v>58</v>
      </c>
      <c r="E649" s="39" t="s">
        <v>2863</v>
      </c>
    </row>
    <row r="650" spans="1:16" ht="12.75">
      <c r="A650" t="s">
        <v>50</v>
      </c>
      <c s="34" t="s">
        <v>1033</v>
      </c>
      <c s="34" t="s">
        <v>2859</v>
      </c>
      <c s="35" t="s">
        <v>5</v>
      </c>
      <c s="6" t="s">
        <v>2860</v>
      </c>
      <c s="36" t="s">
        <v>232</v>
      </c>
      <c s="37">
        <v>6</v>
      </c>
      <c s="36">
        <v>0</v>
      </c>
      <c s="36">
        <f>ROUND(G650*H650,6)</f>
      </c>
      <c r="L650" s="38">
        <v>0</v>
      </c>
      <c s="32">
        <f>ROUND(ROUND(L650,2)*ROUND(G650,3),2)</f>
      </c>
      <c s="36" t="s">
        <v>103</v>
      </c>
      <c>
        <f>(M650*21)/100</f>
      </c>
      <c t="s">
        <v>28</v>
      </c>
    </row>
    <row r="651" spans="1:5" ht="12.75">
      <c r="A651" s="35" t="s">
        <v>56</v>
      </c>
      <c r="E651" s="39" t="s">
        <v>2860</v>
      </c>
    </row>
    <row r="652" spans="1:5" ht="12.75">
      <c r="A652" s="35" t="s">
        <v>57</v>
      </c>
      <c r="E652" s="40" t="s">
        <v>5</v>
      </c>
    </row>
    <row r="653" spans="1:5" ht="12.75">
      <c r="A653" t="s">
        <v>58</v>
      </c>
      <c r="E653" s="39" t="s">
        <v>5</v>
      </c>
    </row>
    <row r="654" spans="1:16" ht="25.5">
      <c r="A654" t="s">
        <v>50</v>
      </c>
      <c s="34" t="s">
        <v>1038</v>
      </c>
      <c s="34" t="s">
        <v>3105</v>
      </c>
      <c s="35" t="s">
        <v>5</v>
      </c>
      <c s="6" t="s">
        <v>3106</v>
      </c>
      <c s="36" t="s">
        <v>232</v>
      </c>
      <c s="37">
        <v>1</v>
      </c>
      <c s="36">
        <v>0</v>
      </c>
      <c s="36">
        <f>ROUND(G654*H654,6)</f>
      </c>
      <c r="L654" s="38">
        <v>0</v>
      </c>
      <c s="32">
        <f>ROUND(ROUND(L654,2)*ROUND(G654,3),2)</f>
      </c>
      <c s="36" t="s">
        <v>55</v>
      </c>
      <c>
        <f>(M654*21)/100</f>
      </c>
      <c t="s">
        <v>28</v>
      </c>
    </row>
    <row r="655" spans="1:5" ht="25.5">
      <c r="A655" s="35" t="s">
        <v>56</v>
      </c>
      <c r="E655" s="39" t="s">
        <v>3106</v>
      </c>
    </row>
    <row r="656" spans="1:5" ht="12.75">
      <c r="A656" s="35" t="s">
        <v>57</v>
      </c>
      <c r="E656" s="40" t="s">
        <v>5</v>
      </c>
    </row>
    <row r="657" spans="1:5" ht="89.25">
      <c r="A657" t="s">
        <v>58</v>
      </c>
      <c r="E657" s="39" t="s">
        <v>2868</v>
      </c>
    </row>
    <row r="658" spans="1:16" ht="25.5">
      <c r="A658" t="s">
        <v>50</v>
      </c>
      <c s="34" t="s">
        <v>1042</v>
      </c>
      <c s="34" t="s">
        <v>3006</v>
      </c>
      <c s="35" t="s">
        <v>5</v>
      </c>
      <c s="6" t="s">
        <v>3007</v>
      </c>
      <c s="36" t="s">
        <v>232</v>
      </c>
      <c s="37">
        <v>1</v>
      </c>
      <c s="36">
        <v>0</v>
      </c>
      <c s="36">
        <f>ROUND(G658*H658,6)</f>
      </c>
      <c r="L658" s="38">
        <v>0</v>
      </c>
      <c s="32">
        <f>ROUND(ROUND(L658,2)*ROUND(G658,3),2)</f>
      </c>
      <c s="36" t="s">
        <v>103</v>
      </c>
      <c>
        <f>(M658*21)/100</f>
      </c>
      <c t="s">
        <v>28</v>
      </c>
    </row>
    <row r="659" spans="1:5" ht="25.5">
      <c r="A659" s="35" t="s">
        <v>56</v>
      </c>
      <c r="E659" s="39" t="s">
        <v>3007</v>
      </c>
    </row>
    <row r="660" spans="1:5" ht="12.75">
      <c r="A660" s="35" t="s">
        <v>57</v>
      </c>
      <c r="E660" s="40" t="s">
        <v>5</v>
      </c>
    </row>
    <row r="661" spans="1:5" ht="12.75">
      <c r="A661" t="s">
        <v>58</v>
      </c>
      <c r="E661" s="39" t="s">
        <v>5</v>
      </c>
    </row>
    <row r="662" spans="1:16" ht="25.5">
      <c r="A662" t="s">
        <v>50</v>
      </c>
      <c s="34" t="s">
        <v>1045</v>
      </c>
      <c s="34" t="s">
        <v>3107</v>
      </c>
      <c s="35" t="s">
        <v>5</v>
      </c>
      <c s="6" t="s">
        <v>3108</v>
      </c>
      <c s="36" t="s">
        <v>232</v>
      </c>
      <c s="37">
        <v>1</v>
      </c>
      <c s="36">
        <v>0</v>
      </c>
      <c s="36">
        <f>ROUND(G662*H662,6)</f>
      </c>
      <c r="L662" s="38">
        <v>0</v>
      </c>
      <c s="32">
        <f>ROUND(ROUND(L662,2)*ROUND(G662,3),2)</f>
      </c>
      <c s="36" t="s">
        <v>55</v>
      </c>
      <c>
        <f>(M662*21)/100</f>
      </c>
      <c t="s">
        <v>28</v>
      </c>
    </row>
    <row r="663" spans="1:5" ht="25.5">
      <c r="A663" s="35" t="s">
        <v>56</v>
      </c>
      <c r="E663" s="39" t="s">
        <v>3108</v>
      </c>
    </row>
    <row r="664" spans="1:5" ht="12.75">
      <c r="A664" s="35" t="s">
        <v>57</v>
      </c>
      <c r="E664" s="40" t="s">
        <v>5</v>
      </c>
    </row>
    <row r="665" spans="1:5" ht="12.75">
      <c r="A665" t="s">
        <v>58</v>
      </c>
      <c r="E665" s="39" t="s">
        <v>3109</v>
      </c>
    </row>
    <row r="666" spans="1:16" ht="25.5">
      <c r="A666" t="s">
        <v>50</v>
      </c>
      <c s="34" t="s">
        <v>1049</v>
      </c>
      <c s="34" t="s">
        <v>3006</v>
      </c>
      <c s="35" t="s">
        <v>51</v>
      </c>
      <c s="6" t="s">
        <v>3007</v>
      </c>
      <c s="36" t="s">
        <v>232</v>
      </c>
      <c s="37">
        <v>1</v>
      </c>
      <c s="36">
        <v>0</v>
      </c>
      <c s="36">
        <f>ROUND(G666*H666,6)</f>
      </c>
      <c r="L666" s="38">
        <v>0</v>
      </c>
      <c s="32">
        <f>ROUND(ROUND(L666,2)*ROUND(G666,3),2)</f>
      </c>
      <c s="36" t="s">
        <v>103</v>
      </c>
      <c>
        <f>(M666*21)/100</f>
      </c>
      <c t="s">
        <v>28</v>
      </c>
    </row>
    <row r="667" spans="1:5" ht="25.5">
      <c r="A667" s="35" t="s">
        <v>56</v>
      </c>
      <c r="E667" s="39" t="s">
        <v>3007</v>
      </c>
    </row>
    <row r="668" spans="1:5" ht="12.75">
      <c r="A668" s="35" t="s">
        <v>57</v>
      </c>
      <c r="E668" s="40" t="s">
        <v>5</v>
      </c>
    </row>
    <row r="669" spans="1:5" ht="12.75">
      <c r="A669" t="s">
        <v>58</v>
      </c>
      <c r="E669" s="39" t="s">
        <v>5</v>
      </c>
    </row>
    <row r="670" spans="1:16" ht="12.75">
      <c r="A670" t="s">
        <v>50</v>
      </c>
      <c s="34" t="s">
        <v>1053</v>
      </c>
      <c s="34" t="s">
        <v>3110</v>
      </c>
      <c s="35" t="s">
        <v>5</v>
      </c>
      <c s="6" t="s">
        <v>3111</v>
      </c>
      <c s="36" t="s">
        <v>232</v>
      </c>
      <c s="37">
        <v>8</v>
      </c>
      <c s="36">
        <v>0</v>
      </c>
      <c s="36">
        <f>ROUND(G670*H670,6)</f>
      </c>
      <c r="L670" s="38">
        <v>0</v>
      </c>
      <c s="32">
        <f>ROUND(ROUND(L670,2)*ROUND(G670,3),2)</f>
      </c>
      <c s="36" t="s">
        <v>55</v>
      </c>
      <c>
        <f>(M670*21)/100</f>
      </c>
      <c t="s">
        <v>28</v>
      </c>
    </row>
    <row r="671" spans="1:5" ht="12.75">
      <c r="A671" s="35" t="s">
        <v>56</v>
      </c>
      <c r="E671" s="39" t="s">
        <v>3111</v>
      </c>
    </row>
    <row r="672" spans="1:5" ht="12.75">
      <c r="A672" s="35" t="s">
        <v>57</v>
      </c>
      <c r="E672" s="40" t="s">
        <v>5</v>
      </c>
    </row>
    <row r="673" spans="1:5" ht="38.25">
      <c r="A673" t="s">
        <v>58</v>
      </c>
      <c r="E673" s="39" t="s">
        <v>2955</v>
      </c>
    </row>
    <row r="674" spans="1:16" ht="25.5">
      <c r="A674" t="s">
        <v>50</v>
      </c>
      <c s="34" t="s">
        <v>1059</v>
      </c>
      <c s="34" t="s">
        <v>2956</v>
      </c>
      <c s="35" t="s">
        <v>5</v>
      </c>
      <c s="6" t="s">
        <v>2957</v>
      </c>
      <c s="36" t="s">
        <v>232</v>
      </c>
      <c s="37">
        <v>8</v>
      </c>
      <c s="36">
        <v>0</v>
      </c>
      <c s="36">
        <f>ROUND(G674*H674,6)</f>
      </c>
      <c r="L674" s="38">
        <v>0</v>
      </c>
      <c s="32">
        <f>ROUND(ROUND(L674,2)*ROUND(G674,3),2)</f>
      </c>
      <c s="36" t="s">
        <v>103</v>
      </c>
      <c>
        <f>(M674*21)/100</f>
      </c>
      <c t="s">
        <v>28</v>
      </c>
    </row>
    <row r="675" spans="1:5" ht="25.5">
      <c r="A675" s="35" t="s">
        <v>56</v>
      </c>
      <c r="E675" s="39" t="s">
        <v>2957</v>
      </c>
    </row>
    <row r="676" spans="1:5" ht="12.75">
      <c r="A676" s="35" t="s">
        <v>57</v>
      </c>
      <c r="E676" s="40" t="s">
        <v>5</v>
      </c>
    </row>
    <row r="677" spans="1:5" ht="12.75">
      <c r="A677" t="s">
        <v>58</v>
      </c>
      <c r="E677" s="39" t="s">
        <v>5</v>
      </c>
    </row>
    <row r="678" spans="1:16" ht="12.75">
      <c r="A678" t="s">
        <v>50</v>
      </c>
      <c s="34" t="s">
        <v>1062</v>
      </c>
      <c s="34" t="s">
        <v>3112</v>
      </c>
      <c s="35" t="s">
        <v>5</v>
      </c>
      <c s="6" t="s">
        <v>3113</v>
      </c>
      <c s="36" t="s">
        <v>238</v>
      </c>
      <c s="37">
        <v>50</v>
      </c>
      <c s="36">
        <v>0</v>
      </c>
      <c s="36">
        <f>ROUND(G678*H678,6)</f>
      </c>
      <c r="L678" s="38">
        <v>0</v>
      </c>
      <c s="32">
        <f>ROUND(ROUND(L678,2)*ROUND(G678,3),2)</f>
      </c>
      <c s="36" t="s">
        <v>55</v>
      </c>
      <c>
        <f>(M678*21)/100</f>
      </c>
      <c t="s">
        <v>28</v>
      </c>
    </row>
    <row r="679" spans="1:5" ht="12.75">
      <c r="A679" s="35" t="s">
        <v>56</v>
      </c>
      <c r="E679" s="39" t="s">
        <v>3113</v>
      </c>
    </row>
    <row r="680" spans="1:5" ht="12.75">
      <c r="A680" s="35" t="s">
        <v>57</v>
      </c>
      <c r="E680" s="40" t="s">
        <v>5</v>
      </c>
    </row>
    <row r="681" spans="1:5" ht="12.75">
      <c r="A681" t="s">
        <v>58</v>
      </c>
      <c r="E681" s="39" t="s">
        <v>5</v>
      </c>
    </row>
    <row r="682" spans="1:16" ht="25.5">
      <c r="A682" t="s">
        <v>50</v>
      </c>
      <c s="34" t="s">
        <v>1065</v>
      </c>
      <c s="34" t="s">
        <v>3114</v>
      </c>
      <c s="35" t="s">
        <v>5</v>
      </c>
      <c s="6" t="s">
        <v>3115</v>
      </c>
      <c s="36" t="s">
        <v>238</v>
      </c>
      <c s="37">
        <v>50</v>
      </c>
      <c s="36">
        <v>0</v>
      </c>
      <c s="36">
        <f>ROUND(G682*H682,6)</f>
      </c>
      <c r="L682" s="38">
        <v>0</v>
      </c>
      <c s="32">
        <f>ROUND(ROUND(L682,2)*ROUND(G682,3),2)</f>
      </c>
      <c s="36" t="s">
        <v>103</v>
      </c>
      <c>
        <f>(M682*21)/100</f>
      </c>
      <c t="s">
        <v>28</v>
      </c>
    </row>
    <row r="683" spans="1:5" ht="25.5">
      <c r="A683" s="35" t="s">
        <v>56</v>
      </c>
      <c r="E683" s="39" t="s">
        <v>3115</v>
      </c>
    </row>
    <row r="684" spans="1:5" ht="12.75">
      <c r="A684" s="35" t="s">
        <v>57</v>
      </c>
      <c r="E684" s="40" t="s">
        <v>5</v>
      </c>
    </row>
    <row r="685" spans="1:5" ht="12.75">
      <c r="A685" t="s">
        <v>58</v>
      </c>
      <c r="E685" s="39" t="s">
        <v>5</v>
      </c>
    </row>
    <row r="686" spans="1:16" ht="12.75">
      <c r="A686" t="s">
        <v>50</v>
      </c>
      <c s="34" t="s">
        <v>1068</v>
      </c>
      <c s="34" t="s">
        <v>3035</v>
      </c>
      <c s="35" t="s">
        <v>5</v>
      </c>
      <c s="6" t="s">
        <v>3036</v>
      </c>
      <c s="36" t="s">
        <v>238</v>
      </c>
      <c s="37">
        <v>50</v>
      </c>
      <c s="36">
        <v>0</v>
      </c>
      <c s="36">
        <f>ROUND(G686*H686,6)</f>
      </c>
      <c r="L686" s="38">
        <v>0</v>
      </c>
      <c s="32">
        <f>ROUND(ROUND(L686,2)*ROUND(G686,3),2)</f>
      </c>
      <c s="36" t="s">
        <v>55</v>
      </c>
      <c>
        <f>(M686*21)/100</f>
      </c>
      <c t="s">
        <v>28</v>
      </c>
    </row>
    <row r="687" spans="1:5" ht="12.75">
      <c r="A687" s="35" t="s">
        <v>56</v>
      </c>
      <c r="E687" s="39" t="s">
        <v>3036</v>
      </c>
    </row>
    <row r="688" spans="1:5" ht="12.75">
      <c r="A688" s="35" t="s">
        <v>57</v>
      </c>
      <c r="E688" s="40" t="s">
        <v>5</v>
      </c>
    </row>
    <row r="689" spans="1:5" ht="51">
      <c r="A689" t="s">
        <v>58</v>
      </c>
      <c r="E689" s="39" t="s">
        <v>2876</v>
      </c>
    </row>
    <row r="690" spans="1:16" ht="25.5">
      <c r="A690" t="s">
        <v>50</v>
      </c>
      <c s="34" t="s">
        <v>1073</v>
      </c>
      <c s="34" t="s">
        <v>3037</v>
      </c>
      <c s="35" t="s">
        <v>5</v>
      </c>
      <c s="6" t="s">
        <v>3038</v>
      </c>
      <c s="36" t="s">
        <v>238</v>
      </c>
      <c s="37">
        <v>50</v>
      </c>
      <c s="36">
        <v>0</v>
      </c>
      <c s="36">
        <f>ROUND(G690*H690,6)</f>
      </c>
      <c r="L690" s="38">
        <v>0</v>
      </c>
      <c s="32">
        <f>ROUND(ROUND(L690,2)*ROUND(G690,3),2)</f>
      </c>
      <c s="36" t="s">
        <v>103</v>
      </c>
      <c>
        <f>(M690*21)/100</f>
      </c>
      <c t="s">
        <v>28</v>
      </c>
    </row>
    <row r="691" spans="1:5" ht="25.5">
      <c r="A691" s="35" t="s">
        <v>56</v>
      </c>
      <c r="E691" s="39" t="s">
        <v>3038</v>
      </c>
    </row>
    <row r="692" spans="1:5" ht="12.75">
      <c r="A692" s="35" t="s">
        <v>57</v>
      </c>
      <c r="E692" s="40" t="s">
        <v>5</v>
      </c>
    </row>
    <row r="693" spans="1:5" ht="51">
      <c r="A693" t="s">
        <v>58</v>
      </c>
      <c r="E693" s="39" t="s">
        <v>2876</v>
      </c>
    </row>
    <row r="694" spans="1:16" ht="12.75">
      <c r="A694" t="s">
        <v>50</v>
      </c>
      <c s="34" t="s">
        <v>1076</v>
      </c>
      <c s="34" t="s">
        <v>2911</v>
      </c>
      <c s="35" t="s">
        <v>5</v>
      </c>
      <c s="6" t="s">
        <v>2912</v>
      </c>
      <c s="36" t="s">
        <v>238</v>
      </c>
      <c s="37">
        <v>25</v>
      </c>
      <c s="36">
        <v>0</v>
      </c>
      <c s="36">
        <f>ROUND(G694*H694,6)</f>
      </c>
      <c r="L694" s="38">
        <v>0</v>
      </c>
      <c s="32">
        <f>ROUND(ROUND(L694,2)*ROUND(G694,3),2)</f>
      </c>
      <c s="36" t="s">
        <v>55</v>
      </c>
      <c>
        <f>(M694*21)/100</f>
      </c>
      <c t="s">
        <v>28</v>
      </c>
    </row>
    <row r="695" spans="1:5" ht="12.75">
      <c r="A695" s="35" t="s">
        <v>56</v>
      </c>
      <c r="E695" s="39" t="s">
        <v>2912</v>
      </c>
    </row>
    <row r="696" spans="1:5" ht="12.75">
      <c r="A696" s="35" t="s">
        <v>57</v>
      </c>
      <c r="E696" s="40" t="s">
        <v>5</v>
      </c>
    </row>
    <row r="697" spans="1:5" ht="51">
      <c r="A697" t="s">
        <v>58</v>
      </c>
      <c r="E697" s="39" t="s">
        <v>2876</v>
      </c>
    </row>
    <row r="698" spans="1:16" ht="25.5">
      <c r="A698" t="s">
        <v>50</v>
      </c>
      <c s="34" t="s">
        <v>1082</v>
      </c>
      <c s="34" t="s">
        <v>2913</v>
      </c>
      <c s="35" t="s">
        <v>5</v>
      </c>
      <c s="6" t="s">
        <v>2914</v>
      </c>
      <c s="36" t="s">
        <v>238</v>
      </c>
      <c s="37">
        <v>25</v>
      </c>
      <c s="36">
        <v>0</v>
      </c>
      <c s="36">
        <f>ROUND(G698*H698,6)</f>
      </c>
      <c r="L698" s="38">
        <v>0</v>
      </c>
      <c s="32">
        <f>ROUND(ROUND(L698,2)*ROUND(G698,3),2)</f>
      </c>
      <c s="36" t="s">
        <v>103</v>
      </c>
      <c>
        <f>(M698*21)/100</f>
      </c>
      <c t="s">
        <v>28</v>
      </c>
    </row>
    <row r="699" spans="1:5" ht="25.5">
      <c r="A699" s="35" t="s">
        <v>56</v>
      </c>
      <c r="E699" s="39" t="s">
        <v>2914</v>
      </c>
    </row>
    <row r="700" spans="1:5" ht="12.75">
      <c r="A700" s="35" t="s">
        <v>57</v>
      </c>
      <c r="E700" s="40" t="s">
        <v>5</v>
      </c>
    </row>
    <row r="701" spans="1:5" ht="51">
      <c r="A701" t="s">
        <v>58</v>
      </c>
      <c r="E701" s="39" t="s">
        <v>2876</v>
      </c>
    </row>
    <row r="702" spans="1:16" ht="12.75">
      <c r="A702" t="s">
        <v>50</v>
      </c>
      <c s="34" t="s">
        <v>1088</v>
      </c>
      <c s="34" t="s">
        <v>3116</v>
      </c>
      <c s="35" t="s">
        <v>5</v>
      </c>
      <c s="6" t="s">
        <v>3117</v>
      </c>
      <c s="36" t="s">
        <v>102</v>
      </c>
      <c s="37">
        <v>30</v>
      </c>
      <c s="36">
        <v>0</v>
      </c>
      <c s="36">
        <f>ROUND(G702*H702,6)</f>
      </c>
      <c r="L702" s="38">
        <v>0</v>
      </c>
      <c s="32">
        <f>ROUND(ROUND(L702,2)*ROUND(G702,3),2)</f>
      </c>
      <c s="36" t="s">
        <v>55</v>
      </c>
      <c>
        <f>(M702*21)/100</f>
      </c>
      <c t="s">
        <v>28</v>
      </c>
    </row>
    <row r="703" spans="1:5" ht="12.75">
      <c r="A703" s="35" t="s">
        <v>56</v>
      </c>
      <c r="E703" s="39" t="s">
        <v>3117</v>
      </c>
    </row>
    <row r="704" spans="1:5" ht="12.75">
      <c r="A704" s="35" t="s">
        <v>57</v>
      </c>
      <c r="E704" s="40" t="s">
        <v>5</v>
      </c>
    </row>
    <row r="705" spans="1:5" ht="25.5">
      <c r="A705" t="s">
        <v>58</v>
      </c>
      <c r="E705" s="39" t="s">
        <v>2917</v>
      </c>
    </row>
    <row r="706" spans="1:16" ht="12.75">
      <c r="A706" t="s">
        <v>50</v>
      </c>
      <c s="34" t="s">
        <v>1093</v>
      </c>
      <c s="34" t="s">
        <v>3118</v>
      </c>
      <c s="35" t="s">
        <v>5</v>
      </c>
      <c s="6" t="s">
        <v>3119</v>
      </c>
      <c s="36" t="s">
        <v>102</v>
      </c>
      <c s="37">
        <v>10</v>
      </c>
      <c s="36">
        <v>0</v>
      </c>
      <c s="36">
        <f>ROUND(G706*H706,6)</f>
      </c>
      <c r="L706" s="38">
        <v>0</v>
      </c>
      <c s="32">
        <f>ROUND(ROUND(L706,2)*ROUND(G706,3),2)</f>
      </c>
      <c s="36" t="s">
        <v>55</v>
      </c>
      <c>
        <f>(M706*21)/100</f>
      </c>
      <c t="s">
        <v>28</v>
      </c>
    </row>
    <row r="707" spans="1:5" ht="12.75">
      <c r="A707" s="35" t="s">
        <v>56</v>
      </c>
      <c r="E707" s="39" t="s">
        <v>3119</v>
      </c>
    </row>
    <row r="708" spans="1:5" ht="12.75">
      <c r="A708" s="35" t="s">
        <v>57</v>
      </c>
      <c r="E708" s="40" t="s">
        <v>5</v>
      </c>
    </row>
    <row r="709" spans="1:5" ht="25.5">
      <c r="A709" t="s">
        <v>58</v>
      </c>
      <c r="E709" s="39" t="s">
        <v>2920</v>
      </c>
    </row>
    <row r="710" spans="1:16" ht="12.75">
      <c r="A710" t="s">
        <v>50</v>
      </c>
      <c s="34" t="s">
        <v>1097</v>
      </c>
      <c s="34" t="s">
        <v>3120</v>
      </c>
      <c s="35" t="s">
        <v>5</v>
      </c>
      <c s="6" t="s">
        <v>3121</v>
      </c>
      <c s="36" t="s">
        <v>102</v>
      </c>
      <c s="37">
        <v>180</v>
      </c>
      <c s="36">
        <v>0</v>
      </c>
      <c s="36">
        <f>ROUND(G710*H710,6)</f>
      </c>
      <c r="L710" s="38">
        <v>0</v>
      </c>
      <c s="32">
        <f>ROUND(ROUND(L710,2)*ROUND(G710,3),2)</f>
      </c>
      <c s="36" t="s">
        <v>55</v>
      </c>
      <c>
        <f>(M710*21)/100</f>
      </c>
      <c t="s">
        <v>28</v>
      </c>
    </row>
    <row r="711" spans="1:5" ht="12.75">
      <c r="A711" s="35" t="s">
        <v>56</v>
      </c>
      <c r="E711" s="39" t="s">
        <v>3121</v>
      </c>
    </row>
    <row r="712" spans="1:5" ht="12.75">
      <c r="A712" s="35" t="s">
        <v>57</v>
      </c>
      <c r="E712" s="40" t="s">
        <v>5</v>
      </c>
    </row>
    <row r="713" spans="1:5" ht="12.75">
      <c r="A713" t="s">
        <v>58</v>
      </c>
      <c r="E713" s="39" t="s">
        <v>2965</v>
      </c>
    </row>
    <row r="714" spans="1:16" ht="25.5">
      <c r="A714" t="s">
        <v>50</v>
      </c>
      <c s="34" t="s">
        <v>1100</v>
      </c>
      <c s="34" t="s">
        <v>3122</v>
      </c>
      <c s="35" t="s">
        <v>5</v>
      </c>
      <c s="6" t="s">
        <v>3123</v>
      </c>
      <c s="36" t="s">
        <v>232</v>
      </c>
      <c s="37">
        <v>8</v>
      </c>
      <c s="36">
        <v>0</v>
      </c>
      <c s="36">
        <f>ROUND(G714*H714,6)</f>
      </c>
      <c r="L714" s="38">
        <v>0</v>
      </c>
      <c s="32">
        <f>ROUND(ROUND(L714,2)*ROUND(G714,3),2)</f>
      </c>
      <c s="36" t="s">
        <v>55</v>
      </c>
      <c>
        <f>(M714*21)/100</f>
      </c>
      <c t="s">
        <v>28</v>
      </c>
    </row>
    <row r="715" spans="1:5" ht="25.5">
      <c r="A715" s="35" t="s">
        <v>56</v>
      </c>
      <c r="E715" s="39" t="s">
        <v>3123</v>
      </c>
    </row>
    <row r="716" spans="1:5" ht="12.75">
      <c r="A716" s="35" t="s">
        <v>57</v>
      </c>
      <c r="E716" s="40" t="s">
        <v>5</v>
      </c>
    </row>
    <row r="717" spans="1:5" ht="12.75">
      <c r="A717" t="s">
        <v>58</v>
      </c>
      <c r="E717" s="39" t="s">
        <v>2941</v>
      </c>
    </row>
    <row r="718" spans="1:16" ht="25.5">
      <c r="A718" t="s">
        <v>50</v>
      </c>
      <c s="34" t="s">
        <v>1103</v>
      </c>
      <c s="34" t="s">
        <v>3124</v>
      </c>
      <c s="35" t="s">
        <v>5</v>
      </c>
      <c s="6" t="s">
        <v>3125</v>
      </c>
      <c s="36" t="s">
        <v>232</v>
      </c>
      <c s="37">
        <v>8</v>
      </c>
      <c s="36">
        <v>0</v>
      </c>
      <c s="36">
        <f>ROUND(G718*H718,6)</f>
      </c>
      <c r="L718" s="38">
        <v>0</v>
      </c>
      <c s="32">
        <f>ROUND(ROUND(L718,2)*ROUND(G718,3),2)</f>
      </c>
      <c s="36" t="s">
        <v>55</v>
      </c>
      <c>
        <f>(M718*21)/100</f>
      </c>
      <c t="s">
        <v>28</v>
      </c>
    </row>
    <row r="719" spans="1:5" ht="25.5">
      <c r="A719" s="35" t="s">
        <v>56</v>
      </c>
      <c r="E719" s="39" t="s">
        <v>3125</v>
      </c>
    </row>
    <row r="720" spans="1:5" ht="12.75">
      <c r="A720" s="35" t="s">
        <v>57</v>
      </c>
      <c r="E720" s="40" t="s">
        <v>5</v>
      </c>
    </row>
    <row r="721" spans="1:5" ht="12.75">
      <c r="A721" t="s">
        <v>58</v>
      </c>
      <c r="E721" s="39" t="s">
        <v>2941</v>
      </c>
    </row>
    <row r="722" spans="1:13" ht="12.75">
      <c r="A722" t="s">
        <v>47</v>
      </c>
      <c r="C722" s="31" t="s">
        <v>83</v>
      </c>
      <c r="E722" s="33" t="s">
        <v>3126</v>
      </c>
      <c r="J722" s="32">
        <f>0</f>
      </c>
      <c s="32">
        <f>0</f>
      </c>
      <c s="32">
        <f>0+L723+L727+L731+L735+L739+L743+L747+L751+L755+L759+L763+L767+L771+L775+L779+L783+L787+L791+L795+L799+L803</f>
      </c>
      <c s="32">
        <f>0+M723+M727+M731+M735+M739+M743+M747+M751+M755+M759+M763+M767+M771+M775+M779+M783+M787+M791+M795+M799+M803</f>
      </c>
    </row>
    <row r="723" spans="1:16" ht="25.5">
      <c r="A723" t="s">
        <v>50</v>
      </c>
      <c s="34" t="s">
        <v>1109</v>
      </c>
      <c s="34" t="s">
        <v>3127</v>
      </c>
      <c s="35" t="s">
        <v>5</v>
      </c>
      <c s="6" t="s">
        <v>3128</v>
      </c>
      <c s="36" t="s">
        <v>232</v>
      </c>
      <c s="37">
        <v>1</v>
      </c>
      <c s="36">
        <v>0</v>
      </c>
      <c s="36">
        <f>ROUND(G723*H723,6)</f>
      </c>
      <c r="L723" s="38">
        <v>0</v>
      </c>
      <c s="32">
        <f>ROUND(ROUND(L723,2)*ROUND(G723,3),2)</f>
      </c>
      <c s="36" t="s">
        <v>55</v>
      </c>
      <c>
        <f>(M723*21)/100</f>
      </c>
      <c t="s">
        <v>28</v>
      </c>
    </row>
    <row r="724" spans="1:5" ht="25.5">
      <c r="A724" s="35" t="s">
        <v>56</v>
      </c>
      <c r="E724" s="39" t="s">
        <v>3128</v>
      </c>
    </row>
    <row r="725" spans="1:5" ht="12.75">
      <c r="A725" s="35" t="s">
        <v>57</v>
      </c>
      <c r="E725" s="40" t="s">
        <v>5</v>
      </c>
    </row>
    <row r="726" spans="1:5" ht="89.25">
      <c r="A726" t="s">
        <v>58</v>
      </c>
      <c r="E726" s="39" t="s">
        <v>3129</v>
      </c>
    </row>
    <row r="727" spans="1:16" ht="25.5">
      <c r="A727" t="s">
        <v>50</v>
      </c>
      <c s="34" t="s">
        <v>1114</v>
      </c>
      <c s="34" t="s">
        <v>3130</v>
      </c>
      <c s="35" t="s">
        <v>5</v>
      </c>
      <c s="6" t="s">
        <v>3131</v>
      </c>
      <c s="36" t="s">
        <v>232</v>
      </c>
      <c s="37">
        <v>1</v>
      </c>
      <c s="36">
        <v>0</v>
      </c>
      <c s="36">
        <f>ROUND(G727*H727,6)</f>
      </c>
      <c r="L727" s="38">
        <v>0</v>
      </c>
      <c s="32">
        <f>ROUND(ROUND(L727,2)*ROUND(G727,3),2)</f>
      </c>
      <c s="36" t="s">
        <v>103</v>
      </c>
      <c>
        <f>(M727*21)/100</f>
      </c>
      <c t="s">
        <v>28</v>
      </c>
    </row>
    <row r="728" spans="1:5" ht="25.5">
      <c r="A728" s="35" t="s">
        <v>56</v>
      </c>
      <c r="E728" s="39" t="s">
        <v>3131</v>
      </c>
    </row>
    <row r="729" spans="1:5" ht="12.75">
      <c r="A729" s="35" t="s">
        <v>57</v>
      </c>
      <c r="E729" s="40" t="s">
        <v>5</v>
      </c>
    </row>
    <row r="730" spans="1:5" ht="12.75">
      <c r="A730" t="s">
        <v>58</v>
      </c>
      <c r="E730" s="39" t="s">
        <v>5</v>
      </c>
    </row>
    <row r="731" spans="1:16" ht="12.75">
      <c r="A731" t="s">
        <v>50</v>
      </c>
      <c s="34" t="s">
        <v>1119</v>
      </c>
      <c s="34" t="s">
        <v>3132</v>
      </c>
      <c s="35" t="s">
        <v>5</v>
      </c>
      <c s="6" t="s">
        <v>3133</v>
      </c>
      <c s="36" t="s">
        <v>232</v>
      </c>
      <c s="37">
        <v>2</v>
      </c>
      <c s="36">
        <v>0</v>
      </c>
      <c s="36">
        <f>ROUND(G731*H731,6)</f>
      </c>
      <c r="L731" s="38">
        <v>0</v>
      </c>
      <c s="32">
        <f>ROUND(ROUND(L731,2)*ROUND(G731,3),2)</f>
      </c>
      <c s="36" t="s">
        <v>55</v>
      </c>
      <c>
        <f>(M731*21)/100</f>
      </c>
      <c t="s">
        <v>28</v>
      </c>
    </row>
    <row r="732" spans="1:5" ht="12.75">
      <c r="A732" s="35" t="s">
        <v>56</v>
      </c>
      <c r="E732" s="39" t="s">
        <v>3133</v>
      </c>
    </row>
    <row r="733" spans="1:5" ht="12.75">
      <c r="A733" s="35" t="s">
        <v>57</v>
      </c>
      <c r="E733" s="40" t="s">
        <v>5</v>
      </c>
    </row>
    <row r="734" spans="1:5" ht="25.5">
      <c r="A734" t="s">
        <v>58</v>
      </c>
      <c r="E734" s="39" t="s">
        <v>3134</v>
      </c>
    </row>
    <row r="735" spans="1:16" ht="25.5">
      <c r="A735" t="s">
        <v>50</v>
      </c>
      <c s="34" t="s">
        <v>1123</v>
      </c>
      <c s="34" t="s">
        <v>3135</v>
      </c>
      <c s="35" t="s">
        <v>5</v>
      </c>
      <c s="6" t="s">
        <v>3136</v>
      </c>
      <c s="36" t="s">
        <v>232</v>
      </c>
      <c s="37">
        <v>2</v>
      </c>
      <c s="36">
        <v>0</v>
      </c>
      <c s="36">
        <f>ROUND(G735*H735,6)</f>
      </c>
      <c r="L735" s="38">
        <v>0</v>
      </c>
      <c s="32">
        <f>ROUND(ROUND(L735,2)*ROUND(G735,3),2)</f>
      </c>
      <c s="36" t="s">
        <v>103</v>
      </c>
      <c>
        <f>(M735*21)/100</f>
      </c>
      <c t="s">
        <v>28</v>
      </c>
    </row>
    <row r="736" spans="1:5" ht="25.5">
      <c r="A736" s="35" t="s">
        <v>56</v>
      </c>
      <c r="E736" s="39" t="s">
        <v>3136</v>
      </c>
    </row>
    <row r="737" spans="1:5" ht="12.75">
      <c r="A737" s="35" t="s">
        <v>57</v>
      </c>
      <c r="E737" s="40" t="s">
        <v>5</v>
      </c>
    </row>
    <row r="738" spans="1:5" ht="12.75">
      <c r="A738" t="s">
        <v>58</v>
      </c>
      <c r="E738" s="39" t="s">
        <v>5</v>
      </c>
    </row>
    <row r="739" spans="1:16" ht="12.75">
      <c r="A739" t="s">
        <v>50</v>
      </c>
      <c s="34" t="s">
        <v>1128</v>
      </c>
      <c s="34" t="s">
        <v>3137</v>
      </c>
      <c s="35" t="s">
        <v>5</v>
      </c>
      <c s="6" t="s">
        <v>3138</v>
      </c>
      <c s="36" t="s">
        <v>232</v>
      </c>
      <c s="37">
        <v>1</v>
      </c>
      <c s="36">
        <v>0</v>
      </c>
      <c s="36">
        <f>ROUND(G739*H739,6)</f>
      </c>
      <c r="L739" s="38">
        <v>0</v>
      </c>
      <c s="32">
        <f>ROUND(ROUND(L739,2)*ROUND(G739,3),2)</f>
      </c>
      <c s="36" t="s">
        <v>55</v>
      </c>
      <c>
        <f>(M739*21)/100</f>
      </c>
      <c t="s">
        <v>28</v>
      </c>
    </row>
    <row r="740" spans="1:5" ht="12.75">
      <c r="A740" s="35" t="s">
        <v>56</v>
      </c>
      <c r="E740" s="39" t="s">
        <v>3138</v>
      </c>
    </row>
    <row r="741" spans="1:5" ht="12.75">
      <c r="A741" s="35" t="s">
        <v>57</v>
      </c>
      <c r="E741" s="40" t="s">
        <v>5</v>
      </c>
    </row>
    <row r="742" spans="1:5" ht="12.75">
      <c r="A742" t="s">
        <v>58</v>
      </c>
      <c r="E742" s="39" t="s">
        <v>5</v>
      </c>
    </row>
    <row r="743" spans="1:16" ht="12.75">
      <c r="A743" t="s">
        <v>50</v>
      </c>
      <c s="34" t="s">
        <v>1133</v>
      </c>
      <c s="34" t="s">
        <v>3139</v>
      </c>
      <c s="35" t="s">
        <v>5</v>
      </c>
      <c s="6" t="s">
        <v>3140</v>
      </c>
      <c s="36" t="s">
        <v>232</v>
      </c>
      <c s="37">
        <v>1</v>
      </c>
      <c s="36">
        <v>0</v>
      </c>
      <c s="36">
        <f>ROUND(G743*H743,6)</f>
      </c>
      <c r="L743" s="38">
        <v>0</v>
      </c>
      <c s="32">
        <f>ROUND(ROUND(L743,2)*ROUND(G743,3),2)</f>
      </c>
      <c s="36" t="s">
        <v>103</v>
      </c>
      <c>
        <f>(M743*21)/100</f>
      </c>
      <c t="s">
        <v>28</v>
      </c>
    </row>
    <row r="744" spans="1:5" ht="12.75">
      <c r="A744" s="35" t="s">
        <v>56</v>
      </c>
      <c r="E744" s="39" t="s">
        <v>3140</v>
      </c>
    </row>
    <row r="745" spans="1:5" ht="12.75">
      <c r="A745" s="35" t="s">
        <v>57</v>
      </c>
      <c r="E745" s="40" t="s">
        <v>5</v>
      </c>
    </row>
    <row r="746" spans="1:5" ht="12.75">
      <c r="A746" t="s">
        <v>58</v>
      </c>
      <c r="E746" s="39" t="s">
        <v>5</v>
      </c>
    </row>
    <row r="747" spans="1:16" ht="12.75">
      <c r="A747" t="s">
        <v>50</v>
      </c>
      <c s="34" t="s">
        <v>1137</v>
      </c>
      <c s="34" t="s">
        <v>3141</v>
      </c>
      <c s="35" t="s">
        <v>5</v>
      </c>
      <c s="6" t="s">
        <v>3142</v>
      </c>
      <c s="36" t="s">
        <v>232</v>
      </c>
      <c s="37">
        <v>1</v>
      </c>
      <c s="36">
        <v>0</v>
      </c>
      <c s="36">
        <f>ROUND(G747*H747,6)</f>
      </c>
      <c r="L747" s="38">
        <v>0</v>
      </c>
      <c s="32">
        <f>ROUND(ROUND(L747,2)*ROUND(G747,3),2)</f>
      </c>
      <c s="36" t="s">
        <v>55</v>
      </c>
      <c>
        <f>(M747*21)/100</f>
      </c>
      <c t="s">
        <v>28</v>
      </c>
    </row>
    <row r="748" spans="1:5" ht="12.75">
      <c r="A748" s="35" t="s">
        <v>56</v>
      </c>
      <c r="E748" s="39" t="s">
        <v>3142</v>
      </c>
    </row>
    <row r="749" spans="1:5" ht="12.75">
      <c r="A749" s="35" t="s">
        <v>57</v>
      </c>
      <c r="E749" s="40" t="s">
        <v>5</v>
      </c>
    </row>
    <row r="750" spans="1:5" ht="12.75">
      <c r="A750" t="s">
        <v>58</v>
      </c>
      <c r="E750" s="39" t="s">
        <v>3143</v>
      </c>
    </row>
    <row r="751" spans="1:16" ht="25.5">
      <c r="A751" t="s">
        <v>50</v>
      </c>
      <c s="34" t="s">
        <v>1142</v>
      </c>
      <c s="34" t="s">
        <v>3144</v>
      </c>
      <c s="35" t="s">
        <v>5</v>
      </c>
      <c s="6" t="s">
        <v>3145</v>
      </c>
      <c s="36" t="s">
        <v>232</v>
      </c>
      <c s="37">
        <v>1</v>
      </c>
      <c s="36">
        <v>0</v>
      </c>
      <c s="36">
        <f>ROUND(G751*H751,6)</f>
      </c>
      <c r="L751" s="38">
        <v>0</v>
      </c>
      <c s="32">
        <f>ROUND(ROUND(L751,2)*ROUND(G751,3),2)</f>
      </c>
      <c s="36" t="s">
        <v>103</v>
      </c>
      <c>
        <f>(M751*21)/100</f>
      </c>
      <c t="s">
        <v>28</v>
      </c>
    </row>
    <row r="752" spans="1:5" ht="25.5">
      <c r="A752" s="35" t="s">
        <v>56</v>
      </c>
      <c r="E752" s="39" t="s">
        <v>3145</v>
      </c>
    </row>
    <row r="753" spans="1:5" ht="12.75">
      <c r="A753" s="35" t="s">
        <v>57</v>
      </c>
      <c r="E753" s="40" t="s">
        <v>5</v>
      </c>
    </row>
    <row r="754" spans="1:5" ht="12.75">
      <c r="A754" t="s">
        <v>58</v>
      </c>
      <c r="E754" s="39" t="s">
        <v>5</v>
      </c>
    </row>
    <row r="755" spans="1:16" ht="12.75">
      <c r="A755" t="s">
        <v>50</v>
      </c>
      <c s="34" t="s">
        <v>1146</v>
      </c>
      <c s="34" t="s">
        <v>3146</v>
      </c>
      <c s="35" t="s">
        <v>5</v>
      </c>
      <c s="6" t="s">
        <v>3147</v>
      </c>
      <c s="36" t="s">
        <v>232</v>
      </c>
      <c s="37">
        <v>1</v>
      </c>
      <c s="36">
        <v>0</v>
      </c>
      <c s="36">
        <f>ROUND(G755*H755,6)</f>
      </c>
      <c r="L755" s="38">
        <v>0</v>
      </c>
      <c s="32">
        <f>ROUND(ROUND(L755,2)*ROUND(G755,3),2)</f>
      </c>
      <c s="36" t="s">
        <v>55</v>
      </c>
      <c>
        <f>(M755*21)/100</f>
      </c>
      <c t="s">
        <v>28</v>
      </c>
    </row>
    <row r="756" spans="1:5" ht="12.75">
      <c r="A756" s="35" t="s">
        <v>56</v>
      </c>
      <c r="E756" s="39" t="s">
        <v>3147</v>
      </c>
    </row>
    <row r="757" spans="1:5" ht="12.75">
      <c r="A757" s="35" t="s">
        <v>57</v>
      </c>
      <c r="E757" s="40" t="s">
        <v>5</v>
      </c>
    </row>
    <row r="758" spans="1:5" ht="12.75">
      <c r="A758" t="s">
        <v>58</v>
      </c>
      <c r="E758" s="39" t="s">
        <v>3148</v>
      </c>
    </row>
    <row r="759" spans="1:16" ht="25.5">
      <c r="A759" t="s">
        <v>50</v>
      </c>
      <c s="34" t="s">
        <v>1150</v>
      </c>
      <c s="34" t="s">
        <v>3149</v>
      </c>
      <c s="35" t="s">
        <v>5</v>
      </c>
      <c s="6" t="s">
        <v>3150</v>
      </c>
      <c s="36" t="s">
        <v>232</v>
      </c>
      <c s="37">
        <v>1</v>
      </c>
      <c s="36">
        <v>0</v>
      </c>
      <c s="36">
        <f>ROUND(G759*H759,6)</f>
      </c>
      <c r="L759" s="38">
        <v>0</v>
      </c>
      <c s="32">
        <f>ROUND(ROUND(L759,2)*ROUND(G759,3),2)</f>
      </c>
      <c s="36" t="s">
        <v>103</v>
      </c>
      <c>
        <f>(M759*21)/100</f>
      </c>
      <c t="s">
        <v>28</v>
      </c>
    </row>
    <row r="760" spans="1:5" ht="25.5">
      <c r="A760" s="35" t="s">
        <v>56</v>
      </c>
      <c r="E760" s="39" t="s">
        <v>3150</v>
      </c>
    </row>
    <row r="761" spans="1:5" ht="12.75">
      <c r="A761" s="35" t="s">
        <v>57</v>
      </c>
      <c r="E761" s="40" t="s">
        <v>5</v>
      </c>
    </row>
    <row r="762" spans="1:5" ht="12.75">
      <c r="A762" t="s">
        <v>58</v>
      </c>
      <c r="E762" s="39" t="s">
        <v>5</v>
      </c>
    </row>
    <row r="763" spans="1:16" ht="12.75">
      <c r="A763" t="s">
        <v>50</v>
      </c>
      <c s="34" t="s">
        <v>1154</v>
      </c>
      <c s="34" t="s">
        <v>3151</v>
      </c>
      <c s="35" t="s">
        <v>5</v>
      </c>
      <c s="6" t="s">
        <v>3152</v>
      </c>
      <c s="36" t="s">
        <v>232</v>
      </c>
      <c s="37">
        <v>12</v>
      </c>
      <c s="36">
        <v>0</v>
      </c>
      <c s="36">
        <f>ROUND(G763*H763,6)</f>
      </c>
      <c r="L763" s="38">
        <v>0</v>
      </c>
      <c s="32">
        <f>ROUND(ROUND(L763,2)*ROUND(G763,3),2)</f>
      </c>
      <c s="36" t="s">
        <v>55</v>
      </c>
      <c>
        <f>(M763*21)/100</f>
      </c>
      <c t="s">
        <v>28</v>
      </c>
    </row>
    <row r="764" spans="1:5" ht="12.75">
      <c r="A764" s="35" t="s">
        <v>56</v>
      </c>
      <c r="E764" s="39" t="s">
        <v>3152</v>
      </c>
    </row>
    <row r="765" spans="1:5" ht="12.75">
      <c r="A765" s="35" t="s">
        <v>57</v>
      </c>
      <c r="E765" s="40" t="s">
        <v>5</v>
      </c>
    </row>
    <row r="766" spans="1:5" ht="51">
      <c r="A766" t="s">
        <v>58</v>
      </c>
      <c r="E766" s="39" t="s">
        <v>3153</v>
      </c>
    </row>
    <row r="767" spans="1:16" ht="25.5">
      <c r="A767" t="s">
        <v>50</v>
      </c>
      <c s="34" t="s">
        <v>1158</v>
      </c>
      <c s="34" t="s">
        <v>3154</v>
      </c>
      <c s="35" t="s">
        <v>5</v>
      </c>
      <c s="6" t="s">
        <v>3155</v>
      </c>
      <c s="36" t="s">
        <v>232</v>
      </c>
      <c s="37">
        <v>12</v>
      </c>
      <c s="36">
        <v>0</v>
      </c>
      <c s="36">
        <f>ROUND(G767*H767,6)</f>
      </c>
      <c r="L767" s="38">
        <v>0</v>
      </c>
      <c s="32">
        <f>ROUND(ROUND(L767,2)*ROUND(G767,3),2)</f>
      </c>
      <c s="36" t="s">
        <v>103</v>
      </c>
      <c>
        <f>(M767*21)/100</f>
      </c>
      <c t="s">
        <v>28</v>
      </c>
    </row>
    <row r="768" spans="1:5" ht="25.5">
      <c r="A768" s="35" t="s">
        <v>56</v>
      </c>
      <c r="E768" s="39" t="s">
        <v>3155</v>
      </c>
    </row>
    <row r="769" spans="1:5" ht="12.75">
      <c r="A769" s="35" t="s">
        <v>57</v>
      </c>
      <c r="E769" s="40" t="s">
        <v>5</v>
      </c>
    </row>
    <row r="770" spans="1:5" ht="12.75">
      <c r="A770" t="s">
        <v>58</v>
      </c>
      <c r="E770" s="39" t="s">
        <v>5</v>
      </c>
    </row>
    <row r="771" spans="1:16" ht="12.75">
      <c r="A771" t="s">
        <v>50</v>
      </c>
      <c s="34" t="s">
        <v>1162</v>
      </c>
      <c s="34" t="s">
        <v>3156</v>
      </c>
      <c s="35" t="s">
        <v>5</v>
      </c>
      <c s="6" t="s">
        <v>3157</v>
      </c>
      <c s="36" t="s">
        <v>232</v>
      </c>
      <c s="37">
        <v>6</v>
      </c>
      <c s="36">
        <v>0</v>
      </c>
      <c s="36">
        <f>ROUND(G771*H771,6)</f>
      </c>
      <c r="L771" s="38">
        <v>0</v>
      </c>
      <c s="32">
        <f>ROUND(ROUND(L771,2)*ROUND(G771,3),2)</f>
      </c>
      <c s="36" t="s">
        <v>55</v>
      </c>
      <c>
        <f>(M771*21)/100</f>
      </c>
      <c t="s">
        <v>28</v>
      </c>
    </row>
    <row r="772" spans="1:5" ht="12.75">
      <c r="A772" s="35" t="s">
        <v>56</v>
      </c>
      <c r="E772" s="39" t="s">
        <v>3157</v>
      </c>
    </row>
    <row r="773" spans="1:5" ht="12.75">
      <c r="A773" s="35" t="s">
        <v>57</v>
      </c>
      <c r="E773" s="40" t="s">
        <v>5</v>
      </c>
    </row>
    <row r="774" spans="1:5" ht="12.75">
      <c r="A774" t="s">
        <v>58</v>
      </c>
      <c r="E774" s="39" t="s">
        <v>5</v>
      </c>
    </row>
    <row r="775" spans="1:16" ht="12.75">
      <c r="A775" t="s">
        <v>50</v>
      </c>
      <c s="34" t="s">
        <v>1166</v>
      </c>
      <c s="34" t="s">
        <v>3158</v>
      </c>
      <c s="35" t="s">
        <v>5</v>
      </c>
      <c s="6" t="s">
        <v>3159</v>
      </c>
      <c s="36" t="s">
        <v>232</v>
      </c>
      <c s="37">
        <v>6</v>
      </c>
      <c s="36">
        <v>0</v>
      </c>
      <c s="36">
        <f>ROUND(G775*H775,6)</f>
      </c>
      <c r="L775" s="38">
        <v>0</v>
      </c>
      <c s="32">
        <f>ROUND(ROUND(L775,2)*ROUND(G775,3),2)</f>
      </c>
      <c s="36" t="s">
        <v>103</v>
      </c>
      <c>
        <f>(M775*21)/100</f>
      </c>
      <c t="s">
        <v>28</v>
      </c>
    </row>
    <row r="776" spans="1:5" ht="12.75">
      <c r="A776" s="35" t="s">
        <v>56</v>
      </c>
      <c r="E776" s="39" t="s">
        <v>3159</v>
      </c>
    </row>
    <row r="777" spans="1:5" ht="12.75">
      <c r="A777" s="35" t="s">
        <v>57</v>
      </c>
      <c r="E777" s="40" t="s">
        <v>5</v>
      </c>
    </row>
    <row r="778" spans="1:5" ht="12.75">
      <c r="A778" t="s">
        <v>58</v>
      </c>
      <c r="E778" s="39" t="s">
        <v>2855</v>
      </c>
    </row>
    <row r="779" spans="1:16" ht="12.75">
      <c r="A779" t="s">
        <v>50</v>
      </c>
      <c s="34" t="s">
        <v>1170</v>
      </c>
      <c s="34" t="s">
        <v>3160</v>
      </c>
      <c s="35" t="s">
        <v>5</v>
      </c>
      <c s="6" t="s">
        <v>3161</v>
      </c>
      <c s="36" t="s">
        <v>238</v>
      </c>
      <c s="37">
        <v>22</v>
      </c>
      <c s="36">
        <v>0</v>
      </c>
      <c s="36">
        <f>ROUND(G779*H779,6)</f>
      </c>
      <c r="L779" s="38">
        <v>0</v>
      </c>
      <c s="32">
        <f>ROUND(ROUND(L779,2)*ROUND(G779,3),2)</f>
      </c>
      <c s="36" t="s">
        <v>55</v>
      </c>
      <c>
        <f>(M779*21)/100</f>
      </c>
      <c t="s">
        <v>28</v>
      </c>
    </row>
    <row r="780" spans="1:5" ht="12.75">
      <c r="A780" s="35" t="s">
        <v>56</v>
      </c>
      <c r="E780" s="39" t="s">
        <v>3161</v>
      </c>
    </row>
    <row r="781" spans="1:5" ht="12.75">
      <c r="A781" s="35" t="s">
        <v>57</v>
      </c>
      <c r="E781" s="40" t="s">
        <v>5</v>
      </c>
    </row>
    <row r="782" spans="1:5" ht="76.5">
      <c r="A782" t="s">
        <v>58</v>
      </c>
      <c r="E782" s="39" t="s">
        <v>2984</v>
      </c>
    </row>
    <row r="783" spans="1:16" ht="12.75">
      <c r="A783" t="s">
        <v>50</v>
      </c>
      <c s="34" t="s">
        <v>1173</v>
      </c>
      <c s="34" t="s">
        <v>3162</v>
      </c>
      <c s="35" t="s">
        <v>5</v>
      </c>
      <c s="6" t="s">
        <v>3163</v>
      </c>
      <c s="36" t="s">
        <v>238</v>
      </c>
      <c s="37">
        <v>16</v>
      </c>
      <c s="36">
        <v>0</v>
      </c>
      <c s="36">
        <f>ROUND(G783*H783,6)</f>
      </c>
      <c r="L783" s="38">
        <v>0</v>
      </c>
      <c s="32">
        <f>ROUND(ROUND(L783,2)*ROUND(G783,3),2)</f>
      </c>
      <c s="36" t="s">
        <v>55</v>
      </c>
      <c>
        <f>(M783*21)/100</f>
      </c>
      <c t="s">
        <v>28</v>
      </c>
    </row>
    <row r="784" spans="1:5" ht="12.75">
      <c r="A784" s="35" t="s">
        <v>56</v>
      </c>
      <c r="E784" s="39" t="s">
        <v>3163</v>
      </c>
    </row>
    <row r="785" spans="1:5" ht="12.75">
      <c r="A785" s="35" t="s">
        <v>57</v>
      </c>
      <c r="E785" s="40" t="s">
        <v>5</v>
      </c>
    </row>
    <row r="786" spans="1:5" ht="76.5">
      <c r="A786" t="s">
        <v>58</v>
      </c>
      <c r="E786" s="39" t="s">
        <v>2984</v>
      </c>
    </row>
    <row r="787" spans="1:16" ht="12.75">
      <c r="A787" t="s">
        <v>50</v>
      </c>
      <c s="34" t="s">
        <v>1177</v>
      </c>
      <c s="34" t="s">
        <v>3164</v>
      </c>
      <c s="35" t="s">
        <v>5</v>
      </c>
      <c s="6" t="s">
        <v>3165</v>
      </c>
      <c s="36" t="s">
        <v>238</v>
      </c>
      <c s="37">
        <v>18</v>
      </c>
      <c s="36">
        <v>0</v>
      </c>
      <c s="36">
        <f>ROUND(G787*H787,6)</f>
      </c>
      <c r="L787" s="38">
        <v>0</v>
      </c>
      <c s="32">
        <f>ROUND(ROUND(L787,2)*ROUND(G787,3),2)</f>
      </c>
      <c s="36" t="s">
        <v>55</v>
      </c>
      <c>
        <f>(M787*21)/100</f>
      </c>
      <c t="s">
        <v>28</v>
      </c>
    </row>
    <row r="788" spans="1:5" ht="12.75">
      <c r="A788" s="35" t="s">
        <v>56</v>
      </c>
      <c r="E788" s="39" t="s">
        <v>3165</v>
      </c>
    </row>
    <row r="789" spans="1:5" ht="12.75">
      <c r="A789" s="35" t="s">
        <v>57</v>
      </c>
      <c r="E789" s="40" t="s">
        <v>5</v>
      </c>
    </row>
    <row r="790" spans="1:5" ht="76.5">
      <c r="A790" t="s">
        <v>58</v>
      </c>
      <c r="E790" s="39" t="s">
        <v>2984</v>
      </c>
    </row>
    <row r="791" spans="1:16" ht="25.5">
      <c r="A791" t="s">
        <v>50</v>
      </c>
      <c s="34" t="s">
        <v>1180</v>
      </c>
      <c s="34" t="s">
        <v>3166</v>
      </c>
      <c s="35" t="s">
        <v>5</v>
      </c>
      <c s="6" t="s">
        <v>3167</v>
      </c>
      <c s="36" t="s">
        <v>238</v>
      </c>
      <c s="37">
        <v>56</v>
      </c>
      <c s="36">
        <v>0</v>
      </c>
      <c s="36">
        <f>ROUND(G791*H791,6)</f>
      </c>
      <c r="L791" s="38">
        <v>0</v>
      </c>
      <c s="32">
        <f>ROUND(ROUND(L791,2)*ROUND(G791,3),2)</f>
      </c>
      <c s="36" t="s">
        <v>103</v>
      </c>
      <c>
        <f>(M791*21)/100</f>
      </c>
      <c t="s">
        <v>28</v>
      </c>
    </row>
    <row r="792" spans="1:5" ht="25.5">
      <c r="A792" s="35" t="s">
        <v>56</v>
      </c>
      <c r="E792" s="39" t="s">
        <v>3167</v>
      </c>
    </row>
    <row r="793" spans="1:5" ht="12.75">
      <c r="A793" s="35" t="s">
        <v>57</v>
      </c>
      <c r="E793" s="40" t="s">
        <v>5</v>
      </c>
    </row>
    <row r="794" spans="1:5" ht="76.5">
      <c r="A794" t="s">
        <v>58</v>
      </c>
      <c r="E794" s="39" t="s">
        <v>2984</v>
      </c>
    </row>
    <row r="795" spans="1:16" ht="25.5">
      <c r="A795" t="s">
        <v>50</v>
      </c>
      <c s="34" t="s">
        <v>1184</v>
      </c>
      <c s="34" t="s">
        <v>3168</v>
      </c>
      <c s="35" t="s">
        <v>5</v>
      </c>
      <c s="6" t="s">
        <v>3169</v>
      </c>
      <c s="36" t="s">
        <v>238</v>
      </c>
      <c s="37">
        <v>12</v>
      </c>
      <c s="36">
        <v>0</v>
      </c>
      <c s="36">
        <f>ROUND(G795*H795,6)</f>
      </c>
      <c r="L795" s="38">
        <v>0</v>
      </c>
      <c s="32">
        <f>ROUND(ROUND(L795,2)*ROUND(G795,3),2)</f>
      </c>
      <c s="36" t="s">
        <v>55</v>
      </c>
      <c>
        <f>(M795*21)/100</f>
      </c>
      <c t="s">
        <v>28</v>
      </c>
    </row>
    <row r="796" spans="1:5" ht="25.5">
      <c r="A796" s="35" t="s">
        <v>56</v>
      </c>
      <c r="E796" s="39" t="s">
        <v>3169</v>
      </c>
    </row>
    <row r="797" spans="1:5" ht="12.75">
      <c r="A797" s="35" t="s">
        <v>57</v>
      </c>
      <c r="E797" s="40" t="s">
        <v>5</v>
      </c>
    </row>
    <row r="798" spans="1:5" ht="51">
      <c r="A798" t="s">
        <v>58</v>
      </c>
      <c r="E798" s="39" t="s">
        <v>3170</v>
      </c>
    </row>
    <row r="799" spans="1:16" ht="25.5">
      <c r="A799" t="s">
        <v>50</v>
      </c>
      <c s="34" t="s">
        <v>1187</v>
      </c>
      <c s="34" t="s">
        <v>3171</v>
      </c>
      <c s="35" t="s">
        <v>5</v>
      </c>
      <c s="6" t="s">
        <v>3172</v>
      </c>
      <c s="36" t="s">
        <v>238</v>
      </c>
      <c s="37">
        <v>12</v>
      </c>
      <c s="36">
        <v>0</v>
      </c>
      <c s="36">
        <f>ROUND(G799*H799,6)</f>
      </c>
      <c r="L799" s="38">
        <v>0</v>
      </c>
      <c s="32">
        <f>ROUND(ROUND(L799,2)*ROUND(G799,3),2)</f>
      </c>
      <c s="36" t="s">
        <v>103</v>
      </c>
      <c>
        <f>(M799*21)/100</f>
      </c>
      <c t="s">
        <v>28</v>
      </c>
    </row>
    <row r="800" spans="1:5" ht="25.5">
      <c r="A800" s="35" t="s">
        <v>56</v>
      </c>
      <c r="E800" s="39" t="s">
        <v>3172</v>
      </c>
    </row>
    <row r="801" spans="1:5" ht="12.75">
      <c r="A801" s="35" t="s">
        <v>57</v>
      </c>
      <c r="E801" s="40" t="s">
        <v>5</v>
      </c>
    </row>
    <row r="802" spans="1:5" ht="102">
      <c r="A802" t="s">
        <v>58</v>
      </c>
      <c r="E802" s="39" t="s">
        <v>3173</v>
      </c>
    </row>
    <row r="803" spans="1:16" ht="25.5">
      <c r="A803" t="s">
        <v>50</v>
      </c>
      <c s="34" t="s">
        <v>1189</v>
      </c>
      <c s="34" t="s">
        <v>3174</v>
      </c>
      <c s="35" t="s">
        <v>5</v>
      </c>
      <c s="6" t="s">
        <v>3175</v>
      </c>
      <c s="36" t="s">
        <v>232</v>
      </c>
      <c s="37">
        <v>1</v>
      </c>
      <c s="36">
        <v>0.00117</v>
      </c>
      <c s="36">
        <f>ROUND(G803*H803,6)</f>
      </c>
      <c r="L803" s="38">
        <v>0</v>
      </c>
      <c s="32">
        <f>ROUND(ROUND(L803,2)*ROUND(G803,3),2)</f>
      </c>
      <c s="36" t="s">
        <v>103</v>
      </c>
      <c>
        <f>(M803*21)/100</f>
      </c>
      <c t="s">
        <v>28</v>
      </c>
    </row>
    <row r="804" spans="1:5" ht="25.5">
      <c r="A804" s="35" t="s">
        <v>56</v>
      </c>
      <c r="E804" s="39" t="s">
        <v>3175</v>
      </c>
    </row>
    <row r="805" spans="1:5" ht="12.75">
      <c r="A805" s="35" t="s">
        <v>57</v>
      </c>
      <c r="E805" s="40" t="s">
        <v>5</v>
      </c>
    </row>
    <row r="806" spans="1:5" ht="89.25">
      <c r="A806" t="s">
        <v>58</v>
      </c>
      <c r="E806" s="39" t="s">
        <v>2889</v>
      </c>
    </row>
    <row r="807" spans="1:13" ht="12.75">
      <c r="A807" t="s">
        <v>47</v>
      </c>
      <c r="C807" s="31" t="s">
        <v>87</v>
      </c>
      <c r="E807" s="33" t="s">
        <v>3176</v>
      </c>
      <c r="J807" s="32">
        <f>0</f>
      </c>
      <c s="32">
        <f>0</f>
      </c>
      <c s="32">
        <f>0+L808+L812+L816+L820+L824+L828+L832+L836+L840+L844+L848+L852+L856+L860+L864</f>
      </c>
      <c s="32">
        <f>0+M808+M812+M816+M820+M824+M828+M832+M836+M840+M844+M848+M852+M856+M860+M864</f>
      </c>
    </row>
    <row r="808" spans="1:16" ht="25.5">
      <c r="A808" t="s">
        <v>50</v>
      </c>
      <c s="34" t="s">
        <v>1191</v>
      </c>
      <c s="34" t="s">
        <v>3177</v>
      </c>
      <c s="35" t="s">
        <v>5</v>
      </c>
      <c s="6" t="s">
        <v>3178</v>
      </c>
      <c s="36" t="s">
        <v>232</v>
      </c>
      <c s="37">
        <v>1</v>
      </c>
      <c s="36">
        <v>0</v>
      </c>
      <c s="36">
        <f>ROUND(G808*H808,6)</f>
      </c>
      <c r="L808" s="38">
        <v>0</v>
      </c>
      <c s="32">
        <f>ROUND(ROUND(L808,2)*ROUND(G808,3),2)</f>
      </c>
      <c s="36" t="s">
        <v>55</v>
      </c>
      <c>
        <f>(M808*21)/100</f>
      </c>
      <c t="s">
        <v>28</v>
      </c>
    </row>
    <row r="809" spans="1:5" ht="25.5">
      <c r="A809" s="35" t="s">
        <v>56</v>
      </c>
      <c r="E809" s="39" t="s">
        <v>3178</v>
      </c>
    </row>
    <row r="810" spans="1:5" ht="12.75">
      <c r="A810" s="35" t="s">
        <v>57</v>
      </c>
      <c r="E810" s="40" t="s">
        <v>5</v>
      </c>
    </row>
    <row r="811" spans="1:5" ht="89.25">
      <c r="A811" t="s">
        <v>58</v>
      </c>
      <c r="E811" s="39" t="s">
        <v>3179</v>
      </c>
    </row>
    <row r="812" spans="1:16" ht="25.5">
      <c r="A812" t="s">
        <v>50</v>
      </c>
      <c s="34" t="s">
        <v>1194</v>
      </c>
      <c s="34" t="s">
        <v>3180</v>
      </c>
      <c s="35" t="s">
        <v>5</v>
      </c>
      <c s="6" t="s">
        <v>3181</v>
      </c>
      <c s="36" t="s">
        <v>232</v>
      </c>
      <c s="37">
        <v>1</v>
      </c>
      <c s="36">
        <v>0</v>
      </c>
      <c s="36">
        <f>ROUND(G812*H812,6)</f>
      </c>
      <c r="L812" s="38">
        <v>0</v>
      </c>
      <c s="32">
        <f>ROUND(ROUND(L812,2)*ROUND(G812,3),2)</f>
      </c>
      <c s="36" t="s">
        <v>103</v>
      </c>
      <c>
        <f>(M812*21)/100</f>
      </c>
      <c t="s">
        <v>28</v>
      </c>
    </row>
    <row r="813" spans="1:5" ht="25.5">
      <c r="A813" s="35" t="s">
        <v>56</v>
      </c>
      <c r="E813" s="39" t="s">
        <v>3181</v>
      </c>
    </row>
    <row r="814" spans="1:5" ht="12.75">
      <c r="A814" s="35" t="s">
        <v>57</v>
      </c>
      <c r="E814" s="40" t="s">
        <v>5</v>
      </c>
    </row>
    <row r="815" spans="1:5" ht="12.75">
      <c r="A815" t="s">
        <v>58</v>
      </c>
      <c r="E815" s="39" t="s">
        <v>5</v>
      </c>
    </row>
    <row r="816" spans="1:16" ht="12.75">
      <c r="A816" t="s">
        <v>50</v>
      </c>
      <c s="34" t="s">
        <v>1196</v>
      </c>
      <c s="34" t="s">
        <v>3182</v>
      </c>
      <c s="35" t="s">
        <v>5</v>
      </c>
      <c s="6" t="s">
        <v>3183</v>
      </c>
      <c s="36" t="s">
        <v>232</v>
      </c>
      <c s="37">
        <v>2</v>
      </c>
      <c s="36">
        <v>0</v>
      </c>
      <c s="36">
        <f>ROUND(G816*H816,6)</f>
      </c>
      <c r="L816" s="38">
        <v>0</v>
      </c>
      <c s="32">
        <f>ROUND(ROUND(L816,2)*ROUND(G816,3),2)</f>
      </c>
      <c s="36" t="s">
        <v>55</v>
      </c>
      <c>
        <f>(M816*21)/100</f>
      </c>
      <c t="s">
        <v>28</v>
      </c>
    </row>
    <row r="817" spans="1:5" ht="12.75">
      <c r="A817" s="35" t="s">
        <v>56</v>
      </c>
      <c r="E817" s="39" t="s">
        <v>3183</v>
      </c>
    </row>
    <row r="818" spans="1:5" ht="12.75">
      <c r="A818" s="35" t="s">
        <v>57</v>
      </c>
      <c r="E818" s="40" t="s">
        <v>5</v>
      </c>
    </row>
    <row r="819" spans="1:5" ht="25.5">
      <c r="A819" t="s">
        <v>58</v>
      </c>
      <c r="E819" s="39" t="s">
        <v>3134</v>
      </c>
    </row>
    <row r="820" spans="1:16" ht="25.5">
      <c r="A820" t="s">
        <v>50</v>
      </c>
      <c s="34" t="s">
        <v>1198</v>
      </c>
      <c s="34" t="s">
        <v>3184</v>
      </c>
      <c s="35" t="s">
        <v>5</v>
      </c>
      <c s="6" t="s">
        <v>3185</v>
      </c>
      <c s="36" t="s">
        <v>232</v>
      </c>
      <c s="37">
        <v>2</v>
      </c>
      <c s="36">
        <v>0</v>
      </c>
      <c s="36">
        <f>ROUND(G820*H820,6)</f>
      </c>
      <c r="L820" s="38">
        <v>0</v>
      </c>
      <c s="32">
        <f>ROUND(ROUND(L820,2)*ROUND(G820,3),2)</f>
      </c>
      <c s="36" t="s">
        <v>103</v>
      </c>
      <c>
        <f>(M820*21)/100</f>
      </c>
      <c t="s">
        <v>28</v>
      </c>
    </row>
    <row r="821" spans="1:5" ht="25.5">
      <c r="A821" s="35" t="s">
        <v>56</v>
      </c>
      <c r="E821" s="39" t="s">
        <v>3185</v>
      </c>
    </row>
    <row r="822" spans="1:5" ht="12.75">
      <c r="A822" s="35" t="s">
        <v>57</v>
      </c>
      <c r="E822" s="40" t="s">
        <v>5</v>
      </c>
    </row>
    <row r="823" spans="1:5" ht="12.75">
      <c r="A823" t="s">
        <v>58</v>
      </c>
      <c r="E823" s="39" t="s">
        <v>5</v>
      </c>
    </row>
    <row r="824" spans="1:16" ht="12.75">
      <c r="A824" t="s">
        <v>50</v>
      </c>
      <c s="34" t="s">
        <v>1201</v>
      </c>
      <c s="34" t="s">
        <v>3186</v>
      </c>
      <c s="35" t="s">
        <v>5</v>
      </c>
      <c s="6" t="s">
        <v>3187</v>
      </c>
      <c s="36" t="s">
        <v>232</v>
      </c>
      <c s="37">
        <v>1</v>
      </c>
      <c s="36">
        <v>0</v>
      </c>
      <c s="36">
        <f>ROUND(G824*H824,6)</f>
      </c>
      <c r="L824" s="38">
        <v>0</v>
      </c>
      <c s="32">
        <f>ROUND(ROUND(L824,2)*ROUND(G824,3),2)</f>
      </c>
      <c s="36" t="s">
        <v>55</v>
      </c>
      <c>
        <f>(M824*21)/100</f>
      </c>
      <c t="s">
        <v>28</v>
      </c>
    </row>
    <row r="825" spans="1:5" ht="12.75">
      <c r="A825" s="35" t="s">
        <v>56</v>
      </c>
      <c r="E825" s="39" t="s">
        <v>3187</v>
      </c>
    </row>
    <row r="826" spans="1:5" ht="12.75">
      <c r="A826" s="35" t="s">
        <v>57</v>
      </c>
      <c r="E826" s="40" t="s">
        <v>5</v>
      </c>
    </row>
    <row r="827" spans="1:5" ht="12.75">
      <c r="A827" t="s">
        <v>58</v>
      </c>
      <c r="E827" s="39" t="s">
        <v>5</v>
      </c>
    </row>
    <row r="828" spans="1:16" ht="12.75">
      <c r="A828" t="s">
        <v>50</v>
      </c>
      <c s="34" t="s">
        <v>1203</v>
      </c>
      <c s="34" t="s">
        <v>3188</v>
      </c>
      <c s="35" t="s">
        <v>5</v>
      </c>
      <c s="6" t="s">
        <v>3189</v>
      </c>
      <c s="36" t="s">
        <v>232</v>
      </c>
      <c s="37">
        <v>1</v>
      </c>
      <c s="36">
        <v>0</v>
      </c>
      <c s="36">
        <f>ROUND(G828*H828,6)</f>
      </c>
      <c r="L828" s="38">
        <v>0</v>
      </c>
      <c s="32">
        <f>ROUND(ROUND(L828,2)*ROUND(G828,3),2)</f>
      </c>
      <c s="36" t="s">
        <v>103</v>
      </c>
      <c>
        <f>(M828*21)/100</f>
      </c>
      <c t="s">
        <v>28</v>
      </c>
    </row>
    <row r="829" spans="1:5" ht="12.75">
      <c r="A829" s="35" t="s">
        <v>56</v>
      </c>
      <c r="E829" s="39" t="s">
        <v>3189</v>
      </c>
    </row>
    <row r="830" spans="1:5" ht="12.75">
      <c r="A830" s="35" t="s">
        <v>57</v>
      </c>
      <c r="E830" s="40" t="s">
        <v>5</v>
      </c>
    </row>
    <row r="831" spans="1:5" ht="12.75">
      <c r="A831" t="s">
        <v>58</v>
      </c>
      <c r="E831" s="39" t="s">
        <v>5</v>
      </c>
    </row>
    <row r="832" spans="1:16" ht="12.75">
      <c r="A832" t="s">
        <v>50</v>
      </c>
      <c s="34" t="s">
        <v>1206</v>
      </c>
      <c s="34" t="s">
        <v>3190</v>
      </c>
      <c s="35" t="s">
        <v>5</v>
      </c>
      <c s="6" t="s">
        <v>3191</v>
      </c>
      <c s="36" t="s">
        <v>232</v>
      </c>
      <c s="37">
        <v>1</v>
      </c>
      <c s="36">
        <v>0</v>
      </c>
      <c s="36">
        <f>ROUND(G832*H832,6)</f>
      </c>
      <c r="L832" s="38">
        <v>0</v>
      </c>
      <c s="32">
        <f>ROUND(ROUND(L832,2)*ROUND(G832,3),2)</f>
      </c>
      <c s="36" t="s">
        <v>55</v>
      </c>
      <c>
        <f>(M832*21)/100</f>
      </c>
      <c t="s">
        <v>28</v>
      </c>
    </row>
    <row r="833" spans="1:5" ht="12.75">
      <c r="A833" s="35" t="s">
        <v>56</v>
      </c>
      <c r="E833" s="39" t="s">
        <v>3191</v>
      </c>
    </row>
    <row r="834" spans="1:5" ht="12.75">
      <c r="A834" s="35" t="s">
        <v>57</v>
      </c>
      <c r="E834" s="40" t="s">
        <v>5</v>
      </c>
    </row>
    <row r="835" spans="1:5" ht="12.75">
      <c r="A835" t="s">
        <v>58</v>
      </c>
      <c r="E835" s="39" t="s">
        <v>3148</v>
      </c>
    </row>
    <row r="836" spans="1:16" ht="25.5">
      <c r="A836" t="s">
        <v>50</v>
      </c>
      <c s="34" t="s">
        <v>1208</v>
      </c>
      <c s="34" t="s">
        <v>3192</v>
      </c>
      <c s="35" t="s">
        <v>5</v>
      </c>
      <c s="6" t="s">
        <v>3193</v>
      </c>
      <c s="36" t="s">
        <v>232</v>
      </c>
      <c s="37">
        <v>1</v>
      </c>
      <c s="36">
        <v>0</v>
      </c>
      <c s="36">
        <f>ROUND(G836*H836,6)</f>
      </c>
      <c r="L836" s="38">
        <v>0</v>
      </c>
      <c s="32">
        <f>ROUND(ROUND(L836,2)*ROUND(G836,3),2)</f>
      </c>
      <c s="36" t="s">
        <v>103</v>
      </c>
      <c>
        <f>(M836*21)/100</f>
      </c>
      <c t="s">
        <v>28</v>
      </c>
    </row>
    <row r="837" spans="1:5" ht="25.5">
      <c r="A837" s="35" t="s">
        <v>56</v>
      </c>
      <c r="E837" s="39" t="s">
        <v>3193</v>
      </c>
    </row>
    <row r="838" spans="1:5" ht="12.75">
      <c r="A838" s="35" t="s">
        <v>57</v>
      </c>
      <c r="E838" s="40" t="s">
        <v>5</v>
      </c>
    </row>
    <row r="839" spans="1:5" ht="12.75">
      <c r="A839" t="s">
        <v>58</v>
      </c>
      <c r="E839" s="39" t="s">
        <v>5</v>
      </c>
    </row>
    <row r="840" spans="1:16" ht="12.75">
      <c r="A840" t="s">
        <v>50</v>
      </c>
      <c s="34" t="s">
        <v>1211</v>
      </c>
      <c s="34" t="s">
        <v>3194</v>
      </c>
      <c s="35" t="s">
        <v>5</v>
      </c>
      <c s="6" t="s">
        <v>3195</v>
      </c>
      <c s="36" t="s">
        <v>232</v>
      </c>
      <c s="37">
        <v>3</v>
      </c>
      <c s="36">
        <v>0</v>
      </c>
      <c s="36">
        <f>ROUND(G840*H840,6)</f>
      </c>
      <c r="L840" s="38">
        <v>0</v>
      </c>
      <c s="32">
        <f>ROUND(ROUND(L840,2)*ROUND(G840,3),2)</f>
      </c>
      <c s="36" t="s">
        <v>55</v>
      </c>
      <c>
        <f>(M840*21)/100</f>
      </c>
      <c t="s">
        <v>28</v>
      </c>
    </row>
    <row r="841" spans="1:5" ht="12.75">
      <c r="A841" s="35" t="s">
        <v>56</v>
      </c>
      <c r="E841" s="39" t="s">
        <v>3195</v>
      </c>
    </row>
    <row r="842" spans="1:5" ht="12.75">
      <c r="A842" s="35" t="s">
        <v>57</v>
      </c>
      <c r="E842" s="40" t="s">
        <v>5</v>
      </c>
    </row>
    <row r="843" spans="1:5" ht="51">
      <c r="A843" t="s">
        <v>58</v>
      </c>
      <c r="E843" s="39" t="s">
        <v>3153</v>
      </c>
    </row>
    <row r="844" spans="1:16" ht="25.5">
      <c r="A844" t="s">
        <v>50</v>
      </c>
      <c s="34" t="s">
        <v>1214</v>
      </c>
      <c s="34" t="s">
        <v>3154</v>
      </c>
      <c s="35" t="s">
        <v>5</v>
      </c>
      <c s="6" t="s">
        <v>3155</v>
      </c>
      <c s="36" t="s">
        <v>232</v>
      </c>
      <c s="37">
        <v>3</v>
      </c>
      <c s="36">
        <v>0</v>
      </c>
      <c s="36">
        <f>ROUND(G844*H844,6)</f>
      </c>
      <c r="L844" s="38">
        <v>0</v>
      </c>
      <c s="32">
        <f>ROUND(ROUND(L844,2)*ROUND(G844,3),2)</f>
      </c>
      <c s="36" t="s">
        <v>103</v>
      </c>
      <c>
        <f>(M844*21)/100</f>
      </c>
      <c t="s">
        <v>28</v>
      </c>
    </row>
    <row r="845" spans="1:5" ht="25.5">
      <c r="A845" s="35" t="s">
        <v>56</v>
      </c>
      <c r="E845" s="39" t="s">
        <v>3155</v>
      </c>
    </row>
    <row r="846" spans="1:5" ht="12.75">
      <c r="A846" s="35" t="s">
        <v>57</v>
      </c>
      <c r="E846" s="40" t="s">
        <v>5</v>
      </c>
    </row>
    <row r="847" spans="1:5" ht="12.75">
      <c r="A847" t="s">
        <v>58</v>
      </c>
      <c r="E847" s="39" t="s">
        <v>5</v>
      </c>
    </row>
    <row r="848" spans="1:16" ht="12.75">
      <c r="A848" t="s">
        <v>50</v>
      </c>
      <c s="34" t="s">
        <v>1218</v>
      </c>
      <c s="34" t="s">
        <v>3160</v>
      </c>
      <c s="35" t="s">
        <v>5</v>
      </c>
      <c s="6" t="s">
        <v>3161</v>
      </c>
      <c s="36" t="s">
        <v>238</v>
      </c>
      <c s="37">
        <v>3</v>
      </c>
      <c s="36">
        <v>0</v>
      </c>
      <c s="36">
        <f>ROUND(G848*H848,6)</f>
      </c>
      <c r="L848" s="38">
        <v>0</v>
      </c>
      <c s="32">
        <f>ROUND(ROUND(L848,2)*ROUND(G848,3),2)</f>
      </c>
      <c s="36" t="s">
        <v>55</v>
      </c>
      <c>
        <f>(M848*21)/100</f>
      </c>
      <c t="s">
        <v>28</v>
      </c>
    </row>
    <row r="849" spans="1:5" ht="12.75">
      <c r="A849" s="35" t="s">
        <v>56</v>
      </c>
      <c r="E849" s="39" t="s">
        <v>3161</v>
      </c>
    </row>
    <row r="850" spans="1:5" ht="12.75">
      <c r="A850" s="35" t="s">
        <v>57</v>
      </c>
      <c r="E850" s="40" t="s">
        <v>5</v>
      </c>
    </row>
    <row r="851" spans="1:5" ht="76.5">
      <c r="A851" t="s">
        <v>58</v>
      </c>
      <c r="E851" s="39" t="s">
        <v>2984</v>
      </c>
    </row>
    <row r="852" spans="1:16" ht="12.75">
      <c r="A852" t="s">
        <v>50</v>
      </c>
      <c s="34" t="s">
        <v>1222</v>
      </c>
      <c s="34" t="s">
        <v>3162</v>
      </c>
      <c s="35" t="s">
        <v>5</v>
      </c>
      <c s="6" t="s">
        <v>3163</v>
      </c>
      <c s="36" t="s">
        <v>238</v>
      </c>
      <c s="37">
        <v>4</v>
      </c>
      <c s="36">
        <v>0</v>
      </c>
      <c s="36">
        <f>ROUND(G852*H852,6)</f>
      </c>
      <c r="L852" s="38">
        <v>0</v>
      </c>
      <c s="32">
        <f>ROUND(ROUND(L852,2)*ROUND(G852,3),2)</f>
      </c>
      <c s="36" t="s">
        <v>55</v>
      </c>
      <c>
        <f>(M852*21)/100</f>
      </c>
      <c t="s">
        <v>28</v>
      </c>
    </row>
    <row r="853" spans="1:5" ht="12.75">
      <c r="A853" s="35" t="s">
        <v>56</v>
      </c>
      <c r="E853" s="39" t="s">
        <v>3163</v>
      </c>
    </row>
    <row r="854" spans="1:5" ht="12.75">
      <c r="A854" s="35" t="s">
        <v>57</v>
      </c>
      <c r="E854" s="40" t="s">
        <v>5</v>
      </c>
    </row>
    <row r="855" spans="1:5" ht="76.5">
      <c r="A855" t="s">
        <v>58</v>
      </c>
      <c r="E855" s="39" t="s">
        <v>2984</v>
      </c>
    </row>
    <row r="856" spans="1:16" ht="25.5">
      <c r="A856" t="s">
        <v>50</v>
      </c>
      <c s="34" t="s">
        <v>1224</v>
      </c>
      <c s="34" t="s">
        <v>3168</v>
      </c>
      <c s="35" t="s">
        <v>5</v>
      </c>
      <c s="6" t="s">
        <v>3169</v>
      </c>
      <c s="36" t="s">
        <v>238</v>
      </c>
      <c s="37">
        <v>3</v>
      </c>
      <c s="36">
        <v>0</v>
      </c>
      <c s="36">
        <f>ROUND(G856*H856,6)</f>
      </c>
      <c r="L856" s="38">
        <v>0</v>
      </c>
      <c s="32">
        <f>ROUND(ROUND(L856,2)*ROUND(G856,3),2)</f>
      </c>
      <c s="36" t="s">
        <v>55</v>
      </c>
      <c>
        <f>(M856*21)/100</f>
      </c>
      <c t="s">
        <v>28</v>
      </c>
    </row>
    <row r="857" spans="1:5" ht="25.5">
      <c r="A857" s="35" t="s">
        <v>56</v>
      </c>
      <c r="E857" s="39" t="s">
        <v>3169</v>
      </c>
    </row>
    <row r="858" spans="1:5" ht="12.75">
      <c r="A858" s="35" t="s">
        <v>57</v>
      </c>
      <c r="E858" s="40" t="s">
        <v>5</v>
      </c>
    </row>
    <row r="859" spans="1:5" ht="51">
      <c r="A859" t="s">
        <v>58</v>
      </c>
      <c r="E859" s="39" t="s">
        <v>3170</v>
      </c>
    </row>
    <row r="860" spans="1:16" ht="25.5">
      <c r="A860" t="s">
        <v>50</v>
      </c>
      <c s="34" t="s">
        <v>1228</v>
      </c>
      <c s="34" t="s">
        <v>3171</v>
      </c>
      <c s="35" t="s">
        <v>5</v>
      </c>
      <c s="6" t="s">
        <v>3172</v>
      </c>
      <c s="36" t="s">
        <v>238</v>
      </c>
      <c s="37">
        <v>3</v>
      </c>
      <c s="36">
        <v>0</v>
      </c>
      <c s="36">
        <f>ROUND(G860*H860,6)</f>
      </c>
      <c r="L860" s="38">
        <v>0</v>
      </c>
      <c s="32">
        <f>ROUND(ROUND(L860,2)*ROUND(G860,3),2)</f>
      </c>
      <c s="36" t="s">
        <v>103</v>
      </c>
      <c>
        <f>(M860*21)/100</f>
      </c>
      <c t="s">
        <v>28</v>
      </c>
    </row>
    <row r="861" spans="1:5" ht="25.5">
      <c r="A861" s="35" t="s">
        <v>56</v>
      </c>
      <c r="E861" s="39" t="s">
        <v>3172</v>
      </c>
    </row>
    <row r="862" spans="1:5" ht="12.75">
      <c r="A862" s="35" t="s">
        <v>57</v>
      </c>
      <c r="E862" s="40" t="s">
        <v>5</v>
      </c>
    </row>
    <row r="863" spans="1:5" ht="102">
      <c r="A863" t="s">
        <v>58</v>
      </c>
      <c r="E863" s="39" t="s">
        <v>3173</v>
      </c>
    </row>
    <row r="864" spans="1:16" ht="25.5">
      <c r="A864" t="s">
        <v>50</v>
      </c>
      <c s="34" t="s">
        <v>1232</v>
      </c>
      <c s="34" t="s">
        <v>3196</v>
      </c>
      <c s="35" t="s">
        <v>5</v>
      </c>
      <c s="6" t="s">
        <v>3197</v>
      </c>
      <c s="36" t="s">
        <v>232</v>
      </c>
      <c s="37">
        <v>1</v>
      </c>
      <c s="36">
        <v>0</v>
      </c>
      <c s="36">
        <f>ROUND(G864*H864,6)</f>
      </c>
      <c r="L864" s="38">
        <v>0</v>
      </c>
      <c s="32">
        <f>ROUND(ROUND(L864,2)*ROUND(G864,3),2)</f>
      </c>
      <c s="36" t="s">
        <v>55</v>
      </c>
      <c>
        <f>(M864*21)/100</f>
      </c>
      <c t="s">
        <v>28</v>
      </c>
    </row>
    <row r="865" spans="1:5" ht="25.5">
      <c r="A865" s="35" t="s">
        <v>56</v>
      </c>
      <c r="E865" s="39" t="s">
        <v>3197</v>
      </c>
    </row>
    <row r="866" spans="1:5" ht="12.75">
      <c r="A866" s="35" t="s">
        <v>57</v>
      </c>
      <c r="E866" s="40" t="s">
        <v>5</v>
      </c>
    </row>
    <row r="867" spans="1:5" ht="12.75">
      <c r="A867" t="s">
        <v>58</v>
      </c>
      <c r="E867" s="39" t="s">
        <v>2941</v>
      </c>
    </row>
    <row r="868" spans="1:13" ht="12.75">
      <c r="A868" t="s">
        <v>47</v>
      </c>
      <c r="C868" s="31" t="s">
        <v>91</v>
      </c>
      <c r="E868" s="33" t="s">
        <v>3198</v>
      </c>
      <c r="J868" s="32">
        <f>0</f>
      </c>
      <c s="32">
        <f>0</f>
      </c>
      <c s="32">
        <f>0+L869+L873+L877+L881+L885+L889+L893+L897+L901+L905+L909+L913+L917+L921+L925</f>
      </c>
      <c s="32">
        <f>0+M869+M873+M877+M881+M885+M889+M893+M897+M901+M905+M909+M913+M917+M921+M925</f>
      </c>
    </row>
    <row r="869" spans="1:16" ht="25.5">
      <c r="A869" t="s">
        <v>50</v>
      </c>
      <c s="34" t="s">
        <v>1234</v>
      </c>
      <c s="34" t="s">
        <v>3199</v>
      </c>
      <c s="35" t="s">
        <v>5</v>
      </c>
      <c s="6" t="s">
        <v>3200</v>
      </c>
      <c s="36" t="s">
        <v>232</v>
      </c>
      <c s="37">
        <v>1</v>
      </c>
      <c s="36">
        <v>0</v>
      </c>
      <c s="36">
        <f>ROUND(G869*H869,6)</f>
      </c>
      <c r="L869" s="38">
        <v>0</v>
      </c>
      <c s="32">
        <f>ROUND(ROUND(L869,2)*ROUND(G869,3),2)</f>
      </c>
      <c s="36" t="s">
        <v>55</v>
      </c>
      <c>
        <f>(M869*21)/100</f>
      </c>
      <c t="s">
        <v>28</v>
      </c>
    </row>
    <row r="870" spans="1:5" ht="25.5">
      <c r="A870" s="35" t="s">
        <v>56</v>
      </c>
      <c r="E870" s="39" t="s">
        <v>3200</v>
      </c>
    </row>
    <row r="871" spans="1:5" ht="12.75">
      <c r="A871" s="35" t="s">
        <v>57</v>
      </c>
      <c r="E871" s="40" t="s">
        <v>5</v>
      </c>
    </row>
    <row r="872" spans="1:5" ht="89.25">
      <c r="A872" t="s">
        <v>58</v>
      </c>
      <c r="E872" s="39" t="s">
        <v>3201</v>
      </c>
    </row>
    <row r="873" spans="1:16" ht="25.5">
      <c r="A873" t="s">
        <v>50</v>
      </c>
      <c s="34" t="s">
        <v>1236</v>
      </c>
      <c s="34" t="s">
        <v>3180</v>
      </c>
      <c s="35" t="s">
        <v>5</v>
      </c>
      <c s="6" t="s">
        <v>3181</v>
      </c>
      <c s="36" t="s">
        <v>232</v>
      </c>
      <c s="37">
        <v>1</v>
      </c>
      <c s="36">
        <v>0</v>
      </c>
      <c s="36">
        <f>ROUND(G873*H873,6)</f>
      </c>
      <c r="L873" s="38">
        <v>0</v>
      </c>
      <c s="32">
        <f>ROUND(ROUND(L873,2)*ROUND(G873,3),2)</f>
      </c>
      <c s="36" t="s">
        <v>103</v>
      </c>
      <c>
        <f>(M873*21)/100</f>
      </c>
      <c t="s">
        <v>28</v>
      </c>
    </row>
    <row r="874" spans="1:5" ht="25.5">
      <c r="A874" s="35" t="s">
        <v>56</v>
      </c>
      <c r="E874" s="39" t="s">
        <v>3181</v>
      </c>
    </row>
    <row r="875" spans="1:5" ht="12.75">
      <c r="A875" s="35" t="s">
        <v>57</v>
      </c>
      <c r="E875" s="40" t="s">
        <v>5</v>
      </c>
    </row>
    <row r="876" spans="1:5" ht="12.75">
      <c r="A876" t="s">
        <v>58</v>
      </c>
      <c r="E876" s="39" t="s">
        <v>5</v>
      </c>
    </row>
    <row r="877" spans="1:16" ht="12.75">
      <c r="A877" t="s">
        <v>50</v>
      </c>
      <c s="34" t="s">
        <v>1240</v>
      </c>
      <c s="34" t="s">
        <v>3202</v>
      </c>
      <c s="35" t="s">
        <v>5</v>
      </c>
      <c s="6" t="s">
        <v>3203</v>
      </c>
      <c s="36" t="s">
        <v>232</v>
      </c>
      <c s="37">
        <v>2</v>
      </c>
      <c s="36">
        <v>0</v>
      </c>
      <c s="36">
        <f>ROUND(G877*H877,6)</f>
      </c>
      <c r="L877" s="38">
        <v>0</v>
      </c>
      <c s="32">
        <f>ROUND(ROUND(L877,2)*ROUND(G877,3),2)</f>
      </c>
      <c s="36" t="s">
        <v>55</v>
      </c>
      <c>
        <f>(M877*21)/100</f>
      </c>
      <c t="s">
        <v>28</v>
      </c>
    </row>
    <row r="878" spans="1:5" ht="12.75">
      <c r="A878" s="35" t="s">
        <v>56</v>
      </c>
      <c r="E878" s="39" t="s">
        <v>3203</v>
      </c>
    </row>
    <row r="879" spans="1:5" ht="12.75">
      <c r="A879" s="35" t="s">
        <v>57</v>
      </c>
      <c r="E879" s="40" t="s">
        <v>5</v>
      </c>
    </row>
    <row r="880" spans="1:5" ht="25.5">
      <c r="A880" t="s">
        <v>58</v>
      </c>
      <c r="E880" s="39" t="s">
        <v>3134</v>
      </c>
    </row>
    <row r="881" spans="1:16" ht="25.5">
      <c r="A881" t="s">
        <v>50</v>
      </c>
      <c s="34" t="s">
        <v>1242</v>
      </c>
      <c s="34" t="s">
        <v>3184</v>
      </c>
      <c s="35" t="s">
        <v>5</v>
      </c>
      <c s="6" t="s">
        <v>3185</v>
      </c>
      <c s="36" t="s">
        <v>232</v>
      </c>
      <c s="37">
        <v>2</v>
      </c>
      <c s="36">
        <v>0</v>
      </c>
      <c s="36">
        <f>ROUND(G881*H881,6)</f>
      </c>
      <c r="L881" s="38">
        <v>0</v>
      </c>
      <c s="32">
        <f>ROUND(ROUND(L881,2)*ROUND(G881,3),2)</f>
      </c>
      <c s="36" t="s">
        <v>103</v>
      </c>
      <c>
        <f>(M881*21)/100</f>
      </c>
      <c t="s">
        <v>28</v>
      </c>
    </row>
    <row r="882" spans="1:5" ht="25.5">
      <c r="A882" s="35" t="s">
        <v>56</v>
      </c>
      <c r="E882" s="39" t="s">
        <v>3185</v>
      </c>
    </row>
    <row r="883" spans="1:5" ht="12.75">
      <c r="A883" s="35" t="s">
        <v>57</v>
      </c>
      <c r="E883" s="40" t="s">
        <v>5</v>
      </c>
    </row>
    <row r="884" spans="1:5" ht="12.75">
      <c r="A884" t="s">
        <v>58</v>
      </c>
      <c r="E884" s="39" t="s">
        <v>5</v>
      </c>
    </row>
    <row r="885" spans="1:16" ht="12.75">
      <c r="A885" t="s">
        <v>50</v>
      </c>
      <c s="34" t="s">
        <v>1246</v>
      </c>
      <c s="34" t="s">
        <v>3204</v>
      </c>
      <c s="35" t="s">
        <v>5</v>
      </c>
      <c s="6" t="s">
        <v>3205</v>
      </c>
      <c s="36" t="s">
        <v>232</v>
      </c>
      <c s="37">
        <v>1</v>
      </c>
      <c s="36">
        <v>0</v>
      </c>
      <c s="36">
        <f>ROUND(G885*H885,6)</f>
      </c>
      <c r="L885" s="38">
        <v>0</v>
      </c>
      <c s="32">
        <f>ROUND(ROUND(L885,2)*ROUND(G885,3),2)</f>
      </c>
      <c s="36" t="s">
        <v>55</v>
      </c>
      <c>
        <f>(M885*21)/100</f>
      </c>
      <c t="s">
        <v>28</v>
      </c>
    </row>
    <row r="886" spans="1:5" ht="12.75">
      <c r="A886" s="35" t="s">
        <v>56</v>
      </c>
      <c r="E886" s="39" t="s">
        <v>3205</v>
      </c>
    </row>
    <row r="887" spans="1:5" ht="12.75">
      <c r="A887" s="35" t="s">
        <v>57</v>
      </c>
      <c r="E887" s="40" t="s">
        <v>5</v>
      </c>
    </row>
    <row r="888" spans="1:5" ht="12.75">
      <c r="A888" t="s">
        <v>58</v>
      </c>
      <c r="E888" s="39" t="s">
        <v>5</v>
      </c>
    </row>
    <row r="889" spans="1:16" ht="12.75">
      <c r="A889" t="s">
        <v>50</v>
      </c>
      <c s="34" t="s">
        <v>1250</v>
      </c>
      <c s="34" t="s">
        <v>3188</v>
      </c>
      <c s="35" t="s">
        <v>5</v>
      </c>
      <c s="6" t="s">
        <v>3189</v>
      </c>
      <c s="36" t="s">
        <v>232</v>
      </c>
      <c s="37">
        <v>1</v>
      </c>
      <c s="36">
        <v>0</v>
      </c>
      <c s="36">
        <f>ROUND(G889*H889,6)</f>
      </c>
      <c r="L889" s="38">
        <v>0</v>
      </c>
      <c s="32">
        <f>ROUND(ROUND(L889,2)*ROUND(G889,3),2)</f>
      </c>
      <c s="36" t="s">
        <v>103</v>
      </c>
      <c>
        <f>(M889*21)/100</f>
      </c>
      <c t="s">
        <v>28</v>
      </c>
    </row>
    <row r="890" spans="1:5" ht="12.75">
      <c r="A890" s="35" t="s">
        <v>56</v>
      </c>
      <c r="E890" s="39" t="s">
        <v>3189</v>
      </c>
    </row>
    <row r="891" spans="1:5" ht="12.75">
      <c r="A891" s="35" t="s">
        <v>57</v>
      </c>
      <c r="E891" s="40" t="s">
        <v>5</v>
      </c>
    </row>
    <row r="892" spans="1:5" ht="12.75">
      <c r="A892" t="s">
        <v>58</v>
      </c>
      <c r="E892" s="39" t="s">
        <v>5</v>
      </c>
    </row>
    <row r="893" spans="1:16" ht="12.75">
      <c r="A893" t="s">
        <v>50</v>
      </c>
      <c s="34" t="s">
        <v>1254</v>
      </c>
      <c s="34" t="s">
        <v>3206</v>
      </c>
      <c s="35" t="s">
        <v>5</v>
      </c>
      <c s="6" t="s">
        <v>3207</v>
      </c>
      <c s="36" t="s">
        <v>232</v>
      </c>
      <c s="37">
        <v>1</v>
      </c>
      <c s="36">
        <v>0</v>
      </c>
      <c s="36">
        <f>ROUND(G893*H893,6)</f>
      </c>
      <c r="L893" s="38">
        <v>0</v>
      </c>
      <c s="32">
        <f>ROUND(ROUND(L893,2)*ROUND(G893,3),2)</f>
      </c>
      <c s="36" t="s">
        <v>55</v>
      </c>
      <c>
        <f>(M893*21)/100</f>
      </c>
      <c t="s">
        <v>28</v>
      </c>
    </row>
    <row r="894" spans="1:5" ht="12.75">
      <c r="A894" s="35" t="s">
        <v>56</v>
      </c>
      <c r="E894" s="39" t="s">
        <v>3207</v>
      </c>
    </row>
    <row r="895" spans="1:5" ht="12.75">
      <c r="A895" s="35" t="s">
        <v>57</v>
      </c>
      <c r="E895" s="40" t="s">
        <v>5</v>
      </c>
    </row>
    <row r="896" spans="1:5" ht="12.75">
      <c r="A896" t="s">
        <v>58</v>
      </c>
      <c r="E896" s="39" t="s">
        <v>3148</v>
      </c>
    </row>
    <row r="897" spans="1:16" ht="25.5">
      <c r="A897" t="s">
        <v>50</v>
      </c>
      <c s="34" t="s">
        <v>1258</v>
      </c>
      <c s="34" t="s">
        <v>3192</v>
      </c>
      <c s="35" t="s">
        <v>5</v>
      </c>
      <c s="6" t="s">
        <v>3193</v>
      </c>
      <c s="36" t="s">
        <v>232</v>
      </c>
      <c s="37">
        <v>1</v>
      </c>
      <c s="36">
        <v>0</v>
      </c>
      <c s="36">
        <f>ROUND(G897*H897,6)</f>
      </c>
      <c r="L897" s="38">
        <v>0</v>
      </c>
      <c s="32">
        <f>ROUND(ROUND(L897,2)*ROUND(G897,3),2)</f>
      </c>
      <c s="36" t="s">
        <v>103</v>
      </c>
      <c>
        <f>(M897*21)/100</f>
      </c>
      <c t="s">
        <v>28</v>
      </c>
    </row>
    <row r="898" spans="1:5" ht="25.5">
      <c r="A898" s="35" t="s">
        <v>56</v>
      </c>
      <c r="E898" s="39" t="s">
        <v>3193</v>
      </c>
    </row>
    <row r="899" spans="1:5" ht="12.75">
      <c r="A899" s="35" t="s">
        <v>57</v>
      </c>
      <c r="E899" s="40" t="s">
        <v>5</v>
      </c>
    </row>
    <row r="900" spans="1:5" ht="12.75">
      <c r="A900" t="s">
        <v>58</v>
      </c>
      <c r="E900" s="39" t="s">
        <v>5</v>
      </c>
    </row>
    <row r="901" spans="1:16" ht="12.75">
      <c r="A901" t="s">
        <v>50</v>
      </c>
      <c s="34" t="s">
        <v>1261</v>
      </c>
      <c s="34" t="s">
        <v>3194</v>
      </c>
      <c s="35" t="s">
        <v>5</v>
      </c>
      <c s="6" t="s">
        <v>3195</v>
      </c>
      <c s="36" t="s">
        <v>232</v>
      </c>
      <c s="37">
        <v>5</v>
      </c>
      <c s="36">
        <v>0</v>
      </c>
      <c s="36">
        <f>ROUND(G901*H901,6)</f>
      </c>
      <c r="L901" s="38">
        <v>0</v>
      </c>
      <c s="32">
        <f>ROUND(ROUND(L901,2)*ROUND(G901,3),2)</f>
      </c>
      <c s="36" t="s">
        <v>55</v>
      </c>
      <c>
        <f>(M901*21)/100</f>
      </c>
      <c t="s">
        <v>28</v>
      </c>
    </row>
    <row r="902" spans="1:5" ht="12.75">
      <c r="A902" s="35" t="s">
        <v>56</v>
      </c>
      <c r="E902" s="39" t="s">
        <v>3195</v>
      </c>
    </row>
    <row r="903" spans="1:5" ht="12.75">
      <c r="A903" s="35" t="s">
        <v>57</v>
      </c>
      <c r="E903" s="40" t="s">
        <v>5</v>
      </c>
    </row>
    <row r="904" spans="1:5" ht="51">
      <c r="A904" t="s">
        <v>58</v>
      </c>
      <c r="E904" s="39" t="s">
        <v>3153</v>
      </c>
    </row>
    <row r="905" spans="1:16" ht="25.5">
      <c r="A905" t="s">
        <v>50</v>
      </c>
      <c s="34" t="s">
        <v>1264</v>
      </c>
      <c s="34" t="s">
        <v>3154</v>
      </c>
      <c s="35" t="s">
        <v>5</v>
      </c>
      <c s="6" t="s">
        <v>3155</v>
      </c>
      <c s="36" t="s">
        <v>232</v>
      </c>
      <c s="37">
        <v>5</v>
      </c>
      <c s="36">
        <v>0</v>
      </c>
      <c s="36">
        <f>ROUND(G905*H905,6)</f>
      </c>
      <c r="L905" s="38">
        <v>0</v>
      </c>
      <c s="32">
        <f>ROUND(ROUND(L905,2)*ROUND(G905,3),2)</f>
      </c>
      <c s="36" t="s">
        <v>103</v>
      </c>
      <c>
        <f>(M905*21)/100</f>
      </c>
      <c t="s">
        <v>28</v>
      </c>
    </row>
    <row r="906" spans="1:5" ht="25.5">
      <c r="A906" s="35" t="s">
        <v>56</v>
      </c>
      <c r="E906" s="39" t="s">
        <v>3155</v>
      </c>
    </row>
    <row r="907" spans="1:5" ht="12.75">
      <c r="A907" s="35" t="s">
        <v>57</v>
      </c>
      <c r="E907" s="40" t="s">
        <v>5</v>
      </c>
    </row>
    <row r="908" spans="1:5" ht="12.75">
      <c r="A908" t="s">
        <v>58</v>
      </c>
      <c r="E908" s="39" t="s">
        <v>5</v>
      </c>
    </row>
    <row r="909" spans="1:16" ht="12.75">
      <c r="A909" t="s">
        <v>50</v>
      </c>
      <c s="34" t="s">
        <v>1268</v>
      </c>
      <c s="34" t="s">
        <v>3160</v>
      </c>
      <c s="35" t="s">
        <v>5</v>
      </c>
      <c s="6" t="s">
        <v>3161</v>
      </c>
      <c s="36" t="s">
        <v>238</v>
      </c>
      <c s="37">
        <v>12</v>
      </c>
      <c s="36">
        <v>0</v>
      </c>
      <c s="36">
        <f>ROUND(G909*H909,6)</f>
      </c>
      <c r="L909" s="38">
        <v>0</v>
      </c>
      <c s="32">
        <f>ROUND(ROUND(L909,2)*ROUND(G909,3),2)</f>
      </c>
      <c s="36" t="s">
        <v>55</v>
      </c>
      <c>
        <f>(M909*21)/100</f>
      </c>
      <c t="s">
        <v>28</v>
      </c>
    </row>
    <row r="910" spans="1:5" ht="12.75">
      <c r="A910" s="35" t="s">
        <v>56</v>
      </c>
      <c r="E910" s="39" t="s">
        <v>3161</v>
      </c>
    </row>
    <row r="911" spans="1:5" ht="12.75">
      <c r="A911" s="35" t="s">
        <v>57</v>
      </c>
      <c r="E911" s="40" t="s">
        <v>5</v>
      </c>
    </row>
    <row r="912" spans="1:5" ht="76.5">
      <c r="A912" t="s">
        <v>58</v>
      </c>
      <c r="E912" s="39" t="s">
        <v>2984</v>
      </c>
    </row>
    <row r="913" spans="1:16" ht="12.75">
      <c r="A913" t="s">
        <v>50</v>
      </c>
      <c s="34" t="s">
        <v>1272</v>
      </c>
      <c s="34" t="s">
        <v>3162</v>
      </c>
      <c s="35" t="s">
        <v>5</v>
      </c>
      <c s="6" t="s">
        <v>3163</v>
      </c>
      <c s="36" t="s">
        <v>238</v>
      </c>
      <c s="37">
        <v>5</v>
      </c>
      <c s="36">
        <v>0</v>
      </c>
      <c s="36">
        <f>ROUND(G913*H913,6)</f>
      </c>
      <c r="L913" s="38">
        <v>0</v>
      </c>
      <c s="32">
        <f>ROUND(ROUND(L913,2)*ROUND(G913,3),2)</f>
      </c>
      <c s="36" t="s">
        <v>55</v>
      </c>
      <c>
        <f>(M913*21)/100</f>
      </c>
      <c t="s">
        <v>28</v>
      </c>
    </row>
    <row r="914" spans="1:5" ht="12.75">
      <c r="A914" s="35" t="s">
        <v>56</v>
      </c>
      <c r="E914" s="39" t="s">
        <v>3163</v>
      </c>
    </row>
    <row r="915" spans="1:5" ht="12.75">
      <c r="A915" s="35" t="s">
        <v>57</v>
      </c>
      <c r="E915" s="40" t="s">
        <v>5</v>
      </c>
    </row>
    <row r="916" spans="1:5" ht="76.5">
      <c r="A916" t="s">
        <v>58</v>
      </c>
      <c r="E916" s="39" t="s">
        <v>2984</v>
      </c>
    </row>
    <row r="917" spans="1:16" ht="25.5">
      <c r="A917" t="s">
        <v>50</v>
      </c>
      <c s="34" t="s">
        <v>1276</v>
      </c>
      <c s="34" t="s">
        <v>3168</v>
      </c>
      <c s="35" t="s">
        <v>5</v>
      </c>
      <c s="6" t="s">
        <v>3169</v>
      </c>
      <c s="36" t="s">
        <v>238</v>
      </c>
      <c s="37">
        <v>5</v>
      </c>
      <c s="36">
        <v>0</v>
      </c>
      <c s="36">
        <f>ROUND(G917*H917,6)</f>
      </c>
      <c r="L917" s="38">
        <v>0</v>
      </c>
      <c s="32">
        <f>ROUND(ROUND(L917,2)*ROUND(G917,3),2)</f>
      </c>
      <c s="36" t="s">
        <v>55</v>
      </c>
      <c>
        <f>(M917*21)/100</f>
      </c>
      <c t="s">
        <v>28</v>
      </c>
    </row>
    <row r="918" spans="1:5" ht="25.5">
      <c r="A918" s="35" t="s">
        <v>56</v>
      </c>
      <c r="E918" s="39" t="s">
        <v>3169</v>
      </c>
    </row>
    <row r="919" spans="1:5" ht="12.75">
      <c r="A919" s="35" t="s">
        <v>57</v>
      </c>
      <c r="E919" s="40" t="s">
        <v>5</v>
      </c>
    </row>
    <row r="920" spans="1:5" ht="51">
      <c r="A920" t="s">
        <v>58</v>
      </c>
      <c r="E920" s="39" t="s">
        <v>3170</v>
      </c>
    </row>
    <row r="921" spans="1:16" ht="25.5">
      <c r="A921" t="s">
        <v>50</v>
      </c>
      <c s="34" t="s">
        <v>1280</v>
      </c>
      <c s="34" t="s">
        <v>3171</v>
      </c>
      <c s="35" t="s">
        <v>5</v>
      </c>
      <c s="6" t="s">
        <v>3172</v>
      </c>
      <c s="36" t="s">
        <v>238</v>
      </c>
      <c s="37">
        <v>5</v>
      </c>
      <c s="36">
        <v>0</v>
      </c>
      <c s="36">
        <f>ROUND(G921*H921,6)</f>
      </c>
      <c r="L921" s="38">
        <v>0</v>
      </c>
      <c s="32">
        <f>ROUND(ROUND(L921,2)*ROUND(G921,3),2)</f>
      </c>
      <c s="36" t="s">
        <v>103</v>
      </c>
      <c>
        <f>(M921*21)/100</f>
      </c>
      <c t="s">
        <v>28</v>
      </c>
    </row>
    <row r="922" spans="1:5" ht="25.5">
      <c r="A922" s="35" t="s">
        <v>56</v>
      </c>
      <c r="E922" s="39" t="s">
        <v>3172</v>
      </c>
    </row>
    <row r="923" spans="1:5" ht="12.75">
      <c r="A923" s="35" t="s">
        <v>57</v>
      </c>
      <c r="E923" s="40" t="s">
        <v>5</v>
      </c>
    </row>
    <row r="924" spans="1:5" ht="102">
      <c r="A924" t="s">
        <v>58</v>
      </c>
      <c r="E924" s="39" t="s">
        <v>3173</v>
      </c>
    </row>
    <row r="925" spans="1:16" ht="25.5">
      <c r="A925" t="s">
        <v>50</v>
      </c>
      <c s="34" t="s">
        <v>1282</v>
      </c>
      <c s="34" t="s">
        <v>3196</v>
      </c>
      <c s="35" t="s">
        <v>5</v>
      </c>
      <c s="6" t="s">
        <v>3197</v>
      </c>
      <c s="36" t="s">
        <v>232</v>
      </c>
      <c s="37">
        <v>1</v>
      </c>
      <c s="36">
        <v>0</v>
      </c>
      <c s="36">
        <f>ROUND(G925*H925,6)</f>
      </c>
      <c r="L925" s="38">
        <v>0</v>
      </c>
      <c s="32">
        <f>ROUND(ROUND(L925,2)*ROUND(G925,3),2)</f>
      </c>
      <c s="36" t="s">
        <v>55</v>
      </c>
      <c>
        <f>(M925*21)/100</f>
      </c>
      <c t="s">
        <v>28</v>
      </c>
    </row>
    <row r="926" spans="1:5" ht="25.5">
      <c r="A926" s="35" t="s">
        <v>56</v>
      </c>
      <c r="E926" s="39" t="s">
        <v>3197</v>
      </c>
    </row>
    <row r="927" spans="1:5" ht="12.75">
      <c r="A927" s="35" t="s">
        <v>57</v>
      </c>
      <c r="E927" s="40" t="s">
        <v>5</v>
      </c>
    </row>
    <row r="928" spans="1:5" ht="12.75">
      <c r="A928" t="s">
        <v>58</v>
      </c>
      <c r="E928" s="39" t="s">
        <v>2941</v>
      </c>
    </row>
    <row r="929" spans="1:13" ht="12.75">
      <c r="A929" t="s">
        <v>47</v>
      </c>
      <c r="C929" s="31" t="s">
        <v>319</v>
      </c>
      <c r="E929" s="33" t="s">
        <v>3208</v>
      </c>
      <c r="J929" s="32">
        <f>0</f>
      </c>
      <c s="32">
        <f>0</f>
      </c>
      <c s="32">
        <f>0+L930+L934+L938+L942+L946+L950+L954+L958+L962+L966+L970+L974+L978+L982+L986</f>
      </c>
      <c s="32">
        <f>0+M930+M934+M938+M942+M946+M950+M954+M958+M962+M966+M970+M974+M978+M982+M986</f>
      </c>
    </row>
    <row r="930" spans="1:16" ht="25.5">
      <c r="A930" t="s">
        <v>50</v>
      </c>
      <c s="34" t="s">
        <v>1286</v>
      </c>
      <c s="34" t="s">
        <v>3209</v>
      </c>
      <c s="35" t="s">
        <v>5</v>
      </c>
      <c s="6" t="s">
        <v>3210</v>
      </c>
      <c s="36" t="s">
        <v>232</v>
      </c>
      <c s="37">
        <v>1</v>
      </c>
      <c s="36">
        <v>0</v>
      </c>
      <c s="36">
        <f>ROUND(G930*H930,6)</f>
      </c>
      <c r="L930" s="38">
        <v>0</v>
      </c>
      <c s="32">
        <f>ROUND(ROUND(L930,2)*ROUND(G930,3),2)</f>
      </c>
      <c s="36" t="s">
        <v>55</v>
      </c>
      <c>
        <f>(M930*21)/100</f>
      </c>
      <c t="s">
        <v>28</v>
      </c>
    </row>
    <row r="931" spans="1:5" ht="25.5">
      <c r="A931" s="35" t="s">
        <v>56</v>
      </c>
      <c r="E931" s="39" t="s">
        <v>3210</v>
      </c>
    </row>
    <row r="932" spans="1:5" ht="12.75">
      <c r="A932" s="35" t="s">
        <v>57</v>
      </c>
      <c r="E932" s="40" t="s">
        <v>5</v>
      </c>
    </row>
    <row r="933" spans="1:5" ht="89.25">
      <c r="A933" t="s">
        <v>58</v>
      </c>
      <c r="E933" s="39" t="s">
        <v>3179</v>
      </c>
    </row>
    <row r="934" spans="1:16" ht="25.5">
      <c r="A934" t="s">
        <v>50</v>
      </c>
      <c s="34" t="s">
        <v>1290</v>
      </c>
      <c s="34" t="s">
        <v>3180</v>
      </c>
      <c s="35" t="s">
        <v>5</v>
      </c>
      <c s="6" t="s">
        <v>3181</v>
      </c>
      <c s="36" t="s">
        <v>232</v>
      </c>
      <c s="37">
        <v>1</v>
      </c>
      <c s="36">
        <v>0</v>
      </c>
      <c s="36">
        <f>ROUND(G934*H934,6)</f>
      </c>
      <c r="L934" s="38">
        <v>0</v>
      </c>
      <c s="32">
        <f>ROUND(ROUND(L934,2)*ROUND(G934,3),2)</f>
      </c>
      <c s="36" t="s">
        <v>103</v>
      </c>
      <c>
        <f>(M934*21)/100</f>
      </c>
      <c t="s">
        <v>28</v>
      </c>
    </row>
    <row r="935" spans="1:5" ht="25.5">
      <c r="A935" s="35" t="s">
        <v>56</v>
      </c>
      <c r="E935" s="39" t="s">
        <v>3181</v>
      </c>
    </row>
    <row r="936" spans="1:5" ht="12.75">
      <c r="A936" s="35" t="s">
        <v>57</v>
      </c>
      <c r="E936" s="40" t="s">
        <v>5</v>
      </c>
    </row>
    <row r="937" spans="1:5" ht="12.75">
      <c r="A937" t="s">
        <v>58</v>
      </c>
      <c r="E937" s="39" t="s">
        <v>5</v>
      </c>
    </row>
    <row r="938" spans="1:16" ht="12.75">
      <c r="A938" t="s">
        <v>50</v>
      </c>
      <c s="34" t="s">
        <v>1294</v>
      </c>
      <c s="34" t="s">
        <v>3132</v>
      </c>
      <c s="35" t="s">
        <v>5</v>
      </c>
      <c s="6" t="s">
        <v>3133</v>
      </c>
      <c s="36" t="s">
        <v>232</v>
      </c>
      <c s="37">
        <v>2</v>
      </c>
      <c s="36">
        <v>0</v>
      </c>
      <c s="36">
        <f>ROUND(G938*H938,6)</f>
      </c>
      <c r="L938" s="38">
        <v>0</v>
      </c>
      <c s="32">
        <f>ROUND(ROUND(L938,2)*ROUND(G938,3),2)</f>
      </c>
      <c s="36" t="s">
        <v>55</v>
      </c>
      <c>
        <f>(M938*21)/100</f>
      </c>
      <c t="s">
        <v>28</v>
      </c>
    </row>
    <row r="939" spans="1:5" ht="12.75">
      <c r="A939" s="35" t="s">
        <v>56</v>
      </c>
      <c r="E939" s="39" t="s">
        <v>3133</v>
      </c>
    </row>
    <row r="940" spans="1:5" ht="12.75">
      <c r="A940" s="35" t="s">
        <v>57</v>
      </c>
      <c r="E940" s="40" t="s">
        <v>5</v>
      </c>
    </row>
    <row r="941" spans="1:5" ht="25.5">
      <c r="A941" t="s">
        <v>58</v>
      </c>
      <c r="E941" s="39" t="s">
        <v>3134</v>
      </c>
    </row>
    <row r="942" spans="1:16" ht="25.5">
      <c r="A942" t="s">
        <v>50</v>
      </c>
      <c s="34" t="s">
        <v>1297</v>
      </c>
      <c s="34" t="s">
        <v>3184</v>
      </c>
      <c s="35" t="s">
        <v>5</v>
      </c>
      <c s="6" t="s">
        <v>3185</v>
      </c>
      <c s="36" t="s">
        <v>232</v>
      </c>
      <c s="37">
        <v>2</v>
      </c>
      <c s="36">
        <v>0</v>
      </c>
      <c s="36">
        <f>ROUND(G942*H942,6)</f>
      </c>
      <c r="L942" s="38">
        <v>0</v>
      </c>
      <c s="32">
        <f>ROUND(ROUND(L942,2)*ROUND(G942,3),2)</f>
      </c>
      <c s="36" t="s">
        <v>103</v>
      </c>
      <c>
        <f>(M942*21)/100</f>
      </c>
      <c t="s">
        <v>28</v>
      </c>
    </row>
    <row r="943" spans="1:5" ht="25.5">
      <c r="A943" s="35" t="s">
        <v>56</v>
      </c>
      <c r="E943" s="39" t="s">
        <v>3185</v>
      </c>
    </row>
    <row r="944" spans="1:5" ht="12.75">
      <c r="A944" s="35" t="s">
        <v>57</v>
      </c>
      <c r="E944" s="40" t="s">
        <v>5</v>
      </c>
    </row>
    <row r="945" spans="1:5" ht="12.75">
      <c r="A945" t="s">
        <v>58</v>
      </c>
      <c r="E945" s="39" t="s">
        <v>5</v>
      </c>
    </row>
    <row r="946" spans="1:16" ht="12.75">
      <c r="A946" t="s">
        <v>50</v>
      </c>
      <c s="34" t="s">
        <v>1301</v>
      </c>
      <c s="34" t="s">
        <v>3137</v>
      </c>
      <c s="35" t="s">
        <v>5</v>
      </c>
      <c s="6" t="s">
        <v>3138</v>
      </c>
      <c s="36" t="s">
        <v>232</v>
      </c>
      <c s="37">
        <v>1</v>
      </c>
      <c s="36">
        <v>0</v>
      </c>
      <c s="36">
        <f>ROUND(G946*H946,6)</f>
      </c>
      <c r="L946" s="38">
        <v>0</v>
      </c>
      <c s="32">
        <f>ROUND(ROUND(L946,2)*ROUND(G946,3),2)</f>
      </c>
      <c s="36" t="s">
        <v>55</v>
      </c>
      <c>
        <f>(M946*21)/100</f>
      </c>
      <c t="s">
        <v>28</v>
      </c>
    </row>
    <row r="947" spans="1:5" ht="12.75">
      <c r="A947" s="35" t="s">
        <v>56</v>
      </c>
      <c r="E947" s="39" t="s">
        <v>3138</v>
      </c>
    </row>
    <row r="948" spans="1:5" ht="12.75">
      <c r="A948" s="35" t="s">
        <v>57</v>
      </c>
      <c r="E948" s="40" t="s">
        <v>5</v>
      </c>
    </row>
    <row r="949" spans="1:5" ht="12.75">
      <c r="A949" t="s">
        <v>58</v>
      </c>
      <c r="E949" s="39" t="s">
        <v>5</v>
      </c>
    </row>
    <row r="950" spans="1:16" ht="12.75">
      <c r="A950" t="s">
        <v>50</v>
      </c>
      <c s="34" t="s">
        <v>1304</v>
      </c>
      <c s="34" t="s">
        <v>3188</v>
      </c>
      <c s="35" t="s">
        <v>5</v>
      </c>
      <c s="6" t="s">
        <v>3189</v>
      </c>
      <c s="36" t="s">
        <v>232</v>
      </c>
      <c s="37">
        <v>1</v>
      </c>
      <c s="36">
        <v>0</v>
      </c>
      <c s="36">
        <f>ROUND(G950*H950,6)</f>
      </c>
      <c r="L950" s="38">
        <v>0</v>
      </c>
      <c s="32">
        <f>ROUND(ROUND(L950,2)*ROUND(G950,3),2)</f>
      </c>
      <c s="36" t="s">
        <v>103</v>
      </c>
      <c>
        <f>(M950*21)/100</f>
      </c>
      <c t="s">
        <v>28</v>
      </c>
    </row>
    <row r="951" spans="1:5" ht="12.75">
      <c r="A951" s="35" t="s">
        <v>56</v>
      </c>
      <c r="E951" s="39" t="s">
        <v>3189</v>
      </c>
    </row>
    <row r="952" spans="1:5" ht="12.75">
      <c r="A952" s="35" t="s">
        <v>57</v>
      </c>
      <c r="E952" s="40" t="s">
        <v>5</v>
      </c>
    </row>
    <row r="953" spans="1:5" ht="12.75">
      <c r="A953" t="s">
        <v>58</v>
      </c>
      <c r="E953" s="39" t="s">
        <v>5</v>
      </c>
    </row>
    <row r="954" spans="1:16" ht="12.75">
      <c r="A954" t="s">
        <v>50</v>
      </c>
      <c s="34" t="s">
        <v>1307</v>
      </c>
      <c s="34" t="s">
        <v>3206</v>
      </c>
      <c s="35" t="s">
        <v>5</v>
      </c>
      <c s="6" t="s">
        <v>3207</v>
      </c>
      <c s="36" t="s">
        <v>232</v>
      </c>
      <c s="37">
        <v>1</v>
      </c>
      <c s="36">
        <v>0</v>
      </c>
      <c s="36">
        <f>ROUND(G954*H954,6)</f>
      </c>
      <c r="L954" s="38">
        <v>0</v>
      </c>
      <c s="32">
        <f>ROUND(ROUND(L954,2)*ROUND(G954,3),2)</f>
      </c>
      <c s="36" t="s">
        <v>55</v>
      </c>
      <c>
        <f>(M954*21)/100</f>
      </c>
      <c t="s">
        <v>28</v>
      </c>
    </row>
    <row r="955" spans="1:5" ht="12.75">
      <c r="A955" s="35" t="s">
        <v>56</v>
      </c>
      <c r="E955" s="39" t="s">
        <v>3207</v>
      </c>
    </row>
    <row r="956" spans="1:5" ht="12.75">
      <c r="A956" s="35" t="s">
        <v>57</v>
      </c>
      <c r="E956" s="40" t="s">
        <v>5</v>
      </c>
    </row>
    <row r="957" spans="1:5" ht="12.75">
      <c r="A957" t="s">
        <v>58</v>
      </c>
      <c r="E957" s="39" t="s">
        <v>3148</v>
      </c>
    </row>
    <row r="958" spans="1:16" ht="25.5">
      <c r="A958" t="s">
        <v>50</v>
      </c>
      <c s="34" t="s">
        <v>1311</v>
      </c>
      <c s="34" t="s">
        <v>3192</v>
      </c>
      <c s="35" t="s">
        <v>5</v>
      </c>
      <c s="6" t="s">
        <v>3193</v>
      </c>
      <c s="36" t="s">
        <v>232</v>
      </c>
      <c s="37">
        <v>1</v>
      </c>
      <c s="36">
        <v>0</v>
      </c>
      <c s="36">
        <f>ROUND(G958*H958,6)</f>
      </c>
      <c r="L958" s="38">
        <v>0</v>
      </c>
      <c s="32">
        <f>ROUND(ROUND(L958,2)*ROUND(G958,3),2)</f>
      </c>
      <c s="36" t="s">
        <v>103</v>
      </c>
      <c>
        <f>(M958*21)/100</f>
      </c>
      <c t="s">
        <v>28</v>
      </c>
    </row>
    <row r="959" spans="1:5" ht="25.5">
      <c r="A959" s="35" t="s">
        <v>56</v>
      </c>
      <c r="E959" s="39" t="s">
        <v>3193</v>
      </c>
    </row>
    <row r="960" spans="1:5" ht="12.75">
      <c r="A960" s="35" t="s">
        <v>57</v>
      </c>
      <c r="E960" s="40" t="s">
        <v>5</v>
      </c>
    </row>
    <row r="961" spans="1:5" ht="12.75">
      <c r="A961" t="s">
        <v>58</v>
      </c>
      <c r="E961" s="39" t="s">
        <v>5</v>
      </c>
    </row>
    <row r="962" spans="1:16" ht="12.75">
      <c r="A962" t="s">
        <v>50</v>
      </c>
      <c s="34" t="s">
        <v>1313</v>
      </c>
      <c s="34" t="s">
        <v>3151</v>
      </c>
      <c s="35" t="s">
        <v>5</v>
      </c>
      <c s="6" t="s">
        <v>3152</v>
      </c>
      <c s="36" t="s">
        <v>232</v>
      </c>
      <c s="37">
        <v>5</v>
      </c>
      <c s="36">
        <v>0</v>
      </c>
      <c s="36">
        <f>ROUND(G962*H962,6)</f>
      </c>
      <c r="L962" s="38">
        <v>0</v>
      </c>
      <c s="32">
        <f>ROUND(ROUND(L962,2)*ROUND(G962,3),2)</f>
      </c>
      <c s="36" t="s">
        <v>55</v>
      </c>
      <c>
        <f>(M962*21)/100</f>
      </c>
      <c t="s">
        <v>28</v>
      </c>
    </row>
    <row r="963" spans="1:5" ht="12.75">
      <c r="A963" s="35" t="s">
        <v>56</v>
      </c>
      <c r="E963" s="39" t="s">
        <v>3152</v>
      </c>
    </row>
    <row r="964" spans="1:5" ht="12.75">
      <c r="A964" s="35" t="s">
        <v>57</v>
      </c>
      <c r="E964" s="40" t="s">
        <v>5</v>
      </c>
    </row>
    <row r="965" spans="1:5" ht="51">
      <c r="A965" t="s">
        <v>58</v>
      </c>
      <c r="E965" s="39" t="s">
        <v>3153</v>
      </c>
    </row>
    <row r="966" spans="1:16" ht="25.5">
      <c r="A966" t="s">
        <v>50</v>
      </c>
      <c s="34" t="s">
        <v>1316</v>
      </c>
      <c s="34" t="s">
        <v>3154</v>
      </c>
      <c s="35" t="s">
        <v>5</v>
      </c>
      <c s="6" t="s">
        <v>3155</v>
      </c>
      <c s="36" t="s">
        <v>232</v>
      </c>
      <c s="37">
        <v>5</v>
      </c>
      <c s="36">
        <v>0</v>
      </c>
      <c s="36">
        <f>ROUND(G966*H966,6)</f>
      </c>
      <c r="L966" s="38">
        <v>0</v>
      </c>
      <c s="32">
        <f>ROUND(ROUND(L966,2)*ROUND(G966,3),2)</f>
      </c>
      <c s="36" t="s">
        <v>103</v>
      </c>
      <c>
        <f>(M966*21)/100</f>
      </c>
      <c t="s">
        <v>28</v>
      </c>
    </row>
    <row r="967" spans="1:5" ht="25.5">
      <c r="A967" s="35" t="s">
        <v>56</v>
      </c>
      <c r="E967" s="39" t="s">
        <v>3155</v>
      </c>
    </row>
    <row r="968" spans="1:5" ht="12.75">
      <c r="A968" s="35" t="s">
        <v>57</v>
      </c>
      <c r="E968" s="40" t="s">
        <v>5</v>
      </c>
    </row>
    <row r="969" spans="1:5" ht="12.75">
      <c r="A969" t="s">
        <v>58</v>
      </c>
      <c r="E969" s="39" t="s">
        <v>5</v>
      </c>
    </row>
    <row r="970" spans="1:16" ht="12.75">
      <c r="A970" t="s">
        <v>50</v>
      </c>
      <c s="34" t="s">
        <v>1319</v>
      </c>
      <c s="34" t="s">
        <v>3160</v>
      </c>
      <c s="35" t="s">
        <v>5</v>
      </c>
      <c s="6" t="s">
        <v>3161</v>
      </c>
      <c s="36" t="s">
        <v>238</v>
      </c>
      <c s="37">
        <v>12</v>
      </c>
      <c s="36">
        <v>0</v>
      </c>
      <c s="36">
        <f>ROUND(G970*H970,6)</f>
      </c>
      <c r="L970" s="38">
        <v>0</v>
      </c>
      <c s="32">
        <f>ROUND(ROUND(L970,2)*ROUND(G970,3),2)</f>
      </c>
      <c s="36" t="s">
        <v>55</v>
      </c>
      <c>
        <f>(M970*21)/100</f>
      </c>
      <c t="s">
        <v>28</v>
      </c>
    </row>
    <row r="971" spans="1:5" ht="12.75">
      <c r="A971" s="35" t="s">
        <v>56</v>
      </c>
      <c r="E971" s="39" t="s">
        <v>3161</v>
      </c>
    </row>
    <row r="972" spans="1:5" ht="12.75">
      <c r="A972" s="35" t="s">
        <v>57</v>
      </c>
      <c r="E972" s="40" t="s">
        <v>5</v>
      </c>
    </row>
    <row r="973" spans="1:5" ht="76.5">
      <c r="A973" t="s">
        <v>58</v>
      </c>
      <c r="E973" s="39" t="s">
        <v>2984</v>
      </c>
    </row>
    <row r="974" spans="1:16" ht="12.75">
      <c r="A974" t="s">
        <v>50</v>
      </c>
      <c s="34" t="s">
        <v>1322</v>
      </c>
      <c s="34" t="s">
        <v>3162</v>
      </c>
      <c s="35" t="s">
        <v>5</v>
      </c>
      <c s="6" t="s">
        <v>3163</v>
      </c>
      <c s="36" t="s">
        <v>238</v>
      </c>
      <c s="37">
        <v>5</v>
      </c>
      <c s="36">
        <v>0</v>
      </c>
      <c s="36">
        <f>ROUND(G974*H974,6)</f>
      </c>
      <c r="L974" s="38">
        <v>0</v>
      </c>
      <c s="32">
        <f>ROUND(ROUND(L974,2)*ROUND(G974,3),2)</f>
      </c>
      <c s="36" t="s">
        <v>55</v>
      </c>
      <c>
        <f>(M974*21)/100</f>
      </c>
      <c t="s">
        <v>28</v>
      </c>
    </row>
    <row r="975" spans="1:5" ht="12.75">
      <c r="A975" s="35" t="s">
        <v>56</v>
      </c>
      <c r="E975" s="39" t="s">
        <v>3163</v>
      </c>
    </row>
    <row r="976" spans="1:5" ht="12.75">
      <c r="A976" s="35" t="s">
        <v>57</v>
      </c>
      <c r="E976" s="40" t="s">
        <v>5</v>
      </c>
    </row>
    <row r="977" spans="1:5" ht="76.5">
      <c r="A977" t="s">
        <v>58</v>
      </c>
      <c r="E977" s="39" t="s">
        <v>2984</v>
      </c>
    </row>
    <row r="978" spans="1:16" ht="25.5">
      <c r="A978" t="s">
        <v>50</v>
      </c>
      <c s="34" t="s">
        <v>1325</v>
      </c>
      <c s="34" t="s">
        <v>3168</v>
      </c>
      <c s="35" t="s">
        <v>5</v>
      </c>
      <c s="6" t="s">
        <v>3169</v>
      </c>
      <c s="36" t="s">
        <v>238</v>
      </c>
      <c s="37">
        <v>5</v>
      </c>
      <c s="36">
        <v>0</v>
      </c>
      <c s="36">
        <f>ROUND(G978*H978,6)</f>
      </c>
      <c r="L978" s="38">
        <v>0</v>
      </c>
      <c s="32">
        <f>ROUND(ROUND(L978,2)*ROUND(G978,3),2)</f>
      </c>
      <c s="36" t="s">
        <v>55</v>
      </c>
      <c>
        <f>(M978*21)/100</f>
      </c>
      <c t="s">
        <v>28</v>
      </c>
    </row>
    <row r="979" spans="1:5" ht="25.5">
      <c r="A979" s="35" t="s">
        <v>56</v>
      </c>
      <c r="E979" s="39" t="s">
        <v>3169</v>
      </c>
    </row>
    <row r="980" spans="1:5" ht="12.75">
      <c r="A980" s="35" t="s">
        <v>57</v>
      </c>
      <c r="E980" s="40" t="s">
        <v>5</v>
      </c>
    </row>
    <row r="981" spans="1:5" ht="51">
      <c r="A981" t="s">
        <v>58</v>
      </c>
      <c r="E981" s="39" t="s">
        <v>3170</v>
      </c>
    </row>
    <row r="982" spans="1:16" ht="25.5">
      <c r="A982" t="s">
        <v>50</v>
      </c>
      <c s="34" t="s">
        <v>1330</v>
      </c>
      <c s="34" t="s">
        <v>3171</v>
      </c>
      <c s="35" t="s">
        <v>5</v>
      </c>
      <c s="6" t="s">
        <v>3172</v>
      </c>
      <c s="36" t="s">
        <v>238</v>
      </c>
      <c s="37">
        <v>5</v>
      </c>
      <c s="36">
        <v>0</v>
      </c>
      <c s="36">
        <f>ROUND(G982*H982,6)</f>
      </c>
      <c r="L982" s="38">
        <v>0</v>
      </c>
      <c s="32">
        <f>ROUND(ROUND(L982,2)*ROUND(G982,3),2)</f>
      </c>
      <c s="36" t="s">
        <v>103</v>
      </c>
      <c>
        <f>(M982*21)/100</f>
      </c>
      <c t="s">
        <v>28</v>
      </c>
    </row>
    <row r="983" spans="1:5" ht="25.5">
      <c r="A983" s="35" t="s">
        <v>56</v>
      </c>
      <c r="E983" s="39" t="s">
        <v>3172</v>
      </c>
    </row>
    <row r="984" spans="1:5" ht="12.75">
      <c r="A984" s="35" t="s">
        <v>57</v>
      </c>
      <c r="E984" s="40" t="s">
        <v>5</v>
      </c>
    </row>
    <row r="985" spans="1:5" ht="102">
      <c r="A985" t="s">
        <v>58</v>
      </c>
      <c r="E985" s="39" t="s">
        <v>3173</v>
      </c>
    </row>
    <row r="986" spans="1:16" ht="25.5">
      <c r="A986" t="s">
        <v>50</v>
      </c>
      <c s="34" t="s">
        <v>1334</v>
      </c>
      <c s="34" t="s">
        <v>3211</v>
      </c>
      <c s="35" t="s">
        <v>5</v>
      </c>
      <c s="6" t="s">
        <v>3212</v>
      </c>
      <c s="36" t="s">
        <v>232</v>
      </c>
      <c s="37">
        <v>1</v>
      </c>
      <c s="36">
        <v>0</v>
      </c>
      <c s="36">
        <f>ROUND(G986*H986,6)</f>
      </c>
      <c r="L986" s="38">
        <v>0</v>
      </c>
      <c s="32">
        <f>ROUND(ROUND(L986,2)*ROUND(G986,3),2)</f>
      </c>
      <c s="36" t="s">
        <v>55</v>
      </c>
      <c>
        <f>(M986*21)/100</f>
      </c>
      <c t="s">
        <v>28</v>
      </c>
    </row>
    <row r="987" spans="1:5" ht="25.5">
      <c r="A987" s="35" t="s">
        <v>56</v>
      </c>
      <c r="E987" s="39" t="s">
        <v>3212</v>
      </c>
    </row>
    <row r="988" spans="1:5" ht="12.75">
      <c r="A988" s="35" t="s">
        <v>57</v>
      </c>
      <c r="E988" s="40" t="s">
        <v>5</v>
      </c>
    </row>
    <row r="989" spans="1:5" ht="12.75">
      <c r="A989" t="s">
        <v>58</v>
      </c>
      <c r="E989" s="39" t="s">
        <v>2941</v>
      </c>
    </row>
    <row r="990" spans="1:13" ht="12.75">
      <c r="A990" t="s">
        <v>47</v>
      </c>
      <c r="C990" s="31" t="s">
        <v>323</v>
      </c>
      <c r="E990" s="33" t="s">
        <v>3213</v>
      </c>
      <c r="J990" s="32">
        <f>0</f>
      </c>
      <c s="32">
        <f>0</f>
      </c>
      <c s="32">
        <f>0+L991+L995</f>
      </c>
      <c s="32">
        <f>0+M991+M995</f>
      </c>
    </row>
    <row r="991" spans="1:16" ht="12.75">
      <c r="A991" t="s">
        <v>50</v>
      </c>
      <c s="34" t="s">
        <v>1339</v>
      </c>
      <c s="34" t="s">
        <v>3164</v>
      </c>
      <c s="35" t="s">
        <v>5</v>
      </c>
      <c s="6" t="s">
        <v>3165</v>
      </c>
      <c s="36" t="s">
        <v>238</v>
      </c>
      <c s="37">
        <v>25</v>
      </c>
      <c s="36">
        <v>0</v>
      </c>
      <c s="36">
        <f>ROUND(G991*H991,6)</f>
      </c>
      <c r="L991" s="38">
        <v>0</v>
      </c>
      <c s="32">
        <f>ROUND(ROUND(L991,2)*ROUND(G991,3),2)</f>
      </c>
      <c s="36" t="s">
        <v>55</v>
      </c>
      <c>
        <f>(M991*21)/100</f>
      </c>
      <c t="s">
        <v>28</v>
      </c>
    </row>
    <row r="992" spans="1:5" ht="12.75">
      <c r="A992" s="35" t="s">
        <v>56</v>
      </c>
      <c r="E992" s="39" t="s">
        <v>3165</v>
      </c>
    </row>
    <row r="993" spans="1:5" ht="12.75">
      <c r="A993" s="35" t="s">
        <v>57</v>
      </c>
      <c r="E993" s="40" t="s">
        <v>5</v>
      </c>
    </row>
    <row r="994" spans="1:5" ht="76.5">
      <c r="A994" t="s">
        <v>58</v>
      </c>
      <c r="E994" s="39" t="s">
        <v>2984</v>
      </c>
    </row>
    <row r="995" spans="1:16" ht="25.5">
      <c r="A995" t="s">
        <v>50</v>
      </c>
      <c s="34" t="s">
        <v>1344</v>
      </c>
      <c s="34" t="s">
        <v>3166</v>
      </c>
      <c s="35" t="s">
        <v>5</v>
      </c>
      <c s="6" t="s">
        <v>3167</v>
      </c>
      <c s="36" t="s">
        <v>238</v>
      </c>
      <c s="37">
        <v>25</v>
      </c>
      <c s="36">
        <v>0</v>
      </c>
      <c s="36">
        <f>ROUND(G995*H995,6)</f>
      </c>
      <c r="L995" s="38">
        <v>0</v>
      </c>
      <c s="32">
        <f>ROUND(ROUND(L995,2)*ROUND(G995,3),2)</f>
      </c>
      <c s="36" t="s">
        <v>103</v>
      </c>
      <c>
        <f>(M995*21)/100</f>
      </c>
      <c t="s">
        <v>28</v>
      </c>
    </row>
    <row r="996" spans="1:5" ht="25.5">
      <c r="A996" s="35" t="s">
        <v>56</v>
      </c>
      <c r="E996" s="39" t="s">
        <v>3167</v>
      </c>
    </row>
    <row r="997" spans="1:5" ht="12.75">
      <c r="A997" s="35" t="s">
        <v>57</v>
      </c>
      <c r="E997" s="40" t="s">
        <v>5</v>
      </c>
    </row>
    <row r="998" spans="1:5" ht="76.5">
      <c r="A998" t="s">
        <v>58</v>
      </c>
      <c r="E998" s="39" t="s">
        <v>2984</v>
      </c>
    </row>
    <row r="999" spans="1:13" ht="12.75">
      <c r="A999" t="s">
        <v>47</v>
      </c>
      <c r="C999" s="31" t="s">
        <v>327</v>
      </c>
      <c r="E999" s="33" t="s">
        <v>3214</v>
      </c>
      <c r="J999" s="32">
        <f>0</f>
      </c>
      <c s="32">
        <f>0</f>
      </c>
      <c s="32">
        <f>0+L1000+L1004+L1008+L1012+L1016+L1020+L1024+L1028+L1032+L1036+L1040+L1044+L1048+L1052+L1056+L1060+L1064</f>
      </c>
      <c s="32">
        <f>0+M1000+M1004+M1008+M1012+M1016+M1020+M1024+M1028+M1032+M1036+M1040+M1044+M1048+M1052+M1056+M1060+M1064</f>
      </c>
    </row>
    <row r="1000" spans="1:16" ht="12.75">
      <c r="A1000" t="s">
        <v>50</v>
      </c>
      <c s="34" t="s">
        <v>1348</v>
      </c>
      <c s="34" t="s">
        <v>3215</v>
      </c>
      <c s="35" t="s">
        <v>5</v>
      </c>
      <c s="6" t="s">
        <v>3216</v>
      </c>
      <c s="36" t="s">
        <v>232</v>
      </c>
      <c s="37">
        <v>1</v>
      </c>
      <c s="36">
        <v>0</v>
      </c>
      <c s="36">
        <f>ROUND(G1000*H1000,6)</f>
      </c>
      <c r="L1000" s="38">
        <v>0</v>
      </c>
      <c s="32">
        <f>ROUND(ROUND(L1000,2)*ROUND(G1000,3),2)</f>
      </c>
      <c s="36" t="s">
        <v>55</v>
      </c>
      <c>
        <f>(M1000*21)/100</f>
      </c>
      <c t="s">
        <v>28</v>
      </c>
    </row>
    <row r="1001" spans="1:5" ht="12.75">
      <c r="A1001" s="35" t="s">
        <v>56</v>
      </c>
      <c r="E1001" s="39" t="s">
        <v>3216</v>
      </c>
    </row>
    <row r="1002" spans="1:5" ht="12.75">
      <c r="A1002" s="35" t="s">
        <v>57</v>
      </c>
      <c r="E1002" s="40" t="s">
        <v>5</v>
      </c>
    </row>
    <row r="1003" spans="1:5" ht="51">
      <c r="A1003" t="s">
        <v>58</v>
      </c>
      <c r="E1003" s="39" t="s">
        <v>3217</v>
      </c>
    </row>
    <row r="1004" spans="1:16" ht="12.75">
      <c r="A1004" t="s">
        <v>50</v>
      </c>
      <c s="34" t="s">
        <v>1352</v>
      </c>
      <c s="34" t="s">
        <v>3218</v>
      </c>
      <c s="35" t="s">
        <v>5</v>
      </c>
      <c s="6" t="s">
        <v>3219</v>
      </c>
      <c s="36" t="s">
        <v>232</v>
      </c>
      <c s="37">
        <v>1</v>
      </c>
      <c s="36">
        <v>0</v>
      </c>
      <c s="36">
        <f>ROUND(G1004*H1004,6)</f>
      </c>
      <c r="L1004" s="38">
        <v>0</v>
      </c>
      <c s="32">
        <f>ROUND(ROUND(L1004,2)*ROUND(G1004,3),2)</f>
      </c>
      <c s="36" t="s">
        <v>103</v>
      </c>
      <c>
        <f>(M1004*21)/100</f>
      </c>
      <c t="s">
        <v>28</v>
      </c>
    </row>
    <row r="1005" spans="1:5" ht="12.75">
      <c r="A1005" s="35" t="s">
        <v>56</v>
      </c>
      <c r="E1005" s="39" t="s">
        <v>3219</v>
      </c>
    </row>
    <row r="1006" spans="1:5" ht="12.75">
      <c r="A1006" s="35" t="s">
        <v>57</v>
      </c>
      <c r="E1006" s="40" t="s">
        <v>5</v>
      </c>
    </row>
    <row r="1007" spans="1:5" ht="12.75">
      <c r="A1007" t="s">
        <v>58</v>
      </c>
      <c r="E1007" s="39" t="s">
        <v>5</v>
      </c>
    </row>
    <row r="1008" spans="1:16" ht="12.75">
      <c r="A1008" t="s">
        <v>50</v>
      </c>
      <c s="34" t="s">
        <v>1355</v>
      </c>
      <c s="34" t="s">
        <v>3220</v>
      </c>
      <c s="35" t="s">
        <v>5</v>
      </c>
      <c s="6" t="s">
        <v>3221</v>
      </c>
      <c s="36" t="s">
        <v>232</v>
      </c>
      <c s="37">
        <v>1</v>
      </c>
      <c s="36">
        <v>0</v>
      </c>
      <c s="36">
        <f>ROUND(G1008*H1008,6)</f>
      </c>
      <c r="L1008" s="38">
        <v>0</v>
      </c>
      <c s="32">
        <f>ROUND(ROUND(L1008,2)*ROUND(G1008,3),2)</f>
      </c>
      <c s="36" t="s">
        <v>55</v>
      </c>
      <c>
        <f>(M1008*21)/100</f>
      </c>
      <c t="s">
        <v>28</v>
      </c>
    </row>
    <row r="1009" spans="1:5" ht="12.75">
      <c r="A1009" s="35" t="s">
        <v>56</v>
      </c>
      <c r="E1009" s="39" t="s">
        <v>3221</v>
      </c>
    </row>
    <row r="1010" spans="1:5" ht="12.75">
      <c r="A1010" s="35" t="s">
        <v>57</v>
      </c>
      <c r="E1010" s="40" t="s">
        <v>5</v>
      </c>
    </row>
    <row r="1011" spans="1:5" ht="38.25">
      <c r="A1011" t="s">
        <v>58</v>
      </c>
      <c r="E1011" s="39" t="s">
        <v>3222</v>
      </c>
    </row>
    <row r="1012" spans="1:16" ht="12.75">
      <c r="A1012" t="s">
        <v>50</v>
      </c>
      <c s="34" t="s">
        <v>1359</v>
      </c>
      <c s="34" t="s">
        <v>3223</v>
      </c>
      <c s="35" t="s">
        <v>5</v>
      </c>
      <c s="6" t="s">
        <v>3224</v>
      </c>
      <c s="36" t="s">
        <v>232</v>
      </c>
      <c s="37">
        <v>1</v>
      </c>
      <c s="36">
        <v>0</v>
      </c>
      <c s="36">
        <f>ROUND(G1012*H1012,6)</f>
      </c>
      <c r="L1012" s="38">
        <v>0</v>
      </c>
      <c s="32">
        <f>ROUND(ROUND(L1012,2)*ROUND(G1012,3),2)</f>
      </c>
      <c s="36" t="s">
        <v>103</v>
      </c>
      <c>
        <f>(M1012*21)/100</f>
      </c>
      <c t="s">
        <v>28</v>
      </c>
    </row>
    <row r="1013" spans="1:5" ht="12.75">
      <c r="A1013" s="35" t="s">
        <v>56</v>
      </c>
      <c r="E1013" s="39" t="s">
        <v>3224</v>
      </c>
    </row>
    <row r="1014" spans="1:5" ht="12.75">
      <c r="A1014" s="35" t="s">
        <v>57</v>
      </c>
      <c r="E1014" s="40" t="s">
        <v>5</v>
      </c>
    </row>
    <row r="1015" spans="1:5" ht="12.75">
      <c r="A1015" t="s">
        <v>58</v>
      </c>
      <c r="E1015" s="39" t="s">
        <v>5</v>
      </c>
    </row>
    <row r="1016" spans="1:16" ht="12.75">
      <c r="A1016" t="s">
        <v>50</v>
      </c>
      <c s="34" t="s">
        <v>1362</v>
      </c>
      <c s="34" t="s">
        <v>3225</v>
      </c>
      <c s="35" t="s">
        <v>5</v>
      </c>
      <c s="6" t="s">
        <v>3226</v>
      </c>
      <c s="36" t="s">
        <v>232</v>
      </c>
      <c s="37">
        <v>2</v>
      </c>
      <c s="36">
        <v>0</v>
      </c>
      <c s="36">
        <f>ROUND(G1016*H1016,6)</f>
      </c>
      <c r="L1016" s="38">
        <v>0</v>
      </c>
      <c s="32">
        <f>ROUND(ROUND(L1016,2)*ROUND(G1016,3),2)</f>
      </c>
      <c s="36" t="s">
        <v>55</v>
      </c>
      <c>
        <f>(M1016*21)/100</f>
      </c>
      <c t="s">
        <v>28</v>
      </c>
    </row>
    <row r="1017" spans="1:5" ht="12.75">
      <c r="A1017" s="35" t="s">
        <v>56</v>
      </c>
      <c r="E1017" s="39" t="s">
        <v>3226</v>
      </c>
    </row>
    <row r="1018" spans="1:5" ht="12.75">
      <c r="A1018" s="35" t="s">
        <v>57</v>
      </c>
      <c r="E1018" s="40" t="s">
        <v>5</v>
      </c>
    </row>
    <row r="1019" spans="1:5" ht="25.5">
      <c r="A1019" t="s">
        <v>58</v>
      </c>
      <c r="E1019" s="39" t="s">
        <v>3227</v>
      </c>
    </row>
    <row r="1020" spans="1:16" ht="25.5">
      <c r="A1020" t="s">
        <v>50</v>
      </c>
      <c s="34" t="s">
        <v>1365</v>
      </c>
      <c s="34" t="s">
        <v>3228</v>
      </c>
      <c s="35" t="s">
        <v>5</v>
      </c>
      <c s="6" t="s">
        <v>3229</v>
      </c>
      <c s="36" t="s">
        <v>232</v>
      </c>
      <c s="37">
        <v>2</v>
      </c>
      <c s="36">
        <v>0</v>
      </c>
      <c s="36">
        <f>ROUND(G1020*H1020,6)</f>
      </c>
      <c r="L1020" s="38">
        <v>0</v>
      </c>
      <c s="32">
        <f>ROUND(ROUND(L1020,2)*ROUND(G1020,3),2)</f>
      </c>
      <c s="36" t="s">
        <v>103</v>
      </c>
      <c>
        <f>(M1020*21)/100</f>
      </c>
      <c t="s">
        <v>28</v>
      </c>
    </row>
    <row r="1021" spans="1:5" ht="25.5">
      <c r="A1021" s="35" t="s">
        <v>56</v>
      </c>
      <c r="E1021" s="39" t="s">
        <v>3229</v>
      </c>
    </row>
    <row r="1022" spans="1:5" ht="12.75">
      <c r="A1022" s="35" t="s">
        <v>57</v>
      </c>
      <c r="E1022" s="40" t="s">
        <v>5</v>
      </c>
    </row>
    <row r="1023" spans="1:5" ht="12.75">
      <c r="A1023" t="s">
        <v>58</v>
      </c>
      <c r="E1023" s="39" t="s">
        <v>5</v>
      </c>
    </row>
    <row r="1024" spans="1:16" ht="12.75">
      <c r="A1024" t="s">
        <v>50</v>
      </c>
      <c s="34" t="s">
        <v>1368</v>
      </c>
      <c s="34" t="s">
        <v>3230</v>
      </c>
      <c s="35" t="s">
        <v>5</v>
      </c>
      <c s="6" t="s">
        <v>3231</v>
      </c>
      <c s="36" t="s">
        <v>232</v>
      </c>
      <c s="37">
        <v>1</v>
      </c>
      <c s="36">
        <v>0</v>
      </c>
      <c s="36">
        <f>ROUND(G1024*H1024,6)</f>
      </c>
      <c r="L1024" s="38">
        <v>0</v>
      </c>
      <c s="32">
        <f>ROUND(ROUND(L1024,2)*ROUND(G1024,3),2)</f>
      </c>
      <c s="36" t="s">
        <v>55</v>
      </c>
      <c>
        <f>(M1024*21)/100</f>
      </c>
      <c t="s">
        <v>28</v>
      </c>
    </row>
    <row r="1025" spans="1:5" ht="12.75">
      <c r="A1025" s="35" t="s">
        <v>56</v>
      </c>
      <c r="E1025" s="39" t="s">
        <v>3231</v>
      </c>
    </row>
    <row r="1026" spans="1:5" ht="12.75">
      <c r="A1026" s="35" t="s">
        <v>57</v>
      </c>
      <c r="E1026" s="40" t="s">
        <v>5</v>
      </c>
    </row>
    <row r="1027" spans="1:5" ht="25.5">
      <c r="A1027" t="s">
        <v>58</v>
      </c>
      <c r="E1027" s="39" t="s">
        <v>3232</v>
      </c>
    </row>
    <row r="1028" spans="1:16" ht="12.75">
      <c r="A1028" t="s">
        <v>50</v>
      </c>
      <c s="34" t="s">
        <v>1372</v>
      </c>
      <c s="34" t="s">
        <v>3233</v>
      </c>
      <c s="35" t="s">
        <v>5</v>
      </c>
      <c s="6" t="s">
        <v>3234</v>
      </c>
      <c s="36" t="s">
        <v>232</v>
      </c>
      <c s="37">
        <v>2</v>
      </c>
      <c s="36">
        <v>0</v>
      </c>
      <c s="36">
        <f>ROUND(G1028*H1028,6)</f>
      </c>
      <c r="L1028" s="38">
        <v>0</v>
      </c>
      <c s="32">
        <f>ROUND(ROUND(L1028,2)*ROUND(G1028,3),2)</f>
      </c>
      <c s="36" t="s">
        <v>55</v>
      </c>
      <c>
        <f>(M1028*21)/100</f>
      </c>
      <c t="s">
        <v>28</v>
      </c>
    </row>
    <row r="1029" spans="1:5" ht="12.75">
      <c r="A1029" s="35" t="s">
        <v>56</v>
      </c>
      <c r="E1029" s="39" t="s">
        <v>3234</v>
      </c>
    </row>
    <row r="1030" spans="1:5" ht="12.75">
      <c r="A1030" s="35" t="s">
        <v>57</v>
      </c>
      <c r="E1030" s="40" t="s">
        <v>5</v>
      </c>
    </row>
    <row r="1031" spans="1:5" ht="12.75">
      <c r="A1031" t="s">
        <v>58</v>
      </c>
      <c r="E1031" s="39" t="s">
        <v>3235</v>
      </c>
    </row>
    <row r="1032" spans="1:16" ht="12.75">
      <c r="A1032" t="s">
        <v>50</v>
      </c>
      <c s="34" t="s">
        <v>1375</v>
      </c>
      <c s="34" t="s">
        <v>3236</v>
      </c>
      <c s="35" t="s">
        <v>5</v>
      </c>
      <c s="6" t="s">
        <v>3237</v>
      </c>
      <c s="36" t="s">
        <v>232</v>
      </c>
      <c s="37">
        <v>2</v>
      </c>
      <c s="36">
        <v>0</v>
      </c>
      <c s="36">
        <f>ROUND(G1032*H1032,6)</f>
      </c>
      <c r="L1032" s="38">
        <v>0</v>
      </c>
      <c s="32">
        <f>ROUND(ROUND(L1032,2)*ROUND(G1032,3),2)</f>
      </c>
      <c s="36" t="s">
        <v>55</v>
      </c>
      <c>
        <f>(M1032*21)/100</f>
      </c>
      <c t="s">
        <v>28</v>
      </c>
    </row>
    <row r="1033" spans="1:5" ht="12.75">
      <c r="A1033" s="35" t="s">
        <v>56</v>
      </c>
      <c r="E1033" s="39" t="s">
        <v>3237</v>
      </c>
    </row>
    <row r="1034" spans="1:5" ht="12.75">
      <c r="A1034" s="35" t="s">
        <v>57</v>
      </c>
      <c r="E1034" s="40" t="s">
        <v>5</v>
      </c>
    </row>
    <row r="1035" spans="1:5" ht="12.75">
      <c r="A1035" t="s">
        <v>58</v>
      </c>
      <c r="E1035" s="39" t="s">
        <v>5</v>
      </c>
    </row>
    <row r="1036" spans="1:16" ht="12.75">
      <c r="A1036" t="s">
        <v>50</v>
      </c>
      <c s="34" t="s">
        <v>1380</v>
      </c>
      <c s="34" t="s">
        <v>3238</v>
      </c>
      <c s="35" t="s">
        <v>5</v>
      </c>
      <c s="6" t="s">
        <v>3239</v>
      </c>
      <c s="36" t="s">
        <v>232</v>
      </c>
      <c s="37">
        <v>2</v>
      </c>
      <c s="36">
        <v>0</v>
      </c>
      <c s="36">
        <f>ROUND(G1036*H1036,6)</f>
      </c>
      <c r="L1036" s="38">
        <v>0</v>
      </c>
      <c s="32">
        <f>ROUND(ROUND(L1036,2)*ROUND(G1036,3),2)</f>
      </c>
      <c s="36" t="s">
        <v>55</v>
      </c>
      <c>
        <f>(M1036*21)/100</f>
      </c>
      <c t="s">
        <v>28</v>
      </c>
    </row>
    <row r="1037" spans="1:5" ht="12.75">
      <c r="A1037" s="35" t="s">
        <v>56</v>
      </c>
      <c r="E1037" s="39" t="s">
        <v>3239</v>
      </c>
    </row>
    <row r="1038" spans="1:5" ht="12.75">
      <c r="A1038" s="35" t="s">
        <v>57</v>
      </c>
      <c r="E1038" s="40" t="s">
        <v>5</v>
      </c>
    </row>
    <row r="1039" spans="1:5" ht="12.75">
      <c r="A1039" t="s">
        <v>58</v>
      </c>
      <c r="E1039" s="39" t="s">
        <v>5</v>
      </c>
    </row>
    <row r="1040" spans="1:16" ht="12.75">
      <c r="A1040" t="s">
        <v>50</v>
      </c>
      <c s="34" t="s">
        <v>1383</v>
      </c>
      <c s="34" t="s">
        <v>3240</v>
      </c>
      <c s="35" t="s">
        <v>5</v>
      </c>
      <c s="6" t="s">
        <v>3241</v>
      </c>
      <c s="36" t="s">
        <v>238</v>
      </c>
      <c s="37">
        <v>133</v>
      </c>
      <c s="36">
        <v>0</v>
      </c>
      <c s="36">
        <f>ROUND(G1040*H1040,6)</f>
      </c>
      <c r="L1040" s="38">
        <v>0</v>
      </c>
      <c s="32">
        <f>ROUND(ROUND(L1040,2)*ROUND(G1040,3),2)</f>
      </c>
      <c s="36" t="s">
        <v>55</v>
      </c>
      <c>
        <f>(M1040*21)/100</f>
      </c>
      <c t="s">
        <v>28</v>
      </c>
    </row>
    <row r="1041" spans="1:5" ht="12.75">
      <c r="A1041" s="35" t="s">
        <v>56</v>
      </c>
      <c r="E1041" s="39" t="s">
        <v>3241</v>
      </c>
    </row>
    <row r="1042" spans="1:5" ht="12.75">
      <c r="A1042" s="35" t="s">
        <v>57</v>
      </c>
      <c r="E1042" s="40" t="s">
        <v>5</v>
      </c>
    </row>
    <row r="1043" spans="1:5" ht="12.75">
      <c r="A1043" t="s">
        <v>58</v>
      </c>
      <c r="E1043" s="39" t="s">
        <v>5</v>
      </c>
    </row>
    <row r="1044" spans="1:16" ht="12.75">
      <c r="A1044" t="s">
        <v>50</v>
      </c>
      <c s="34" t="s">
        <v>1387</v>
      </c>
      <c s="34" t="s">
        <v>3242</v>
      </c>
      <c s="35" t="s">
        <v>5</v>
      </c>
      <c s="6" t="s">
        <v>3243</v>
      </c>
      <c s="36" t="s">
        <v>238</v>
      </c>
      <c s="37">
        <v>133</v>
      </c>
      <c s="36">
        <v>0</v>
      </c>
      <c s="36">
        <f>ROUND(G1044*H1044,6)</f>
      </c>
      <c r="L1044" s="38">
        <v>0</v>
      </c>
      <c s="32">
        <f>ROUND(ROUND(L1044,2)*ROUND(G1044,3),2)</f>
      </c>
      <c s="36" t="s">
        <v>55</v>
      </c>
      <c>
        <f>(M1044*21)/100</f>
      </c>
      <c t="s">
        <v>28</v>
      </c>
    </row>
    <row r="1045" spans="1:5" ht="12.75">
      <c r="A1045" s="35" t="s">
        <v>56</v>
      </c>
      <c r="E1045" s="39" t="s">
        <v>3243</v>
      </c>
    </row>
    <row r="1046" spans="1:5" ht="12.75">
      <c r="A1046" s="35" t="s">
        <v>57</v>
      </c>
      <c r="E1046" s="40" t="s">
        <v>5</v>
      </c>
    </row>
    <row r="1047" spans="1:5" ht="12.75">
      <c r="A1047" t="s">
        <v>58</v>
      </c>
      <c r="E1047" s="39" t="s">
        <v>5</v>
      </c>
    </row>
    <row r="1048" spans="1:16" ht="12.75">
      <c r="A1048" t="s">
        <v>50</v>
      </c>
      <c s="34" t="s">
        <v>1390</v>
      </c>
      <c s="34" t="s">
        <v>3244</v>
      </c>
      <c s="35" t="s">
        <v>5</v>
      </c>
      <c s="6" t="s">
        <v>3245</v>
      </c>
      <c s="36" t="s">
        <v>238</v>
      </c>
      <c s="37">
        <v>50</v>
      </c>
      <c s="36">
        <v>0</v>
      </c>
      <c s="36">
        <f>ROUND(G1048*H1048,6)</f>
      </c>
      <c r="L1048" s="38">
        <v>0</v>
      </c>
      <c s="32">
        <f>ROUND(ROUND(L1048,2)*ROUND(G1048,3),2)</f>
      </c>
      <c s="36" t="s">
        <v>55</v>
      </c>
      <c>
        <f>(M1048*21)/100</f>
      </c>
      <c t="s">
        <v>28</v>
      </c>
    </row>
    <row r="1049" spans="1:5" ht="12.75">
      <c r="A1049" s="35" t="s">
        <v>56</v>
      </c>
      <c r="E1049" s="39" t="s">
        <v>3245</v>
      </c>
    </row>
    <row r="1050" spans="1:5" ht="12.75">
      <c r="A1050" s="35" t="s">
        <v>57</v>
      </c>
      <c r="E1050" s="40" t="s">
        <v>5</v>
      </c>
    </row>
    <row r="1051" spans="1:5" ht="25.5">
      <c r="A1051" t="s">
        <v>58</v>
      </c>
      <c r="E1051" s="39" t="s">
        <v>3246</v>
      </c>
    </row>
    <row r="1052" spans="1:16" ht="12.75">
      <c r="A1052" t="s">
        <v>50</v>
      </c>
      <c s="34" t="s">
        <v>1393</v>
      </c>
      <c s="34" t="s">
        <v>3247</v>
      </c>
      <c s="35" t="s">
        <v>5</v>
      </c>
      <c s="6" t="s">
        <v>3248</v>
      </c>
      <c s="36" t="s">
        <v>238</v>
      </c>
      <c s="37">
        <v>10</v>
      </c>
      <c s="36">
        <v>0</v>
      </c>
      <c s="36">
        <f>ROUND(G1052*H1052,6)</f>
      </c>
      <c r="L1052" s="38">
        <v>0</v>
      </c>
      <c s="32">
        <f>ROUND(ROUND(L1052,2)*ROUND(G1052,3),2)</f>
      </c>
      <c s="36" t="s">
        <v>55</v>
      </c>
      <c>
        <f>(M1052*21)/100</f>
      </c>
      <c t="s">
        <v>28</v>
      </c>
    </row>
    <row r="1053" spans="1:5" ht="12.75">
      <c r="A1053" s="35" t="s">
        <v>56</v>
      </c>
      <c r="E1053" s="39" t="s">
        <v>3248</v>
      </c>
    </row>
    <row r="1054" spans="1:5" ht="12.75">
      <c r="A1054" s="35" t="s">
        <v>57</v>
      </c>
      <c r="E1054" s="40" t="s">
        <v>5</v>
      </c>
    </row>
    <row r="1055" spans="1:5" ht="12.75">
      <c r="A1055" t="s">
        <v>58</v>
      </c>
      <c r="E1055" s="39" t="s">
        <v>3249</v>
      </c>
    </row>
    <row r="1056" spans="1:16" ht="12.75">
      <c r="A1056" t="s">
        <v>50</v>
      </c>
      <c s="34" t="s">
        <v>1397</v>
      </c>
      <c s="34" t="s">
        <v>3250</v>
      </c>
      <c s="35" t="s">
        <v>5</v>
      </c>
      <c s="6" t="s">
        <v>3251</v>
      </c>
      <c s="36" t="s">
        <v>3252</v>
      </c>
      <c s="37">
        <v>3</v>
      </c>
      <c s="36">
        <v>0</v>
      </c>
      <c s="36">
        <f>ROUND(G1056*H1056,6)</f>
      </c>
      <c r="L1056" s="38">
        <v>0</v>
      </c>
      <c s="32">
        <f>ROUND(ROUND(L1056,2)*ROUND(G1056,3),2)</f>
      </c>
      <c s="36" t="s">
        <v>55</v>
      </c>
      <c>
        <f>(M1056*21)/100</f>
      </c>
      <c t="s">
        <v>28</v>
      </c>
    </row>
    <row r="1057" spans="1:5" ht="12.75">
      <c r="A1057" s="35" t="s">
        <v>56</v>
      </c>
      <c r="E1057" s="39" t="s">
        <v>3251</v>
      </c>
    </row>
    <row r="1058" spans="1:5" ht="12.75">
      <c r="A1058" s="35" t="s">
        <v>57</v>
      </c>
      <c r="E1058" s="40" t="s">
        <v>5</v>
      </c>
    </row>
    <row r="1059" spans="1:5" ht="25.5">
      <c r="A1059" t="s">
        <v>58</v>
      </c>
      <c r="E1059" s="39" t="s">
        <v>3253</v>
      </c>
    </row>
    <row r="1060" spans="1:16" ht="12.75">
      <c r="A1060" t="s">
        <v>50</v>
      </c>
      <c s="34" t="s">
        <v>1401</v>
      </c>
      <c s="34" t="s">
        <v>3254</v>
      </c>
      <c s="35" t="s">
        <v>5</v>
      </c>
      <c s="6" t="s">
        <v>3255</v>
      </c>
      <c s="36" t="s">
        <v>159</v>
      </c>
      <c s="37">
        <v>1</v>
      </c>
      <c s="36">
        <v>0</v>
      </c>
      <c s="36">
        <f>ROUND(G1060*H1060,6)</f>
      </c>
      <c r="L1060" s="38">
        <v>0</v>
      </c>
      <c s="32">
        <f>ROUND(ROUND(L1060,2)*ROUND(G1060,3),2)</f>
      </c>
      <c s="36" t="s">
        <v>55</v>
      </c>
      <c>
        <f>(M1060*21)/100</f>
      </c>
      <c t="s">
        <v>28</v>
      </c>
    </row>
    <row r="1061" spans="1:5" ht="12.75">
      <c r="A1061" s="35" t="s">
        <v>56</v>
      </c>
      <c r="E1061" s="39" t="s">
        <v>3255</v>
      </c>
    </row>
    <row r="1062" spans="1:5" ht="12.75">
      <c r="A1062" s="35" t="s">
        <v>57</v>
      </c>
      <c r="E1062" s="40" t="s">
        <v>5</v>
      </c>
    </row>
    <row r="1063" spans="1:5" ht="25.5">
      <c r="A1063" t="s">
        <v>58</v>
      </c>
      <c r="E1063" s="39" t="s">
        <v>3256</v>
      </c>
    </row>
    <row r="1064" spans="1:16" ht="12.75">
      <c r="A1064" t="s">
        <v>50</v>
      </c>
      <c s="34" t="s">
        <v>1404</v>
      </c>
      <c s="34" t="s">
        <v>3257</v>
      </c>
      <c s="35" t="s">
        <v>5</v>
      </c>
      <c s="6" t="s">
        <v>3258</v>
      </c>
      <c s="36" t="s">
        <v>159</v>
      </c>
      <c s="37">
        <v>1</v>
      </c>
      <c s="36">
        <v>0</v>
      </c>
      <c s="36">
        <f>ROUND(G1064*H1064,6)</f>
      </c>
      <c r="L1064" s="38">
        <v>0</v>
      </c>
      <c s="32">
        <f>ROUND(ROUND(L1064,2)*ROUND(G1064,3),2)</f>
      </c>
      <c s="36" t="s">
        <v>55</v>
      </c>
      <c>
        <f>(M1064*21)/100</f>
      </c>
      <c t="s">
        <v>28</v>
      </c>
    </row>
    <row r="1065" spans="1:5" ht="12.75">
      <c r="A1065" s="35" t="s">
        <v>56</v>
      </c>
      <c r="E1065" s="39" t="s">
        <v>3258</v>
      </c>
    </row>
    <row r="1066" spans="1:5" ht="12.75">
      <c r="A1066" s="35" t="s">
        <v>57</v>
      </c>
      <c r="E1066" s="40" t="s">
        <v>5</v>
      </c>
    </row>
    <row r="1067" spans="1:5" ht="38.25">
      <c r="A1067" t="s">
        <v>58</v>
      </c>
      <c r="E1067" s="39" t="s">
        <v>3259</v>
      </c>
    </row>
    <row r="1068" spans="1:13" ht="12.75">
      <c r="A1068" t="s">
        <v>47</v>
      </c>
      <c r="C1068" s="31" t="s">
        <v>332</v>
      </c>
      <c r="E1068" s="33" t="s">
        <v>67</v>
      </c>
      <c r="J1068" s="32">
        <f>0</f>
      </c>
      <c s="32">
        <f>0</f>
      </c>
      <c s="32">
        <f>0+L1069+L1073+L1077+L1081+L1085</f>
      </c>
      <c s="32">
        <f>0+M1069+M1073+M1077+M1081+M1085</f>
      </c>
    </row>
    <row r="1069" spans="1:16" ht="12.75">
      <c r="A1069" t="s">
        <v>50</v>
      </c>
      <c s="34" t="s">
        <v>1407</v>
      </c>
      <c s="34" t="s">
        <v>3260</v>
      </c>
      <c s="35" t="s">
        <v>5</v>
      </c>
      <c s="6" t="s">
        <v>3261</v>
      </c>
      <c s="36" t="s">
        <v>159</v>
      </c>
      <c s="37">
        <v>1</v>
      </c>
      <c s="36">
        <v>0</v>
      </c>
      <c s="36">
        <f>ROUND(G1069*H1069,6)</f>
      </c>
      <c r="L1069" s="38">
        <v>0</v>
      </c>
      <c s="32">
        <f>ROUND(ROUND(L1069,2)*ROUND(G1069,3),2)</f>
      </c>
      <c s="36" t="s">
        <v>55</v>
      </c>
      <c>
        <f>(M1069*21)/100</f>
      </c>
      <c t="s">
        <v>28</v>
      </c>
    </row>
    <row r="1070" spans="1:5" ht="12.75">
      <c r="A1070" s="35" t="s">
        <v>56</v>
      </c>
      <c r="E1070" s="39" t="s">
        <v>3261</v>
      </c>
    </row>
    <row r="1071" spans="1:5" ht="12.75">
      <c r="A1071" s="35" t="s">
        <v>57</v>
      </c>
      <c r="E1071" s="40" t="s">
        <v>5</v>
      </c>
    </row>
    <row r="1072" spans="1:5" ht="25.5">
      <c r="A1072" t="s">
        <v>58</v>
      </c>
      <c r="E1072" s="39" t="s">
        <v>3262</v>
      </c>
    </row>
    <row r="1073" spans="1:16" ht="12.75">
      <c r="A1073" t="s">
        <v>50</v>
      </c>
      <c s="34" t="s">
        <v>1411</v>
      </c>
      <c s="34" t="s">
        <v>3263</v>
      </c>
      <c s="35" t="s">
        <v>5</v>
      </c>
      <c s="6" t="s">
        <v>3264</v>
      </c>
      <c s="36" t="s">
        <v>159</v>
      </c>
      <c s="37">
        <v>1</v>
      </c>
      <c s="36">
        <v>0</v>
      </c>
      <c s="36">
        <f>ROUND(G1073*H1073,6)</f>
      </c>
      <c r="L1073" s="38">
        <v>0</v>
      </c>
      <c s="32">
        <f>ROUND(ROUND(L1073,2)*ROUND(G1073,3),2)</f>
      </c>
      <c s="36" t="s">
        <v>55</v>
      </c>
      <c>
        <f>(M1073*21)/100</f>
      </c>
      <c t="s">
        <v>28</v>
      </c>
    </row>
    <row r="1074" spans="1:5" ht="12.75">
      <c r="A1074" s="35" t="s">
        <v>56</v>
      </c>
      <c r="E1074" s="39" t="s">
        <v>3264</v>
      </c>
    </row>
    <row r="1075" spans="1:5" ht="12.75">
      <c r="A1075" s="35" t="s">
        <v>57</v>
      </c>
      <c r="E1075" s="40" t="s">
        <v>5</v>
      </c>
    </row>
    <row r="1076" spans="1:5" ht="38.25">
      <c r="A1076" t="s">
        <v>58</v>
      </c>
      <c r="E1076" s="39" t="s">
        <v>3265</v>
      </c>
    </row>
    <row r="1077" spans="1:16" ht="12.75">
      <c r="A1077" t="s">
        <v>50</v>
      </c>
      <c s="34" t="s">
        <v>1415</v>
      </c>
      <c s="34" t="s">
        <v>3266</v>
      </c>
      <c s="35" t="s">
        <v>5</v>
      </c>
      <c s="6" t="s">
        <v>3267</v>
      </c>
      <c s="36" t="s">
        <v>159</v>
      </c>
      <c s="37">
        <v>1</v>
      </c>
      <c s="36">
        <v>0</v>
      </c>
      <c s="36">
        <f>ROUND(G1077*H1077,6)</f>
      </c>
      <c r="L1077" s="38">
        <v>0</v>
      </c>
      <c s="32">
        <f>ROUND(ROUND(L1077,2)*ROUND(G1077,3),2)</f>
      </c>
      <c s="36" t="s">
        <v>55</v>
      </c>
      <c>
        <f>(M1077*21)/100</f>
      </c>
      <c t="s">
        <v>28</v>
      </c>
    </row>
    <row r="1078" spans="1:5" ht="12.75">
      <c r="A1078" s="35" t="s">
        <v>56</v>
      </c>
      <c r="E1078" s="39" t="s">
        <v>3267</v>
      </c>
    </row>
    <row r="1079" spans="1:5" ht="12.75">
      <c r="A1079" s="35" t="s">
        <v>57</v>
      </c>
      <c r="E1079" s="40" t="s">
        <v>5</v>
      </c>
    </row>
    <row r="1080" spans="1:5" ht="12.75">
      <c r="A1080" t="s">
        <v>58</v>
      </c>
      <c r="E1080" s="39" t="s">
        <v>5</v>
      </c>
    </row>
    <row r="1081" spans="1:16" ht="12.75">
      <c r="A1081" t="s">
        <v>50</v>
      </c>
      <c s="34" t="s">
        <v>1418</v>
      </c>
      <c s="34" t="s">
        <v>3268</v>
      </c>
      <c s="35" t="s">
        <v>5</v>
      </c>
      <c s="6" t="s">
        <v>3255</v>
      </c>
      <c s="36" t="s">
        <v>159</v>
      </c>
      <c s="37">
        <v>1</v>
      </c>
      <c s="36">
        <v>0</v>
      </c>
      <c s="36">
        <f>ROUND(G1081*H1081,6)</f>
      </c>
      <c r="L1081" s="38">
        <v>0</v>
      </c>
      <c s="32">
        <f>ROUND(ROUND(L1081,2)*ROUND(G1081,3),2)</f>
      </c>
      <c s="36" t="s">
        <v>55</v>
      </c>
      <c>
        <f>(M1081*21)/100</f>
      </c>
      <c t="s">
        <v>28</v>
      </c>
    </row>
    <row r="1082" spans="1:5" ht="12.75">
      <c r="A1082" s="35" t="s">
        <v>56</v>
      </c>
      <c r="E1082" s="39" t="s">
        <v>3255</v>
      </c>
    </row>
    <row r="1083" spans="1:5" ht="12.75">
      <c r="A1083" s="35" t="s">
        <v>57</v>
      </c>
      <c r="E1083" s="40" t="s">
        <v>5</v>
      </c>
    </row>
    <row r="1084" spans="1:5" ht="38.25">
      <c r="A1084" t="s">
        <v>58</v>
      </c>
      <c r="E1084" s="39" t="s">
        <v>3269</v>
      </c>
    </row>
    <row r="1085" spans="1:16" ht="25.5">
      <c r="A1085" t="s">
        <v>50</v>
      </c>
      <c s="34" t="s">
        <v>1422</v>
      </c>
      <c s="34" t="s">
        <v>3270</v>
      </c>
      <c s="35" t="s">
        <v>5</v>
      </c>
      <c s="6" t="s">
        <v>3271</v>
      </c>
      <c s="36" t="s">
        <v>134</v>
      </c>
      <c s="37">
        <v>29</v>
      </c>
      <c s="36">
        <v>0</v>
      </c>
      <c s="36">
        <f>ROUND(G1085*H1085,6)</f>
      </c>
      <c r="L1085" s="38">
        <v>0</v>
      </c>
      <c s="32">
        <f>ROUND(ROUND(L1085,2)*ROUND(G1085,3),2)</f>
      </c>
      <c s="36" t="s">
        <v>103</v>
      </c>
      <c>
        <f>(M1085*21)/100</f>
      </c>
      <c t="s">
        <v>28</v>
      </c>
    </row>
    <row r="1086" spans="1:5" ht="25.5">
      <c r="A1086" s="35" t="s">
        <v>56</v>
      </c>
      <c r="E1086" s="39" t="s">
        <v>3271</v>
      </c>
    </row>
    <row r="1087" spans="1:5" ht="12.75">
      <c r="A1087" s="35" t="s">
        <v>57</v>
      </c>
      <c r="E1087" s="40" t="s">
        <v>5</v>
      </c>
    </row>
    <row r="1088" spans="1:5" ht="114.75">
      <c r="A1088" t="s">
        <v>58</v>
      </c>
      <c r="E1088" s="39" t="s">
        <v>1004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