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zakázky" sheetId="1" r:id="rId1"/>
    <sheet name="01 - ZRN" sheetId="2" r:id="rId2"/>
    <sheet name="02 - Následné propracování" sheetId="3" r:id="rId3"/>
    <sheet name="03 - Materiál dodávaný ob..." sheetId="4" r:id="rId4"/>
    <sheet name="04 - VRN" sheetId="5" r:id="rId5"/>
    <sheet name="001 - km 391,804 - propustek" sheetId="6" r:id="rId6"/>
    <sheet name="002 - km 391,804 - svršek" sheetId="7" r:id="rId7"/>
    <sheet name="002 - VRN - km 391,804" sheetId="8" r:id="rId8"/>
    <sheet name="001 - km 392,730 - propustek" sheetId="9" r:id="rId9"/>
    <sheet name="002 - km 392,730 - svršek" sheetId="10" r:id="rId10"/>
    <sheet name="002 - VRN - km 392,730" sheetId="11" r:id="rId11"/>
    <sheet name="001 - km 393,710 - propustek" sheetId="12" r:id="rId12"/>
    <sheet name="002 - km 393,710 - svršek" sheetId="13" r:id="rId13"/>
    <sheet name="002 - VRN - km 393,710" sheetId="14" r:id="rId14"/>
    <sheet name="Pokyny pro vyplnění" sheetId="15" r:id="rId15"/>
  </sheets>
  <definedNames>
    <definedName name="_xlnm.Print_Area" localSheetId="0">'Rekapitulace zakázky'!$D$4:$AO$36,'Rekapitulace zakázky'!$C$42:$AQ$76</definedName>
    <definedName name="_xlnm.Print_Titles" localSheetId="0">'Rekapitulace zakázky'!$52:$52</definedName>
    <definedName name="_xlnm._FilterDatabase" localSheetId="1" hidden="1">'01 - ZRN'!$C$86:$K$203</definedName>
    <definedName name="_xlnm.Print_Area" localSheetId="1">'01 - ZRN'!$C$4:$J$41,'01 - ZRN'!$C$47:$J$66,'01 - ZRN'!$C$72:$K$203</definedName>
    <definedName name="_xlnm.Print_Titles" localSheetId="1">'01 - ZRN'!$86:$86</definedName>
    <definedName name="_xlnm._FilterDatabase" localSheetId="2" hidden="1">'02 - Následné propracování'!$C$84:$K$110</definedName>
    <definedName name="_xlnm.Print_Area" localSheetId="2">'02 - Následné propracování'!$C$4:$J$41,'02 - Následné propracování'!$C$47:$J$64,'02 - Následné propracování'!$C$70:$K$110</definedName>
    <definedName name="_xlnm.Print_Titles" localSheetId="2">'02 - Následné propracování'!$84:$84</definedName>
    <definedName name="_xlnm._FilterDatabase" localSheetId="3" hidden="1">'03 - Materiál dodávaný ob...'!$C$84:$K$87</definedName>
    <definedName name="_xlnm.Print_Area" localSheetId="3">'03 - Materiál dodávaný ob...'!$C$4:$J$41,'03 - Materiál dodávaný ob...'!$C$47:$J$64,'03 - Materiál dodávaný ob...'!$C$70:$K$87</definedName>
    <definedName name="_xlnm.Print_Titles" localSheetId="3">'03 - Materiál dodávaný ob...'!$84:$84</definedName>
    <definedName name="_xlnm._FilterDatabase" localSheetId="4" hidden="1">'04 - VRN'!$C$84:$K$98</definedName>
    <definedName name="_xlnm.Print_Area" localSheetId="4">'04 - VRN'!$C$4:$J$41,'04 - VRN'!$C$47:$J$64,'04 - VRN'!$C$70:$K$98</definedName>
    <definedName name="_xlnm.Print_Titles" localSheetId="4">'04 - VRN'!$84:$84</definedName>
    <definedName name="_xlnm._FilterDatabase" localSheetId="5" hidden="1">'001 - km 391,804 - propustek'!$C$99:$K$236</definedName>
    <definedName name="_xlnm.Print_Area" localSheetId="5">'001 - km 391,804 - propustek'!$C$4:$J$43,'001 - km 391,804 - propustek'!$C$49:$J$77,'001 - km 391,804 - propustek'!$C$83:$K$236</definedName>
    <definedName name="_xlnm.Print_Titles" localSheetId="5">'001 - km 391,804 - propustek'!$99:$99</definedName>
    <definedName name="_xlnm._FilterDatabase" localSheetId="6" hidden="1">'002 - km 391,804 - svršek'!$C$93:$K$164</definedName>
    <definedName name="_xlnm.Print_Area" localSheetId="6">'002 - km 391,804 - svršek'!$C$4:$J$43,'002 - km 391,804 - svršek'!$C$49:$J$71,'002 - km 391,804 - svršek'!$C$77:$K$164</definedName>
    <definedName name="_xlnm.Print_Titles" localSheetId="6">'002 - km 391,804 - svršek'!$93:$93</definedName>
    <definedName name="_xlnm._FilterDatabase" localSheetId="7" hidden="1">'002 - VRN - km 391,804'!$C$93:$K$103</definedName>
    <definedName name="_xlnm.Print_Area" localSheetId="7">'002 - VRN - km 391,804'!$C$4:$J$43,'002 - VRN - km 391,804'!$C$49:$J$71,'002 - VRN - km 391,804'!$C$77:$K$103</definedName>
    <definedName name="_xlnm.Print_Titles" localSheetId="7">'002 - VRN - km 391,804'!$93:$93</definedName>
    <definedName name="_xlnm._FilterDatabase" localSheetId="8" hidden="1">'001 - km 392,730 - propustek'!$C$99:$K$227</definedName>
    <definedName name="_xlnm.Print_Area" localSheetId="8">'001 - km 392,730 - propustek'!$C$4:$J$43,'001 - km 392,730 - propustek'!$C$49:$J$77,'001 - km 392,730 - propustek'!$C$83:$K$227</definedName>
    <definedName name="_xlnm.Print_Titles" localSheetId="8">'001 - km 392,730 - propustek'!$99:$99</definedName>
    <definedName name="_xlnm._FilterDatabase" localSheetId="9" hidden="1">'002 - km 392,730 - svršek'!$C$93:$K$176</definedName>
    <definedName name="_xlnm.Print_Area" localSheetId="9">'002 - km 392,730 - svršek'!$C$4:$J$43,'002 - km 392,730 - svršek'!$C$49:$J$71,'002 - km 392,730 - svršek'!$C$77:$K$176</definedName>
    <definedName name="_xlnm.Print_Titles" localSheetId="9">'002 - km 392,730 - svršek'!$93:$93</definedName>
    <definedName name="_xlnm._FilterDatabase" localSheetId="10" hidden="1">'002 - VRN - km 392,730'!$C$94:$K$112</definedName>
    <definedName name="_xlnm.Print_Area" localSheetId="10">'002 - VRN - km 392,730'!$C$4:$J$43,'002 - VRN - km 392,730'!$C$49:$J$72,'002 - VRN - km 392,730'!$C$78:$K$112</definedName>
    <definedName name="_xlnm.Print_Titles" localSheetId="10">'002 - VRN - km 392,730'!$94:$94</definedName>
    <definedName name="_xlnm._FilterDatabase" localSheetId="11" hidden="1">'001 - km 393,710 - propustek'!$C$100:$K$276</definedName>
    <definedName name="_xlnm.Print_Area" localSheetId="11">'001 - km 393,710 - propustek'!$C$4:$J$43,'001 - km 393,710 - propustek'!$C$49:$J$78,'001 - km 393,710 - propustek'!$C$84:$K$276</definedName>
    <definedName name="_xlnm.Print_Titles" localSheetId="11">'001 - km 393,710 - propustek'!$100:$100</definedName>
    <definedName name="_xlnm._FilterDatabase" localSheetId="12" hidden="1">'002 - km 393,710 - svršek'!$C$93:$K$186</definedName>
    <definedName name="_xlnm.Print_Area" localSheetId="12">'002 - km 393,710 - svršek'!$C$4:$J$43,'002 - km 393,710 - svršek'!$C$49:$J$71,'002 - km 393,710 - svršek'!$C$77:$K$186</definedName>
    <definedName name="_xlnm.Print_Titles" localSheetId="12">'002 - km 393,710 - svršek'!$93:$93</definedName>
    <definedName name="_xlnm._FilterDatabase" localSheetId="13" hidden="1">'002 - VRN - km 393,710'!$C$94:$K$112</definedName>
    <definedName name="_xlnm.Print_Area" localSheetId="13">'002 - VRN - km 393,710'!$C$4:$J$43,'002 - VRN - km 393,710'!$C$49:$J$72,'002 - VRN - km 393,710'!$C$78:$K$112</definedName>
    <definedName name="_xlnm.Print_Titles" localSheetId="13">'002 - VRN - km 393,710'!$94:$94</definedName>
  </definedNames>
  <calcPr/>
</workbook>
</file>

<file path=xl/calcChain.xml><?xml version="1.0" encoding="utf-8"?>
<calcChain xmlns="http://schemas.openxmlformats.org/spreadsheetml/2006/main">
  <c i="14" l="1" r="J41"/>
  <c r="J40"/>
  <c i="1" r="AY75"/>
  <c i="14" r="J39"/>
  <c i="1" r="AX75"/>
  <c i="14" r="BI106"/>
  <c r="BH106"/>
  <c r="BG106"/>
  <c r="BF106"/>
  <c r="T106"/>
  <c r="T105"/>
  <c r="R106"/>
  <c r="R105"/>
  <c r="P106"/>
  <c r="P105"/>
  <c r="BI103"/>
  <c r="BH103"/>
  <c r="BG103"/>
  <c r="BF103"/>
  <c r="T103"/>
  <c r="T102"/>
  <c r="R103"/>
  <c r="R102"/>
  <c r="P103"/>
  <c r="P102"/>
  <c r="BI100"/>
  <c r="BH100"/>
  <c r="BG100"/>
  <c r="BF100"/>
  <c r="T100"/>
  <c r="R100"/>
  <c r="P100"/>
  <c r="BI98"/>
  <c r="BH98"/>
  <c r="BG98"/>
  <c r="BF98"/>
  <c r="T98"/>
  <c r="R98"/>
  <c r="P98"/>
  <c r="F89"/>
  <c r="E87"/>
  <c r="F60"/>
  <c r="E58"/>
  <c r="J28"/>
  <c r="E28"/>
  <c r="J92"/>
  <c r="J27"/>
  <c r="J25"/>
  <c r="E25"/>
  <c r="J62"/>
  <c r="J24"/>
  <c r="J22"/>
  <c r="E22"/>
  <c r="F92"/>
  <c r="J21"/>
  <c r="J19"/>
  <c r="E19"/>
  <c r="F91"/>
  <c r="J18"/>
  <c r="J16"/>
  <c r="J89"/>
  <c r="E7"/>
  <c r="E81"/>
  <c i="13" r="J41"/>
  <c r="J40"/>
  <c i="1" r="AY74"/>
  <c i="13" r="J39"/>
  <c i="1" r="AX74"/>
  <c i="13"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F88"/>
  <c r="E86"/>
  <c r="F60"/>
  <c r="E58"/>
  <c r="J28"/>
  <c r="E28"/>
  <c r="J91"/>
  <c r="J27"/>
  <c r="J25"/>
  <c r="E25"/>
  <c r="J90"/>
  <c r="J24"/>
  <c r="J22"/>
  <c r="E22"/>
  <c r="F63"/>
  <c r="J21"/>
  <c r="J19"/>
  <c r="E19"/>
  <c r="F90"/>
  <c r="J18"/>
  <c r="J16"/>
  <c r="J60"/>
  <c r="E7"/>
  <c r="E80"/>
  <c i="12" r="J41"/>
  <c r="J40"/>
  <c i="1" r="AY73"/>
  <c i="12" r="J39"/>
  <c i="1" r="AX73"/>
  <c i="12"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7"/>
  <c r="BH267"/>
  <c r="BG267"/>
  <c r="BF267"/>
  <c r="T267"/>
  <c r="R267"/>
  <c r="P267"/>
  <c r="BI264"/>
  <c r="BH264"/>
  <c r="BG264"/>
  <c r="BF264"/>
  <c r="T264"/>
  <c r="T263"/>
  <c r="R264"/>
  <c r="R263"/>
  <c r="P264"/>
  <c r="P263"/>
  <c r="BI262"/>
  <c r="BH262"/>
  <c r="BG262"/>
  <c r="BF262"/>
  <c r="T262"/>
  <c r="R262"/>
  <c r="P262"/>
  <c r="BI259"/>
  <c r="BH259"/>
  <c r="BG259"/>
  <c r="BF259"/>
  <c r="T259"/>
  <c r="R259"/>
  <c r="P259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38"/>
  <c r="BH238"/>
  <c r="BG238"/>
  <c r="BF238"/>
  <c r="T238"/>
  <c r="R238"/>
  <c r="P238"/>
  <c r="BI232"/>
  <c r="BH232"/>
  <c r="BG232"/>
  <c r="BF232"/>
  <c r="T232"/>
  <c r="R232"/>
  <c r="P232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2"/>
  <c r="BH192"/>
  <c r="BG192"/>
  <c r="BF192"/>
  <c r="T192"/>
  <c r="R192"/>
  <c r="P192"/>
  <c r="BI191"/>
  <c r="BH191"/>
  <c r="BG191"/>
  <c r="BF191"/>
  <c r="T191"/>
  <c r="R191"/>
  <c r="P191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F95"/>
  <c r="E93"/>
  <c r="F60"/>
  <c r="E58"/>
  <c r="J28"/>
  <c r="E28"/>
  <c r="J98"/>
  <c r="J27"/>
  <c r="J25"/>
  <c r="E25"/>
  <c r="J97"/>
  <c r="J24"/>
  <c r="J22"/>
  <c r="E22"/>
  <c r="F63"/>
  <c r="J21"/>
  <c r="J19"/>
  <c r="E19"/>
  <c r="F62"/>
  <c r="J18"/>
  <c r="J16"/>
  <c r="J95"/>
  <c r="E7"/>
  <c r="E52"/>
  <c i="11" r="J41"/>
  <c r="J40"/>
  <c i="1" r="AY70"/>
  <c i="11" r="J39"/>
  <c i="1" r="AX70"/>
  <c i="11" r="BI106"/>
  <c r="BH106"/>
  <c r="BG106"/>
  <c r="BF106"/>
  <c r="T106"/>
  <c r="T105"/>
  <c r="R106"/>
  <c r="R105"/>
  <c r="P106"/>
  <c r="P105"/>
  <c r="BI103"/>
  <c r="BH103"/>
  <c r="BG103"/>
  <c r="BF103"/>
  <c r="T103"/>
  <c r="T102"/>
  <c r="R103"/>
  <c r="R102"/>
  <c r="P103"/>
  <c r="P102"/>
  <c r="BI100"/>
  <c r="BH100"/>
  <c r="BG100"/>
  <c r="BF100"/>
  <c r="T100"/>
  <c r="R100"/>
  <c r="P100"/>
  <c r="BI98"/>
  <c r="BH98"/>
  <c r="BG98"/>
  <c r="BF98"/>
  <c r="T98"/>
  <c r="R98"/>
  <c r="P98"/>
  <c r="F89"/>
  <c r="E87"/>
  <c r="F60"/>
  <c r="E58"/>
  <c r="J28"/>
  <c r="E28"/>
  <c r="J92"/>
  <c r="J27"/>
  <c r="J25"/>
  <c r="E25"/>
  <c r="J91"/>
  <c r="J24"/>
  <c r="J22"/>
  <c r="E22"/>
  <c r="F92"/>
  <c r="J21"/>
  <c r="J19"/>
  <c r="E19"/>
  <c r="F62"/>
  <c r="J18"/>
  <c r="J16"/>
  <c r="J60"/>
  <c r="E7"/>
  <c r="E81"/>
  <c i="10" r="J41"/>
  <c r="J40"/>
  <c i="1" r="AY69"/>
  <c i="10" r="J39"/>
  <c i="1" r="AX69"/>
  <c i="10"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F88"/>
  <c r="E86"/>
  <c r="F60"/>
  <c r="E58"/>
  <c r="J28"/>
  <c r="E28"/>
  <c r="J91"/>
  <c r="J27"/>
  <c r="J25"/>
  <c r="E25"/>
  <c r="J62"/>
  <c r="J24"/>
  <c r="J22"/>
  <c r="E22"/>
  <c r="F63"/>
  <c r="J21"/>
  <c r="J19"/>
  <c r="E19"/>
  <c r="F62"/>
  <c r="J18"/>
  <c r="J16"/>
  <c r="J88"/>
  <c r="E7"/>
  <c r="E52"/>
  <c i="9" r="J41"/>
  <c r="J40"/>
  <c i="1" r="AY68"/>
  <c i="9" r="J39"/>
  <c i="1" r="AX68"/>
  <c i="9"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1"/>
  <c r="BH151"/>
  <c r="BG151"/>
  <c r="BF151"/>
  <c r="T151"/>
  <c r="R151"/>
  <c r="P151"/>
  <c r="BI150"/>
  <c r="BH150"/>
  <c r="BG150"/>
  <c r="BF150"/>
  <c r="T150"/>
  <c r="R150"/>
  <c r="P150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3"/>
  <c r="BH123"/>
  <c r="BG123"/>
  <c r="BF123"/>
  <c r="T123"/>
  <c r="R123"/>
  <c r="P123"/>
  <c r="BI121"/>
  <c r="BH121"/>
  <c r="BG121"/>
  <c r="BF121"/>
  <c r="T121"/>
  <c r="R121"/>
  <c r="P121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F94"/>
  <c r="E92"/>
  <c r="F60"/>
  <c r="E58"/>
  <c r="J28"/>
  <c r="E28"/>
  <c r="J63"/>
  <c r="J27"/>
  <c r="J25"/>
  <c r="E25"/>
  <c r="J62"/>
  <c r="J24"/>
  <c r="J22"/>
  <c r="E22"/>
  <c r="F97"/>
  <c r="J21"/>
  <c r="J19"/>
  <c r="E19"/>
  <c r="F96"/>
  <c r="J18"/>
  <c r="J16"/>
  <c r="J94"/>
  <c r="E7"/>
  <c r="E86"/>
  <c i="8" r="J41"/>
  <c r="J40"/>
  <c i="1" r="AY65"/>
  <c i="8" r="J39"/>
  <c i="1" r="AX65"/>
  <c i="8" r="BI102"/>
  <c r="BH102"/>
  <c r="BG102"/>
  <c r="BF102"/>
  <c r="T102"/>
  <c r="T101"/>
  <c r="R102"/>
  <c r="R101"/>
  <c r="P102"/>
  <c r="P101"/>
  <c r="BI99"/>
  <c r="BH99"/>
  <c r="BG99"/>
  <c r="BF99"/>
  <c r="T99"/>
  <c r="R99"/>
  <c r="P99"/>
  <c r="BI97"/>
  <c r="BH97"/>
  <c r="BG97"/>
  <c r="BF97"/>
  <c r="T97"/>
  <c r="R97"/>
  <c r="P97"/>
  <c r="F88"/>
  <c r="E86"/>
  <c r="F60"/>
  <c r="E58"/>
  <c r="J28"/>
  <c r="E28"/>
  <c r="J63"/>
  <c r="J27"/>
  <c r="J25"/>
  <c r="E25"/>
  <c r="J62"/>
  <c r="J24"/>
  <c r="J22"/>
  <c r="E22"/>
  <c r="F91"/>
  <c r="J21"/>
  <c r="J19"/>
  <c r="E19"/>
  <c r="F90"/>
  <c r="J18"/>
  <c r="J16"/>
  <c r="J60"/>
  <c r="E7"/>
  <c r="E80"/>
  <c i="7" r="J41"/>
  <c r="J40"/>
  <c i="1" r="AY64"/>
  <c i="7" r="J39"/>
  <c i="1" r="AX64"/>
  <c i="7"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F88"/>
  <c r="E86"/>
  <c r="F60"/>
  <c r="E58"/>
  <c r="J28"/>
  <c r="E28"/>
  <c r="J91"/>
  <c r="J27"/>
  <c r="J25"/>
  <c r="E25"/>
  <c r="J62"/>
  <c r="J24"/>
  <c r="J22"/>
  <c r="E22"/>
  <c r="F63"/>
  <c r="J21"/>
  <c r="J19"/>
  <c r="E19"/>
  <c r="F62"/>
  <c r="J18"/>
  <c r="J16"/>
  <c r="J88"/>
  <c r="E7"/>
  <c r="E80"/>
  <c i="6" r="J41"/>
  <c r="J40"/>
  <c i="1" r="AY63"/>
  <c i="6" r="J39"/>
  <c i="1" r="AX63"/>
  <c i="6"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2"/>
  <c r="BH222"/>
  <c r="BG222"/>
  <c r="BF222"/>
  <c r="T222"/>
  <c r="R222"/>
  <c r="P222"/>
  <c r="BI219"/>
  <c r="BH219"/>
  <c r="BG219"/>
  <c r="BF219"/>
  <c r="T219"/>
  <c r="T218"/>
  <c r="R219"/>
  <c r="R218"/>
  <c r="P219"/>
  <c r="P218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4"/>
  <c r="BH184"/>
  <c r="BG184"/>
  <c r="BF184"/>
  <c r="T184"/>
  <c r="R184"/>
  <c r="P184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T167"/>
  <c r="R168"/>
  <c r="R167"/>
  <c r="P168"/>
  <c r="P167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F94"/>
  <c r="E92"/>
  <c r="F60"/>
  <c r="E58"/>
  <c r="J28"/>
  <c r="E28"/>
  <c r="J97"/>
  <c r="J27"/>
  <c r="J25"/>
  <c r="E25"/>
  <c r="J62"/>
  <c r="J24"/>
  <c r="J22"/>
  <c r="E22"/>
  <c r="F97"/>
  <c r="J21"/>
  <c r="J19"/>
  <c r="E19"/>
  <c r="F62"/>
  <c r="J18"/>
  <c r="J16"/>
  <c r="J60"/>
  <c r="E7"/>
  <c r="E52"/>
  <c i="5" r="J39"/>
  <c r="J38"/>
  <c i="1" r="AY59"/>
  <c i="5" r="J37"/>
  <c i="1" r="AX59"/>
  <c i="5"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2"/>
  <c r="F79"/>
  <c r="E77"/>
  <c r="J59"/>
  <c r="F56"/>
  <c r="E54"/>
  <c r="J23"/>
  <c r="E23"/>
  <c r="J81"/>
  <c r="J22"/>
  <c r="J20"/>
  <c r="E20"/>
  <c r="F59"/>
  <c r="J19"/>
  <c r="J17"/>
  <c r="E17"/>
  <c r="F81"/>
  <c r="J16"/>
  <c r="J14"/>
  <c r="J56"/>
  <c r="E7"/>
  <c r="E50"/>
  <c i="4" r="J39"/>
  <c r="J38"/>
  <c i="1" r="AY58"/>
  <c i="4" r="J37"/>
  <c i="1" r="AX58"/>
  <c i="4" r="BI87"/>
  <c r="BH87"/>
  <c r="BG87"/>
  <c r="BF87"/>
  <c r="T87"/>
  <c r="R87"/>
  <c r="P87"/>
  <c r="BI86"/>
  <c r="BH86"/>
  <c r="BG86"/>
  <c r="BF86"/>
  <c r="T86"/>
  <c r="R86"/>
  <c r="P86"/>
  <c r="J82"/>
  <c r="F79"/>
  <c r="E77"/>
  <c r="J59"/>
  <c r="F56"/>
  <c r="E54"/>
  <c r="J23"/>
  <c r="E23"/>
  <c r="J81"/>
  <c r="J22"/>
  <c r="J20"/>
  <c r="E20"/>
  <c r="F82"/>
  <c r="J19"/>
  <c r="J17"/>
  <c r="E17"/>
  <c r="F58"/>
  <c r="J16"/>
  <c r="J14"/>
  <c r="J79"/>
  <c r="E7"/>
  <c r="E50"/>
  <c i="3" r="J39"/>
  <c r="J38"/>
  <c i="1" r="AY57"/>
  <c i="3" r="J37"/>
  <c i="1" r="AX57"/>
  <c i="3"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F79"/>
  <c r="E77"/>
  <c r="J59"/>
  <c r="F56"/>
  <c r="E54"/>
  <c r="J23"/>
  <c r="E23"/>
  <c r="J81"/>
  <c r="J22"/>
  <c r="J20"/>
  <c r="E20"/>
  <c r="F82"/>
  <c r="J19"/>
  <c r="J17"/>
  <c r="E17"/>
  <c r="F58"/>
  <c r="J16"/>
  <c r="J14"/>
  <c r="J79"/>
  <c r="E7"/>
  <c r="E73"/>
  <c i="2" r="J39"/>
  <c r="J38"/>
  <c i="1" r="AY56"/>
  <c i="2" r="J37"/>
  <c i="1" r="AX56"/>
  <c i="2" r="BI201"/>
  <c r="BH201"/>
  <c r="BG201"/>
  <c r="BF201"/>
  <c r="T201"/>
  <c r="R201"/>
  <c r="P201"/>
  <c r="BI194"/>
  <c r="BH194"/>
  <c r="BG194"/>
  <c r="BF194"/>
  <c r="T194"/>
  <c r="R194"/>
  <c r="P194"/>
  <c r="BI190"/>
  <c r="BH190"/>
  <c r="BG190"/>
  <c r="BF190"/>
  <c r="T190"/>
  <c r="R190"/>
  <c r="P190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3"/>
  <c r="BH163"/>
  <c r="BG163"/>
  <c r="BF163"/>
  <c r="T163"/>
  <c r="R163"/>
  <c r="P163"/>
  <c r="BI160"/>
  <c r="BH160"/>
  <c r="BG160"/>
  <c r="BF160"/>
  <c r="T160"/>
  <c r="R160"/>
  <c r="P160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F81"/>
  <c r="E79"/>
  <c r="J59"/>
  <c r="F56"/>
  <c r="E54"/>
  <c r="J23"/>
  <c r="E23"/>
  <c r="J83"/>
  <c r="J22"/>
  <c r="J20"/>
  <c r="E20"/>
  <c r="F84"/>
  <c r="J19"/>
  <c r="J17"/>
  <c r="E17"/>
  <c r="F83"/>
  <c r="J16"/>
  <c r="J14"/>
  <c r="J56"/>
  <c r="E7"/>
  <c r="E75"/>
  <c i="1" r="L50"/>
  <c r="AM50"/>
  <c r="AM49"/>
  <c r="L49"/>
  <c r="AM47"/>
  <c r="L47"/>
  <c r="L45"/>
  <c r="L44"/>
  <c i="14" r="J106"/>
  <c r="J103"/>
  <c r="J98"/>
  <c i="13" r="J185"/>
  <c r="J176"/>
  <c r="BK172"/>
  <c r="BK168"/>
  <c r="J165"/>
  <c r="BK164"/>
  <c r="J163"/>
  <c r="BK162"/>
  <c r="J156"/>
  <c r="J152"/>
  <c r="J148"/>
  <c r="BK129"/>
  <c r="J116"/>
  <c r="BK110"/>
  <c r="J104"/>
  <c r="BK102"/>
  <c r="J97"/>
  <c i="12" r="BK276"/>
  <c r="J276"/>
  <c r="BK273"/>
  <c r="BK271"/>
  <c r="BK268"/>
  <c r="BK264"/>
  <c r="BK253"/>
  <c r="BK251"/>
  <c r="BK250"/>
  <c r="J247"/>
  <c r="BK238"/>
  <c r="BK232"/>
  <c r="J226"/>
  <c r="J214"/>
  <c r="J207"/>
  <c r="J204"/>
  <c r="BK199"/>
  <c r="J186"/>
  <c r="BK183"/>
  <c r="BK171"/>
  <c r="J166"/>
  <c r="J163"/>
  <c r="J161"/>
  <c r="BK156"/>
  <c r="J148"/>
  <c r="J147"/>
  <c r="J142"/>
  <c r="BK138"/>
  <c r="BK131"/>
  <c r="J129"/>
  <c r="J116"/>
  <c r="J115"/>
  <c r="J109"/>
  <c r="J107"/>
  <c i="11" r="J103"/>
  <c r="J98"/>
  <c i="10" r="J166"/>
  <c r="BK162"/>
  <c r="J157"/>
  <c r="BK153"/>
  <c r="BK150"/>
  <c r="J146"/>
  <c r="J141"/>
  <c r="J133"/>
  <c r="J127"/>
  <c r="J124"/>
  <c r="J120"/>
  <c r="J107"/>
  <c r="BK104"/>
  <c r="BK102"/>
  <c i="9" r="J224"/>
  <c r="J215"/>
  <c r="BK213"/>
  <c r="BK210"/>
  <c r="BK199"/>
  <c r="J198"/>
  <c r="J186"/>
  <c r="J181"/>
  <c r="J171"/>
  <c r="BK168"/>
  <c r="BK166"/>
  <c r="BK162"/>
  <c r="J151"/>
  <c r="BK150"/>
  <c r="J144"/>
  <c r="J142"/>
  <c r="BK139"/>
  <c r="J137"/>
  <c r="BK123"/>
  <c r="BK114"/>
  <c r="J112"/>
  <c r="BK109"/>
  <c r="J108"/>
  <c i="8" r="J99"/>
  <c i="7" r="J151"/>
  <c r="BK146"/>
  <c r="J145"/>
  <c r="J143"/>
  <c r="BK135"/>
  <c r="BK128"/>
  <c r="BK125"/>
  <c r="BK120"/>
  <c r="BK117"/>
  <c r="BK113"/>
  <c r="BK109"/>
  <c r="BK100"/>
  <c r="BK97"/>
  <c i="6" r="J222"/>
  <c r="J219"/>
  <c r="J214"/>
  <c r="J207"/>
  <c r="J205"/>
  <c r="J196"/>
  <c r="BK176"/>
  <c r="J154"/>
  <c r="BK150"/>
  <c r="BK147"/>
  <c r="J143"/>
  <c r="BK142"/>
  <c r="J141"/>
  <c r="J122"/>
  <c r="J115"/>
  <c r="J114"/>
  <c r="J111"/>
  <c r="BK104"/>
  <c r="BK103"/>
  <c i="5" r="J97"/>
  <c r="J91"/>
  <c r="J90"/>
  <c r="BK86"/>
  <c i="4" r="J87"/>
  <c i="3" r="BK110"/>
  <c r="BK108"/>
  <c r="BK102"/>
  <c r="J100"/>
  <c r="BK95"/>
  <c r="BK93"/>
  <c r="BK91"/>
  <c r="J90"/>
  <c r="J88"/>
  <c r="BK86"/>
  <c i="2" r="J190"/>
  <c r="J183"/>
  <c r="BK179"/>
  <c r="J176"/>
  <c r="J173"/>
  <c r="J170"/>
  <c r="J163"/>
  <c r="BK150"/>
  <c r="J149"/>
  <c r="BK145"/>
  <c r="J139"/>
  <c r="J136"/>
  <c r="BK132"/>
  <c r="BK126"/>
  <c r="J125"/>
  <c r="J124"/>
  <c r="BK122"/>
  <c r="BK120"/>
  <c r="BK116"/>
  <c r="J113"/>
  <c r="J111"/>
  <c r="J108"/>
  <c r="BK105"/>
  <c r="J104"/>
  <c r="BK101"/>
  <c r="J96"/>
  <c r="BK93"/>
  <c r="BK90"/>
  <c i="1" r="AS67"/>
  <c i="14" r="J100"/>
  <c i="13" r="J181"/>
  <c r="J172"/>
  <c r="BK163"/>
  <c r="J162"/>
  <c r="J154"/>
  <c r="BK142"/>
  <c r="J137"/>
  <c r="J133"/>
  <c r="BK120"/>
  <c r="J114"/>
  <c r="J110"/>
  <c r="J107"/>
  <c r="BK100"/>
  <c r="BK97"/>
  <c i="12" r="J268"/>
  <c r="J264"/>
  <c r="J259"/>
  <c r="J253"/>
  <c r="J250"/>
  <c r="BK248"/>
  <c r="BK244"/>
  <c r="J238"/>
  <c r="J232"/>
  <c r="J211"/>
  <c r="J201"/>
  <c r="J199"/>
  <c r="BK191"/>
  <c r="BK187"/>
  <c r="J183"/>
  <c r="J181"/>
  <c r="BK177"/>
  <c r="J176"/>
  <c r="BK166"/>
  <c r="BK162"/>
  <c r="BK155"/>
  <c r="J152"/>
  <c r="J150"/>
  <c r="BK147"/>
  <c r="J118"/>
  <c r="BK111"/>
  <c i="11" r="J106"/>
  <c r="BK100"/>
  <c i="10" r="J171"/>
  <c r="BK157"/>
  <c r="J150"/>
  <c r="BK137"/>
  <c r="BK114"/>
  <c r="J110"/>
  <c i="9" r="BK224"/>
  <c r="BK218"/>
  <c r="BK215"/>
  <c r="J213"/>
  <c r="BK209"/>
  <c r="J204"/>
  <c r="J203"/>
  <c r="BK198"/>
  <c r="J192"/>
  <c r="J179"/>
  <c r="BK178"/>
  <c r="J175"/>
  <c r="J174"/>
  <c r="BK171"/>
  <c r="J168"/>
  <c r="J158"/>
  <c r="BK157"/>
  <c r="J157"/>
  <c r="BK144"/>
  <c r="BK137"/>
  <c r="J136"/>
  <c r="J131"/>
  <c r="J121"/>
  <c r="J110"/>
  <c r="J109"/>
  <c r="BK104"/>
  <c r="BK103"/>
  <c i="8" r="BK102"/>
  <c r="J97"/>
  <c i="7" r="J163"/>
  <c r="BK159"/>
  <c r="BK155"/>
  <c r="BK150"/>
  <c r="BK149"/>
  <c r="BK148"/>
  <c r="J147"/>
  <c r="BK145"/>
  <c r="BK143"/>
  <c r="J135"/>
  <c r="J131"/>
  <c r="J128"/>
  <c r="J103"/>
  <c r="J97"/>
  <c i="6" r="BK228"/>
  <c r="J213"/>
  <c r="BK205"/>
  <c r="J202"/>
  <c r="J184"/>
  <c r="BK168"/>
  <c r="J164"/>
  <c r="BK158"/>
  <c r="BK154"/>
  <c r="BK141"/>
  <c r="BK135"/>
  <c r="J134"/>
  <c r="BK130"/>
  <c r="BK126"/>
  <c r="BK116"/>
  <c r="BK115"/>
  <c r="BK114"/>
  <c r="BK111"/>
  <c r="BK108"/>
  <c r="J106"/>
  <c i="5" r="BK97"/>
  <c r="BK88"/>
  <c r="J87"/>
  <c i="4" r="BK86"/>
  <c i="3" r="BK109"/>
  <c r="BK106"/>
  <c r="J104"/>
  <c r="BK100"/>
  <c r="J97"/>
  <c r="J96"/>
  <c r="BK90"/>
  <c r="J86"/>
  <c i="2" r="BK201"/>
  <c r="J194"/>
  <c r="BK183"/>
  <c r="BK173"/>
  <c r="BK160"/>
  <c r="BK152"/>
  <c r="BK151"/>
  <c r="J150"/>
  <c r="BK147"/>
  <c r="J143"/>
  <c r="J141"/>
  <c r="BK140"/>
  <c r="BK139"/>
  <c r="J132"/>
  <c r="BK130"/>
  <c r="J127"/>
  <c r="BK124"/>
  <c r="J123"/>
  <c r="BK121"/>
  <c r="J120"/>
  <c r="J118"/>
  <c r="BK113"/>
  <c r="BK111"/>
  <c r="BK107"/>
  <c r="BK104"/>
  <c r="J101"/>
  <c r="J99"/>
  <c r="J93"/>
  <c r="J90"/>
  <c i="1" r="AS72"/>
  <c i="14" r="BK106"/>
  <c r="BK103"/>
  <c r="BK100"/>
  <c r="BK98"/>
  <c i="13" r="BK185"/>
  <c r="BK181"/>
  <c r="BK176"/>
  <c r="J168"/>
  <c r="BK165"/>
  <c r="J164"/>
  <c r="BK154"/>
  <c r="BK152"/>
  <c r="BK148"/>
  <c r="J142"/>
  <c r="BK137"/>
  <c r="BK133"/>
  <c r="J129"/>
  <c r="J123"/>
  <c r="BK116"/>
  <c r="BK114"/>
  <c r="BK104"/>
  <c r="J102"/>
  <c i="12" r="J273"/>
  <c r="BK267"/>
  <c r="J262"/>
  <c r="BK259"/>
  <c r="J248"/>
  <c r="BK247"/>
  <c r="BK226"/>
  <c r="BK223"/>
  <c r="J223"/>
  <c r="BK220"/>
  <c r="BK218"/>
  <c r="J216"/>
  <c r="BK214"/>
  <c r="J208"/>
  <c r="BK201"/>
  <c r="BK192"/>
  <c r="BK182"/>
  <c r="BK181"/>
  <c r="J173"/>
  <c r="BK167"/>
  <c r="J162"/>
  <c r="J155"/>
  <c r="BK148"/>
  <c r="BK145"/>
  <c r="BK144"/>
  <c r="BK139"/>
  <c r="J138"/>
  <c r="J127"/>
  <c r="BK123"/>
  <c r="BK118"/>
  <c r="BK116"/>
  <c r="BK115"/>
  <c r="J111"/>
  <c r="BK110"/>
  <c r="BK105"/>
  <c r="BK104"/>
  <c i="11" r="BK103"/>
  <c r="J100"/>
  <c r="BK98"/>
  <c i="10" r="J175"/>
  <c r="J160"/>
  <c r="BK155"/>
  <c r="BK141"/>
  <c r="J137"/>
  <c r="BK133"/>
  <c r="BK124"/>
  <c r="BK110"/>
  <c r="J104"/>
  <c r="J102"/>
  <c r="J100"/>
  <c r="J97"/>
  <c i="9" r="BK222"/>
  <c r="J219"/>
  <c r="J210"/>
  <c r="J209"/>
  <c r="J207"/>
  <c r="BK206"/>
  <c r="BK204"/>
  <c r="BK203"/>
  <c r="J200"/>
  <c r="BK192"/>
  <c r="J183"/>
  <c r="BK181"/>
  <c r="BK179"/>
  <c r="BK174"/>
  <c r="J162"/>
  <c r="J161"/>
  <c r="BK158"/>
  <c r="J156"/>
  <c r="BK140"/>
  <c r="J139"/>
  <c r="BK134"/>
  <c r="BK131"/>
  <c r="J130"/>
  <c r="BK112"/>
  <c r="J111"/>
  <c r="BK110"/>
  <c r="BK106"/>
  <c r="J104"/>
  <c r="J103"/>
  <c i="8" r="J102"/>
  <c i="7" r="BK163"/>
  <c r="J159"/>
  <c r="J150"/>
  <c r="BK147"/>
  <c r="J146"/>
  <c r="BK137"/>
  <c r="BK136"/>
  <c r="J125"/>
  <c r="J120"/>
  <c r="J117"/>
  <c r="J107"/>
  <c i="6" r="BK236"/>
  <c r="J236"/>
  <c r="BK233"/>
  <c r="BK231"/>
  <c r="J228"/>
  <c r="BK219"/>
  <c r="BK217"/>
  <c r="BK213"/>
  <c r="BK210"/>
  <c r="BK199"/>
  <c r="BK196"/>
  <c r="BK192"/>
  <c r="BK184"/>
  <c r="J176"/>
  <c r="BK173"/>
  <c r="J158"/>
  <c r="J147"/>
  <c r="BK137"/>
  <c r="J135"/>
  <c r="BK134"/>
  <c r="J126"/>
  <c r="BK122"/>
  <c r="BK119"/>
  <c r="J108"/>
  <c r="J104"/>
  <c i="5" r="J95"/>
  <c r="BK94"/>
  <c r="BK92"/>
  <c r="BK90"/>
  <c r="J88"/>
  <c r="BK87"/>
  <c i="4" r="BK87"/>
  <c r="J86"/>
  <c i="3" r="J110"/>
  <c r="J109"/>
  <c r="J108"/>
  <c r="J106"/>
  <c r="BK104"/>
  <c r="J102"/>
  <c r="BK97"/>
  <c r="BK96"/>
  <c r="J95"/>
  <c r="J93"/>
  <c r="J91"/>
  <c r="BK88"/>
  <c i="2" r="J201"/>
  <c r="BK194"/>
  <c r="BK190"/>
  <c r="J179"/>
  <c r="BK176"/>
  <c r="BK170"/>
  <c r="BK163"/>
  <c r="J160"/>
  <c r="J152"/>
  <c r="J151"/>
  <c r="BK149"/>
  <c r="J147"/>
  <c r="J145"/>
  <c r="BK143"/>
  <c r="BK141"/>
  <c r="J140"/>
  <c r="BK136"/>
  <c r="J130"/>
  <c r="BK127"/>
  <c r="J126"/>
  <c r="BK125"/>
  <c r="BK123"/>
  <c r="J122"/>
  <c r="J121"/>
  <c r="BK118"/>
  <c r="J116"/>
  <c r="BK108"/>
  <c r="J107"/>
  <c r="J105"/>
  <c r="BK99"/>
  <c r="BK96"/>
  <c i="1" r="AS62"/>
  <c r="AS55"/>
  <c i="13" r="BK156"/>
  <c r="BK123"/>
  <c r="J120"/>
  <c r="BK107"/>
  <c r="J100"/>
  <c i="12" r="J271"/>
  <c r="J267"/>
  <c r="BK262"/>
  <c r="J251"/>
  <c r="J244"/>
  <c r="J220"/>
  <c r="J218"/>
  <c r="BK216"/>
  <c r="BK211"/>
  <c r="BK208"/>
  <c r="BK207"/>
  <c r="BK204"/>
  <c r="J192"/>
  <c r="J191"/>
  <c r="J187"/>
  <c r="BK186"/>
  <c r="J182"/>
  <c r="J177"/>
  <c r="BK176"/>
  <c r="BK173"/>
  <c r="J171"/>
  <c r="J167"/>
  <c r="BK163"/>
  <c r="BK161"/>
  <c r="J156"/>
  <c r="BK152"/>
  <c r="BK150"/>
  <c r="J145"/>
  <c r="J144"/>
  <c r="BK142"/>
  <c r="J139"/>
  <c r="J131"/>
  <c r="BK129"/>
  <c r="BK127"/>
  <c r="J123"/>
  <c r="J110"/>
  <c r="BK109"/>
  <c r="BK107"/>
  <c r="J105"/>
  <c r="J104"/>
  <c i="11" r="BK106"/>
  <c i="10" r="BK175"/>
  <c r="BK171"/>
  <c r="BK166"/>
  <c r="J162"/>
  <c r="BK160"/>
  <c r="J155"/>
  <c r="J153"/>
  <c r="BK146"/>
  <c r="BK127"/>
  <c r="BK120"/>
  <c r="J114"/>
  <c r="BK107"/>
  <c r="BK100"/>
  <c r="BK97"/>
  <c i="9" r="BK227"/>
  <c r="J227"/>
  <c r="J222"/>
  <c r="BK219"/>
  <c r="J218"/>
  <c r="BK207"/>
  <c r="J206"/>
  <c r="BK200"/>
  <c r="J199"/>
  <c r="BK186"/>
  <c r="BK183"/>
  <c r="J178"/>
  <c r="BK175"/>
  <c r="J166"/>
  <c r="BK161"/>
  <c r="BK156"/>
  <c r="BK151"/>
  <c r="J150"/>
  <c r="BK142"/>
  <c r="J140"/>
  <c r="BK136"/>
  <c r="J134"/>
  <c r="BK130"/>
  <c r="J123"/>
  <c r="BK121"/>
  <c r="J114"/>
  <c r="BK111"/>
  <c r="BK108"/>
  <c r="J106"/>
  <c i="8" r="BK99"/>
  <c r="BK97"/>
  <c i="7" r="J155"/>
  <c r="BK151"/>
  <c r="J149"/>
  <c r="J148"/>
  <c r="J137"/>
  <c r="J136"/>
  <c r="BK131"/>
  <c r="J113"/>
  <c r="J109"/>
  <c r="BK107"/>
  <c r="BK103"/>
  <c r="J100"/>
  <c i="6" r="J233"/>
  <c r="J231"/>
  <c r="BK222"/>
  <c r="J217"/>
  <c r="BK214"/>
  <c r="J210"/>
  <c r="BK207"/>
  <c r="BK202"/>
  <c r="J199"/>
  <c r="J192"/>
  <c r="J173"/>
  <c r="J168"/>
  <c r="BK164"/>
  <c r="J150"/>
  <c r="BK143"/>
  <c r="J142"/>
  <c r="J137"/>
  <c r="J130"/>
  <c r="J119"/>
  <c r="J116"/>
  <c r="BK106"/>
  <c r="J103"/>
  <c i="5" r="BK95"/>
  <c r="J94"/>
  <c r="J92"/>
  <c r="BK91"/>
  <c r="J86"/>
  <c l="1" r="T85"/>
  <c i="6" r="T102"/>
  <c r="R121"/>
  <c r="R129"/>
  <c r="R172"/>
  <c r="P206"/>
  <c r="R221"/>
  <c i="7" r="BK96"/>
  <c r="BK95"/>
  <c r="BK144"/>
  <c r="J144"/>
  <c r="J70"/>
  <c i="8" r="P96"/>
  <c r="P95"/>
  <c r="P94"/>
  <c i="1" r="AU65"/>
  <c i="9" r="R102"/>
  <c r="T143"/>
  <c r="P167"/>
  <c r="T177"/>
  <c r="R185"/>
  <c r="R205"/>
  <c r="T205"/>
  <c r="P217"/>
  <c i="10" r="P96"/>
  <c r="P95"/>
  <c r="P161"/>
  <c i="11" r="BK97"/>
  <c i="12" r="P103"/>
  <c r="R151"/>
  <c r="P172"/>
  <c r="P200"/>
  <c r="R213"/>
  <c r="P222"/>
  <c r="P249"/>
  <c r="BK266"/>
  <c r="J266"/>
  <c r="J77"/>
  <c i="13" r="P96"/>
  <c r="P95"/>
  <c i="2" r="R89"/>
  <c r="R88"/>
  <c r="R87"/>
  <c i="3" r="P85"/>
  <c i="1" r="AU57"/>
  <c i="4" r="BK85"/>
  <c r="J85"/>
  <c r="J63"/>
  <c r="P85"/>
  <c i="1" r="AU58"/>
  <c i="5" r="BK85"/>
  <c r="J85"/>
  <c i="6" r="BK102"/>
  <c r="BK121"/>
  <c r="J121"/>
  <c r="J70"/>
  <c r="BK129"/>
  <c r="J129"/>
  <c r="J71"/>
  <c r="BK172"/>
  <c r="J172"/>
  <c r="J73"/>
  <c r="BK206"/>
  <c r="J206"/>
  <c r="J74"/>
  <c r="BK221"/>
  <c r="J221"/>
  <c r="J76"/>
  <c i="7" r="T96"/>
  <c r="T95"/>
  <c r="P144"/>
  <c i="8" r="R96"/>
  <c r="R95"/>
  <c r="R94"/>
  <c i="9" r="BK102"/>
  <c r="J102"/>
  <c r="J69"/>
  <c r="BK143"/>
  <c r="J143"/>
  <c r="J70"/>
  <c r="BK167"/>
  <c r="J167"/>
  <c r="J71"/>
  <c r="BK177"/>
  <c r="J177"/>
  <c r="J72"/>
  <c r="BK185"/>
  <c r="J185"/>
  <c r="J73"/>
  <c r="BK205"/>
  <c r="J205"/>
  <c r="J74"/>
  <c r="R217"/>
  <c i="10" r="T96"/>
  <c r="T95"/>
  <c r="R161"/>
  <c i="11" r="T97"/>
  <c r="T96"/>
  <c r="T95"/>
  <c i="12" r="BK103"/>
  <c r="BK151"/>
  <c r="J151"/>
  <c r="J70"/>
  <c r="BK172"/>
  <c r="J172"/>
  <c r="J71"/>
  <c r="BK200"/>
  <c r="J200"/>
  <c r="J72"/>
  <c r="BK213"/>
  <c r="J213"/>
  <c r="J73"/>
  <c r="BK222"/>
  <c r="J222"/>
  <c r="J74"/>
  <c r="BK249"/>
  <c r="J249"/>
  <c r="J75"/>
  <c r="P266"/>
  <c i="13" r="R96"/>
  <c r="R95"/>
  <c r="R94"/>
  <c r="R171"/>
  <c i="2" r="BK89"/>
  <c r="J89"/>
  <c r="J65"/>
  <c r="P89"/>
  <c r="P88"/>
  <c r="P87"/>
  <c i="1" r="AU56"/>
  <c i="3" r="BK85"/>
  <c r="J85"/>
  <c r="J63"/>
  <c r="T85"/>
  <c i="4" r="T85"/>
  <c i="5" r="R85"/>
  <c i="6" r="P102"/>
  <c r="T121"/>
  <c r="P129"/>
  <c r="P172"/>
  <c r="T206"/>
  <c r="P221"/>
  <c i="7" r="P96"/>
  <c r="P95"/>
  <c r="P94"/>
  <c i="1" r="AU64"/>
  <c i="7" r="R144"/>
  <c i="8" r="BK96"/>
  <c r="J96"/>
  <c r="J69"/>
  <c i="9" r="T102"/>
  <c r="R143"/>
  <c r="T167"/>
  <c r="P177"/>
  <c r="P185"/>
  <c r="P205"/>
  <c r="BK217"/>
  <c r="J217"/>
  <c r="J76"/>
  <c i="10" r="BK96"/>
  <c r="J96"/>
  <c r="J69"/>
  <c r="BK161"/>
  <c r="J161"/>
  <c r="J70"/>
  <c i="11" r="P97"/>
  <c r="P96"/>
  <c r="P95"/>
  <c i="1" r="AU70"/>
  <c i="12" r="R103"/>
  <c r="P151"/>
  <c r="T172"/>
  <c r="R200"/>
  <c r="P213"/>
  <c r="T222"/>
  <c r="R249"/>
  <c r="T266"/>
  <c i="13" r="T96"/>
  <c r="T95"/>
  <c r="P171"/>
  <c i="14" r="BK97"/>
  <c r="J97"/>
  <c r="J69"/>
  <c r="P97"/>
  <c r="P96"/>
  <c r="P95"/>
  <c i="1" r="AU75"/>
  <c i="14" r="T97"/>
  <c r="T96"/>
  <c r="T95"/>
  <c i="2" r="T89"/>
  <c r="T88"/>
  <c r="T87"/>
  <c i="3" r="R85"/>
  <c i="4" r="R85"/>
  <c i="5" r="P85"/>
  <c i="1" r="AU59"/>
  <c i="6" r="R102"/>
  <c r="P121"/>
  <c r="T129"/>
  <c r="T172"/>
  <c r="R206"/>
  <c r="T221"/>
  <c i="7" r="R96"/>
  <c r="R95"/>
  <c r="R94"/>
  <c r="T144"/>
  <c i="8" r="T96"/>
  <c r="T95"/>
  <c r="T94"/>
  <c i="9" r="P102"/>
  <c r="P101"/>
  <c r="P100"/>
  <c i="1" r="AU68"/>
  <c i="9" r="P143"/>
  <c r="R167"/>
  <c r="R177"/>
  <c r="T185"/>
  <c r="T217"/>
  <c i="10" r="R96"/>
  <c r="R95"/>
  <c r="R94"/>
  <c r="T161"/>
  <c i="11" r="R97"/>
  <c r="R96"/>
  <c r="R95"/>
  <c i="12" r="T103"/>
  <c r="T102"/>
  <c r="T101"/>
  <c r="T151"/>
  <c r="R172"/>
  <c r="T200"/>
  <c r="T213"/>
  <c r="R222"/>
  <c r="T249"/>
  <c r="R266"/>
  <c i="13" r="BK96"/>
  <c r="J96"/>
  <c r="J69"/>
  <c r="BK171"/>
  <c r="J171"/>
  <c r="J70"/>
  <c r="T171"/>
  <c i="14" r="R97"/>
  <c r="R96"/>
  <c r="R95"/>
  <c i="5" r="F58"/>
  <c r="E73"/>
  <c r="J79"/>
  <c r="BE86"/>
  <c r="BE97"/>
  <c i="6" r="F63"/>
  <c r="J96"/>
  <c r="BE108"/>
  <c r="BE119"/>
  <c r="BE122"/>
  <c r="BE130"/>
  <c r="BE147"/>
  <c r="BE154"/>
  <c r="BE176"/>
  <c r="BE199"/>
  <c r="BE202"/>
  <c r="BE210"/>
  <c r="BE213"/>
  <c r="BE228"/>
  <c i="7" r="J60"/>
  <c r="J63"/>
  <c r="F91"/>
  <c r="BE109"/>
  <c r="BE120"/>
  <c r="BE143"/>
  <c r="BE145"/>
  <c r="BE146"/>
  <c r="BE148"/>
  <c r="BE159"/>
  <c i="8" r="E52"/>
  <c r="F62"/>
  <c r="J90"/>
  <c i="9" r="E52"/>
  <c r="F63"/>
  <c r="J96"/>
  <c r="BE137"/>
  <c r="BE139"/>
  <c r="BE162"/>
  <c r="BE168"/>
  <c r="BE179"/>
  <c r="BE213"/>
  <c r="BE224"/>
  <c r="BE227"/>
  <c r="BK214"/>
  <c r="J214"/>
  <c r="J75"/>
  <c i="10" r="E80"/>
  <c r="J90"/>
  <c r="BE102"/>
  <c r="BE110"/>
  <c r="BE120"/>
  <c r="BE133"/>
  <c r="BE137"/>
  <c r="BE150"/>
  <c r="BE155"/>
  <c i="11" r="J63"/>
  <c r="F91"/>
  <c r="BE100"/>
  <c r="BE103"/>
  <c r="BK102"/>
  <c r="J102"/>
  <c r="J70"/>
  <c r="BK105"/>
  <c r="J105"/>
  <c r="J71"/>
  <c i="12" r="J60"/>
  <c r="E87"/>
  <c r="F97"/>
  <c r="BE110"/>
  <c r="BE111"/>
  <c r="BE144"/>
  <c r="BE147"/>
  <c r="BE163"/>
  <c r="BE171"/>
  <c r="BE181"/>
  <c r="BE182"/>
  <c r="BE247"/>
  <c r="BE268"/>
  <c i="13" r="E52"/>
  <c r="F62"/>
  <c r="F91"/>
  <c r="BE104"/>
  <c r="BE110"/>
  <c r="BE114"/>
  <c r="BE129"/>
  <c r="BE133"/>
  <c i="2" r="E50"/>
  <c r="F58"/>
  <c r="F59"/>
  <c r="BE93"/>
  <c r="BE96"/>
  <c r="BE107"/>
  <c r="BE116"/>
  <c r="BE122"/>
  <c r="BE124"/>
  <c r="BE126"/>
  <c r="BE132"/>
  <c r="BE140"/>
  <c r="BE143"/>
  <c r="BE147"/>
  <c r="BE151"/>
  <c r="BE160"/>
  <c r="BE173"/>
  <c r="BE183"/>
  <c r="BE194"/>
  <c i="3" r="J56"/>
  <c r="F59"/>
  <c r="BE86"/>
  <c r="BE90"/>
  <c r="BE95"/>
  <c r="BE102"/>
  <c r="BE109"/>
  <c i="4" r="F59"/>
  <c r="E73"/>
  <c r="F81"/>
  <c r="BE87"/>
  <c i="5" r="F82"/>
  <c i="6" r="E86"/>
  <c r="F96"/>
  <c r="BE104"/>
  <c r="BE111"/>
  <c r="BE114"/>
  <c r="BE115"/>
  <c r="BE126"/>
  <c r="BE141"/>
  <c r="BE150"/>
  <c r="BE158"/>
  <c r="BE205"/>
  <c r="BE231"/>
  <c r="BE236"/>
  <c r="BK167"/>
  <c r="J167"/>
  <c r="J72"/>
  <c r="BK218"/>
  <c r="J218"/>
  <c r="J75"/>
  <c i="7" r="J90"/>
  <c r="BE97"/>
  <c r="BE100"/>
  <c r="BE128"/>
  <c r="BE131"/>
  <c r="BE149"/>
  <c r="BE150"/>
  <c r="BE155"/>
  <c r="BE163"/>
  <c i="8" r="F63"/>
  <c r="J88"/>
  <c r="BE99"/>
  <c r="BE102"/>
  <c i="9" r="J60"/>
  <c r="BE108"/>
  <c r="BE109"/>
  <c r="BE114"/>
  <c r="BE136"/>
  <c r="BE142"/>
  <c r="BE144"/>
  <c r="BE150"/>
  <c r="BE171"/>
  <c r="BE175"/>
  <c r="BE192"/>
  <c r="BE198"/>
  <c r="BE207"/>
  <c r="BE210"/>
  <c r="BE215"/>
  <c i="10" r="F90"/>
  <c r="BE97"/>
  <c r="BE100"/>
  <c r="BE114"/>
  <c r="BE127"/>
  <c r="BE146"/>
  <c r="BE160"/>
  <c r="BE162"/>
  <c r="BE175"/>
  <c i="11" r="J62"/>
  <c r="J89"/>
  <c r="BE106"/>
  <c i="12" r="J62"/>
  <c r="F98"/>
  <c r="BE107"/>
  <c r="BE129"/>
  <c r="BE145"/>
  <c r="BE148"/>
  <c r="BE155"/>
  <c r="BE167"/>
  <c r="BE173"/>
  <c r="BE186"/>
  <c r="BE187"/>
  <c r="BE199"/>
  <c r="BE201"/>
  <c r="BE204"/>
  <c r="BE207"/>
  <c r="BE208"/>
  <c r="BE214"/>
  <c r="BE220"/>
  <c r="BE223"/>
  <c r="BE238"/>
  <c r="BE250"/>
  <c r="BE251"/>
  <c r="BE264"/>
  <c r="BE267"/>
  <c r="BE273"/>
  <c r="BK263"/>
  <c r="J263"/>
  <c r="J76"/>
  <c i="13" r="J63"/>
  <c r="J88"/>
  <c r="BE97"/>
  <c r="BE107"/>
  <c r="BE154"/>
  <c r="BE164"/>
  <c r="BE172"/>
  <c r="BE181"/>
  <c r="BE185"/>
  <c i="14" r="J60"/>
  <c r="J63"/>
  <c r="J91"/>
  <c r="BE98"/>
  <c r="BE100"/>
  <c r="BE103"/>
  <c r="BE106"/>
  <c i="2" r="J58"/>
  <c r="J81"/>
  <c r="BE90"/>
  <c r="BE101"/>
  <c r="BE105"/>
  <c r="BE111"/>
  <c r="BE118"/>
  <c r="BE123"/>
  <c r="BE127"/>
  <c r="BE136"/>
  <c r="BE139"/>
  <c r="BE141"/>
  <c r="BE145"/>
  <c r="BE150"/>
  <c r="BE152"/>
  <c r="BE170"/>
  <c r="BE179"/>
  <c r="BE201"/>
  <c i="3" r="J58"/>
  <c r="F81"/>
  <c r="BE88"/>
  <c r="BE97"/>
  <c r="BE104"/>
  <c r="BE108"/>
  <c i="5" r="BE88"/>
  <c r="BE90"/>
  <c r="BE91"/>
  <c r="BE92"/>
  <c r="BE94"/>
  <c r="BE95"/>
  <c i="6" r="J94"/>
  <c r="BE103"/>
  <c r="BE142"/>
  <c r="BE143"/>
  <c r="BE173"/>
  <c r="BE184"/>
  <c r="BE192"/>
  <c r="BE196"/>
  <c r="BE207"/>
  <c r="BE214"/>
  <c r="BE217"/>
  <c i="7" r="E52"/>
  <c r="F90"/>
  <c r="BE103"/>
  <c r="BE107"/>
  <c r="BE113"/>
  <c r="BE117"/>
  <c r="BE125"/>
  <c r="BE135"/>
  <c r="BE151"/>
  <c i="8" r="J91"/>
  <c r="BE97"/>
  <c r="BK101"/>
  <c r="J101"/>
  <c r="J70"/>
  <c i="9" r="J97"/>
  <c r="BE106"/>
  <c r="BE112"/>
  <c r="BE123"/>
  <c r="BE140"/>
  <c r="BE157"/>
  <c r="BE161"/>
  <c r="BE166"/>
  <c r="BE183"/>
  <c r="BE199"/>
  <c r="BE219"/>
  <c i="10" r="J63"/>
  <c r="F91"/>
  <c r="BE104"/>
  <c r="BE141"/>
  <c r="BE153"/>
  <c r="BE166"/>
  <c i="11" r="F63"/>
  <c r="BE98"/>
  <c i="12" r="J63"/>
  <c r="BE105"/>
  <c r="BE109"/>
  <c r="BE115"/>
  <c r="BE127"/>
  <c r="BE131"/>
  <c r="BE156"/>
  <c r="BE161"/>
  <c r="BE162"/>
  <c r="BE166"/>
  <c r="BE183"/>
  <c r="BE192"/>
  <c r="BE216"/>
  <c r="BE232"/>
  <c r="BE244"/>
  <c r="BE253"/>
  <c r="BE271"/>
  <c i="13" r="BE102"/>
  <c r="BE123"/>
  <c r="BE142"/>
  <c r="BE162"/>
  <c r="BE165"/>
  <c r="BE168"/>
  <c i="14" r="F63"/>
  <c r="BK105"/>
  <c r="J105"/>
  <c r="J71"/>
  <c i="2" r="BE99"/>
  <c r="BE104"/>
  <c r="BE108"/>
  <c r="BE113"/>
  <c r="BE120"/>
  <c r="BE121"/>
  <c r="BE125"/>
  <c r="BE130"/>
  <c r="BE149"/>
  <c r="BE163"/>
  <c r="BE176"/>
  <c r="BE190"/>
  <c i="3" r="E50"/>
  <c r="BE91"/>
  <c r="BE93"/>
  <c r="BE96"/>
  <c r="BE100"/>
  <c r="BE106"/>
  <c r="BE110"/>
  <c i="4" r="J56"/>
  <c r="J58"/>
  <c r="BE86"/>
  <c i="5" r="J58"/>
  <c r="BE87"/>
  <c i="6" r="J63"/>
  <c r="BE106"/>
  <c r="BE116"/>
  <c r="BE134"/>
  <c r="BE135"/>
  <c r="BE137"/>
  <c r="BE164"/>
  <c r="BE168"/>
  <c r="BE219"/>
  <c r="BE222"/>
  <c r="BE233"/>
  <c i="7" r="BE136"/>
  <c r="BE137"/>
  <c r="BE147"/>
  <c i="9" r="F62"/>
  <c r="BE103"/>
  <c r="BE104"/>
  <c r="BE110"/>
  <c r="BE111"/>
  <c r="BE121"/>
  <c r="BE130"/>
  <c r="BE131"/>
  <c r="BE134"/>
  <c r="BE151"/>
  <c r="BE156"/>
  <c r="BE158"/>
  <c r="BE174"/>
  <c r="BE178"/>
  <c r="BE181"/>
  <c r="BE186"/>
  <c r="BE200"/>
  <c r="BE203"/>
  <c r="BE204"/>
  <c r="BE206"/>
  <c r="BE209"/>
  <c r="BE218"/>
  <c r="BE222"/>
  <c i="10" r="J60"/>
  <c r="BE107"/>
  <c r="BE124"/>
  <c r="BE157"/>
  <c r="BE171"/>
  <c i="11" r="E52"/>
  <c i="12" r="BE104"/>
  <c r="BE116"/>
  <c r="BE118"/>
  <c r="BE123"/>
  <c r="BE138"/>
  <c r="BE139"/>
  <c r="BE142"/>
  <c r="BE150"/>
  <c r="BE152"/>
  <c r="BE176"/>
  <c r="BE177"/>
  <c r="BE191"/>
  <c r="BE211"/>
  <c r="BE218"/>
  <c r="BE226"/>
  <c r="BE248"/>
  <c r="BE259"/>
  <c r="BE262"/>
  <c r="BE276"/>
  <c i="13" r="J62"/>
  <c r="BE100"/>
  <c r="BE116"/>
  <c r="BE120"/>
  <c r="BE137"/>
  <c r="BE148"/>
  <c r="BE152"/>
  <c r="BE156"/>
  <c r="BE163"/>
  <c r="BE176"/>
  <c i="14" r="E52"/>
  <c r="F62"/>
  <c r="BK102"/>
  <c r="J102"/>
  <c r="J70"/>
  <c i="5" r="F37"/>
  <c i="1" r="BB59"/>
  <c i="7" r="F40"/>
  <c i="1" r="BC64"/>
  <c i="8" r="F40"/>
  <c i="1" r="BC65"/>
  <c i="10" r="F38"/>
  <c i="1" r="BA69"/>
  <c i="12" r="F38"/>
  <c i="1" r="BA73"/>
  <c i="2" r="F38"/>
  <c i="1" r="BC56"/>
  <c i="3" r="F39"/>
  <c i="1" r="BD57"/>
  <c i="5" r="J36"/>
  <c i="1" r="AW59"/>
  <c i="11" r="F41"/>
  <c i="1" r="BD70"/>
  <c i="12" r="J38"/>
  <c i="1" r="AW73"/>
  <c i="2" r="F37"/>
  <c i="1" r="BB56"/>
  <c i="4" r="F36"/>
  <c i="1" r="BA58"/>
  <c i="5" r="F36"/>
  <c i="1" r="BA59"/>
  <c i="6" r="F39"/>
  <c i="1" r="BB63"/>
  <c i="12" r="F41"/>
  <c i="1" r="BD73"/>
  <c i="14" r="F40"/>
  <c i="1" r="BC75"/>
  <c i="3" r="F36"/>
  <c i="1" r="BA57"/>
  <c i="6" r="F40"/>
  <c i="1" r="BC63"/>
  <c i="7" r="F38"/>
  <c i="1" r="BA64"/>
  <c i="9" r="F40"/>
  <c i="1" r="BC68"/>
  <c i="3" r="J36"/>
  <c i="1" r="AW57"/>
  <c i="4" r="F37"/>
  <c i="1" r="BB58"/>
  <c i="5" r="J32"/>
  <c i="1" r="AG59"/>
  <c i="7" r="F41"/>
  <c i="1" r="BD64"/>
  <c i="13" r="F40"/>
  <c i="1" r="BC74"/>
  <c i="7" r="J38"/>
  <c i="1" r="AW64"/>
  <c i="8" r="J38"/>
  <c i="1" r="AW65"/>
  <c i="9" r="F38"/>
  <c i="1" r="BA68"/>
  <c i="10" r="F41"/>
  <c i="1" r="BD69"/>
  <c i="13" r="F41"/>
  <c i="1" r="BD74"/>
  <c i="3" r="F38"/>
  <c i="1" r="BC57"/>
  <c i="4" r="J36"/>
  <c i="1" r="AW58"/>
  <c i="4" r="F39"/>
  <c i="1" r="BD58"/>
  <c i="5" r="F38"/>
  <c i="1" r="BC59"/>
  <c i="6" r="F38"/>
  <c i="1" r="BA63"/>
  <c i="7" r="F39"/>
  <c i="1" r="BB64"/>
  <c i="10" r="J38"/>
  <c i="1" r="AW69"/>
  <c r="AS66"/>
  <c i="6" r="J38"/>
  <c i="1" r="AW63"/>
  <c i="10" r="F39"/>
  <c i="1" r="BB69"/>
  <c i="12" r="F40"/>
  <c i="1" r="BC73"/>
  <c i="10" r="F40"/>
  <c i="1" r="BC69"/>
  <c i="14" r="F38"/>
  <c i="1" r="BA75"/>
  <c i="14" r="F41"/>
  <c i="1" r="BD75"/>
  <c i="4" r="F38"/>
  <c i="1" r="BC58"/>
  <c i="5" r="F39"/>
  <c i="1" r="BD59"/>
  <c i="11" r="F39"/>
  <c i="1" r="BB70"/>
  <c i="13" r="F38"/>
  <c i="1" r="BA74"/>
  <c i="14" r="J38"/>
  <c i="1" r="AW75"/>
  <c i="2" r="J36"/>
  <c i="1" r="AW56"/>
  <c i="8" r="F41"/>
  <c i="1" r="BD65"/>
  <c i="11" r="F38"/>
  <c i="1" r="BA70"/>
  <c i="11" r="F40"/>
  <c i="1" r="BC70"/>
  <c i="13" r="F39"/>
  <c i="1" r="BB74"/>
  <c r="AS61"/>
  <c i="8" r="F38"/>
  <c i="1" r="BA65"/>
  <c i="11" r="J38"/>
  <c i="1" r="AW70"/>
  <c i="2" r="F36"/>
  <c i="1" r="BA56"/>
  <c i="6" r="F41"/>
  <c i="1" r="BD63"/>
  <c i="8" r="F39"/>
  <c i="1" r="BB65"/>
  <c i="9" r="J38"/>
  <c i="1" r="AW68"/>
  <c i="13" r="J38"/>
  <c i="1" r="AW74"/>
  <c i="3" r="F37"/>
  <c i="1" r="BB57"/>
  <c i="9" r="F41"/>
  <c i="1" r="BD68"/>
  <c i="2" r="F39"/>
  <c i="1" r="BD56"/>
  <c i="9" r="F39"/>
  <c i="1" r="BB68"/>
  <c i="12" r="F39"/>
  <c i="1" r="BB73"/>
  <c i="14" r="F39"/>
  <c i="1" r="BB75"/>
  <c r="AS71"/>
  <c i="6" l="1" r="R101"/>
  <c r="R100"/>
  <c i="13" r="T94"/>
  <c i="12" r="BK102"/>
  <c r="J102"/>
  <c r="J68"/>
  <c i="10" r="P94"/>
  <c i="1" r="AU69"/>
  <c i="7" r="BK94"/>
  <c r="J94"/>
  <c r="J67"/>
  <c i="6" r="P101"/>
  <c r="P100"/>
  <c i="1" r="AU63"/>
  <c i="7" r="T94"/>
  <c i="6" r="BK101"/>
  <c r="J101"/>
  <c r="J68"/>
  <c i="12" r="R102"/>
  <c r="R101"/>
  <c i="10" r="T94"/>
  <c i="13" r="P94"/>
  <c i="1" r="AU74"/>
  <c i="12" r="P102"/>
  <c r="P101"/>
  <c i="1" r="AU73"/>
  <c i="11" r="BK96"/>
  <c r="BK95"/>
  <c r="J95"/>
  <c i="6" r="T101"/>
  <c r="T100"/>
  <c i="9" r="T101"/>
  <c r="T100"/>
  <c r="R101"/>
  <c r="R100"/>
  <c i="7" r="J96"/>
  <c r="J69"/>
  <c i="8" r="BK95"/>
  <c r="J95"/>
  <c r="J68"/>
  <c i="9" r="BK101"/>
  <c r="J101"/>
  <c r="J68"/>
  <c i="11" r="J97"/>
  <c r="J69"/>
  <c i="2" r="BK88"/>
  <c r="BK87"/>
  <c r="J87"/>
  <c r="J63"/>
  <c i="5" r="J63"/>
  <c i="6" r="J102"/>
  <c r="J69"/>
  <c i="7" r="J95"/>
  <c r="J68"/>
  <c i="10" r="BK95"/>
  <c r="J95"/>
  <c r="J68"/>
  <c i="12" r="J103"/>
  <c r="J69"/>
  <c i="13" r="BK95"/>
  <c r="BK94"/>
  <c r="J94"/>
  <c i="14" r="BK96"/>
  <c r="J96"/>
  <c r="J68"/>
  <c i="1" r="AS60"/>
  <c r="AS54"/>
  <c r="AU62"/>
  <c r="AU61"/>
  <c i="13" r="J37"/>
  <c i="1" r="AV74"/>
  <c r="AT74"/>
  <c i="3" r="J32"/>
  <c i="1" r="AG57"/>
  <c r="AU55"/>
  <c i="10" r="F37"/>
  <c i="1" r="AZ69"/>
  <c r="AU67"/>
  <c r="AU66"/>
  <c i="4" r="J32"/>
  <c i="1" r="AG58"/>
  <c r="BB55"/>
  <c i="5" r="J35"/>
  <c i="1" r="AV59"/>
  <c r="AT59"/>
  <c r="BC55"/>
  <c r="AY55"/>
  <c r="BB62"/>
  <c r="BB61"/>
  <c r="BC67"/>
  <c r="AY67"/>
  <c r="BC72"/>
  <c r="AY72"/>
  <c i="4" r="J35"/>
  <c i="1" r="AV58"/>
  <c r="AT58"/>
  <c i="8" r="F37"/>
  <c i="1" r="AZ65"/>
  <c i="9" r="J37"/>
  <c i="1" r="AV68"/>
  <c r="AT68"/>
  <c r="BD55"/>
  <c r="BC62"/>
  <c r="AY62"/>
  <c r="BA67"/>
  <c r="BA66"/>
  <c r="AW66"/>
  <c r="BD67"/>
  <c r="BD66"/>
  <c r="BA72"/>
  <c r="BA71"/>
  <c r="AW71"/>
  <c r="BD72"/>
  <c r="BD71"/>
  <c i="2" r="J35"/>
  <c i="1" r="AV56"/>
  <c r="AT56"/>
  <c i="10" r="J37"/>
  <c i="1" r="AV69"/>
  <c r="AT69"/>
  <c i="12" r="F37"/>
  <c i="1" r="AZ73"/>
  <c i="14" r="F37"/>
  <c i="1" r="AZ75"/>
  <c r="BA55"/>
  <c r="BD62"/>
  <c r="BD61"/>
  <c r="BD60"/>
  <c r="BB72"/>
  <c r="AX72"/>
  <c i="2" r="F35"/>
  <c i="1" r="AZ56"/>
  <c i="7" r="J37"/>
  <c i="1" r="AV64"/>
  <c r="AT64"/>
  <c i="9" r="F37"/>
  <c i="1" r="AZ68"/>
  <c i="11" r="J34"/>
  <c i="1" r="AG70"/>
  <c i="13" r="J34"/>
  <c i="1" r="AG74"/>
  <c r="AN74"/>
  <c r="BA62"/>
  <c r="BA61"/>
  <c r="AW61"/>
  <c i="6" r="F37"/>
  <c i="1" r="AZ63"/>
  <c i="11" r="J37"/>
  <c i="1" r="AV70"/>
  <c r="AT70"/>
  <c i="12" r="J37"/>
  <c i="1" r="AV73"/>
  <c r="AT73"/>
  <c i="3" r="F35"/>
  <c i="1" r="AZ57"/>
  <c i="3" r="J35"/>
  <c i="1" r="AV57"/>
  <c r="AT57"/>
  <c i="6" r="J37"/>
  <c i="1" r="AV63"/>
  <c r="AT63"/>
  <c i="7" r="F37"/>
  <c i="1" r="AZ64"/>
  <c i="11" r="F37"/>
  <c i="1" r="AZ70"/>
  <c i="13" r="F37"/>
  <c i="1" r="AZ74"/>
  <c r="BB67"/>
  <c r="AX67"/>
  <c i="4" r="F35"/>
  <c i="1" r="AZ58"/>
  <c i="5" r="F35"/>
  <c i="1" r="AZ59"/>
  <c i="8" r="J37"/>
  <c i="1" r="AV65"/>
  <c r="AT65"/>
  <c i="14" r="J37"/>
  <c i="1" r="AV75"/>
  <c r="AT75"/>
  <c i="3" l="1" r="J41"/>
  <c i="4" r="J41"/>
  <c i="11" r="J43"/>
  <c i="13" r="J43"/>
  <c i="6" r="BK100"/>
  <c r="J100"/>
  <c i="11" r="J67"/>
  <c i="12" r="BK101"/>
  <c r="J101"/>
  <c r="J67"/>
  <c i="2" r="J88"/>
  <c r="J64"/>
  <c i="9" r="BK100"/>
  <c r="J100"/>
  <c r="J67"/>
  <c i="10" r="BK94"/>
  <c r="J94"/>
  <c i="11" r="J96"/>
  <c r="J68"/>
  <c i="13" r="J67"/>
  <c r="J95"/>
  <c r="J68"/>
  <c i="14" r="BK95"/>
  <c r="J95"/>
  <c r="J67"/>
  <c i="5" r="J41"/>
  <c i="8" r="BK94"/>
  <c r="J94"/>
  <c r="J67"/>
  <c i="1" r="AN59"/>
  <c r="AN57"/>
  <c r="AN58"/>
  <c r="BD54"/>
  <c r="W33"/>
  <c r="AN70"/>
  <c r="AZ55"/>
  <c r="AV55"/>
  <c r="AZ72"/>
  <c r="AV72"/>
  <c r="AW55"/>
  <c r="AW62"/>
  <c r="BB66"/>
  <c r="AX66"/>
  <c r="BC71"/>
  <c r="AY71"/>
  <c i="2" r="J32"/>
  <c i="1" r="AG56"/>
  <c r="AN56"/>
  <c r="AU72"/>
  <c r="AU71"/>
  <c i="7" r="J34"/>
  <c i="1" r="AG64"/>
  <c r="AN64"/>
  <c r="AX61"/>
  <c r="BC61"/>
  <c r="AY61"/>
  <c r="BC66"/>
  <c r="AY66"/>
  <c r="AZ67"/>
  <c r="AV67"/>
  <c r="AZ62"/>
  <c r="AZ61"/>
  <c r="AV61"/>
  <c r="AT61"/>
  <c i="6" r="J34"/>
  <c i="1" r="AG63"/>
  <c r="AN63"/>
  <c r="AX62"/>
  <c r="AW67"/>
  <c i="10" r="J34"/>
  <c i="1" r="AG69"/>
  <c r="AN69"/>
  <c r="BA60"/>
  <c r="AW60"/>
  <c r="AW72"/>
  <c r="BB71"/>
  <c r="AX71"/>
  <c r="AX55"/>
  <c i="7" l="1" r="J43"/>
  <c i="10" r="J43"/>
  <c i="6" r="J67"/>
  <c i="10" r="J67"/>
  <c i="2" r="J41"/>
  <c i="6" r="J43"/>
  <c i="1" r="AU60"/>
  <c r="AU54"/>
  <c r="BB60"/>
  <c r="AX60"/>
  <c r="BA54"/>
  <c r="W30"/>
  <c r="BC60"/>
  <c r="AY60"/>
  <c i="9" r="J34"/>
  <c i="1" r="AG68"/>
  <c r="AN68"/>
  <c r="AV62"/>
  <c r="AT62"/>
  <c r="AT67"/>
  <c r="AT72"/>
  <c i="14" r="J34"/>
  <c i="1" r="AG75"/>
  <c r="AN75"/>
  <c r="AZ66"/>
  <c r="AV66"/>
  <c r="AT66"/>
  <c r="AZ71"/>
  <c r="AV71"/>
  <c r="AT71"/>
  <c i="12" r="J34"/>
  <c i="1" r="AG73"/>
  <c r="AN73"/>
  <c r="AG62"/>
  <c i="8" r="J34"/>
  <c i="1" r="AG65"/>
  <c r="AN65"/>
  <c r="AG55"/>
  <c r="AT55"/>
  <c i="12" l="1" r="J43"/>
  <c i="1" r="AN62"/>
  <c i="8" r="J43"/>
  <c i="14" r="J43"/>
  <c i="9" r="J43"/>
  <c i="1" r="BB54"/>
  <c r="AX54"/>
  <c r="AG61"/>
  <c r="AN55"/>
  <c r="AZ60"/>
  <c r="AV60"/>
  <c r="AT60"/>
  <c r="AW54"/>
  <c r="AK30"/>
  <c r="BC54"/>
  <c r="W32"/>
  <c r="AG72"/>
  <c r="AN72"/>
  <c r="AG67"/>
  <c r="AG66"/>
  <c r="AN66"/>
  <c l="1" r="AN61"/>
  <c r="AN67"/>
  <c r="AY54"/>
  <c r="AZ54"/>
  <c r="W29"/>
  <c r="AG71"/>
  <c r="AN71"/>
  <c r="W31"/>
  <c l="1" r="AG60"/>
  <c r="AN60"/>
  <c r="AV54"/>
  <c r="AK29"/>
  <c l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<sst xmlns="http://schemas.openxmlformats.org/spreadsheetml/2006/main">
  <si>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</si>
  <si>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</si>
  <si>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</si>
  <si>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</si>
  <si>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</si>
  <si>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{88ac4fd0-bc8a-4e2a-9952-7ddd73f052e0}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</si>
  <si>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</si>
  <si>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</si>
  <si>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</si>
  <si>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</si>
  <si>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</si>
  <si>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</si>
  <si>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</si>
  <si>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</si>
  <si>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650190103Z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</si>
  <si>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</si>
  <si>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</si>
  <si>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Oprava trati v úseku Hoštka - Polepy_OPRAVA č.1</t>
  </si>
  <si>
    <t>KSO:</t>
  </si>
  <si>
    <t/>
  </si>
  <si>
    <t>CC-CZ:</t>
  </si>
  <si>
    <t>Místo:</t>
  </si>
  <si>
    <t xml:space="preserve"> </t>
  </si>
  <si>
    <t>Datum:</t>
  </si>
  <si>
    <t>15. 12. 2020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</si>
  <si>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</si>
  <si>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</si>
  <si>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</si>
  <si>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</si>
  <si>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</si>
  <si>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</si>
  <si>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</si>
  <si>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</si>
  <si>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Věra Trnková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</si>
  <si>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</si>
  <si>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</si>
  <si>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</si>
  <si>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</si>
  <si>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</si>
  <si>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</si>
  <si>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</si>
  <si>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</si>
  <si>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</si>
  <si>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</si>
  <si>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</si>
  <si>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</si>
  <si>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</si>
  <si>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</si>
  <si>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</si>
  <si>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</si>
  <si>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</si>
  <si>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</si>
  <si>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</si>
  <si>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</si>
  <si>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</si>
  <si>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</si>
  <si>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</si>
  <si>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</si>
  <si>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</si>
  <si>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</si>
  <si>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</si>
  <si>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</si>
  <si>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</si>
  <si>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</si>
  <si>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</si>
  <si>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</si>
  <si>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</si>
  <si>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</si>
  <si>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</si>
  <si>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</si>
  <si>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</si>
  <si>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</si>
  <si>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</si>
  <si>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</si>
  <si>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A</t>
  </si>
  <si>
    <t>práce ST</t>
  </si>
  <si>
    <t>STA</t>
  </si>
  <si>
    <t>1</t>
  </si>
  <si>
    <t>{35d32d8e-90b6-4328-867f-a161d05d6450}</t>
  </si>
  <si>
    <t>2</t>
  </si>
  <si>
    <t>/</t>
  </si>
  <si>
    <t>01</t>
  </si>
  <si>
    <t>ZRN</t>
  </si>
  <si>
    <t>Soupis</t>
  </si>
  <si>
    <t>{7556422a-5068-494d-91d5-6b3f0f5e7ba6}</t>
  </si>
  <si>
    <t>02</t>
  </si>
  <si>
    <t>Následné propracování</t>
  </si>
  <si>
    <t>{f06ae278-011b-410a-b057-16b102b00165}</t>
  </si>
  <si>
    <t>03</t>
  </si>
  <si>
    <t>Materiál dodávaný objednatelem - NEOCEŇOVAT</t>
  </si>
  <si>
    <t>{76b8ca7d-03d3-49b4-a292-3e31768405e2}</t>
  </si>
  <si>
    <t>04</t>
  </si>
  <si>
    <t>VRN</t>
  </si>
  <si>
    <t>{84f5fb00-4bb2-4a09-9e40-a3bff9f43f4b}</t>
  </si>
  <si>
    <t>B</t>
  </si>
  <si>
    <t>práce SMT</t>
  </si>
  <si>
    <t>{bb497d4a-0300-4a67-835e-ecfa7b496a5c}</t>
  </si>
  <si>
    <t>001</t>
  </si>
  <si>
    <t>Oprava propustku v km 391,804</t>
  </si>
  <si>
    <t>{e9046bf8-6b4b-4893-b866-bdbead40a792}</t>
  </si>
  <si>
    <t>ZRN - km 391,804</t>
  </si>
  <si>
    <t>3</t>
  </si>
  <si>
    <t>{89384124-2d57-4b68-890a-299be38865ad}</t>
  </si>
  <si>
    <t>km 391,804 - propustek</t>
  </si>
  <si>
    <t>4</t>
  </si>
  <si>
    <t>{fee1162f-542c-470f-bf55-2b6a6e089776}</t>
  </si>
  <si>
    <t>002</t>
  </si>
  <si>
    <t>km 391,804 - svršek</t>
  </si>
  <si>
    <t>{4213a089-551b-46ba-bab8-bed3e15c3230}</t>
  </si>
  <si>
    <t>VRN - km 391,804</t>
  </si>
  <si>
    <t>{c9e1b974-a41c-4dbb-b36c-65eb5d644100}</t>
  </si>
  <si>
    <t>Oprava propustku v km 392,730</t>
  </si>
  <si>
    <t>{9473a2c4-5d2c-4f14-ae90-b2d9d147ce56}</t>
  </si>
  <si>
    <t>ZRN - km 392,730</t>
  </si>
  <si>
    <t>{2eb51bf2-ad9d-4849-8ee7-c127258fd276}</t>
  </si>
  <si>
    <t>km 392,730 - propustek</t>
  </si>
  <si>
    <t>{6197b2e4-3577-4e1c-a514-4702af215ad0}</t>
  </si>
  <si>
    <t>km 392,730 - svršek</t>
  </si>
  <si>
    <t>{5194d35d-9924-4e33-a01f-6a8113bf55c1}</t>
  </si>
  <si>
    <t>VRN - km 392,730</t>
  </si>
  <si>
    <t>{52494155-d847-4e2e-bfd9-d31a81327c6d}</t>
  </si>
  <si>
    <t>003</t>
  </si>
  <si>
    <t>Oprava propustku v km 393,710</t>
  </si>
  <si>
    <t>{badaf65b-f1be-42cd-9b38-039d3df338b5}</t>
  </si>
  <si>
    <t>ZRN - 393,710</t>
  </si>
  <si>
    <t>{d434d339-336d-442e-bde2-54f66f864a34}</t>
  </si>
  <si>
    <t>km 393,710 - propustek</t>
  </si>
  <si>
    <t>{996efad3-821a-4d4d-bffe-7f0ac12bfeec}</t>
  </si>
  <si>
    <t>km 393,710 - svršek</t>
  </si>
  <si>
    <t>{dc74fbe1-1484-4472-941d-b6314ae44863}</t>
  </si>
  <si>
    <t>VRN - km 393,710</t>
  </si>
  <si>
    <t>{d2e83ebc-6678-4658-ba19-8accf28fae45}</t>
  </si>
  <si>
    <t>KRYCÍ LIST SOUPISU PRACÍ</t>
  </si>
  <si>
    <t>Objekt:</t>
  </si>
  <si>
    <t>A - práce ST</t>
  </si>
  <si>
    <t>Soupis:</t>
  </si>
  <si>
    <t>01 - ZRN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</si>
  <si>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</si>
  <si>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</si>
  <si>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</si>
  <si>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</si>
  <si>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</si>
  <si>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5 - Komunikace pozemní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</si>
  <si>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</si>
  <si>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</si>
  <si>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</si>
  <si>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</si>
  <si>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</si>
  <si>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</si>
  <si>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</si>
  <si>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</si>
  <si>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</si>
  <si>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</si>
  <si>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</si>
  <si>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</si>
  <si>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</si>
  <si>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</si>
  <si>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</si>
  <si>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</si>
  <si>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</si>
  <si>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</si>
  <si>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</si>
  <si>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5907025085</t>
  </si>
  <si>
    <t>Výměna kolejnicových pásů současně s výměnou pražců tv. UIC60 rozdělení "u". Poznámka: 1. V cenách jsou započteny náklady na demontáž upevňovadel, výměnu kolejnicových pásů,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</si>
  <si>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m</t>
  </si>
  <si>
    <t>Sborník UOŽI 01 2021</t>
  </si>
  <si>
    <t>341849432</t>
  </si>
  <si>
    <t>VV</t>
  </si>
  <si>
    <t>km 392,473 - 392,253</t>
  </si>
  <si>
    <t>780*2</t>
  </si>
  <si>
    <t>5906035120</t>
  </si>
  <si>
    <t>Souvislá výměna pražců současně s výměnou nebo čištěním KL pražce betonové příčné vystrojené. Poznámka: 1. V cenách jsou započteny náklady na demontáž upevňovadel, výměnu pražců, montáž upevňovadel. U nevystrojených a výhybkových pražců dřevěných vrtání otvorů pro vrtule. 2. V cenách nejsou obsaženy náklady na odstranění KL, rozrušení lavičky, podbití pražce, úpravu KL do profilu, snížení KL pod patou kolejnice, doplnění kameniva, dodávku materiálu, dopravu výzisku na skládku a skládkovné.</t>
  </si>
  <si>
    <t>kus</t>
  </si>
  <si>
    <t>1601402299</t>
  </si>
  <si>
    <t>1305</t>
  </si>
  <si>
    <t>5907010020</t>
  </si>
  <si>
    <t>Výměna LISŮ tv. UIC60 rozdělení "u". Poznámka: 1. V cenách jsou započteny náklady na demontáž upevňovadel, výměnu LISU, montáž upevňovadel, případnou úpravu dilatačních spár, zřízení nebo demontáž prozatímních styků a ošetření součástí mazivem. 2. V cenách nejsou započteny náklady na dělení kolejnic, zřízení svaru, demontáž nebo montáž styků.</t>
  </si>
  <si>
    <t>170831720</t>
  </si>
  <si>
    <t>km 382,882</t>
  </si>
  <si>
    <t>2*8</t>
  </si>
  <si>
    <t>M</t>
  </si>
  <si>
    <t>5957122085</t>
  </si>
  <si>
    <t>Lepený izolovaný styk tv. UIC60 z kolejnic vyšší jakosti délky asymetrický pravý</t>
  </si>
  <si>
    <t>8</t>
  </si>
  <si>
    <t>915740062</t>
  </si>
  <si>
    <t>"není asymetrický" 2*8</t>
  </si>
  <si>
    <t>5905085055</t>
  </si>
  <si>
    <t>Souvislé čištění KL strojně koleje pražce betonové rozdělení "u". Poznámka: 1. V cenách jsou započteny náklady na kontinuální čištění KL strojní čističkou, případné vložení geosyntetika, rozprostření výzisku na terén nebo naložení na dopravní prostředek, zdvih, úpravu směrového a výškového uspořádání včetně měření mezních stavebních odchylek dle ČSN a technologických veličin, předání tištěných výstupů a úpravu KL do profilu. Platí i pro čištění KL současně s výměnou pražců. 2. V cenách nejsou obsaženy náklady na snížení KL pod patou kolejnice, následnou úpravu směrového a výškového uspořádání dodávku a doplnění kameniva.</t>
  </si>
  <si>
    <t>km</t>
  </si>
  <si>
    <t>-584070158</t>
  </si>
  <si>
    <t>km 392,473 - 393,253 (vč. 0. a 1. podbití)</t>
  </si>
  <si>
    <t>0,780</t>
  </si>
  <si>
    <t>7</t>
  </si>
  <si>
    <t>5999005010</t>
  </si>
  <si>
    <t>Třídění spojovacích a upevňovacích součástí. Poznámka: 1. V cenách jsou započteny náklady na manipulaci, vytřídění a uložení materiálu na úložiště nebo do skladu.</t>
  </si>
  <si>
    <t>t</t>
  </si>
  <si>
    <t>2124924407</t>
  </si>
  <si>
    <t>5999005020</t>
  </si>
  <si>
    <t>Třídění pražců a kolejnicových podpor. Poznámka: 1. V cenách jsou započteny náklady na manipulaci, vytřídění a uložení materiálu na úložiště nebo do skladu.</t>
  </si>
  <si>
    <t>-1736043271</t>
  </si>
  <si>
    <t>1443*0,272</t>
  </si>
  <si>
    <t>6</t>
  </si>
  <si>
    <t>5906105020</t>
  </si>
  <si>
    <t>Demontáž pražce betonový. Poznámka: 1. V cenách jsou započteny náklady na manipulaci, demontáž, odstrojení do součástí a uložení pražců.</t>
  </si>
  <si>
    <t>2073764314</t>
  </si>
  <si>
    <t>9</t>
  </si>
  <si>
    <t>5909032020</t>
  </si>
  <si>
    <t>Přesná úprava GPK koleje směrové a výškové uspořádání pražce betonové. Poznámka: 1. V cenách jsou započteny náklady na úpravu směrového a výškového uspořádání strojní linkou ASP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</si>
  <si>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1146996108</t>
  </si>
  <si>
    <t>km 392,473 - 394,450</t>
  </si>
  <si>
    <t>2,080</t>
  </si>
  <si>
    <t>10</t>
  </si>
  <si>
    <t>5905100010</t>
  </si>
  <si>
    <t>Úprava kolejového lože souvisle strojně v koleji lože otevřené. Poznámka: 1. V cenách jsou započteny náklady na úpravu KL koleje a výhybek kontinuálně strojně pluhem, u výhybek ruční dokončení úpravy. 2. V cenách nejsou obsaženy náklady na doplnění a dodávku kameniva.</t>
  </si>
  <si>
    <t>1999301814</t>
  </si>
  <si>
    <t>P</t>
  </si>
  <si>
    <t>Poznámka k položce:_x000d_
Kilometr koleje=km</t>
  </si>
  <si>
    <t>11</t>
  </si>
  <si>
    <t>5905105030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</si>
  <si>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kameniva.</t>
  </si>
  <si>
    <t>m3</t>
  </si>
  <si>
    <t>829007762</t>
  </si>
  <si>
    <t>výměna KL (čištění)</t>
  </si>
  <si>
    <t>556</t>
  </si>
  <si>
    <t>12</t>
  </si>
  <si>
    <t>5955101005</t>
  </si>
  <si>
    <t>Kamenivo drcené štěrk frakce 31,5/63 třídy min. BII</t>
  </si>
  <si>
    <t>-1495906996</t>
  </si>
  <si>
    <t>556*1,5</t>
  </si>
  <si>
    <t>13</t>
  </si>
  <si>
    <t>9902300500</t>
  </si>
  <si>
    <t>Doprava jednosměrná (např. nakupovaného materiálu) mechanizací o nosnosti přes 3,5 t sypanin (kameniva, písku, suti, dlažebních kostek, atd.) do 60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</si>
  <si>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-459802969</t>
  </si>
  <si>
    <t>Poznámka k položce:_x000d_
Měrnou jednotkou je t přepravovaného materiálu.</t>
  </si>
  <si>
    <t>14</t>
  </si>
  <si>
    <t>5907050010</t>
  </si>
  <si>
    <t>Dělení kolejnic řezáním nebo rozbroušením soustavy UIC60 nebo R65. Poznámka: 1. V cenách jsou započteny náklady na manipulaci, podložení, označení a provedení řezu kolejnice.</t>
  </si>
  <si>
    <t>-1735079202</t>
  </si>
  <si>
    <t>5907050110</t>
  </si>
  <si>
    <t>Dělení kolejnic kyslíkem soustavy UIC60 nebo R65. Poznámka: 1. V cenách jsou započteny náklady na manipulaci, podložení, označení a provedení řezu kolejnice.</t>
  </si>
  <si>
    <t>-2029402522</t>
  </si>
  <si>
    <t>16</t>
  </si>
  <si>
    <t>5910015010</t>
  </si>
  <si>
    <t>Odtavovací stykové svařování mobilní svářečkou kolejnic nových délky do 150 m tv. UIC60.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</si>
  <si>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svar</t>
  </si>
  <si>
    <t>-500718217</t>
  </si>
  <si>
    <t>17</t>
  </si>
  <si>
    <t>5910020110</t>
  </si>
  <si>
    <t>Svařování kolejnic termitem plný předehřev standardní spára svar jednotlivý tv. UIC60.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</si>
  <si>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1426803143</t>
  </si>
  <si>
    <t>18</t>
  </si>
  <si>
    <t>5910021110</t>
  </si>
  <si>
    <t>Svařování kolejnic termitem zkrácený předehřev standardní spára svar jednotlivý tv. UIC60.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</si>
  <si>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512077937</t>
  </si>
  <si>
    <t>19</t>
  </si>
  <si>
    <t>5910020310</t>
  </si>
  <si>
    <t>Svařování kolejnic termitem plný předehřev standardní spára svar přechodový tv. R65/UIC60.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</si>
  <si>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-2076853584</t>
  </si>
  <si>
    <t>20</t>
  </si>
  <si>
    <t>5910035010</t>
  </si>
  <si>
    <t>Dosažení dovolené upínací teploty v BK prodloužením kolejnicového pásu v koleji tv. UIC60.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</si>
  <si>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1265706597</t>
  </si>
  <si>
    <t>5910040230</t>
  </si>
  <si>
    <t>Umožnění volné dilatace kolejnice bez demontáže nebo montáže upevňovadel s osazením a odstraněním kluzných podložek rozdělení pražců "u". Poznámka: 1. V cenách jsou započteny náklady na uvolnění, demontáž a rovnoměrné prodloužení nebo zkrácení kolejnice, vyznačení značek a vedení dokumentace. 2. V cenách nejsou obsaženy náklady na demontáž kolejnicových spojek.</t>
  </si>
  <si>
    <t>-156538467</t>
  </si>
  <si>
    <t>Poznámka k položce:_x000d_
Metr kolejnice=m</t>
  </si>
  <si>
    <t>(780+100)*2</t>
  </si>
  <si>
    <t>22</t>
  </si>
  <si>
    <t>5910045030</t>
  </si>
  <si>
    <t>Zajištění polohy kolejnice bočními válečkovými opěrkami rozdělení pražců "u". Poznámka: 1. V cenách jsou započteny náklady na montáž a demontáž bočních opěrek v oblouku o malém poloměru.</t>
  </si>
  <si>
    <t>-473186387</t>
  </si>
  <si>
    <t>23</t>
  </si>
  <si>
    <t>5910063150</t>
  </si>
  <si>
    <t>Opravné souvislé broušení kolejnic R350HT příčný a podélný profil oprava příčného a podélného profilu.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</t>
  </si>
  <si>
    <t>13344904</t>
  </si>
  <si>
    <t>základní broušení</t>
  </si>
  <si>
    <t>24</t>
  </si>
  <si>
    <t>5910063060</t>
  </si>
  <si>
    <t>Opravné souvislé broušení kolejnic R260 příčný a podélný profil vlnkovitost.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</t>
  </si>
  <si>
    <t>Sborník UOŽI 01 2020</t>
  </si>
  <si>
    <t>1193913929</t>
  </si>
  <si>
    <t>opravné broušení</t>
  </si>
  <si>
    <t>2600</t>
  </si>
  <si>
    <t>25</t>
  </si>
  <si>
    <t>7497371630</t>
  </si>
  <si>
    <t>Demontáže zařízení trakčního vedení svodu propojení nebo ukolejnění na elektrizovaných tratích nebo v kolejových obvodech - demontáž stávajícího zařízení se všemi pomocnými doplňujícími úpravami</t>
  </si>
  <si>
    <t>1073309852</t>
  </si>
  <si>
    <t>26</t>
  </si>
  <si>
    <t>7497351560</t>
  </si>
  <si>
    <t>Montáž přímého ukolejnění na elektrizovaných tratích nebo v kolejových obvodech</t>
  </si>
  <si>
    <t>-108779838</t>
  </si>
  <si>
    <t>27</t>
  </si>
  <si>
    <t>7592007120</t>
  </si>
  <si>
    <t>Demontáž informačního bodu MIB 6</t>
  </si>
  <si>
    <t>-168780629</t>
  </si>
  <si>
    <t>"AVV" 1</t>
  </si>
  <si>
    <t>28</t>
  </si>
  <si>
    <t>7592005120</t>
  </si>
  <si>
    <t>Montáž informačního bodu MIB 6 - uložení a připevnění na určené místo, seřízení, přezkoušení</t>
  </si>
  <si>
    <t>161137640</t>
  </si>
  <si>
    <t>29</t>
  </si>
  <si>
    <t>R7592007079</t>
  </si>
  <si>
    <t>Demontáž počítacího bodu počítače náprav</t>
  </si>
  <si>
    <t>512</t>
  </si>
  <si>
    <t>289879095</t>
  </si>
  <si>
    <t>"km 411,795 a km 411,805" 2</t>
  </si>
  <si>
    <t>30</t>
  </si>
  <si>
    <t>R7592005079</t>
  </si>
  <si>
    <t>Montáž počítacího bodu počítače náprav - uložení a připevnění na určené místo, seřízení polohy, přezkoušení</t>
  </si>
  <si>
    <t>522198187</t>
  </si>
  <si>
    <t>31</t>
  </si>
  <si>
    <t>7594105010</t>
  </si>
  <si>
    <t>Odpojení a zpětné připojení lan propojovacích jednoho stykového transformátoru - včetně odpojení a připevnění lanového propojení na pražce nebo montážní trámky</t>
  </si>
  <si>
    <t>-754140856</t>
  </si>
  <si>
    <t>32</t>
  </si>
  <si>
    <t>5917045040</t>
  </si>
  <si>
    <t>Kolejnicový mazník s pohonem demontáž. Poznámka: 1. V cenách jsou započteny náklady na demontáž, nebo montáž včetně doplnění mazníku mazivem, seřízení a zajištění funkčnosti. 2. V cenách nejsou obsaženy náklady na vrtání otvorů do kolejnice a dodávku materiálu.</t>
  </si>
  <si>
    <t>-551606423</t>
  </si>
  <si>
    <t>33</t>
  </si>
  <si>
    <t>5917045030</t>
  </si>
  <si>
    <t>Kolejnicový mazník s pohonem montáž. Poznámka: 1. V cenách jsou započteny náklady na demontáž, nebo montáž včetně doplnění mazníku mazivem, seřízení a zajištění funkčnosti. 2. V cenách nejsou obsaženy náklady na vrtání otvorů do kolejnice a dodávku materiálu.</t>
  </si>
  <si>
    <t>1508347936</t>
  </si>
  <si>
    <t>34</t>
  </si>
  <si>
    <t>9902900100</t>
  </si>
  <si>
    <t>Naložení sypanin, drobného kusového materiálu, suti Poznámka: 1. Ceny jsou určeny pro nakládání materiálu v případech, kdy není naložení součástí dodávky materiálu nebo není uvedeno v popisu cen a pro nakládání z meziskládky.2. Ceny se použijí i pro nakládání materiálu z vlastních zásob objednatele.</t>
  </si>
  <si>
    <t>-967334784</t>
  </si>
  <si>
    <t xml:space="preserve">výzisk - upev. do žst Hoštka </t>
  </si>
  <si>
    <t>36,2</t>
  </si>
  <si>
    <t>výzisk KL</t>
  </si>
  <si>
    <t>556*2,1</t>
  </si>
  <si>
    <t xml:space="preserve">pryž.podložky na skl. </t>
  </si>
  <si>
    <t>0,78</t>
  </si>
  <si>
    <t>Součet</t>
  </si>
  <si>
    <t>35</t>
  </si>
  <si>
    <t>9902100100</t>
  </si>
  <si>
    <t>Doprava obousměrná (např. dodávek z vlastních zásob zhotovitele nebo objednatele nebo výzisku) mechanizací o nosnosti přes 3,5 t sypanin (kameniva, písku, suti, dlažebních kostek, atd.) do 10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</si>
  <si>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344024605</t>
  </si>
  <si>
    <t>výzisk - upev. do žst Hoštka</t>
  </si>
  <si>
    <t>36</t>
  </si>
  <si>
    <t>9902100300</t>
  </si>
  <si>
    <t>Doprava obousměrná (např. dodávek z vlastních zásob zhotovitele nebo objednatele nebo výzisku) mechanizací o nosnosti přes 3,5 t sypanin (kameniva, písku, suti, dlažebních kostek, atd.) do 30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</si>
  <si>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-1482970149</t>
  </si>
  <si>
    <t>pryž.podložky na skl.</t>
  </si>
  <si>
    <t>37</t>
  </si>
  <si>
    <t>9909000100</t>
  </si>
  <si>
    <t>Poplatek za uložení suti nebo hmot na oficiální skládku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</si>
  <si>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1528725933</t>
  </si>
  <si>
    <t>výzisk ŠL</t>
  </si>
  <si>
    <t>1168,6</t>
  </si>
  <si>
    <t>38</t>
  </si>
  <si>
    <t>9909000400</t>
  </si>
  <si>
    <t>Poplatek za likvidaci plastových součástí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</si>
  <si>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-572325147</t>
  </si>
  <si>
    <t>39</t>
  </si>
  <si>
    <t>9902900200</t>
  </si>
  <si>
    <t>Naložení objemnějšího kusového materiálu, vybouraných hmot Poznámka: 1. Ceny jsou určeny pro nakládání materiálu v případech, kdy není naložení součástí dodávky materiálu nebo není uvedeno v popisu cen a pro nakládání z meziskládky.2. Ceny se použijí i pro nakládání materiálu z vlastních zásob objednatele.</t>
  </si>
  <si>
    <t>-1652068893</t>
  </si>
  <si>
    <t>nové kolejnice v Oldřichově (+ manipulace)</t>
  </si>
  <si>
    <t>1560*0,06003*2</t>
  </si>
  <si>
    <t>40</t>
  </si>
  <si>
    <t>9902200600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</si>
  <si>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80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</si>
  <si>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-1636795941</t>
  </si>
  <si>
    <t>nové kolejnice z Oldřichova</t>
  </si>
  <si>
    <t>1560*0,06003</t>
  </si>
  <si>
    <t>41</t>
  </si>
  <si>
    <t>9902401200</t>
  </si>
  <si>
    <t>Doprava jednosměrná (např. nakupovaného materiálu) mechanizací o nosnosti přes 3,5 t objemnějšího kusového materiálu (prefabrikátů, stožárů, výhybek, rozvaděčů, vybouraných hmot atd.) do 350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</si>
  <si>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-1897887510</t>
  </si>
  <si>
    <t>nové pražce z ŽPSV</t>
  </si>
  <si>
    <t>1305*0,304</t>
  </si>
  <si>
    <t>nový mat. LIS</t>
  </si>
  <si>
    <t>0,963</t>
  </si>
  <si>
    <t>42</t>
  </si>
  <si>
    <t>9902409100</t>
  </si>
  <si>
    <t>Doprava jednosměrná (např. nakupovaného materiálu) mechanizací o nosnosti přes 3,5 t objemnějšího kusového materiálu (prefabrikátů, stožárů, výhybek, rozvaděčů, vybouraných hmot atd.) příplatek za každý další 1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</si>
  <si>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449028706</t>
  </si>
  <si>
    <t>396,720*20</t>
  </si>
  <si>
    <t>43</t>
  </si>
  <si>
    <t>9902200100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</si>
  <si>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</si>
  <si>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-1015864377</t>
  </si>
  <si>
    <t>výzisk pražce do žst hoštka</t>
  </si>
  <si>
    <t>výzisk - kolejnice do žst Hoštka</t>
  </si>
  <si>
    <t>780*2*0,06498</t>
  </si>
  <si>
    <t>44</t>
  </si>
  <si>
    <t>9903200100</t>
  </si>
  <si>
    <t>Přeprava mechanizace na místo prováděných prací o hmotnosti přes 12 t přes 50 do 100 km Poznámka: 1. Ceny jsou určeny pro dopravu mechanizmů na místo prováděných prací po silnici i po kolejích.2. V ceně jsou započteny i náklady na zpáteční cestu dopravního prostředku. Měrnou jednotkou je kus přepravovaného stroje.</t>
  </si>
  <si>
    <t>-321830825</t>
  </si>
  <si>
    <t>ASP, pluh, 2x bagr, SČ, obnovovací stroj</t>
  </si>
  <si>
    <t>02 - Následné propracování</t>
  </si>
  <si>
    <t>1657401273</t>
  </si>
  <si>
    <t>623603338</t>
  </si>
  <si>
    <t>343756809</t>
  </si>
  <si>
    <t>-840002579</t>
  </si>
  <si>
    <t>99*1,5</t>
  </si>
  <si>
    <t>1547112466</t>
  </si>
  <si>
    <t>429330573</t>
  </si>
  <si>
    <t>-14027279</t>
  </si>
  <si>
    <t>-1214199618</t>
  </si>
  <si>
    <t>ASP, pluh</t>
  </si>
  <si>
    <t>448756839</t>
  </si>
  <si>
    <t>-2006342183</t>
  </si>
  <si>
    <t>-1655589692</t>
  </si>
  <si>
    <t>1977120803</t>
  </si>
  <si>
    <t>12366386</t>
  </si>
  <si>
    <t>-1604595570</t>
  </si>
  <si>
    <t>1048506988</t>
  </si>
  <si>
    <t>03 - Materiál dodávaný objednatelem - NEOCEŇOVAT</t>
  </si>
  <si>
    <t>5956140025</t>
  </si>
  <si>
    <t>Pražec betonový příčný vystrojený včetně kompletů tv. B 91S/1 (UIC)</t>
  </si>
  <si>
    <t>-119673861</t>
  </si>
  <si>
    <t>5957107005</t>
  </si>
  <si>
    <t>Kolejnicové pásy R350HT tv. 60 E2 délky 120 metrů</t>
  </si>
  <si>
    <t>2103419020</t>
  </si>
  <si>
    <t>04 - VRN</t>
  </si>
  <si>
    <t>021211001</t>
  </si>
  <si>
    <t>Průzkumné práce pro opravy Doplňující laboratorní rozbor kontaminace zeminy nebo kol. lože - V ceně jsou započteny náklady na doplňující rozbor kameniva nebo KL pro objasnění kontaminace ropnými látkami akreditovanou laboratoří včetně vyhodnocení a předání zprávy o výsledku.</t>
  </si>
  <si>
    <t>kpl</t>
  </si>
  <si>
    <t>1212881262</t>
  </si>
  <si>
    <t>022101001</t>
  </si>
  <si>
    <t>Geodetické práce Geodetické práce před opravou</t>
  </si>
  <si>
    <t>-1476788040</t>
  </si>
  <si>
    <t>022101011</t>
  </si>
  <si>
    <t>Geodetické práce Geodetické práce v průběhu opravy</t>
  </si>
  <si>
    <t>1839055036</t>
  </si>
  <si>
    <t>"měření vč. štítků"1</t>
  </si>
  <si>
    <t>022101021</t>
  </si>
  <si>
    <t>Geodetické práce Geodetické práce po ukončení opravy</t>
  </si>
  <si>
    <t>-1608352260</t>
  </si>
  <si>
    <t>022111001</t>
  </si>
  <si>
    <t>Geodetické práce Kontrola PPK při směrové a výškové úpravě koleje zaměřením APK trať jednokolejná - V cenách jsou započteny náklady na geodetickou kontinuální kontrolu PPK při směrové a výškové úpravě koleje a vyhotovení dokumentace dle „Metodického pokynu pro měření PPK“ vyhotovení záznamu a zároveň také geodetická kontrola polohy zajišťovacích značek (zpracování dokumentace v digitální podobě). PPK=prostorová poloha koleje</t>
  </si>
  <si>
    <t>-1207903838</t>
  </si>
  <si>
    <t>022121001</t>
  </si>
  <si>
    <t>Geodetické práce Diagnostika technické infrastruktury Vytýčení trasy inženýrských sítí - V sazbě jsou započteny náklady na vyhledání trasy detektorem, zaměření a zobrazení trasy a předání výstupu zaměření. V sazbě nejsou obsaženy náklady na vytýčení sítí ve správě provozovatele.</t>
  </si>
  <si>
    <t>-776712539</t>
  </si>
  <si>
    <t>Poznámka k položce:_x000d_
Základna pro výpočet - dotyčné práce</t>
  </si>
  <si>
    <t>023121001</t>
  </si>
  <si>
    <t>Projektové práce Projektová dokumentace - přípravné práce Zjednodušený projekt opravy koleje - V ceně jsou započteny náklady na vyhotovení projektové dokumentace podle požadavku objednatele v rozsahu pro ohlášení : 1) Technická zpráva; 2) Situace; 3) Podélný profil; 4) Vytyčovací výkres; 5) Seznam souřadnic vytyčovacích bodů.</t>
  </si>
  <si>
    <t>-101911864</t>
  </si>
  <si>
    <t>023131001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</si>
  <si>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</si>
  <si>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-883638399</t>
  </si>
  <si>
    <t>031101031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</si>
  <si>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5 do 20 mil. Kč</t>
  </si>
  <si>
    <t>1212357729</t>
  </si>
  <si>
    <t>Poznámka k položce:_x000d_
Základna pro výpočet - ZRN</t>
  </si>
  <si>
    <t>B - práce SMT</t>
  </si>
  <si>
    <t>001 - Oprava propustku v km 391,804</t>
  </si>
  <si>
    <t>Úroveň 4:</t>
  </si>
  <si>
    <t>001 - km 391,804 - propustek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</si>
  <si>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</si>
  <si>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</si>
  <si>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</si>
  <si>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</si>
  <si>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</si>
  <si>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</si>
  <si>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</si>
  <si>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711 - Izolace proti vodě, vlhkosti a plynům</t>
  </si>
  <si>
    <t>Zemní práce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</si>
  <si>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</si>
  <si>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</si>
  <si>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</si>
  <si>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2020 02</t>
  </si>
  <si>
    <t>26212182</t>
  </si>
  <si>
    <t>111251111</t>
  </si>
  <si>
    <t>Drcení ořezaných větví strojně - (štěpkování) s naložením na dopravní prostředek a odvozem drtě do 20 km a se složením o průměru větví do 100 mm</t>
  </si>
  <si>
    <t>2139519800</t>
  </si>
  <si>
    <t>60,0*0,02</t>
  </si>
  <si>
    <t>119001422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</si>
  <si>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přes 3 do 6 kabelů</t>
  </si>
  <si>
    <t>-1489141315</t>
  </si>
  <si>
    <t>3*6,0</t>
  </si>
  <si>
    <t>122212511</t>
  </si>
  <si>
    <t>Odkopávky a prokopávky pro spodní stavbu železnic ručně zapažených i nezapažených objemu do 10 m3 v hornině třídy těžitelnosti I skupiny 3 soudržných</t>
  </si>
  <si>
    <t>92635869</t>
  </si>
  <si>
    <t>pro dlažbu:</t>
  </si>
  <si>
    <t>15,0*0,5</t>
  </si>
  <si>
    <t>151103101</t>
  </si>
  <si>
    <t>Zřízení pažení a rozepření stěn výkopu kolejového lože plochy do 20 m2 pro jakoukoliv mezerovitost příložné, hloubky do 2 m</t>
  </si>
  <si>
    <t>850109471</t>
  </si>
  <si>
    <t>pažení mezi kolejemi (celkem 4 pažení kolejového lože, vždy min. 500 mm od hlavy pražce):</t>
  </si>
  <si>
    <t>6,0*0,5*4</t>
  </si>
  <si>
    <t>151103111</t>
  </si>
  <si>
    <t>Odstranění pažení a rozepření stěn výkopu kolejového lože plochy do 20 m2 s uložením materiálu na vzdálenost do 3 m od kraje výkopu příložné, hloubky do 2 m</t>
  </si>
  <si>
    <t>180332602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</si>
  <si>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</si>
  <si>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</si>
  <si>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1738823385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</si>
  <si>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</si>
  <si>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</si>
  <si>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-172193514</t>
  </si>
  <si>
    <t>skládka 18,0km</t>
  </si>
  <si>
    <t>7,5*8</t>
  </si>
  <si>
    <t>171201231</t>
  </si>
  <si>
    <t>Poplatek za uložení stavebního odpadu na recyklační skládce (skládkovné) zeminy a kamení zatříděného do Katalogu odpadů pod kódem 17 05 04</t>
  </si>
  <si>
    <t>-1107136579</t>
  </si>
  <si>
    <t>7,5*2</t>
  </si>
  <si>
    <t>Svislé a kompletní konstrukce</t>
  </si>
  <si>
    <t>317944323</t>
  </si>
  <si>
    <t>Válcované nosníky dodatečně osazované do připravených otvorů bez zazdění hlav č. 14 až 22</t>
  </si>
  <si>
    <t>-1241853233</t>
  </si>
  <si>
    <t>Poznámka k položce:_x000d_
nosníky osadit ze zhora na úložné prahy, pod kolejí č.1 a č.2</t>
  </si>
  <si>
    <t>Dodání a osazení nosníků HE-B 180mm (dl.2,2m; 37ks - 112,64kg/kus) k zabetonování do nosné konstrukce:</t>
  </si>
  <si>
    <t>37*2,20*112,64/1000</t>
  </si>
  <si>
    <t>389121111</t>
  </si>
  <si>
    <t>Osazení dílců rámové konstrukce propustků a podchodů hmotnosti jednotlivě do 5 t</t>
  </si>
  <si>
    <t>CS ÚRS 2021 01</t>
  </si>
  <si>
    <t>-6052525</t>
  </si>
  <si>
    <t>osazení - staveništní prefabrikáty z HEB 180 + beton. deska (předpoklad 9 ks po cca 2,9 t):</t>
  </si>
  <si>
    <t>Vodorovné konstrukce</t>
  </si>
  <si>
    <t>421321128</t>
  </si>
  <si>
    <t>Mostní železobetonové nosné konstrukce deskové nebo klenbové deskové, z betonu C 30/37</t>
  </si>
  <si>
    <t>670640463</t>
  </si>
  <si>
    <t>Poznámka k položce:_x000d_
nová nosná konstrukce_x000d_
HEB 180 + beton.zalití_x000d_
pod kolejí č.1 a č.2, lze staveništní prefabrikáty</t>
  </si>
  <si>
    <t>Betonáž nové NK:</t>
  </si>
  <si>
    <t>10,50*2,2*0,28</t>
  </si>
  <si>
    <t>421321192</t>
  </si>
  <si>
    <t>Mostní železobetonové nosné konstrukce deskové nebo klenbové Příplatek k cenám za betonáž malého rozsahu do 50 m3</t>
  </si>
  <si>
    <t>-677470561</t>
  </si>
  <si>
    <t>421351111</t>
  </si>
  <si>
    <t>Bednění deskových konstrukcí mostů z betonu železového nebo předpjatého zřízení přesahu spřažené mostovky šíře do 600 mm</t>
  </si>
  <si>
    <t>829078134</t>
  </si>
  <si>
    <t>10,5*1,5</t>
  </si>
  <si>
    <t>421351131</t>
  </si>
  <si>
    <t>Bednění deskových konstrukcí mostů z betonu železového nebo předpjatého zřízení boční stěny výšky do 350 mm</t>
  </si>
  <si>
    <t>210895784</t>
  </si>
  <si>
    <t>10,5*0,28*2</t>
  </si>
  <si>
    <t>2,2*0,28*2</t>
  </si>
  <si>
    <t>421351211</t>
  </si>
  <si>
    <t>Bednění deskových konstrukcí mostů z betonu železového nebo předpjatého odstranění přesahu spřažené mostovky šíře do 600 mm</t>
  </si>
  <si>
    <t>763364266</t>
  </si>
  <si>
    <t>421351231</t>
  </si>
  <si>
    <t>Bednění deskových konstrukcí mostů z betonu železového nebo předpjatého odstranění boční stěny výšky do 350 mm</t>
  </si>
  <si>
    <t>1769964706</t>
  </si>
  <si>
    <t>421361226</t>
  </si>
  <si>
    <t>Výztuž deskových konstrukcí z betonářské oceli 10 505 (R) nebo BSt 500 deskového mostu</t>
  </si>
  <si>
    <t>1393637480</t>
  </si>
  <si>
    <t>tyče prům.10mm (dl.0,32m; 72ks - 0,2kg/kus), včetně navaření k osazeným nosníkům HE-B:</t>
  </si>
  <si>
    <t>72*0,2/1000</t>
  </si>
  <si>
    <t>421361411</t>
  </si>
  <si>
    <t>Výztuž deskových konstrukcí ze svařovaných sítí do 4 kg/m2</t>
  </si>
  <si>
    <t>2121192733</t>
  </si>
  <si>
    <t>KARI síť 100x100x4</t>
  </si>
  <si>
    <t>(10,50*2,2)*1,98/1000</t>
  </si>
  <si>
    <t>451475121</t>
  </si>
  <si>
    <t>Podkladní vrstva plastbetonová samonivelační, tloušťky do 10 mm první vrstva</t>
  </si>
  <si>
    <t>-303087217</t>
  </si>
  <si>
    <t>Poznámka k položce:_x000d_
vrstva pro uložení nové NK_x000d_
úložný práh O01 a O02_x000d_
celkem tl. 50mm</t>
  </si>
  <si>
    <t>uložení NK</t>
  </si>
  <si>
    <t>10,50*0,35*2</t>
  </si>
  <si>
    <t>451475122</t>
  </si>
  <si>
    <t>Podkladní vrstva plastbetonová samonivelační, tloušťky do 10 mm každá další vrstva</t>
  </si>
  <si>
    <t>1718859003</t>
  </si>
  <si>
    <t>10,50*0,35*2*4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</si>
  <si>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</si>
  <si>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</si>
  <si>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1579793456</t>
  </si>
  <si>
    <t>vtok</t>
  </si>
  <si>
    <t>2,0</t>
  </si>
  <si>
    <t>výtok</t>
  </si>
  <si>
    <t>(2,5+1,5+2,5)*2</t>
  </si>
  <si>
    <t>273361412</t>
  </si>
  <si>
    <t>Výztuž základových konstrukcí desek ze svařovaných sítí, hmotnosti přes 3,5 do 6 kg/m2</t>
  </si>
  <si>
    <t>-1150881125</t>
  </si>
  <si>
    <t>KARI sítě - dlažba</t>
  </si>
  <si>
    <t>15,0*5,4*1,05/1000</t>
  </si>
  <si>
    <t>Úpravy povrchů, podlahy a osazování výplní</t>
  </si>
  <si>
    <t>628613223</t>
  </si>
  <si>
    <t>Protikorozní ochrana ocelových mostních konstrukcí včetně otryskání povrchu základní a podkladní epoxidový a vrchní polyuretanový nátěr bez metalizace III. třídy</t>
  </si>
  <si>
    <t>1808727616</t>
  </si>
  <si>
    <t>Poznámka k položce:_x000d_
PKO schváleného typu</t>
  </si>
  <si>
    <t>spodní příruby HEB 180mm</t>
  </si>
  <si>
    <t>0,18*2,2*37</t>
  </si>
  <si>
    <t>Ostatní konstrukce a práce, bourání</t>
  </si>
  <si>
    <t>919735122</t>
  </si>
  <si>
    <t>Řezání stávajícího betonového krytu nebo podkladu hloubky přes 50 do 100 mm</t>
  </si>
  <si>
    <t>-360478690</t>
  </si>
  <si>
    <t>zaříznutí hran stávající nosné konstrukce při odbouraní, z otvoru propustku:</t>
  </si>
  <si>
    <t>2*1,5</t>
  </si>
  <si>
    <t>931992121</t>
  </si>
  <si>
    <t>Výplň dilatačních spár z polystyrenu extrudovaného, tloušťky 20 mm</t>
  </si>
  <si>
    <t>-1287686972</t>
  </si>
  <si>
    <t>u odláždění na vtoku:</t>
  </si>
  <si>
    <t>2,0*0,27</t>
  </si>
  <si>
    <t>u odláždění na výtoku:</t>
  </si>
  <si>
    <t>(2,5+1,5+2,5)*0,27</t>
  </si>
  <si>
    <t>u stávající nosné konstrukce a novými částmi, z otvoru propustku:</t>
  </si>
  <si>
    <t>(2+1)*1,5*(0,28-0,02)</t>
  </si>
  <si>
    <t>931994142</t>
  </si>
  <si>
    <t>Těsnění spáry betonové konstrukce pásy, profily, tmely tmelem polyuretanovým spáry dilatační do 4,0 cm2</t>
  </si>
  <si>
    <t>-2103927480</t>
  </si>
  <si>
    <t>2,5+1,5+2,5</t>
  </si>
  <si>
    <t>(2+1)*1,5</t>
  </si>
  <si>
    <t>963051111</t>
  </si>
  <si>
    <t>Bourání mostních konstrukcí nosných konstrukcí ze železového betonu</t>
  </si>
  <si>
    <t>-1851925805</t>
  </si>
  <si>
    <t>Poznámka k položce:_x000d_
púvodní nosná konstrukce_x000d_
pod kolejí č.1 a č.2</t>
  </si>
  <si>
    <t>původní NK</t>
  </si>
  <si>
    <t>10,50*2,2*0,3</t>
  </si>
  <si>
    <t>985131111</t>
  </si>
  <si>
    <t>Očištění ploch stěn, rubu kleneb a podlah tlakovou vodou</t>
  </si>
  <si>
    <t>277993433</t>
  </si>
  <si>
    <t>opěry v místě nové NK</t>
  </si>
  <si>
    <t>12,0*1,0*2</t>
  </si>
  <si>
    <t>985142211</t>
  </si>
  <si>
    <t>Vysekání spojovací hmoty ze spár zdiva včetně vyčištění hloubky spáry přes 40 mm délky spáry na 1 m2 upravované plochy do 6 m</t>
  </si>
  <si>
    <t>-1755771007</t>
  </si>
  <si>
    <t>985232111</t>
  </si>
  <si>
    <t>Hloubkové spárování zdiva hloubky přes 40 do 80 mm aktivovanou maltou délky spáry na 1 m2 upravované plochy do 6 m</t>
  </si>
  <si>
    <t>1840640279</t>
  </si>
  <si>
    <t>985233111</t>
  </si>
  <si>
    <t>Úprava spár po spárování zdiva kamenného nebo cihelného délky spáry na 1 m2 upravované plochy do 6 m uhlazením</t>
  </si>
  <si>
    <t>-1017885315</t>
  </si>
  <si>
    <t>997</t>
  </si>
  <si>
    <t>Přesun sutě</t>
  </si>
  <si>
    <t>997013861</t>
  </si>
  <si>
    <t>Poplatek za uložení stavebního odpadu na recyklační skládce (skládkovné) z prostého betonu zatříděného do Katalogu odpadů pod kódem 17 01 01</t>
  </si>
  <si>
    <t>2069351788</t>
  </si>
  <si>
    <t>ze spárování a čištění:</t>
  </si>
  <si>
    <t>0,948+1,099</t>
  </si>
  <si>
    <t>997013862</t>
  </si>
  <si>
    <t>Poplatek za uložení stavebního odpadu na recyklační skládce (skládkovné) z armovaného betonu zatříděného do Katalogu odpadů pod kódem 17 01 01</t>
  </si>
  <si>
    <t>1914657410</t>
  </si>
  <si>
    <t>z bourání části nosné konstrukce:</t>
  </si>
  <si>
    <t>16,632</t>
  </si>
  <si>
    <t>997211511</t>
  </si>
  <si>
    <t>Vodorovná doprava suti nebo vybouraných hmot suti se složením a hrubým urovnáním, na vzdálenost do 1 km</t>
  </si>
  <si>
    <t>448253227</t>
  </si>
  <si>
    <t>997211519</t>
  </si>
  <si>
    <t>Vodorovná doprava suti nebo vybouraných hmot suti se složením a hrubým urovnáním, na vzdálenost Příplatek k ceně za každý další i započatý 1 km přes 1 km</t>
  </si>
  <si>
    <t>16384078</t>
  </si>
  <si>
    <t>18,679*17</t>
  </si>
  <si>
    <t>997211611</t>
  </si>
  <si>
    <t>Nakládání suti nebo vybouraných hmot na dopravní prostředky pro vodorovnou dopravu suti</t>
  </si>
  <si>
    <t>974317853</t>
  </si>
  <si>
    <t>998</t>
  </si>
  <si>
    <t>Přesun hmot</t>
  </si>
  <si>
    <t>998212111</t>
  </si>
  <si>
    <t>Přesun hmot pro mosty zděné, betonové monolitické, spřažené ocelobetonové nebo kovové vodorovná dopravní vzdálenost do 100 m výška mostu do 20 m</t>
  </si>
  <si>
    <t>-1890912750</t>
  </si>
  <si>
    <t>Poznámka k položce:_x000d_
dobrý přístup k propustku, z leva z místní komunikace, v štětském zhlaví žst. Hoštka</t>
  </si>
  <si>
    <t>711</t>
  </si>
  <si>
    <t>Izolace proti vodě, vlhkosti a plynům</t>
  </si>
  <si>
    <t>711511101</t>
  </si>
  <si>
    <t>Provedení izolace potrubí, nádrží, stok a kanalizačních šachet natěradly a tmely za studena nátěrem penetračním</t>
  </si>
  <si>
    <t>935570077</t>
  </si>
  <si>
    <t>nová NK</t>
  </si>
  <si>
    <t>10,50*2,2</t>
  </si>
  <si>
    <t>10,50*0,28*2</t>
  </si>
  <si>
    <t>111631500</t>
  </si>
  <si>
    <t>lak penetrační asfaltový</t>
  </si>
  <si>
    <t>845701489</t>
  </si>
  <si>
    <t>Poznámka k položce:_x000d_
Spotřeba 0,3-0,4kg/m2</t>
  </si>
  <si>
    <t>30,212*0,35/1000</t>
  </si>
  <si>
    <t>711511102</t>
  </si>
  <si>
    <t>Provedení izolace potrubí, nádrží, stok a kanalizačních šachet natěradly a tmely za studena nátěrem lakem asfaltovým</t>
  </si>
  <si>
    <t>-148802481</t>
  </si>
  <si>
    <t>2*30,212</t>
  </si>
  <si>
    <t>111631780</t>
  </si>
  <si>
    <t>lak hydroizolační asfaltový pro izolaci trub</t>
  </si>
  <si>
    <t>-1591449443</t>
  </si>
  <si>
    <t>Poznámka k položce:_x000d_
Spotřeba: 0,3-0,5 kg/m2</t>
  </si>
  <si>
    <t>60,424*0,4/1000</t>
  </si>
  <si>
    <t>998711101</t>
  </si>
  <si>
    <t>Přesun hmot pro izolace proti vodě, vlhkosti a plynům stanovený z hmotnosti přesunovaného materiálu vodorovná dopravní vzdálenost do 50 m v objektech výšky do 6 m</t>
  </si>
  <si>
    <t>1858724977</t>
  </si>
  <si>
    <t>002 - km 391,804 - svršek</t>
  </si>
  <si>
    <t>OST - Ostatní</t>
  </si>
  <si>
    <t>5905055010</t>
  </si>
  <si>
    <t>Odstranění stávajícího kolejového lože odtěžením v koleji. Poznámka: 1. V cenách jsou započteny náklady na odstranění KL, úpravu pláně a rozprostření výzisku na terén nebo jeho naložení na dopravní prostředek. 2. Položka se použije v případech, kdy se nové KL nezřizuje.</t>
  </si>
  <si>
    <t>-2127926981</t>
  </si>
  <si>
    <t>kolej č.1 a kolej č.2</t>
  </si>
  <si>
    <t>6,0*11,0*0,5</t>
  </si>
  <si>
    <t>5905060010</t>
  </si>
  <si>
    <t>Zřízení nového kolejového lože v koleji. Poznámka: 1. V cenách jsou započteny náklady na zřízení KL nově zřizované koleje, vložení geosyntetika, rozprostření vrstvy kameniva, zřízení homogenizované vrstvy kameniva a úprava KL do profilu. 2. V cenách nejsou obsaženy náklady na položení KR, úpravu směrového a výškového uspořádání, doplnění a dodávku kameniva a snížení KL pod patou kolejnice. 3. Položka se použije v případech nově zřizované koleje nebo výhybky.</t>
  </si>
  <si>
    <t>49097216</t>
  </si>
  <si>
    <t>5905105010</t>
  </si>
  <si>
    <t>Doplnění KL kamenivem ojediněle ručně v koleji. Poznámka: 1. V cenách jsou započteny náklady na doplnění kameniva ojediněle ručně vidlemi a/nebo souvisle strojně z výsypných vozů případně nakladačem. 2. V cenách nejsou obsaženy náklady na dodávku kameniva.</t>
  </si>
  <si>
    <t>1772898020</t>
  </si>
  <si>
    <t>Poznámka k položce:_x000d_
kolej č.1 a kolej č.2_x000d_
Doplnění KL novým štěrkem na propustku a ve výbězích při strojní úpravě GPK_x000d_
využít na sousedních objektech</t>
  </si>
  <si>
    <t>1/3 dvou vozů Sa</t>
  </si>
  <si>
    <t>70,0/3</t>
  </si>
  <si>
    <t>5955101000</t>
  </si>
  <si>
    <t>Kamenivo drcené štěrk frakce 31,5/63 třídy BI</t>
  </si>
  <si>
    <t>846162114</t>
  </si>
  <si>
    <t>(33,0+23,333)*1,7</t>
  </si>
  <si>
    <t>5906130330</t>
  </si>
  <si>
    <t>Montáž kolejového roštu v ose koleje pražce betonové vystrojené tv. UIC60 rozdělení "d". Poznámka: 1. V cenách jsou započteny náklady na manipulaci a montáž KR, u pražců dřevěných nevystrojených i na vrtání pražců. 2. V cenách nejsou obsaženy náklady na dodávku materiálu.</t>
  </si>
  <si>
    <t>101428665</t>
  </si>
  <si>
    <t>Poznámka k položce:_x000d_
rozdělení "e"</t>
  </si>
  <si>
    <t>6,0/1000*2</t>
  </si>
  <si>
    <t>5906140140</t>
  </si>
  <si>
    <t>Demontáž kolejového roštu koleje v ose koleje pražce betonové tv. UIC60 rozdělení "d".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</si>
  <si>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363880514</t>
  </si>
  <si>
    <t>Dělení kolejnic řezáním nebo rozbroušením tv. UIC60 nebo R65. Poznámka: 1. V cenách jsou započteny náklady na manipulaci, podložení, označení a provedení řezu kolejnice.</t>
  </si>
  <si>
    <t>-1799824946</t>
  </si>
  <si>
    <t>staniční kolej č.1 a kolej č.2 na propustku:</t>
  </si>
  <si>
    <t>4*2</t>
  </si>
  <si>
    <t>-995252822</t>
  </si>
  <si>
    <t>Poznámka k položce:_x000d_
KOLEJ č.1 - denní výkon ASP - 1,6 km_x000d_
využít na sousedních objektech (km 393,710 a km 392,730)_x000d_
KOLEJ č.2 - v jiné části rozpočtu</t>
  </si>
  <si>
    <t>Linka ASP+PUŠL (denní výkon):</t>
  </si>
  <si>
    <t>kolej č.1</t>
  </si>
  <si>
    <t>1,6/3</t>
  </si>
  <si>
    <t>-210447087</t>
  </si>
  <si>
    <t>kolej č.1 - pravý kolej.pas</t>
  </si>
  <si>
    <t>5910020120</t>
  </si>
  <si>
    <t>Svařování kolejnic termitem plný předehřev standardní spára svar jednotlivý tv. R65.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</si>
  <si>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-469692805</t>
  </si>
  <si>
    <t>kolej č.1 - levý kolej.pas</t>
  </si>
  <si>
    <t>1555625048</t>
  </si>
  <si>
    <t>Poznámka k položce:_x000d_
kolej č.2_x000d_
kolejnice tv. 60E2R350HT</t>
  </si>
  <si>
    <t>kolej č.2</t>
  </si>
  <si>
    <t>24373658</t>
  </si>
  <si>
    <t>5910035020</t>
  </si>
  <si>
    <t>Dosažení dovolené upínací teploty v BK prodloužením kolejnicového pásu v koleji tv. R65.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</si>
  <si>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-331779285</t>
  </si>
  <si>
    <t>5910040040</t>
  </si>
  <si>
    <t>Umožnění volné dilatace kolejnice demontáž upevňovadel bez osazení kluzných podložek rozdělení pražců "e". Poznámka: 1. V cenách jsou započteny náklady na uvolnění, demontáž a rovnoměrné prodloužení nebo zkrácení kolejnice, vyznačení značek a vedení dokumentace. 2. V cenách nejsou obsaženy náklady na demontáž kolejnicových spojek.</t>
  </si>
  <si>
    <t>-120778771</t>
  </si>
  <si>
    <t>TK č. 1</t>
  </si>
  <si>
    <t>(4*50,0)+(2*6,0)</t>
  </si>
  <si>
    <t>TK č. 2 (viz kol.č.1)</t>
  </si>
  <si>
    <t>212,0</t>
  </si>
  <si>
    <t>5910040140</t>
  </si>
  <si>
    <t>Umožnění volné dilatace kolejnice montáž upevňovadel bez odstranění kluzných podložek rozdělení pražců "e". Poznámka: 1. V cenách jsou započteny náklady na uvolnění, demontáž a rovnoměrné prodloužení nebo zkrácení kolejnice, vyznačení značek a vedení dokumentace. 2. V cenách nejsou obsaženy náklady na demontáž kolejnicových spojek.</t>
  </si>
  <si>
    <t>67456886</t>
  </si>
  <si>
    <t>OST</t>
  </si>
  <si>
    <t>Ostatní</t>
  </si>
  <si>
    <t>7590155012</t>
  </si>
  <si>
    <t>Montáž uzemnění kabelu na uzemnění stávající - úplná montáž kabelu, připevnění uzemňovací objímky, přiletování uzemňovacího vodiče. Bez zemních prací</t>
  </si>
  <si>
    <t>607049028</t>
  </si>
  <si>
    <t>7590157010</t>
  </si>
  <si>
    <t>Demontáž uzemnění kabelu</t>
  </si>
  <si>
    <t>603604537</t>
  </si>
  <si>
    <t>7592005070</t>
  </si>
  <si>
    <t>Montáž počítacího bodu počítače náprav PZN 1 - uložení a připevnění na určené místo, seřízení polohy, přezkoušení</t>
  </si>
  <si>
    <t>-413452250</t>
  </si>
  <si>
    <t>-2110824434</t>
  </si>
  <si>
    <t>7592007070</t>
  </si>
  <si>
    <t>Demontáž počítacího bodu počítače náprav PZN 1</t>
  </si>
  <si>
    <t>-1267329057</t>
  </si>
  <si>
    <t>1799333727</t>
  </si>
  <si>
    <t>9902100200</t>
  </si>
  <si>
    <t>Doprava obousměrná (např. dodávek z vlastních zásob zhotovitele nebo objednatele nebo výzisku) mechanizací o nosnosti přes 3,5 t sypanin (kameniva, písku, suti, dlažebních kostek, atd.) do 20 km.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prostředku.3.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</si>
  <si>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1875368695</t>
  </si>
  <si>
    <t>původní štěrk</t>
  </si>
  <si>
    <t>33,0*1,8</t>
  </si>
  <si>
    <t>-932656194</t>
  </si>
  <si>
    <t>nový štěrk</t>
  </si>
  <si>
    <t>95,766</t>
  </si>
  <si>
    <t>Přeprava mechanizace na místo prováděných prací o hmotnosti přes 12 t přes 50 do 100 km . Poznámka: 1. Ceny jsou určeny pro dopravu mechanizmů na místo prováděných prací po silnici i po kolejích.2. V ceně jsou započteny i náklady na zpáteční cestu dopravního prostředku. Měrnou jednotkou je kus přepravovaného stroje.</t>
  </si>
  <si>
    <t>1130643084</t>
  </si>
  <si>
    <t xml:space="preserve">Poznámka k položce:_x000d_
Linka ASP+PUŠL_x000d_
využít na sousedních objektech (kolej č.1)_x000d_
</t>
  </si>
  <si>
    <t>(1+1)/3</t>
  </si>
  <si>
    <t>9909000700</t>
  </si>
  <si>
    <t>Poplatek za recyklaci kameniva .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</si>
  <si>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-1214562475</t>
  </si>
  <si>
    <t>Úroveň 3:</t>
  </si>
  <si>
    <t>002 - VRN - km 391,804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</si>
  <si>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</si>
  <si>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</si>
  <si>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</si>
  <si>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</si>
  <si>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</si>
  <si>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</si>
  <si>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</si>
  <si>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</si>
  <si>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</si>
  <si>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1795837277</t>
  </si>
  <si>
    <t>Poznámka k položce:_x000d_
Vytyčení dotčených inženýrských sítí včetně zajištění dohledu správce sítí při provádění stavebních prací v blízkosti sítí.</t>
  </si>
  <si>
    <t>013002000</t>
  </si>
  <si>
    <t>Projektové práce</t>
  </si>
  <si>
    <t>-1963607284</t>
  </si>
  <si>
    <t>Poznámka k položce:_x000d_
Zpracování dokumentace zhotovitele (využít PS z investice včetně upřesnění), zpracování dokumentace skutečného provedení stavby - 2x (v trvalém tisku i digitálně), netřeba přes železničního bodové pole SŽG.</t>
  </si>
  <si>
    <t>VRN3</t>
  </si>
  <si>
    <t>Zařízení staveniště</t>
  </si>
  <si>
    <t>030001000</t>
  </si>
  <si>
    <t>1057640467</t>
  </si>
  <si>
    <t>Poznámka k položce:_x000d_
Dodávky vody a energie, příjezdové komunikace včetně příp. omezení provozu a dopravního značení, příp. pronájmy pozemků, střežení pracoviště, uvedení pozemků do původního stavu, včetně přípravy a likvidace staveniště.</t>
  </si>
  <si>
    <t>002 - Oprava propustku v km 392,730</t>
  </si>
  <si>
    <t>001 - km 392,730 - propustek</t>
  </si>
  <si>
    <t xml:space="preserve">    2 - Zakládání</t>
  </si>
  <si>
    <t xml:space="preserve">    8 - Trubní vedení</t>
  </si>
  <si>
    <t>-240216036</t>
  </si>
  <si>
    <t>1729408538</t>
  </si>
  <si>
    <t>40,0*0,02</t>
  </si>
  <si>
    <t>113105113</t>
  </si>
  <si>
    <t>Rozebrání dlažeb z lomového kamene s přemístěním hmot na skládku na vzdálenost do 3 m nebo s naložením na dopravní prostředek, kladených do cementové malty se spárami zalitými cementovou maltou</t>
  </si>
  <si>
    <t>2111147978</t>
  </si>
  <si>
    <t>9,3/0,4</t>
  </si>
  <si>
    <t>115001103</t>
  </si>
  <si>
    <t>Převedení vody potrubím průměru DN přes 150 do 250</t>
  </si>
  <si>
    <t>-1355228251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</si>
  <si>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</si>
  <si>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</si>
  <si>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-1333557899</t>
  </si>
  <si>
    <t>122252502</t>
  </si>
  <si>
    <t>Odkopávky a prokopávky nezapažené pro spodní stavbu železnic strojně v hornině třídy těžitelnosti I skupiny 3 přes 100 do 1 000 m3</t>
  </si>
  <si>
    <t>1758052475</t>
  </si>
  <si>
    <t>122252508</t>
  </si>
  <si>
    <t>Odkopávky a prokopávky nezapažené pro spodní stavbu železnic strojně v hornině třídy těžitelnosti I skupiny 3 Příplatek k cenám za ztížení při rekonstrukcích</t>
  </si>
  <si>
    <t>781832195</t>
  </si>
  <si>
    <t>130001101</t>
  </si>
  <si>
    <t>Příplatek k cenám hloubených vykopávek za ztížení vykopávky v blízkosti podzemního vedení nebo výbušnin pro jakoukoliv třídu horniny</t>
  </si>
  <si>
    <t>739370336</t>
  </si>
  <si>
    <t>10,0*1,0*1,0</t>
  </si>
  <si>
    <t>1776307264</t>
  </si>
  <si>
    <t>Poznámka k položce:_x000d_
zřízení pažení pláně vždy při nepřetržité výluce dané koleje</t>
  </si>
  <si>
    <t>pažení pláně vlevo pro řádné provedení zesíleného základu s izolačními nátěry u konce trub na výtokové straně:</t>
  </si>
  <si>
    <t>1,8*(7,0+3,3)/2-3,14*1,18*1,18/4</t>
  </si>
  <si>
    <t>pažení pláně vpravo pro řádné provedení zesíleného základu s izolačními nátěry u konce trub na vtokové straně:</t>
  </si>
  <si>
    <t>585165995</t>
  </si>
  <si>
    <t>Poznámka k položce:_x000d_
odstanění pažení pláně vždy při postupném hutněném dosypávání pláně a svahu</t>
  </si>
  <si>
    <t>15172R001</t>
  </si>
  <si>
    <t>Zřízení a odstranění pažení stěn výkopu kolejového lože do ocelových zápor hloubky výkopu do 4 m</t>
  </si>
  <si>
    <t>1174075784</t>
  </si>
  <si>
    <t>Poznámka k položce:_x000d_
Zřízení pažení kolejového lože a pláně včetně zajištění materiálu, spojovacího materiálu a jeho opotřebení, dle technologie dodavatele, vč. statického posouzení, počítána pohledová plocha.</t>
  </si>
  <si>
    <t xml:space="preserve">1. etapa pažení mezi kolejemi u 2. koleje (u hlavy pražce): </t>
  </si>
  <si>
    <t>(10,0+2,4)/2*3,0</t>
  </si>
  <si>
    <t>2. etapa pažení mezi kolejemi u 1. koleje (min. 400 mm od hlavy pražce):</t>
  </si>
  <si>
    <t>(10,0+2,4)/2*1,5</t>
  </si>
  <si>
    <t>801381044</t>
  </si>
  <si>
    <t>-2062822883</t>
  </si>
  <si>
    <t>skládka 18 km</t>
  </si>
  <si>
    <t>290,280*8</t>
  </si>
  <si>
    <t>158935655</t>
  </si>
  <si>
    <t>290,280*2</t>
  </si>
  <si>
    <t>174111311</t>
  </si>
  <si>
    <t>Zásyp sypaninou pro spodní stavbu železnic objemu přes 3 m3 se zhutněním</t>
  </si>
  <si>
    <t>1637205931</t>
  </si>
  <si>
    <t>583312000</t>
  </si>
  <si>
    <t>štěrkopísek netříděný zásypový</t>
  </si>
  <si>
    <t>620271709</t>
  </si>
  <si>
    <t>189,0*1,9</t>
  </si>
  <si>
    <t>181411123</t>
  </si>
  <si>
    <t>Založení trávníku na půdě předem připravené plochy do 1000 m2 výsevem včetně utažení lučního na svahu přes 1:2 do 1:1</t>
  </si>
  <si>
    <t>-1330948221</t>
  </si>
  <si>
    <t>005724740</t>
  </si>
  <si>
    <t>osivo směs travní krajinná-svahová</t>
  </si>
  <si>
    <t>kg</t>
  </si>
  <si>
    <t>756076426</t>
  </si>
  <si>
    <t>40,0*0,03</t>
  </si>
  <si>
    <t>182201101</t>
  </si>
  <si>
    <t>Svahování trvalých svahů do projektovaných profilů strojně s potřebným přemístěním výkopku při svahování násypů v jakékoliv hornině</t>
  </si>
  <si>
    <t>-568581848</t>
  </si>
  <si>
    <t>Zakládání</t>
  </si>
  <si>
    <t>273321118</t>
  </si>
  <si>
    <t>Základové konstrukce z betonu železového desky ve výkopu nebo na hlavách pilot C 30/37</t>
  </si>
  <si>
    <t>1243887450</t>
  </si>
  <si>
    <t>základová deska včwtně prahů</t>
  </si>
  <si>
    <t>7,38</t>
  </si>
  <si>
    <t>zesílený základ</t>
  </si>
  <si>
    <t>0,153*2,1*2</t>
  </si>
  <si>
    <t>273321191</t>
  </si>
  <si>
    <t>Základové konstrukce z betonu železového Příplatek k cenám za betonáž malého rozsahu do 25 m3</t>
  </si>
  <si>
    <t>1135926352</t>
  </si>
  <si>
    <t>273354111</t>
  </si>
  <si>
    <t>Bednění základových konstrukcí desek zřízení</t>
  </si>
  <si>
    <t>1823493066</t>
  </si>
  <si>
    <t>17,2*0,2*2</t>
  </si>
  <si>
    <t>1,8*1,0*2</t>
  </si>
  <si>
    <t>1,8*0,8*2</t>
  </si>
  <si>
    <t>273354211</t>
  </si>
  <si>
    <t>Bednění základových konstrukcí desek odstranění bednění</t>
  </si>
  <si>
    <t>-1560838251</t>
  </si>
  <si>
    <t>729134407</t>
  </si>
  <si>
    <t>274311127</t>
  </si>
  <si>
    <t>Základové konstrukce z betonu prostého pasy, prahy, věnce a ostruhy ve výkopu nebo na hlavách pilot C 25/30</t>
  </si>
  <si>
    <t>1246430416</t>
  </si>
  <si>
    <t>prah dlažby</t>
  </si>
  <si>
    <t>3,38*0,3*0,3</t>
  </si>
  <si>
    <t>274311191</t>
  </si>
  <si>
    <t>Základové konstrukce z betonu prostého Příplatek k cenám za betonáž malého rozsahu do 25 m3</t>
  </si>
  <si>
    <t>1331461885</t>
  </si>
  <si>
    <t>274354111</t>
  </si>
  <si>
    <t>Bednění základových konstrukcí pasů, prahů, věnců a ostruh zřízení</t>
  </si>
  <si>
    <t>322065099</t>
  </si>
  <si>
    <t>3,38*0,6*2</t>
  </si>
  <si>
    <t>0,3*0,6*2</t>
  </si>
  <si>
    <t>274354211</t>
  </si>
  <si>
    <t>Bednění základových konstrukcí pasů, prahů, věnců a ostruh odstranění bednění</t>
  </si>
  <si>
    <t>2061917650</t>
  </si>
  <si>
    <t>-1834795134</t>
  </si>
  <si>
    <t>42,5*5,4*1,05/1000</t>
  </si>
  <si>
    <t>451315114</t>
  </si>
  <si>
    <t>Podkladní a výplňové vrstvy z betonu prostého tloušťky do 100 mm, z betonu C 12/15</t>
  </si>
  <si>
    <t>2005389169</t>
  </si>
  <si>
    <t>podkladní beton pod troubou</t>
  </si>
  <si>
    <t>3,1/0,1</t>
  </si>
  <si>
    <t>451571111</t>
  </si>
  <si>
    <t>Lože pod dlažby ze štěrkopísků, tl. vrstvy do 100 mm</t>
  </si>
  <si>
    <t>1089696015</t>
  </si>
  <si>
    <t>-1027877347</t>
  </si>
  <si>
    <t>12,750/0,3</t>
  </si>
  <si>
    <t>Trubní vedení</t>
  </si>
  <si>
    <t>812492121</t>
  </si>
  <si>
    <t>Montáž potrubí z trub betonových hrdlových v otevřeném výkopu ve sklonu do 20 % z trub těsněných pryžovými kroužky DN 1000</t>
  </si>
  <si>
    <t>1896277340</t>
  </si>
  <si>
    <t>592211R021</t>
  </si>
  <si>
    <t>ŽB. trouba patková DN 1000 (mezilehlá)</t>
  </si>
  <si>
    <t>34232879</t>
  </si>
  <si>
    <t>Poznámka k položce:_x000d_
Poznámka k položce: přesná specifikace dle projektu, integrované pryžové těsnění trub, včetně spojovacího materiálu jednotlivých dílců. Trouba musí být schváleny pro použití pro SŽDC. Včetně dopravy na stavbu</t>
  </si>
  <si>
    <t>592211R022</t>
  </si>
  <si>
    <t>Šikmá vtoková ŽB. trouba patková DN 1000</t>
  </si>
  <si>
    <t>724583101</t>
  </si>
  <si>
    <t>Poznámka k položce:_x000d_
Poznámka k položce: přesná specifikace dle projektu, integrované pryžové těsnění trub, včetně spojovacího materiálu jednotlivých dílců. Trouba musí být schválena pro použití pro SŽDC. Včetně dopravy na stavbu</t>
  </si>
  <si>
    <t>592211R023</t>
  </si>
  <si>
    <t>Šikmá výtoková ŽB. trouba patková DN 1000</t>
  </si>
  <si>
    <t>-2023005239</t>
  </si>
  <si>
    <t>311547941</t>
  </si>
  <si>
    <t>(4*1)*0,27</t>
  </si>
  <si>
    <t>1728267769</t>
  </si>
  <si>
    <t>4*1</t>
  </si>
  <si>
    <t>935111311</t>
  </si>
  <si>
    <t>Osazení betonového příkopového žlabu s vyplněním a zatřením spár cementovou maltou s ložem tl. 100 mm z kameniva těženého nebo štěrkopísku z betonových příkopových tvárnic šířky přes 800 do 1200 mm</t>
  </si>
  <si>
    <t>808423955</t>
  </si>
  <si>
    <t>59227023</t>
  </si>
  <si>
    <t>žlabovka příkopová betonová 300x1125x350mm</t>
  </si>
  <si>
    <t>-1827474028</t>
  </si>
  <si>
    <t>936942211</t>
  </si>
  <si>
    <t>Zhotovení tabulky s letopočtem opravy nebo větší údržby vložením šablony do bednění</t>
  </si>
  <si>
    <t>49476387</t>
  </si>
  <si>
    <t xml:space="preserve">bločkem do dlažby na vtoku i výtoku: </t>
  </si>
  <si>
    <t>962021112</t>
  </si>
  <si>
    <t>Bourání mostních konstrukcí zdiva a pilířů z kamene nebo cihel</t>
  </si>
  <si>
    <t>833401699</t>
  </si>
  <si>
    <t>380765888</t>
  </si>
  <si>
    <t>1201847297</t>
  </si>
  <si>
    <t>45</t>
  </si>
  <si>
    <t>997013873</t>
  </si>
  <si>
    <t>-1401742583</t>
  </si>
  <si>
    <t>66,662-41,160</t>
  </si>
  <si>
    <t>46</t>
  </si>
  <si>
    <t>-1520963528</t>
  </si>
  <si>
    <t>47</t>
  </si>
  <si>
    <t>-1079209808</t>
  </si>
  <si>
    <t>66,662*17</t>
  </si>
  <si>
    <t>48</t>
  </si>
  <si>
    <t>-1270200900</t>
  </si>
  <si>
    <t>49</t>
  </si>
  <si>
    <t>998214111</t>
  </si>
  <si>
    <t>Přesun hmot pro mosty montované z dílců železobetonových nebo předpjatých vodorovná dopravní vzdálenost do 100 m výška mostu do 20 m</t>
  </si>
  <si>
    <t>-503187147</t>
  </si>
  <si>
    <t>Poznámka k položce:_x000d_
dobrý přístup k propustku, z leva z polní cesty, v polepském záhlaví žst. Hoštka</t>
  </si>
  <si>
    <t>50</t>
  </si>
  <si>
    <t>-2100796324</t>
  </si>
  <si>
    <t>51</t>
  </si>
  <si>
    <t>-1890550180</t>
  </si>
  <si>
    <t>65,36*0,35/1000</t>
  </si>
  <si>
    <t>52</t>
  </si>
  <si>
    <t>-875785657</t>
  </si>
  <si>
    <t>2*65,36</t>
  </si>
  <si>
    <t>53</t>
  </si>
  <si>
    <t>-1054119848</t>
  </si>
  <si>
    <t>130,72*0,4/1000</t>
  </si>
  <si>
    <t>54</t>
  </si>
  <si>
    <t>-808962164</t>
  </si>
  <si>
    <t>002 - km 392,730 - svršek</t>
  </si>
  <si>
    <t>5905015010</t>
  </si>
  <si>
    <t>Oprava stezky ručně s odstraněním drnu a nánosu do 10 cm. Poznámka: 1. V cenách jsou započteny náklady na ruční odstranění drnu a nánosu a rozprostření výzisku na terén nebo naložení na dopravní prostředek a urovnání povrchu stezky. 2. V cenách nejsou obsaženy náklady na doplnění a úpravu štěrkodrtě.</t>
  </si>
  <si>
    <t>1228460017</t>
  </si>
  <si>
    <t>0,6*11,0*2</t>
  </si>
  <si>
    <t>5905025010</t>
  </si>
  <si>
    <t>Doplnění stezky štěrkodrtí ojediněle ručně. Poznámka: 1. V cenách jsou započteny náklady na doplnění kameniva včetně rozprostření ojediněle ručně z vozíku nebo souvisle mechanizací z vozíků nebo železničních vozů. 2. V cenách nejsou obsaženy náklady na dodávku kameniva.</t>
  </si>
  <si>
    <t>-2087245104</t>
  </si>
  <si>
    <t>13,2*0,1</t>
  </si>
  <si>
    <t>5955101025</t>
  </si>
  <si>
    <t>Kamenivo drcené drť frakce 4/8</t>
  </si>
  <si>
    <t>1611455252</t>
  </si>
  <si>
    <t>1,32*1,6</t>
  </si>
  <si>
    <t>-1585150577</t>
  </si>
  <si>
    <t>7,6*11,0*0,5</t>
  </si>
  <si>
    <t>1718031370</t>
  </si>
  <si>
    <t>22821826</t>
  </si>
  <si>
    <t>-1218242009</t>
  </si>
  <si>
    <t>Poznámka k položce:_x000d_
kolej č.2_x000d_
vrátit původní kolejové lože_x000d_
(v akci ST kolejové lože bude pročištěno)</t>
  </si>
  <si>
    <t>(41,8/2)*1,7</t>
  </si>
  <si>
    <t>23,333*1,7</t>
  </si>
  <si>
    <t>5906130360</t>
  </si>
  <si>
    <t>Montáž kolejového roštu v ose koleje pražce betonové vystrojené tv. R65 rozdělení "d". Poznámka: 1. V cenách jsou započteny náklady na manipulaci a montáž KR, u pražců dřevěných nevystrojených i na vrtání pražců. 2. V cenách nejsou obsaženy náklady na dodávku materiálu.</t>
  </si>
  <si>
    <t>-361733838</t>
  </si>
  <si>
    <t>Poznámka k položce:_x000d_
případné kolejnicové vložky na propustek doveze zadavatel (Správa tratí Ústí n. L.) včetně odvozu stávajících kolejnic, rozdělení "e"</t>
  </si>
  <si>
    <t>11,0/1000*2</t>
  </si>
  <si>
    <t>5906140180</t>
  </si>
  <si>
    <t>Demontáž kolejového roštu koleje v ose koleje pražce betonové tv. R65 rozdělení "e".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</si>
  <si>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420191081</t>
  </si>
  <si>
    <t>-525847714</t>
  </si>
  <si>
    <t>kolej č. 2 při denní výluce pro zapažení mezi kolejemi u hlav pražců 2. koleje:</t>
  </si>
  <si>
    <t>2*2</t>
  </si>
  <si>
    <t>kolej č.1 při nepřetržité výluce:</t>
  </si>
  <si>
    <t>5908010020</t>
  </si>
  <si>
    <t>Zřízení kolejnicového styku bez rozřezu tv. R65. Poznámka: 1. V cenách jsou započteny náklady na zřízení styku, případné nastavení dilatační spáry a ošetření součástí mazivem. U přechodového styku se použije položka s větším tvarem. 2. V cenách nejsou obsaženy náklady na dodávku materiálu.</t>
  </si>
  <si>
    <t>styk</t>
  </si>
  <si>
    <t>1982255016</t>
  </si>
  <si>
    <t>Poznámka k položce:_x000d_
spojky si z propustku odveze zadavatel (Správa tratí Ústí n. L.) včetně strojní úpravy GPK a zřízení BK ve 2. koleji (v jiné části rozpočtu)</t>
  </si>
  <si>
    <t>při zpětné montáži žel. svršku ve 2. koleji na propustku před ASP a dalšími pracemi Správy tratí Ústí n. L.:</t>
  </si>
  <si>
    <t>5908010120</t>
  </si>
  <si>
    <t>Zřízení kolejnicového styku s rozřezem a vrtáním - 4 otvory tv. R65. Poznámka: 1. V cenách jsou započteny náklady na zřízení styku, případné nastavení dilatační spáry a ošetření součástí mazivem. U přechodového styku se použije položka s větším tvarem. 2. V cenách nejsou obsaženy náklady na dodávku materiálu.</t>
  </si>
  <si>
    <t>-689334486</t>
  </si>
  <si>
    <t>Poznámka k položce:_x000d_
spojky na propustek doveze zadavatel (Správa tratí Ústí n. L.) včetně spojovacího materiálu</t>
  </si>
  <si>
    <t>v koleji č. 2 v denní výluce koleje - při pažení mezi kolejemi u 2. SK (zrušení BK na propustku):</t>
  </si>
  <si>
    <t>-693510866</t>
  </si>
  <si>
    <t xml:space="preserve">Poznámka k položce:_x000d_
KOLEJ č.1 - denní výkon ASP - 1,6 km_x000d_
využít na sousedních objektech (km 391,804 a km 393,710)_x000d_
KOLEJ č.2 - v jiné části rozpočtu_x000d_
</t>
  </si>
  <si>
    <t>437903815</t>
  </si>
  <si>
    <t>Poznámka k položce:_x000d_
kolej č.1 - levý kolej.pas_x000d_
kolejnice tv. 60E2R350HT</t>
  </si>
  <si>
    <t>-1870895710</t>
  </si>
  <si>
    <t>1919346086</t>
  </si>
  <si>
    <t>Poznámka k položce:_x000d_
kolej č.2</t>
  </si>
  <si>
    <t>1834023669</t>
  </si>
  <si>
    <t>Poznámka k položce:_x000d_
kolej č.1 - pravý kolej.pas</t>
  </si>
  <si>
    <t>818204851</t>
  </si>
  <si>
    <t>kolej č. 1:</t>
  </si>
  <si>
    <t>(4*50,0)+(2*11,0)</t>
  </si>
  <si>
    <t>1167875099</t>
  </si>
  <si>
    <t>732010585</t>
  </si>
  <si>
    <t>(41,8/2)*1,8</t>
  </si>
  <si>
    <t>9902100500</t>
  </si>
  <si>
    <t>Doprava obousměrná (např. dodávek z vlastních zásob zhotovitele nebo objednatele nebo výzisku) mechanizací o nosnosti přes 3,5 t sypanin (kameniva, písku, suti, dlažebních kostek, atd.) do 60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</si>
  <si>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-685599492</t>
  </si>
  <si>
    <t>2,112</t>
  </si>
  <si>
    <t>75,196</t>
  </si>
  <si>
    <t>-1506586814</t>
  </si>
  <si>
    <t>-703967725</t>
  </si>
  <si>
    <t>002 - VRN - km 392,730</t>
  </si>
  <si>
    <t xml:space="preserve">    VRN4 - Inženýrská činnost</t>
  </si>
  <si>
    <t>-1821789732</t>
  </si>
  <si>
    <t>-1957310132</t>
  </si>
  <si>
    <t>Poznámka k položce:_x000d_
Zpracování dokumentace skutečného provedení stavby - 2x (v trvalém tisku i digitálně) s využitím železničního bodového pole a po projednání a schválení SŽG.</t>
  </si>
  <si>
    <t>1700093628</t>
  </si>
  <si>
    <t>VRN4</t>
  </si>
  <si>
    <t>Inženýrská činnost</t>
  </si>
  <si>
    <t>043134000</t>
  </si>
  <si>
    <t>Zkoušky zatěžovací</t>
  </si>
  <si>
    <t>-279630528</t>
  </si>
  <si>
    <t xml:space="preserve">Poznámka k položce:_x000d_
Statická zatěžovací zkouška pláně_x000d_
</t>
  </si>
  <si>
    <t>v 1.TK:</t>
  </si>
  <si>
    <t>ve 2.TK:</t>
  </si>
  <si>
    <t>003 - Oprava propustku v km 393,710</t>
  </si>
  <si>
    <t>001 - km 393,710 - propustek</t>
  </si>
  <si>
    <t>-1529669038</t>
  </si>
  <si>
    <t>-1247338926</t>
  </si>
  <si>
    <t>125,0*0,02</t>
  </si>
  <si>
    <t>1040359495</t>
  </si>
  <si>
    <t>26,74*0,8</t>
  </si>
  <si>
    <t>640899303</t>
  </si>
  <si>
    <t>1677690446</t>
  </si>
  <si>
    <t>730475819</t>
  </si>
  <si>
    <t>18,75*7,0*3,910</t>
  </si>
  <si>
    <t>11,0</t>
  </si>
  <si>
    <t>-519451079</t>
  </si>
  <si>
    <t>-1591895892</t>
  </si>
  <si>
    <t>16,0*1,0*1,0</t>
  </si>
  <si>
    <t>968787031</t>
  </si>
  <si>
    <t>Poznámka k položce:_x000d_
zřízení pažení pláně vlevo nepřetržité výluce 1. koleje</t>
  </si>
  <si>
    <t>1,6*(6,6+3,3)/2-3,14*1,18*1,18/4</t>
  </si>
  <si>
    <t>151103102</t>
  </si>
  <si>
    <t>Zřízení pažení a rozepření stěn výkopu kolejového lože plochy do 20 m2 pro jakoukoliv mezerovitost příložné, hloubky přes 2 do 4 m</t>
  </si>
  <si>
    <t>977557435</t>
  </si>
  <si>
    <t>Poznámka k položce:_x000d_
zřízení pažení pláně vpravo v nepřetržité výluce 2. koleje</t>
  </si>
  <si>
    <t>pažení pláně vpravo pro řádné provedení vtokové šachty s izolačními nátěry:</t>
  </si>
  <si>
    <t>2,8*(8,8+3,3)/2-3,14*1,18*1,18/4</t>
  </si>
  <si>
    <t>1954605578</t>
  </si>
  <si>
    <t>Poznámka k položce:_x000d_
odstanění pažení pláně vlevo při postupném hutněném dosypávání svahu u pláně</t>
  </si>
  <si>
    <t>151103112</t>
  </si>
  <si>
    <t>Odstranění pažení a rozepření stěn výkopu kolejového lože plochy do 20 m2 s uložením materiálu na vzdálenost do 3 m od kraje výkopu příložné, hloubky přes 2 do 4 m</t>
  </si>
  <si>
    <t>1844951257</t>
  </si>
  <si>
    <t>Poznámka k položce:_x000d_
odstanění pažení pláně vpravo při postupném hutněném dosypávání svahu u pláně</t>
  </si>
  <si>
    <t>15172R002</t>
  </si>
  <si>
    <t>Zřízení a odstranění pažení stěn výkopu kolejového lože do ocelových zápor hloubky výkopu do 5 m</t>
  </si>
  <si>
    <t>-627298542</t>
  </si>
  <si>
    <t>(16,0+2,2)/2*5,0</t>
  </si>
  <si>
    <t>(16,0+5,2)/2*3,0</t>
  </si>
  <si>
    <t>1194170911</t>
  </si>
  <si>
    <t>-1661541165</t>
  </si>
  <si>
    <t>524,188*8</t>
  </si>
  <si>
    <t>1384260181</t>
  </si>
  <si>
    <t>524,188*2</t>
  </si>
  <si>
    <t>-1040471149</t>
  </si>
  <si>
    <t>-1744368647</t>
  </si>
  <si>
    <t>527,0*1,9</t>
  </si>
  <si>
    <t>-481860889</t>
  </si>
  <si>
    <t>-1228186941</t>
  </si>
  <si>
    <t>125,0*0,03</t>
  </si>
  <si>
    <t>-1464705959</t>
  </si>
  <si>
    <t>273321117</t>
  </si>
  <si>
    <t>Základové konstrukce z betonu železového desky ve výkopu nebo na hlavách pilot C 25/30</t>
  </si>
  <si>
    <t>381966371</t>
  </si>
  <si>
    <t>základová deska pod troubou včetně zesílení a šachtu</t>
  </si>
  <si>
    <t>15,385</t>
  </si>
  <si>
    <t>-1977846432</t>
  </si>
  <si>
    <t>-1042091952</t>
  </si>
  <si>
    <t>4,0*0,88*8</t>
  </si>
  <si>
    <t>17,64*0,2*2</t>
  </si>
  <si>
    <t>1,6*0,2*2</t>
  </si>
  <si>
    <t>-1090419900</t>
  </si>
  <si>
    <t>-606873602</t>
  </si>
  <si>
    <t>-311181595</t>
  </si>
  <si>
    <t>0,486</t>
  </si>
  <si>
    <t>-776424723</t>
  </si>
  <si>
    <t>-169431897</t>
  </si>
  <si>
    <t>2,7*0,45*2</t>
  </si>
  <si>
    <t>0,45*0,4*2</t>
  </si>
  <si>
    <t>1133849724</t>
  </si>
  <si>
    <t>317321118</t>
  </si>
  <si>
    <t>Římsy ze železového betonu C 30/37</t>
  </si>
  <si>
    <t>1060909368</t>
  </si>
  <si>
    <t>vtoková šachta</t>
  </si>
  <si>
    <t>0,55</t>
  </si>
  <si>
    <t>317321191</t>
  </si>
  <si>
    <t>Římsy ze železového betonu Příplatek k cenám za betonáž malého rozsahu do 25 m3</t>
  </si>
  <si>
    <t>1336254601</t>
  </si>
  <si>
    <t>317353121</t>
  </si>
  <si>
    <t>Bednění mostní římsy zřízení všech tvarů</t>
  </si>
  <si>
    <t>-1785009871</t>
  </si>
  <si>
    <t>2,0*0,23*4</t>
  </si>
  <si>
    <t>0,6*0,26*4</t>
  </si>
  <si>
    <t>317353221</t>
  </si>
  <si>
    <t>Bednění mostní římsy odstranění všech tvarů</t>
  </si>
  <si>
    <t>292478704</t>
  </si>
  <si>
    <t>317361116</t>
  </si>
  <si>
    <t>Výztuž mostních železobetonových říms z betonářské oceli 10 505 (R) nebo BSt 500</t>
  </si>
  <si>
    <t>-1253265919</t>
  </si>
  <si>
    <t>334323118</t>
  </si>
  <si>
    <t>Mostní opěry a úložné prahy z betonu železového C 30/37</t>
  </si>
  <si>
    <t>1650548733</t>
  </si>
  <si>
    <t>7,48</t>
  </si>
  <si>
    <t>334323191</t>
  </si>
  <si>
    <t>Mostní opěry a úložné prahy z betonu Příplatek k cenám za betonáž malého rozsahu do 25 m3</t>
  </si>
  <si>
    <t>2131266718</t>
  </si>
  <si>
    <t>334351112</t>
  </si>
  <si>
    <t>Bednění mostních opěr a úložných prahů ze systémového bednění zřízení z překližek, pro železobeton</t>
  </si>
  <si>
    <t>299311649</t>
  </si>
  <si>
    <t>2,0*1,75*4</t>
  </si>
  <si>
    <t>2,6*1,75*4</t>
  </si>
  <si>
    <t>334351211</t>
  </si>
  <si>
    <t>Bednění mostních opěr a úložných prahů ze systémového bednění odstranění z překližek</t>
  </si>
  <si>
    <t>196981921</t>
  </si>
  <si>
    <t>334359115</t>
  </si>
  <si>
    <t>Výřez bednění pro prostup trub betonovou konstrukcí DN 600</t>
  </si>
  <si>
    <t>-720690124</t>
  </si>
  <si>
    <t>Poznámka k položce:_x000d_
u vtokové šachty</t>
  </si>
  <si>
    <t>Pro ŽB. troubu DN 1000 mm:</t>
  </si>
  <si>
    <t>Pro stávající beton. troubu DN 800 mm:</t>
  </si>
  <si>
    <t>334361216</t>
  </si>
  <si>
    <t>Výztuž betonářská mostních konstrukcí opěr, úložných prahů, křídel, závěrných zídek, bloků ložisek, pilířů a sloupů z oceli 10 505 (R) nebo BSt 500 dříků opěr</t>
  </si>
  <si>
    <t>398888028</t>
  </si>
  <si>
    <t>2132585131</t>
  </si>
  <si>
    <t>19,055*5,4*1,05/1000</t>
  </si>
  <si>
    <t>1464043567</t>
  </si>
  <si>
    <t>2,0*17,64</t>
  </si>
  <si>
    <t>-1072823173</t>
  </si>
  <si>
    <t>451577121</t>
  </si>
  <si>
    <t>Podkladní a výplňová vrstva z kameniva tloušťky do 200 mm z kameniva drceného</t>
  </si>
  <si>
    <t>-221058274</t>
  </si>
  <si>
    <t>podkladní vrstva pod troubu</t>
  </si>
  <si>
    <t>2,2*17,64</t>
  </si>
  <si>
    <t>-297930893</t>
  </si>
  <si>
    <t>3,811/0,2</t>
  </si>
  <si>
    <t>-2112578876</t>
  </si>
  <si>
    <t>17,64+0,89+0,8</t>
  </si>
  <si>
    <t>-2118488229</t>
  </si>
  <si>
    <t>Kolmá vtoková ŽB. trouba patková DN 1000</t>
  </si>
  <si>
    <t>-574460681</t>
  </si>
  <si>
    <t>-560430797</t>
  </si>
  <si>
    <t>-134386961</t>
  </si>
  <si>
    <t>pro odbourání části stávajícího propustku DN 800 vpravo:</t>
  </si>
  <si>
    <t>3,14*0,8</t>
  </si>
  <si>
    <t>518014664</t>
  </si>
  <si>
    <t>(4*2,0)*0,27</t>
  </si>
  <si>
    <t>2,7*0,27</t>
  </si>
  <si>
    <t>1938719691</t>
  </si>
  <si>
    <t>4*2,0</t>
  </si>
  <si>
    <t>2,7</t>
  </si>
  <si>
    <t>1068733090</t>
  </si>
  <si>
    <t>šachta na vtoku (včetně zhotovení 1x základního PKO nátěru výztuže u vlysu s letopočtem s ručním očištěním kartáčem):</t>
  </si>
  <si>
    <t xml:space="preserve">bločkem do dlažby na výtoku: </t>
  </si>
  <si>
    <t>55</t>
  </si>
  <si>
    <t>952904121</t>
  </si>
  <si>
    <t>Čištění mostních objektů odstranění nánosů z otvorů ručně, světlé výšky otvoru do 1,5 m</t>
  </si>
  <si>
    <t>786548124</t>
  </si>
  <si>
    <t>pod polní cestou</t>
  </si>
  <si>
    <t>2,139</t>
  </si>
  <si>
    <t>56</t>
  </si>
  <si>
    <t>1557367707</t>
  </si>
  <si>
    <t>57</t>
  </si>
  <si>
    <t>1229965792</t>
  </si>
  <si>
    <t>58</t>
  </si>
  <si>
    <t>344057401</t>
  </si>
  <si>
    <t>59</t>
  </si>
  <si>
    <t>-403771688</t>
  </si>
  <si>
    <t>126,960-31,044+2,139*2</t>
  </si>
  <si>
    <t>60</t>
  </si>
  <si>
    <t>-1189225060</t>
  </si>
  <si>
    <t>autom. výpočet:</t>
  </si>
  <si>
    <t>126,960</t>
  </si>
  <si>
    <t>z čištění otvoru:</t>
  </si>
  <si>
    <t>2,139*2</t>
  </si>
  <si>
    <t>61</t>
  </si>
  <si>
    <t>720336504</t>
  </si>
  <si>
    <t>131,238*17</t>
  </si>
  <si>
    <t>62</t>
  </si>
  <si>
    <t>-1890333340</t>
  </si>
  <si>
    <t>63</t>
  </si>
  <si>
    <t>-250355932</t>
  </si>
  <si>
    <t>Poznámka k položce:_x000d_
dobrý přístup k propustku, zprava z polní cesty, v širé trati Hoštka - Polepy</t>
  </si>
  <si>
    <t>64</t>
  </si>
  <si>
    <t>-1711560254</t>
  </si>
  <si>
    <t>65</t>
  </si>
  <si>
    <t>439696442</t>
  </si>
  <si>
    <t>74,4*0,35/1000</t>
  </si>
  <si>
    <t>66</t>
  </si>
  <si>
    <t>2032553060</t>
  </si>
  <si>
    <t>2*74,4</t>
  </si>
  <si>
    <t>67</t>
  </si>
  <si>
    <t>-1794412967</t>
  </si>
  <si>
    <t>148,8*0,4/1000</t>
  </si>
  <si>
    <t>68</t>
  </si>
  <si>
    <t>-2035018181</t>
  </si>
  <si>
    <t>002 - km 393,710 - svršek</t>
  </si>
  <si>
    <t>-1202705677</t>
  </si>
  <si>
    <t>0,6*16,0*2</t>
  </si>
  <si>
    <t>-283486491</t>
  </si>
  <si>
    <t>19,2*0,1</t>
  </si>
  <si>
    <t>1860171931</t>
  </si>
  <si>
    <t>1,92*1,6</t>
  </si>
  <si>
    <t>707165977</t>
  </si>
  <si>
    <t>7,6*16,0*0,5</t>
  </si>
  <si>
    <t>2079568898</t>
  </si>
  <si>
    <t>379655993</t>
  </si>
  <si>
    <t>-1511093440</t>
  </si>
  <si>
    <t>(60,800+23,333)*1,7</t>
  </si>
  <si>
    <t>736485020</t>
  </si>
  <si>
    <t>16,0/1000*2</t>
  </si>
  <si>
    <t>214931326</t>
  </si>
  <si>
    <t>-465511045</t>
  </si>
  <si>
    <t>1020710227</t>
  </si>
  <si>
    <t>Poznámka k položce:_x000d_
spojky si z propustku odveze zadavatel (Správa tratí Ústí n. L.)</t>
  </si>
  <si>
    <t>při zpětné montáži žel. svršku ve 2. koleji na propustku před ASP:</t>
  </si>
  <si>
    <t>1184144390</t>
  </si>
  <si>
    <t>v koleji č. 2 v denní výluce koleje - při pažení mezi kolejemi u 2. TK (zrušení BK na propustku):</t>
  </si>
  <si>
    <t>-1008777539</t>
  </si>
  <si>
    <t>Poznámka k položce:_x000d_
KOLEJ č.1 - denní výkon ASP - 1,6 km_x000d_
využít na sousedních objektech (km 391,804 a km 392,730)_x000d_
KOLEJ č.2 - v jiné části rozpočtu</t>
  </si>
  <si>
    <t>-1212524653</t>
  </si>
  <si>
    <t>1802508755</t>
  </si>
  <si>
    <t>858983424</t>
  </si>
  <si>
    <t>Poznámka k položce:_x000d_
kolej č.1 - levý kolej.pas</t>
  </si>
  <si>
    <t>1089245094</t>
  </si>
  <si>
    <t>Poznámka k položce:_x000d_
kolej č.1 - levý kolej.pas, kolej č.2</t>
  </si>
  <si>
    <t>-2108471153</t>
  </si>
  <si>
    <t>(4*50,0)+(2*16,0)</t>
  </si>
  <si>
    <t>232,0</t>
  </si>
  <si>
    <t>1387716795</t>
  </si>
  <si>
    <t>5912050120</t>
  </si>
  <si>
    <t>Staničení demontáž hektometrovníku. Poznámka: 1. V cenách jsou započteny náklady na zemní práce a výměnu, demontáž nebo montáž staničení. 2. V cenách nejsou obsaženy náklady na dodávku materiálu.</t>
  </si>
  <si>
    <t>1392278844</t>
  </si>
  <si>
    <t>5912050220</t>
  </si>
  <si>
    <t>Staničení montáž hektometrovníku. Poznámka: 1. V cenách jsou započteny náklady na zemní práce a výměnu, demontáž nebo montáž staničení. 2. V cenách nejsou obsaženy náklady na dodávku materiálu.</t>
  </si>
  <si>
    <t>685982669</t>
  </si>
  <si>
    <t>5914030010</t>
  </si>
  <si>
    <t>Demontáž dílů otevřeného odvodnění příkopové tvárnice. Poznámka: 1. V cenách jsou započteny náklady na demontáž dílů, zához, urovnání a úpravu terénu nebo naložení výzisku na dopravní prostředek. 2. V cenách nejsou obsaženy náklady na dopravu a skládkovné.</t>
  </si>
  <si>
    <t>-1816983326</t>
  </si>
  <si>
    <t>Poznámka k položce:_x000d_
Napojení příkopových tvárnic do nové šachty (pravá strana)</t>
  </si>
  <si>
    <t>2*5,0</t>
  </si>
  <si>
    <t>5914035010</t>
  </si>
  <si>
    <t>Zřízení otevřených odvodňovacích zařízení příkopové tvárnice.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</si>
  <si>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-1903287268</t>
  </si>
  <si>
    <t>2007741304</t>
  </si>
  <si>
    <t>60,800*1,8</t>
  </si>
  <si>
    <t>1494537835</t>
  </si>
  <si>
    <t>3,072</t>
  </si>
  <si>
    <t>143,026</t>
  </si>
  <si>
    <t>-621620700</t>
  </si>
  <si>
    <t>-817603946</t>
  </si>
  <si>
    <t>002 - VRN - km 393,710</t>
  </si>
  <si>
    <t>1065751444</t>
  </si>
  <si>
    <t>-1883512403</t>
  </si>
  <si>
    <t>Poznámka k položce:_x000d_
Zpracování dokumentace zhotovitele - výztuž vtokové šachty vč. římsy (využít PS z investice), zpracování dokumentace skutečného provedení stavby - 2x (v trvalém tisku i digitálně) s využitím železničního bodového pole a po projednání a schválení SŽG.</t>
  </si>
  <si>
    <t>1307255959</t>
  </si>
  <si>
    <t>-1093560364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</si>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</sst>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650190103Z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trati v úseku Hoštka - Polepy_OPRAVA č.1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15. 12. 2020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50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32</v>
      </c>
      <c r="AJ50" s="41"/>
      <c r="AK50" s="41"/>
      <c r="AL50" s="41"/>
      <c r="AM50" s="74" t="str">
        <f>IF(E20="","",E20)</f>
        <v>Věra Trnková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51</v>
      </c>
      <c r="D52" s="88"/>
      <c r="E52" s="88"/>
      <c r="F52" s="88"/>
      <c r="G52" s="88"/>
      <c r="H52" s="89"/>
      <c r="I52" s="90" t="s">
        <v>52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53</v>
      </c>
      <c r="AH52" s="88"/>
      <c r="AI52" s="88"/>
      <c r="AJ52" s="88"/>
      <c r="AK52" s="88"/>
      <c r="AL52" s="88"/>
      <c r="AM52" s="88"/>
      <c r="AN52" s="90" t="s">
        <v>54</v>
      </c>
      <c r="AO52" s="88"/>
      <c r="AP52" s="88"/>
      <c r="AQ52" s="92" t="s">
        <v>55</v>
      </c>
      <c r="AR52" s="45"/>
      <c r="AS52" s="93" t="s">
        <v>56</v>
      </c>
      <c r="AT52" s="94" t="s">
        <v>57</v>
      </c>
      <c r="AU52" s="94" t="s">
        <v>58</v>
      </c>
      <c r="AV52" s="94" t="s">
        <v>59</v>
      </c>
      <c r="AW52" s="94" t="s">
        <v>60</v>
      </c>
      <c r="AX52" s="94" t="s">
        <v>61</v>
      </c>
      <c r="AY52" s="94" t="s">
        <v>62</v>
      </c>
      <c r="AZ52" s="94" t="s">
        <v>63</v>
      </c>
      <c r="BA52" s="94" t="s">
        <v>64</v>
      </c>
      <c r="BB52" s="94" t="s">
        <v>65</v>
      </c>
      <c r="BC52" s="94" t="s">
        <v>66</v>
      </c>
      <c r="BD52" s="95" t="s">
        <v>67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68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ROUND(AG55+AG60,2)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ROUND(AS55+AS60,2)</f>
        <v>0</v>
      </c>
      <c r="AT54" s="107">
        <f>ROUND(SUM(AV54:AW54),2)</f>
        <v>0</v>
      </c>
      <c r="AU54" s="108">
        <f>ROUND(AU55+AU60,5)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ROUND(AZ55+AZ60,2)</f>
        <v>0</v>
      </c>
      <c r="BA54" s="107">
        <f>ROUND(BA55+BA60,2)</f>
        <v>0</v>
      </c>
      <c r="BB54" s="107">
        <f>ROUND(BB55+BB60,2)</f>
        <v>0</v>
      </c>
      <c r="BC54" s="107">
        <f>ROUND(BC55+BC60,2)</f>
        <v>0</v>
      </c>
      <c r="BD54" s="109">
        <f>ROUND(BD55+BD60,2)</f>
        <v>0</v>
      </c>
      <c r="BE54" s="6"/>
      <c r="BS54" s="110" t="s">
        <v>69</v>
      </c>
      <c r="BT54" s="110" t="s">
        <v>70</v>
      </c>
      <c r="BU54" s="111" t="s">
        <v>71</v>
      </c>
      <c r="BV54" s="110" t="s">
        <v>72</v>
      </c>
      <c r="BW54" s="110" t="s">
        <v>5</v>
      </c>
      <c r="BX54" s="110" t="s">
        <v>73</v>
      </c>
      <c r="CL54" s="110" t="s">
        <v>19</v>
      </c>
    </row>
    <row r="55" s="7" customFormat="1" ht="16.5" customHeight="1">
      <c r="A55" s="7"/>
      <c r="B55" s="112"/>
      <c r="C55" s="113"/>
      <c r="D55" s="114" t="s">
        <v>74</v>
      </c>
      <c r="E55" s="114"/>
      <c r="F55" s="114"/>
      <c r="G55" s="114"/>
      <c r="H55" s="114"/>
      <c r="I55" s="115"/>
      <c r="J55" s="114" t="s">
        <v>75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ROUND(SUM(AG56:AG59),2)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76</v>
      </c>
      <c r="AR55" s="119"/>
      <c r="AS55" s="120">
        <f>ROUND(SUM(AS56:AS59),2)</f>
        <v>0</v>
      </c>
      <c r="AT55" s="121">
        <f>ROUND(SUM(AV55:AW55),2)</f>
        <v>0</v>
      </c>
      <c r="AU55" s="122">
        <f>ROUND(SUM(AU56:AU59),5)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ROUND(SUM(AZ56:AZ59),2)</f>
        <v>0</v>
      </c>
      <c r="BA55" s="121">
        <f>ROUND(SUM(BA56:BA59),2)</f>
        <v>0</v>
      </c>
      <c r="BB55" s="121">
        <f>ROUND(SUM(BB56:BB59),2)</f>
        <v>0</v>
      </c>
      <c r="BC55" s="121">
        <f>ROUND(SUM(BC56:BC59),2)</f>
        <v>0</v>
      </c>
      <c r="BD55" s="123">
        <f>ROUND(SUM(BD56:BD59),2)</f>
        <v>0</v>
      </c>
      <c r="BE55" s="7"/>
      <c r="BS55" s="124" t="s">
        <v>69</v>
      </c>
      <c r="BT55" s="124" t="s">
        <v>77</v>
      </c>
      <c r="BU55" s="124" t="s">
        <v>71</v>
      </c>
      <c r="BV55" s="124" t="s">
        <v>72</v>
      </c>
      <c r="BW55" s="124" t="s">
        <v>78</v>
      </c>
      <c r="BX55" s="124" t="s">
        <v>5</v>
      </c>
      <c r="CL55" s="124" t="s">
        <v>19</v>
      </c>
      <c r="CM55" s="124" t="s">
        <v>79</v>
      </c>
    </row>
    <row r="56" s="4" customFormat="1" ht="16.5" customHeight="1">
      <c r="A56" s="125" t="s">
        <v>80</v>
      </c>
      <c r="B56" s="64"/>
      <c r="C56" s="126"/>
      <c r="D56" s="126"/>
      <c r="E56" s="127" t="s">
        <v>81</v>
      </c>
      <c r="F56" s="127"/>
      <c r="G56" s="127"/>
      <c r="H56" s="127"/>
      <c r="I56" s="127"/>
      <c r="J56" s="126"/>
      <c r="K56" s="127" t="s">
        <v>82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'01 - ZRN'!J32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83</v>
      </c>
      <c r="AR56" s="66"/>
      <c r="AS56" s="130">
        <v>0</v>
      </c>
      <c r="AT56" s="131">
        <f>ROUND(SUM(AV56:AW56),2)</f>
        <v>0</v>
      </c>
      <c r="AU56" s="132">
        <f>'01 - ZRN'!P87</f>
        <v>0</v>
      </c>
      <c r="AV56" s="131">
        <f>'01 - ZRN'!J35</f>
        <v>0</v>
      </c>
      <c r="AW56" s="131">
        <f>'01 - ZRN'!J36</f>
        <v>0</v>
      </c>
      <c r="AX56" s="131">
        <f>'01 - ZRN'!J37</f>
        <v>0</v>
      </c>
      <c r="AY56" s="131">
        <f>'01 - ZRN'!J38</f>
        <v>0</v>
      </c>
      <c r="AZ56" s="131">
        <f>'01 - ZRN'!F35</f>
        <v>0</v>
      </c>
      <c r="BA56" s="131">
        <f>'01 - ZRN'!F36</f>
        <v>0</v>
      </c>
      <c r="BB56" s="131">
        <f>'01 - ZRN'!F37</f>
        <v>0</v>
      </c>
      <c r="BC56" s="131">
        <f>'01 - ZRN'!F38</f>
        <v>0</v>
      </c>
      <c r="BD56" s="133">
        <f>'01 - ZRN'!F39</f>
        <v>0</v>
      </c>
      <c r="BE56" s="4"/>
      <c r="BT56" s="134" t="s">
        <v>79</v>
      </c>
      <c r="BV56" s="134" t="s">
        <v>72</v>
      </c>
      <c r="BW56" s="134" t="s">
        <v>84</v>
      </c>
      <c r="BX56" s="134" t="s">
        <v>78</v>
      </c>
      <c r="CL56" s="134" t="s">
        <v>19</v>
      </c>
    </row>
    <row r="57" s="4" customFormat="1" ht="16.5" customHeight="1">
      <c r="A57" s="125" t="s">
        <v>80</v>
      </c>
      <c r="B57" s="64"/>
      <c r="C57" s="126"/>
      <c r="D57" s="126"/>
      <c r="E57" s="127" t="s">
        <v>85</v>
      </c>
      <c r="F57" s="127"/>
      <c r="G57" s="127"/>
      <c r="H57" s="127"/>
      <c r="I57" s="127"/>
      <c r="J57" s="126"/>
      <c r="K57" s="127" t="s">
        <v>86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'02 - Následné propracování'!J32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83</v>
      </c>
      <c r="AR57" s="66"/>
      <c r="AS57" s="130">
        <v>0</v>
      </c>
      <c r="AT57" s="131">
        <f>ROUND(SUM(AV57:AW57),2)</f>
        <v>0</v>
      </c>
      <c r="AU57" s="132">
        <f>'02 - Následné propracování'!P85</f>
        <v>0</v>
      </c>
      <c r="AV57" s="131">
        <f>'02 - Následné propracování'!J35</f>
        <v>0</v>
      </c>
      <c r="AW57" s="131">
        <f>'02 - Následné propracování'!J36</f>
        <v>0</v>
      </c>
      <c r="AX57" s="131">
        <f>'02 - Následné propracování'!J37</f>
        <v>0</v>
      </c>
      <c r="AY57" s="131">
        <f>'02 - Následné propracování'!J38</f>
        <v>0</v>
      </c>
      <c r="AZ57" s="131">
        <f>'02 - Následné propracování'!F35</f>
        <v>0</v>
      </c>
      <c r="BA57" s="131">
        <f>'02 - Následné propracování'!F36</f>
        <v>0</v>
      </c>
      <c r="BB57" s="131">
        <f>'02 - Následné propracování'!F37</f>
        <v>0</v>
      </c>
      <c r="BC57" s="131">
        <f>'02 - Následné propracování'!F38</f>
        <v>0</v>
      </c>
      <c r="BD57" s="133">
        <f>'02 - Následné propracování'!F39</f>
        <v>0</v>
      </c>
      <c r="BE57" s="4"/>
      <c r="BT57" s="134" t="s">
        <v>79</v>
      </c>
      <c r="BV57" s="134" t="s">
        <v>72</v>
      </c>
      <c r="BW57" s="134" t="s">
        <v>87</v>
      </c>
      <c r="BX57" s="134" t="s">
        <v>78</v>
      </c>
      <c r="CL57" s="134" t="s">
        <v>19</v>
      </c>
    </row>
    <row r="58" s="4" customFormat="1" ht="23.25" customHeight="1">
      <c r="A58" s="125" t="s">
        <v>80</v>
      </c>
      <c r="B58" s="64"/>
      <c r="C58" s="126"/>
      <c r="D58" s="126"/>
      <c r="E58" s="127" t="s">
        <v>88</v>
      </c>
      <c r="F58" s="127"/>
      <c r="G58" s="127"/>
      <c r="H58" s="127"/>
      <c r="I58" s="127"/>
      <c r="J58" s="126"/>
      <c r="K58" s="127" t="s">
        <v>89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'03 - Materiál dodávaný ob...'!J32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83</v>
      </c>
      <c r="AR58" s="66"/>
      <c r="AS58" s="130">
        <v>0</v>
      </c>
      <c r="AT58" s="131">
        <f>ROUND(SUM(AV58:AW58),2)</f>
        <v>0</v>
      </c>
      <c r="AU58" s="132">
        <f>'03 - Materiál dodávaný ob...'!P85</f>
        <v>0</v>
      </c>
      <c r="AV58" s="131">
        <f>'03 - Materiál dodávaný ob...'!J35</f>
        <v>0</v>
      </c>
      <c r="AW58" s="131">
        <f>'03 - Materiál dodávaný ob...'!J36</f>
        <v>0</v>
      </c>
      <c r="AX58" s="131">
        <f>'03 - Materiál dodávaný ob...'!J37</f>
        <v>0</v>
      </c>
      <c r="AY58" s="131">
        <f>'03 - Materiál dodávaný ob...'!J38</f>
        <v>0</v>
      </c>
      <c r="AZ58" s="131">
        <f>'03 - Materiál dodávaný ob...'!F35</f>
        <v>0</v>
      </c>
      <c r="BA58" s="131">
        <f>'03 - Materiál dodávaný ob...'!F36</f>
        <v>0</v>
      </c>
      <c r="BB58" s="131">
        <f>'03 - Materiál dodávaný ob...'!F37</f>
        <v>0</v>
      </c>
      <c r="BC58" s="131">
        <f>'03 - Materiál dodávaný ob...'!F38</f>
        <v>0</v>
      </c>
      <c r="BD58" s="133">
        <f>'03 - Materiál dodávaný ob...'!F39</f>
        <v>0</v>
      </c>
      <c r="BE58" s="4"/>
      <c r="BT58" s="134" t="s">
        <v>79</v>
      </c>
      <c r="BV58" s="134" t="s">
        <v>72</v>
      </c>
      <c r="BW58" s="134" t="s">
        <v>90</v>
      </c>
      <c r="BX58" s="134" t="s">
        <v>78</v>
      </c>
      <c r="CL58" s="134" t="s">
        <v>19</v>
      </c>
    </row>
    <row r="59" s="4" customFormat="1" ht="16.5" customHeight="1">
      <c r="A59" s="125" t="s">
        <v>80</v>
      </c>
      <c r="B59" s="64"/>
      <c r="C59" s="126"/>
      <c r="D59" s="126"/>
      <c r="E59" s="127" t="s">
        <v>91</v>
      </c>
      <c r="F59" s="127"/>
      <c r="G59" s="127"/>
      <c r="H59" s="127"/>
      <c r="I59" s="127"/>
      <c r="J59" s="126"/>
      <c r="K59" s="127" t="s">
        <v>92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'04 - VRN'!J32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83</v>
      </c>
      <c r="AR59" s="66"/>
      <c r="AS59" s="130">
        <v>0</v>
      </c>
      <c r="AT59" s="131">
        <f>ROUND(SUM(AV59:AW59),2)</f>
        <v>0</v>
      </c>
      <c r="AU59" s="132">
        <f>'04 - VRN'!P85</f>
        <v>0</v>
      </c>
      <c r="AV59" s="131">
        <f>'04 - VRN'!J35</f>
        <v>0</v>
      </c>
      <c r="AW59" s="131">
        <f>'04 - VRN'!J36</f>
        <v>0</v>
      </c>
      <c r="AX59" s="131">
        <f>'04 - VRN'!J37</f>
        <v>0</v>
      </c>
      <c r="AY59" s="131">
        <f>'04 - VRN'!J38</f>
        <v>0</v>
      </c>
      <c r="AZ59" s="131">
        <f>'04 - VRN'!F35</f>
        <v>0</v>
      </c>
      <c r="BA59" s="131">
        <f>'04 - VRN'!F36</f>
        <v>0</v>
      </c>
      <c r="BB59" s="131">
        <f>'04 - VRN'!F37</f>
        <v>0</v>
      </c>
      <c r="BC59" s="131">
        <f>'04 - VRN'!F38</f>
        <v>0</v>
      </c>
      <c r="BD59" s="133">
        <f>'04 - VRN'!F39</f>
        <v>0</v>
      </c>
      <c r="BE59" s="4"/>
      <c r="BT59" s="134" t="s">
        <v>79</v>
      </c>
      <c r="BV59" s="134" t="s">
        <v>72</v>
      </c>
      <c r="BW59" s="134" t="s">
        <v>93</v>
      </c>
      <c r="BX59" s="134" t="s">
        <v>78</v>
      </c>
      <c r="CL59" s="134" t="s">
        <v>19</v>
      </c>
    </row>
    <row r="60" s="7" customFormat="1" ht="16.5" customHeight="1">
      <c r="A60" s="7"/>
      <c r="B60" s="112"/>
      <c r="C60" s="113"/>
      <c r="D60" s="114" t="s">
        <v>94</v>
      </c>
      <c r="E60" s="114"/>
      <c r="F60" s="114"/>
      <c r="G60" s="114"/>
      <c r="H60" s="114"/>
      <c r="I60" s="115"/>
      <c r="J60" s="114" t="s">
        <v>95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ROUND(AG61+AG66+AG71,2)</f>
        <v>0</v>
      </c>
      <c r="AH60" s="115"/>
      <c r="AI60" s="115"/>
      <c r="AJ60" s="115"/>
      <c r="AK60" s="115"/>
      <c r="AL60" s="115"/>
      <c r="AM60" s="115"/>
      <c r="AN60" s="117">
        <f>SUM(AG60,AT60)</f>
        <v>0</v>
      </c>
      <c r="AO60" s="115"/>
      <c r="AP60" s="115"/>
      <c r="AQ60" s="118" t="s">
        <v>76</v>
      </c>
      <c r="AR60" s="119"/>
      <c r="AS60" s="120">
        <f>ROUND(AS61+AS66+AS71,2)</f>
        <v>0</v>
      </c>
      <c r="AT60" s="121">
        <f>ROUND(SUM(AV60:AW60),2)</f>
        <v>0</v>
      </c>
      <c r="AU60" s="122">
        <f>ROUND(AU61+AU66+AU71,5)</f>
        <v>0</v>
      </c>
      <c r="AV60" s="121">
        <f>ROUND(AZ60*L29,2)</f>
        <v>0</v>
      </c>
      <c r="AW60" s="121">
        <f>ROUND(BA60*L30,2)</f>
        <v>0</v>
      </c>
      <c r="AX60" s="121">
        <f>ROUND(BB60*L29,2)</f>
        <v>0</v>
      </c>
      <c r="AY60" s="121">
        <f>ROUND(BC60*L30,2)</f>
        <v>0</v>
      </c>
      <c r="AZ60" s="121">
        <f>ROUND(AZ61+AZ66+AZ71,2)</f>
        <v>0</v>
      </c>
      <c r="BA60" s="121">
        <f>ROUND(BA61+BA66+BA71,2)</f>
        <v>0</v>
      </c>
      <c r="BB60" s="121">
        <f>ROUND(BB61+BB66+BB71,2)</f>
        <v>0</v>
      </c>
      <c r="BC60" s="121">
        <f>ROUND(BC61+BC66+BC71,2)</f>
        <v>0</v>
      </c>
      <c r="BD60" s="123">
        <f>ROUND(BD61+BD66+BD71,2)</f>
        <v>0</v>
      </c>
      <c r="BE60" s="7"/>
      <c r="BS60" s="124" t="s">
        <v>69</v>
      </c>
      <c r="BT60" s="124" t="s">
        <v>77</v>
      </c>
      <c r="BU60" s="124" t="s">
        <v>71</v>
      </c>
      <c r="BV60" s="124" t="s">
        <v>72</v>
      </c>
      <c r="BW60" s="124" t="s">
        <v>96</v>
      </c>
      <c r="BX60" s="124" t="s">
        <v>5</v>
      </c>
      <c r="CL60" s="124" t="s">
        <v>19</v>
      </c>
      <c r="CM60" s="124" t="s">
        <v>79</v>
      </c>
    </row>
    <row r="61" s="4" customFormat="1" ht="16.5" customHeight="1">
      <c r="A61" s="4"/>
      <c r="B61" s="64"/>
      <c r="C61" s="126"/>
      <c r="D61" s="126"/>
      <c r="E61" s="127" t="s">
        <v>97</v>
      </c>
      <c r="F61" s="127"/>
      <c r="G61" s="127"/>
      <c r="H61" s="127"/>
      <c r="I61" s="127"/>
      <c r="J61" s="126"/>
      <c r="K61" s="127" t="s">
        <v>98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35">
        <f>ROUND(AG62+AG65,2)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83</v>
      </c>
      <c r="AR61" s="66"/>
      <c r="AS61" s="130">
        <f>ROUND(AS62+AS65,2)</f>
        <v>0</v>
      </c>
      <c r="AT61" s="131">
        <f>ROUND(SUM(AV61:AW61),2)</f>
        <v>0</v>
      </c>
      <c r="AU61" s="132">
        <f>ROUND(AU62+AU65,5)</f>
        <v>0</v>
      </c>
      <c r="AV61" s="131">
        <f>ROUND(AZ61*L29,2)</f>
        <v>0</v>
      </c>
      <c r="AW61" s="131">
        <f>ROUND(BA61*L30,2)</f>
        <v>0</v>
      </c>
      <c r="AX61" s="131">
        <f>ROUND(BB61*L29,2)</f>
        <v>0</v>
      </c>
      <c r="AY61" s="131">
        <f>ROUND(BC61*L30,2)</f>
        <v>0</v>
      </c>
      <c r="AZ61" s="131">
        <f>ROUND(AZ62+AZ65,2)</f>
        <v>0</v>
      </c>
      <c r="BA61" s="131">
        <f>ROUND(BA62+BA65,2)</f>
        <v>0</v>
      </c>
      <c r="BB61" s="131">
        <f>ROUND(BB62+BB65,2)</f>
        <v>0</v>
      </c>
      <c r="BC61" s="131">
        <f>ROUND(BC62+BC65,2)</f>
        <v>0</v>
      </c>
      <c r="BD61" s="133">
        <f>ROUND(BD62+BD65,2)</f>
        <v>0</v>
      </c>
      <c r="BE61" s="4"/>
      <c r="BS61" s="134" t="s">
        <v>69</v>
      </c>
      <c r="BT61" s="134" t="s">
        <v>79</v>
      </c>
      <c r="BU61" s="134" t="s">
        <v>71</v>
      </c>
      <c r="BV61" s="134" t="s">
        <v>72</v>
      </c>
      <c r="BW61" s="134" t="s">
        <v>99</v>
      </c>
      <c r="BX61" s="134" t="s">
        <v>96</v>
      </c>
      <c r="CL61" s="134" t="s">
        <v>19</v>
      </c>
    </row>
    <row r="62" s="4" customFormat="1" ht="16.5" customHeight="1">
      <c r="A62" s="4"/>
      <c r="B62" s="64"/>
      <c r="C62" s="126"/>
      <c r="D62" s="126"/>
      <c r="E62" s="126"/>
      <c r="F62" s="127" t="s">
        <v>97</v>
      </c>
      <c r="G62" s="127"/>
      <c r="H62" s="127"/>
      <c r="I62" s="127"/>
      <c r="J62" s="127"/>
      <c r="K62" s="126"/>
      <c r="L62" s="127" t="s">
        <v>100</v>
      </c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35">
        <f>ROUND(SUM(AG63:AG64),2)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83</v>
      </c>
      <c r="AR62" s="66"/>
      <c r="AS62" s="130">
        <f>ROUND(SUM(AS63:AS64),2)</f>
        <v>0</v>
      </c>
      <c r="AT62" s="131">
        <f>ROUND(SUM(AV62:AW62),2)</f>
        <v>0</v>
      </c>
      <c r="AU62" s="132">
        <f>ROUND(SUM(AU63:AU64),5)</f>
        <v>0</v>
      </c>
      <c r="AV62" s="131">
        <f>ROUND(AZ62*L29,2)</f>
        <v>0</v>
      </c>
      <c r="AW62" s="131">
        <f>ROUND(BA62*L30,2)</f>
        <v>0</v>
      </c>
      <c r="AX62" s="131">
        <f>ROUND(BB62*L29,2)</f>
        <v>0</v>
      </c>
      <c r="AY62" s="131">
        <f>ROUND(BC62*L30,2)</f>
        <v>0</v>
      </c>
      <c r="AZ62" s="131">
        <f>ROUND(SUM(AZ63:AZ64),2)</f>
        <v>0</v>
      </c>
      <c r="BA62" s="131">
        <f>ROUND(SUM(BA63:BA64),2)</f>
        <v>0</v>
      </c>
      <c r="BB62" s="131">
        <f>ROUND(SUM(BB63:BB64),2)</f>
        <v>0</v>
      </c>
      <c r="BC62" s="131">
        <f>ROUND(SUM(BC63:BC64),2)</f>
        <v>0</v>
      </c>
      <c r="BD62" s="133">
        <f>ROUND(SUM(BD63:BD64),2)</f>
        <v>0</v>
      </c>
      <c r="BE62" s="4"/>
      <c r="BS62" s="134" t="s">
        <v>69</v>
      </c>
      <c r="BT62" s="134" t="s">
        <v>101</v>
      </c>
      <c r="BU62" s="134" t="s">
        <v>71</v>
      </c>
      <c r="BV62" s="134" t="s">
        <v>72</v>
      </c>
      <c r="BW62" s="134" t="s">
        <v>102</v>
      </c>
      <c r="BX62" s="134" t="s">
        <v>99</v>
      </c>
      <c r="CL62" s="134" t="s">
        <v>19</v>
      </c>
    </row>
    <row r="63" s="4" customFormat="1" ht="16.5" customHeight="1">
      <c r="A63" s="125" t="s">
        <v>80</v>
      </c>
      <c r="B63" s="64"/>
      <c r="C63" s="126"/>
      <c r="D63" s="126"/>
      <c r="E63" s="126"/>
      <c r="F63" s="126"/>
      <c r="G63" s="127" t="s">
        <v>97</v>
      </c>
      <c r="H63" s="127"/>
      <c r="I63" s="127"/>
      <c r="J63" s="127"/>
      <c r="K63" s="127"/>
      <c r="L63" s="126"/>
      <c r="M63" s="127" t="s">
        <v>103</v>
      </c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'001 - km 391,804 - propustek'!J34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83</v>
      </c>
      <c r="AR63" s="66"/>
      <c r="AS63" s="130">
        <v>0</v>
      </c>
      <c r="AT63" s="131">
        <f>ROUND(SUM(AV63:AW63),2)</f>
        <v>0</v>
      </c>
      <c r="AU63" s="132">
        <f>'001 - km 391,804 - propustek'!P100</f>
        <v>0</v>
      </c>
      <c r="AV63" s="131">
        <f>'001 - km 391,804 - propustek'!J37</f>
        <v>0</v>
      </c>
      <c r="AW63" s="131">
        <f>'001 - km 391,804 - propustek'!J38</f>
        <v>0</v>
      </c>
      <c r="AX63" s="131">
        <f>'001 - km 391,804 - propustek'!J39</f>
        <v>0</v>
      </c>
      <c r="AY63" s="131">
        <f>'001 - km 391,804 - propustek'!J40</f>
        <v>0</v>
      </c>
      <c r="AZ63" s="131">
        <f>'001 - km 391,804 - propustek'!F37</f>
        <v>0</v>
      </c>
      <c r="BA63" s="131">
        <f>'001 - km 391,804 - propustek'!F38</f>
        <v>0</v>
      </c>
      <c r="BB63" s="131">
        <f>'001 - km 391,804 - propustek'!F39</f>
        <v>0</v>
      </c>
      <c r="BC63" s="131">
        <f>'001 - km 391,804 - propustek'!F40</f>
        <v>0</v>
      </c>
      <c r="BD63" s="133">
        <f>'001 - km 391,804 - propustek'!F41</f>
        <v>0</v>
      </c>
      <c r="BE63" s="4"/>
      <c r="BT63" s="134" t="s">
        <v>104</v>
      </c>
      <c r="BV63" s="134" t="s">
        <v>72</v>
      </c>
      <c r="BW63" s="134" t="s">
        <v>105</v>
      </c>
      <c r="BX63" s="134" t="s">
        <v>102</v>
      </c>
      <c r="CL63" s="134" t="s">
        <v>19</v>
      </c>
    </row>
    <row r="64" s="4" customFormat="1" ht="16.5" customHeight="1">
      <c r="A64" s="125" t="s">
        <v>80</v>
      </c>
      <c r="B64" s="64"/>
      <c r="C64" s="126"/>
      <c r="D64" s="126"/>
      <c r="E64" s="126"/>
      <c r="F64" s="126"/>
      <c r="G64" s="127" t="s">
        <v>106</v>
      </c>
      <c r="H64" s="127"/>
      <c r="I64" s="127"/>
      <c r="J64" s="127"/>
      <c r="K64" s="127"/>
      <c r="L64" s="126"/>
      <c r="M64" s="127" t="s">
        <v>107</v>
      </c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'002 - km 391,804 - svršek'!J34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83</v>
      </c>
      <c r="AR64" s="66"/>
      <c r="AS64" s="130">
        <v>0</v>
      </c>
      <c r="AT64" s="131">
        <f>ROUND(SUM(AV64:AW64),2)</f>
        <v>0</v>
      </c>
      <c r="AU64" s="132">
        <f>'002 - km 391,804 - svršek'!P94</f>
        <v>0</v>
      </c>
      <c r="AV64" s="131">
        <f>'002 - km 391,804 - svršek'!J37</f>
        <v>0</v>
      </c>
      <c r="AW64" s="131">
        <f>'002 - km 391,804 - svršek'!J38</f>
        <v>0</v>
      </c>
      <c r="AX64" s="131">
        <f>'002 - km 391,804 - svršek'!J39</f>
        <v>0</v>
      </c>
      <c r="AY64" s="131">
        <f>'002 - km 391,804 - svršek'!J40</f>
        <v>0</v>
      </c>
      <c r="AZ64" s="131">
        <f>'002 - km 391,804 - svršek'!F37</f>
        <v>0</v>
      </c>
      <c r="BA64" s="131">
        <f>'002 - km 391,804 - svršek'!F38</f>
        <v>0</v>
      </c>
      <c r="BB64" s="131">
        <f>'002 - km 391,804 - svršek'!F39</f>
        <v>0</v>
      </c>
      <c r="BC64" s="131">
        <f>'002 - km 391,804 - svršek'!F40</f>
        <v>0</v>
      </c>
      <c r="BD64" s="133">
        <f>'002 - km 391,804 - svršek'!F41</f>
        <v>0</v>
      </c>
      <c r="BE64" s="4"/>
      <c r="BT64" s="134" t="s">
        <v>104</v>
      </c>
      <c r="BV64" s="134" t="s">
        <v>72</v>
      </c>
      <c r="BW64" s="134" t="s">
        <v>108</v>
      </c>
      <c r="BX64" s="134" t="s">
        <v>102</v>
      </c>
      <c r="CL64" s="134" t="s">
        <v>19</v>
      </c>
    </row>
    <row r="65" s="4" customFormat="1" ht="16.5" customHeight="1">
      <c r="A65" s="125" t="s">
        <v>80</v>
      </c>
      <c r="B65" s="64"/>
      <c r="C65" s="126"/>
      <c r="D65" s="126"/>
      <c r="E65" s="126"/>
      <c r="F65" s="127" t="s">
        <v>106</v>
      </c>
      <c r="G65" s="127"/>
      <c r="H65" s="127"/>
      <c r="I65" s="127"/>
      <c r="J65" s="127"/>
      <c r="K65" s="126"/>
      <c r="L65" s="127" t="s">
        <v>109</v>
      </c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'002 - VRN - km 391,804'!J34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83</v>
      </c>
      <c r="AR65" s="66"/>
      <c r="AS65" s="130">
        <v>0</v>
      </c>
      <c r="AT65" s="131">
        <f>ROUND(SUM(AV65:AW65),2)</f>
        <v>0</v>
      </c>
      <c r="AU65" s="132">
        <f>'002 - VRN - km 391,804'!P94</f>
        <v>0</v>
      </c>
      <c r="AV65" s="131">
        <f>'002 - VRN - km 391,804'!J37</f>
        <v>0</v>
      </c>
      <c r="AW65" s="131">
        <f>'002 - VRN - km 391,804'!J38</f>
        <v>0</v>
      </c>
      <c r="AX65" s="131">
        <f>'002 - VRN - km 391,804'!J39</f>
        <v>0</v>
      </c>
      <c r="AY65" s="131">
        <f>'002 - VRN - km 391,804'!J40</f>
        <v>0</v>
      </c>
      <c r="AZ65" s="131">
        <f>'002 - VRN - km 391,804'!F37</f>
        <v>0</v>
      </c>
      <c r="BA65" s="131">
        <f>'002 - VRN - km 391,804'!F38</f>
        <v>0</v>
      </c>
      <c r="BB65" s="131">
        <f>'002 - VRN - km 391,804'!F39</f>
        <v>0</v>
      </c>
      <c r="BC65" s="131">
        <f>'002 - VRN - km 391,804'!F40</f>
        <v>0</v>
      </c>
      <c r="BD65" s="133">
        <f>'002 - VRN - km 391,804'!F41</f>
        <v>0</v>
      </c>
      <c r="BE65" s="4"/>
      <c r="BT65" s="134" t="s">
        <v>101</v>
      </c>
      <c r="BV65" s="134" t="s">
        <v>72</v>
      </c>
      <c r="BW65" s="134" t="s">
        <v>110</v>
      </c>
      <c r="BX65" s="134" t="s">
        <v>99</v>
      </c>
      <c r="CL65" s="134" t="s">
        <v>19</v>
      </c>
    </row>
    <row r="66" s="4" customFormat="1" ht="16.5" customHeight="1">
      <c r="A66" s="4"/>
      <c r="B66" s="64"/>
      <c r="C66" s="126"/>
      <c r="D66" s="126"/>
      <c r="E66" s="127" t="s">
        <v>106</v>
      </c>
      <c r="F66" s="127"/>
      <c r="G66" s="127"/>
      <c r="H66" s="127"/>
      <c r="I66" s="127"/>
      <c r="J66" s="126"/>
      <c r="K66" s="127" t="s">
        <v>111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35">
        <f>ROUND(AG67+AG70,2)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83</v>
      </c>
      <c r="AR66" s="66"/>
      <c r="AS66" s="130">
        <f>ROUND(AS67+AS70,2)</f>
        <v>0</v>
      </c>
      <c r="AT66" s="131">
        <f>ROUND(SUM(AV66:AW66),2)</f>
        <v>0</v>
      </c>
      <c r="AU66" s="132">
        <f>ROUND(AU67+AU70,5)</f>
        <v>0</v>
      </c>
      <c r="AV66" s="131">
        <f>ROUND(AZ66*L29,2)</f>
        <v>0</v>
      </c>
      <c r="AW66" s="131">
        <f>ROUND(BA66*L30,2)</f>
        <v>0</v>
      </c>
      <c r="AX66" s="131">
        <f>ROUND(BB66*L29,2)</f>
        <v>0</v>
      </c>
      <c r="AY66" s="131">
        <f>ROUND(BC66*L30,2)</f>
        <v>0</v>
      </c>
      <c r="AZ66" s="131">
        <f>ROUND(AZ67+AZ70,2)</f>
        <v>0</v>
      </c>
      <c r="BA66" s="131">
        <f>ROUND(BA67+BA70,2)</f>
        <v>0</v>
      </c>
      <c r="BB66" s="131">
        <f>ROUND(BB67+BB70,2)</f>
        <v>0</v>
      </c>
      <c r="BC66" s="131">
        <f>ROUND(BC67+BC70,2)</f>
        <v>0</v>
      </c>
      <c r="BD66" s="133">
        <f>ROUND(BD67+BD70,2)</f>
        <v>0</v>
      </c>
      <c r="BE66" s="4"/>
      <c r="BS66" s="134" t="s">
        <v>69</v>
      </c>
      <c r="BT66" s="134" t="s">
        <v>79</v>
      </c>
      <c r="BU66" s="134" t="s">
        <v>71</v>
      </c>
      <c r="BV66" s="134" t="s">
        <v>72</v>
      </c>
      <c r="BW66" s="134" t="s">
        <v>112</v>
      </c>
      <c r="BX66" s="134" t="s">
        <v>96</v>
      </c>
      <c r="CL66" s="134" t="s">
        <v>19</v>
      </c>
    </row>
    <row r="67" s="4" customFormat="1" ht="16.5" customHeight="1">
      <c r="A67" s="4"/>
      <c r="B67" s="64"/>
      <c r="C67" s="126"/>
      <c r="D67" s="126"/>
      <c r="E67" s="126"/>
      <c r="F67" s="127" t="s">
        <v>97</v>
      </c>
      <c r="G67" s="127"/>
      <c r="H67" s="127"/>
      <c r="I67" s="127"/>
      <c r="J67" s="127"/>
      <c r="K67" s="126"/>
      <c r="L67" s="127" t="s">
        <v>113</v>
      </c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35">
        <f>ROUND(SUM(AG68:AG69),2)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83</v>
      </c>
      <c r="AR67" s="66"/>
      <c r="AS67" s="130">
        <f>ROUND(SUM(AS68:AS69),2)</f>
        <v>0</v>
      </c>
      <c r="AT67" s="131">
        <f>ROUND(SUM(AV67:AW67),2)</f>
        <v>0</v>
      </c>
      <c r="AU67" s="132">
        <f>ROUND(SUM(AU68:AU69),5)</f>
        <v>0</v>
      </c>
      <c r="AV67" s="131">
        <f>ROUND(AZ67*L29,2)</f>
        <v>0</v>
      </c>
      <c r="AW67" s="131">
        <f>ROUND(BA67*L30,2)</f>
        <v>0</v>
      </c>
      <c r="AX67" s="131">
        <f>ROUND(BB67*L29,2)</f>
        <v>0</v>
      </c>
      <c r="AY67" s="131">
        <f>ROUND(BC67*L30,2)</f>
        <v>0</v>
      </c>
      <c r="AZ67" s="131">
        <f>ROUND(SUM(AZ68:AZ69),2)</f>
        <v>0</v>
      </c>
      <c r="BA67" s="131">
        <f>ROUND(SUM(BA68:BA69),2)</f>
        <v>0</v>
      </c>
      <c r="BB67" s="131">
        <f>ROUND(SUM(BB68:BB69),2)</f>
        <v>0</v>
      </c>
      <c r="BC67" s="131">
        <f>ROUND(SUM(BC68:BC69),2)</f>
        <v>0</v>
      </c>
      <c r="BD67" s="133">
        <f>ROUND(SUM(BD68:BD69),2)</f>
        <v>0</v>
      </c>
      <c r="BE67" s="4"/>
      <c r="BS67" s="134" t="s">
        <v>69</v>
      </c>
      <c r="BT67" s="134" t="s">
        <v>101</v>
      </c>
      <c r="BU67" s="134" t="s">
        <v>71</v>
      </c>
      <c r="BV67" s="134" t="s">
        <v>72</v>
      </c>
      <c r="BW67" s="134" t="s">
        <v>114</v>
      </c>
      <c r="BX67" s="134" t="s">
        <v>112</v>
      </c>
      <c r="CL67" s="134" t="s">
        <v>19</v>
      </c>
    </row>
    <row r="68" s="4" customFormat="1" ht="16.5" customHeight="1">
      <c r="A68" s="125" t="s">
        <v>80</v>
      </c>
      <c r="B68" s="64"/>
      <c r="C68" s="126"/>
      <c r="D68" s="126"/>
      <c r="E68" s="126"/>
      <c r="F68" s="126"/>
      <c r="G68" s="127" t="s">
        <v>97</v>
      </c>
      <c r="H68" s="127"/>
      <c r="I68" s="127"/>
      <c r="J68" s="127"/>
      <c r="K68" s="127"/>
      <c r="L68" s="126"/>
      <c r="M68" s="127" t="s">
        <v>115</v>
      </c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'001 - km 392,730 - propustek'!J34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83</v>
      </c>
      <c r="AR68" s="66"/>
      <c r="AS68" s="130">
        <v>0</v>
      </c>
      <c r="AT68" s="131">
        <f>ROUND(SUM(AV68:AW68),2)</f>
        <v>0</v>
      </c>
      <c r="AU68" s="132">
        <f>'001 - km 392,730 - propustek'!P100</f>
        <v>0</v>
      </c>
      <c r="AV68" s="131">
        <f>'001 - km 392,730 - propustek'!J37</f>
        <v>0</v>
      </c>
      <c r="AW68" s="131">
        <f>'001 - km 392,730 - propustek'!J38</f>
        <v>0</v>
      </c>
      <c r="AX68" s="131">
        <f>'001 - km 392,730 - propustek'!J39</f>
        <v>0</v>
      </c>
      <c r="AY68" s="131">
        <f>'001 - km 392,730 - propustek'!J40</f>
        <v>0</v>
      </c>
      <c r="AZ68" s="131">
        <f>'001 - km 392,730 - propustek'!F37</f>
        <v>0</v>
      </c>
      <c r="BA68" s="131">
        <f>'001 - km 392,730 - propustek'!F38</f>
        <v>0</v>
      </c>
      <c r="BB68" s="131">
        <f>'001 - km 392,730 - propustek'!F39</f>
        <v>0</v>
      </c>
      <c r="BC68" s="131">
        <f>'001 - km 392,730 - propustek'!F40</f>
        <v>0</v>
      </c>
      <c r="BD68" s="133">
        <f>'001 - km 392,730 - propustek'!F41</f>
        <v>0</v>
      </c>
      <c r="BE68" s="4"/>
      <c r="BT68" s="134" t="s">
        <v>104</v>
      </c>
      <c r="BV68" s="134" t="s">
        <v>72</v>
      </c>
      <c r="BW68" s="134" t="s">
        <v>116</v>
      </c>
      <c r="BX68" s="134" t="s">
        <v>114</v>
      </c>
      <c r="CL68" s="134" t="s">
        <v>19</v>
      </c>
    </row>
    <row r="69" s="4" customFormat="1" ht="16.5" customHeight="1">
      <c r="A69" s="125" t="s">
        <v>80</v>
      </c>
      <c r="B69" s="64"/>
      <c r="C69" s="126"/>
      <c r="D69" s="126"/>
      <c r="E69" s="126"/>
      <c r="F69" s="126"/>
      <c r="G69" s="127" t="s">
        <v>106</v>
      </c>
      <c r="H69" s="127"/>
      <c r="I69" s="127"/>
      <c r="J69" s="127"/>
      <c r="K69" s="127"/>
      <c r="L69" s="126"/>
      <c r="M69" s="127" t="s">
        <v>117</v>
      </c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'002 - km 392,730 - svršek'!J34</f>
        <v>0</v>
      </c>
      <c r="AH69" s="126"/>
      <c r="AI69" s="126"/>
      <c r="AJ69" s="126"/>
      <c r="AK69" s="126"/>
      <c r="AL69" s="126"/>
      <c r="AM69" s="126"/>
      <c r="AN69" s="128">
        <f>SUM(AG69,AT69)</f>
        <v>0</v>
      </c>
      <c r="AO69" s="126"/>
      <c r="AP69" s="126"/>
      <c r="AQ69" s="129" t="s">
        <v>83</v>
      </c>
      <c r="AR69" s="66"/>
      <c r="AS69" s="130">
        <v>0</v>
      </c>
      <c r="AT69" s="131">
        <f>ROUND(SUM(AV69:AW69),2)</f>
        <v>0</v>
      </c>
      <c r="AU69" s="132">
        <f>'002 - km 392,730 - svršek'!P94</f>
        <v>0</v>
      </c>
      <c r="AV69" s="131">
        <f>'002 - km 392,730 - svršek'!J37</f>
        <v>0</v>
      </c>
      <c r="AW69" s="131">
        <f>'002 - km 392,730 - svršek'!J38</f>
        <v>0</v>
      </c>
      <c r="AX69" s="131">
        <f>'002 - km 392,730 - svršek'!J39</f>
        <v>0</v>
      </c>
      <c r="AY69" s="131">
        <f>'002 - km 392,730 - svršek'!J40</f>
        <v>0</v>
      </c>
      <c r="AZ69" s="131">
        <f>'002 - km 392,730 - svršek'!F37</f>
        <v>0</v>
      </c>
      <c r="BA69" s="131">
        <f>'002 - km 392,730 - svršek'!F38</f>
        <v>0</v>
      </c>
      <c r="BB69" s="131">
        <f>'002 - km 392,730 - svršek'!F39</f>
        <v>0</v>
      </c>
      <c r="BC69" s="131">
        <f>'002 - km 392,730 - svršek'!F40</f>
        <v>0</v>
      </c>
      <c r="BD69" s="133">
        <f>'002 - km 392,730 - svršek'!F41</f>
        <v>0</v>
      </c>
      <c r="BE69" s="4"/>
      <c r="BT69" s="134" t="s">
        <v>104</v>
      </c>
      <c r="BV69" s="134" t="s">
        <v>72</v>
      </c>
      <c r="BW69" s="134" t="s">
        <v>118</v>
      </c>
      <c r="BX69" s="134" t="s">
        <v>114</v>
      </c>
      <c r="CL69" s="134" t="s">
        <v>19</v>
      </c>
    </row>
    <row r="70" s="4" customFormat="1" ht="16.5" customHeight="1">
      <c r="A70" s="125" t="s">
        <v>80</v>
      </c>
      <c r="B70" s="64"/>
      <c r="C70" s="126"/>
      <c r="D70" s="126"/>
      <c r="E70" s="126"/>
      <c r="F70" s="127" t="s">
        <v>106</v>
      </c>
      <c r="G70" s="127"/>
      <c r="H70" s="127"/>
      <c r="I70" s="127"/>
      <c r="J70" s="127"/>
      <c r="K70" s="126"/>
      <c r="L70" s="127" t="s">
        <v>119</v>
      </c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8">
        <f>'002 - VRN - km 392,730'!J34</f>
        <v>0</v>
      </c>
      <c r="AH70" s="126"/>
      <c r="AI70" s="126"/>
      <c r="AJ70" s="126"/>
      <c r="AK70" s="126"/>
      <c r="AL70" s="126"/>
      <c r="AM70" s="126"/>
      <c r="AN70" s="128">
        <f>SUM(AG70,AT70)</f>
        <v>0</v>
      </c>
      <c r="AO70" s="126"/>
      <c r="AP70" s="126"/>
      <c r="AQ70" s="129" t="s">
        <v>83</v>
      </c>
      <c r="AR70" s="66"/>
      <c r="AS70" s="130">
        <v>0</v>
      </c>
      <c r="AT70" s="131">
        <f>ROUND(SUM(AV70:AW70),2)</f>
        <v>0</v>
      </c>
      <c r="AU70" s="132">
        <f>'002 - VRN - km 392,730'!P95</f>
        <v>0</v>
      </c>
      <c r="AV70" s="131">
        <f>'002 - VRN - km 392,730'!J37</f>
        <v>0</v>
      </c>
      <c r="AW70" s="131">
        <f>'002 - VRN - km 392,730'!J38</f>
        <v>0</v>
      </c>
      <c r="AX70" s="131">
        <f>'002 - VRN - km 392,730'!J39</f>
        <v>0</v>
      </c>
      <c r="AY70" s="131">
        <f>'002 - VRN - km 392,730'!J40</f>
        <v>0</v>
      </c>
      <c r="AZ70" s="131">
        <f>'002 - VRN - km 392,730'!F37</f>
        <v>0</v>
      </c>
      <c r="BA70" s="131">
        <f>'002 - VRN - km 392,730'!F38</f>
        <v>0</v>
      </c>
      <c r="BB70" s="131">
        <f>'002 - VRN - km 392,730'!F39</f>
        <v>0</v>
      </c>
      <c r="BC70" s="131">
        <f>'002 - VRN - km 392,730'!F40</f>
        <v>0</v>
      </c>
      <c r="BD70" s="133">
        <f>'002 - VRN - km 392,730'!F41</f>
        <v>0</v>
      </c>
      <c r="BE70" s="4"/>
      <c r="BT70" s="134" t="s">
        <v>101</v>
      </c>
      <c r="BV70" s="134" t="s">
        <v>72</v>
      </c>
      <c r="BW70" s="134" t="s">
        <v>120</v>
      </c>
      <c r="BX70" s="134" t="s">
        <v>112</v>
      </c>
      <c r="CL70" s="134" t="s">
        <v>19</v>
      </c>
    </row>
    <row r="71" s="4" customFormat="1" ht="16.5" customHeight="1">
      <c r="A71" s="4"/>
      <c r="B71" s="64"/>
      <c r="C71" s="126"/>
      <c r="D71" s="126"/>
      <c r="E71" s="127" t="s">
        <v>121</v>
      </c>
      <c r="F71" s="127"/>
      <c r="G71" s="127"/>
      <c r="H71" s="127"/>
      <c r="I71" s="127"/>
      <c r="J71" s="126"/>
      <c r="K71" s="127" t="s">
        <v>122</v>
      </c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35">
        <f>ROUND(AG72+AG75,2)</f>
        <v>0</v>
      </c>
      <c r="AH71" s="126"/>
      <c r="AI71" s="126"/>
      <c r="AJ71" s="126"/>
      <c r="AK71" s="126"/>
      <c r="AL71" s="126"/>
      <c r="AM71" s="126"/>
      <c r="AN71" s="128">
        <f>SUM(AG71,AT71)</f>
        <v>0</v>
      </c>
      <c r="AO71" s="126"/>
      <c r="AP71" s="126"/>
      <c r="AQ71" s="129" t="s">
        <v>83</v>
      </c>
      <c r="AR71" s="66"/>
      <c r="AS71" s="130">
        <f>ROUND(AS72+AS75,2)</f>
        <v>0</v>
      </c>
      <c r="AT71" s="131">
        <f>ROUND(SUM(AV71:AW71),2)</f>
        <v>0</v>
      </c>
      <c r="AU71" s="132">
        <f>ROUND(AU72+AU75,5)</f>
        <v>0</v>
      </c>
      <c r="AV71" s="131">
        <f>ROUND(AZ71*L29,2)</f>
        <v>0</v>
      </c>
      <c r="AW71" s="131">
        <f>ROUND(BA71*L30,2)</f>
        <v>0</v>
      </c>
      <c r="AX71" s="131">
        <f>ROUND(BB71*L29,2)</f>
        <v>0</v>
      </c>
      <c r="AY71" s="131">
        <f>ROUND(BC71*L30,2)</f>
        <v>0</v>
      </c>
      <c r="AZ71" s="131">
        <f>ROUND(AZ72+AZ75,2)</f>
        <v>0</v>
      </c>
      <c r="BA71" s="131">
        <f>ROUND(BA72+BA75,2)</f>
        <v>0</v>
      </c>
      <c r="BB71" s="131">
        <f>ROUND(BB72+BB75,2)</f>
        <v>0</v>
      </c>
      <c r="BC71" s="131">
        <f>ROUND(BC72+BC75,2)</f>
        <v>0</v>
      </c>
      <c r="BD71" s="133">
        <f>ROUND(BD72+BD75,2)</f>
        <v>0</v>
      </c>
      <c r="BE71" s="4"/>
      <c r="BS71" s="134" t="s">
        <v>69</v>
      </c>
      <c r="BT71" s="134" t="s">
        <v>79</v>
      </c>
      <c r="BU71" s="134" t="s">
        <v>71</v>
      </c>
      <c r="BV71" s="134" t="s">
        <v>72</v>
      </c>
      <c r="BW71" s="134" t="s">
        <v>123</v>
      </c>
      <c r="BX71" s="134" t="s">
        <v>96</v>
      </c>
      <c r="CL71" s="134" t="s">
        <v>19</v>
      </c>
    </row>
    <row r="72" s="4" customFormat="1" ht="16.5" customHeight="1">
      <c r="A72" s="4"/>
      <c r="B72" s="64"/>
      <c r="C72" s="126"/>
      <c r="D72" s="126"/>
      <c r="E72" s="126"/>
      <c r="F72" s="127" t="s">
        <v>97</v>
      </c>
      <c r="G72" s="127"/>
      <c r="H72" s="127"/>
      <c r="I72" s="127"/>
      <c r="J72" s="127"/>
      <c r="K72" s="126"/>
      <c r="L72" s="127" t="s">
        <v>124</v>
      </c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35">
        <f>ROUND(SUM(AG73:AG74),2)</f>
        <v>0</v>
      </c>
      <c r="AH72" s="126"/>
      <c r="AI72" s="126"/>
      <c r="AJ72" s="126"/>
      <c r="AK72" s="126"/>
      <c r="AL72" s="126"/>
      <c r="AM72" s="126"/>
      <c r="AN72" s="128">
        <f>SUM(AG72,AT72)</f>
        <v>0</v>
      </c>
      <c r="AO72" s="126"/>
      <c r="AP72" s="126"/>
      <c r="AQ72" s="129" t="s">
        <v>83</v>
      </c>
      <c r="AR72" s="66"/>
      <c r="AS72" s="130">
        <f>ROUND(SUM(AS73:AS74),2)</f>
        <v>0</v>
      </c>
      <c r="AT72" s="131">
        <f>ROUND(SUM(AV72:AW72),2)</f>
        <v>0</v>
      </c>
      <c r="AU72" s="132">
        <f>ROUND(SUM(AU73:AU74),5)</f>
        <v>0</v>
      </c>
      <c r="AV72" s="131">
        <f>ROUND(AZ72*L29,2)</f>
        <v>0</v>
      </c>
      <c r="AW72" s="131">
        <f>ROUND(BA72*L30,2)</f>
        <v>0</v>
      </c>
      <c r="AX72" s="131">
        <f>ROUND(BB72*L29,2)</f>
        <v>0</v>
      </c>
      <c r="AY72" s="131">
        <f>ROUND(BC72*L30,2)</f>
        <v>0</v>
      </c>
      <c r="AZ72" s="131">
        <f>ROUND(SUM(AZ73:AZ74),2)</f>
        <v>0</v>
      </c>
      <c r="BA72" s="131">
        <f>ROUND(SUM(BA73:BA74),2)</f>
        <v>0</v>
      </c>
      <c r="BB72" s="131">
        <f>ROUND(SUM(BB73:BB74),2)</f>
        <v>0</v>
      </c>
      <c r="BC72" s="131">
        <f>ROUND(SUM(BC73:BC74),2)</f>
        <v>0</v>
      </c>
      <c r="BD72" s="133">
        <f>ROUND(SUM(BD73:BD74),2)</f>
        <v>0</v>
      </c>
      <c r="BE72" s="4"/>
      <c r="BS72" s="134" t="s">
        <v>69</v>
      </c>
      <c r="BT72" s="134" t="s">
        <v>101</v>
      </c>
      <c r="BU72" s="134" t="s">
        <v>71</v>
      </c>
      <c r="BV72" s="134" t="s">
        <v>72</v>
      </c>
      <c r="BW72" s="134" t="s">
        <v>125</v>
      </c>
      <c r="BX72" s="134" t="s">
        <v>123</v>
      </c>
      <c r="CL72" s="134" t="s">
        <v>19</v>
      </c>
    </row>
    <row r="73" s="4" customFormat="1" ht="16.5" customHeight="1">
      <c r="A73" s="125" t="s">
        <v>80</v>
      </c>
      <c r="B73" s="64"/>
      <c r="C73" s="126"/>
      <c r="D73" s="126"/>
      <c r="E73" s="126"/>
      <c r="F73" s="126"/>
      <c r="G73" s="127" t="s">
        <v>97</v>
      </c>
      <c r="H73" s="127"/>
      <c r="I73" s="127"/>
      <c r="J73" s="127"/>
      <c r="K73" s="127"/>
      <c r="L73" s="126"/>
      <c r="M73" s="127" t="s">
        <v>126</v>
      </c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8">
        <f>'001 - km 393,710 - propustek'!J34</f>
        <v>0</v>
      </c>
      <c r="AH73" s="126"/>
      <c r="AI73" s="126"/>
      <c r="AJ73" s="126"/>
      <c r="AK73" s="126"/>
      <c r="AL73" s="126"/>
      <c r="AM73" s="126"/>
      <c r="AN73" s="128">
        <f>SUM(AG73,AT73)</f>
        <v>0</v>
      </c>
      <c r="AO73" s="126"/>
      <c r="AP73" s="126"/>
      <c r="AQ73" s="129" t="s">
        <v>83</v>
      </c>
      <c r="AR73" s="66"/>
      <c r="AS73" s="130">
        <v>0</v>
      </c>
      <c r="AT73" s="131">
        <f>ROUND(SUM(AV73:AW73),2)</f>
        <v>0</v>
      </c>
      <c r="AU73" s="132">
        <f>'001 - km 393,710 - propustek'!P101</f>
        <v>0</v>
      </c>
      <c r="AV73" s="131">
        <f>'001 - km 393,710 - propustek'!J37</f>
        <v>0</v>
      </c>
      <c r="AW73" s="131">
        <f>'001 - km 393,710 - propustek'!J38</f>
        <v>0</v>
      </c>
      <c r="AX73" s="131">
        <f>'001 - km 393,710 - propustek'!J39</f>
        <v>0</v>
      </c>
      <c r="AY73" s="131">
        <f>'001 - km 393,710 - propustek'!J40</f>
        <v>0</v>
      </c>
      <c r="AZ73" s="131">
        <f>'001 - km 393,710 - propustek'!F37</f>
        <v>0</v>
      </c>
      <c r="BA73" s="131">
        <f>'001 - km 393,710 - propustek'!F38</f>
        <v>0</v>
      </c>
      <c r="BB73" s="131">
        <f>'001 - km 393,710 - propustek'!F39</f>
        <v>0</v>
      </c>
      <c r="BC73" s="131">
        <f>'001 - km 393,710 - propustek'!F40</f>
        <v>0</v>
      </c>
      <c r="BD73" s="133">
        <f>'001 - km 393,710 - propustek'!F41</f>
        <v>0</v>
      </c>
      <c r="BE73" s="4"/>
      <c r="BT73" s="134" t="s">
        <v>104</v>
      </c>
      <c r="BV73" s="134" t="s">
        <v>72</v>
      </c>
      <c r="BW73" s="134" t="s">
        <v>127</v>
      </c>
      <c r="BX73" s="134" t="s">
        <v>125</v>
      </c>
      <c r="CL73" s="134" t="s">
        <v>19</v>
      </c>
    </row>
    <row r="74" s="4" customFormat="1" ht="16.5" customHeight="1">
      <c r="A74" s="125" t="s">
        <v>80</v>
      </c>
      <c r="B74" s="64"/>
      <c r="C74" s="126"/>
      <c r="D74" s="126"/>
      <c r="E74" s="126"/>
      <c r="F74" s="126"/>
      <c r="G74" s="127" t="s">
        <v>106</v>
      </c>
      <c r="H74" s="127"/>
      <c r="I74" s="127"/>
      <c r="J74" s="127"/>
      <c r="K74" s="127"/>
      <c r="L74" s="126"/>
      <c r="M74" s="127" t="s">
        <v>128</v>
      </c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8">
        <f>'002 - km 393,710 - svršek'!J34</f>
        <v>0</v>
      </c>
      <c r="AH74" s="126"/>
      <c r="AI74" s="126"/>
      <c r="AJ74" s="126"/>
      <c r="AK74" s="126"/>
      <c r="AL74" s="126"/>
      <c r="AM74" s="126"/>
      <c r="AN74" s="128">
        <f>SUM(AG74,AT74)</f>
        <v>0</v>
      </c>
      <c r="AO74" s="126"/>
      <c r="AP74" s="126"/>
      <c r="AQ74" s="129" t="s">
        <v>83</v>
      </c>
      <c r="AR74" s="66"/>
      <c r="AS74" s="130">
        <v>0</v>
      </c>
      <c r="AT74" s="131">
        <f>ROUND(SUM(AV74:AW74),2)</f>
        <v>0</v>
      </c>
      <c r="AU74" s="132">
        <f>'002 - km 393,710 - svršek'!P94</f>
        <v>0</v>
      </c>
      <c r="AV74" s="131">
        <f>'002 - km 393,710 - svršek'!J37</f>
        <v>0</v>
      </c>
      <c r="AW74" s="131">
        <f>'002 - km 393,710 - svršek'!J38</f>
        <v>0</v>
      </c>
      <c r="AX74" s="131">
        <f>'002 - km 393,710 - svršek'!J39</f>
        <v>0</v>
      </c>
      <c r="AY74" s="131">
        <f>'002 - km 393,710 - svršek'!J40</f>
        <v>0</v>
      </c>
      <c r="AZ74" s="131">
        <f>'002 - km 393,710 - svršek'!F37</f>
        <v>0</v>
      </c>
      <c r="BA74" s="131">
        <f>'002 - km 393,710 - svršek'!F38</f>
        <v>0</v>
      </c>
      <c r="BB74" s="131">
        <f>'002 - km 393,710 - svršek'!F39</f>
        <v>0</v>
      </c>
      <c r="BC74" s="131">
        <f>'002 - km 393,710 - svršek'!F40</f>
        <v>0</v>
      </c>
      <c r="BD74" s="133">
        <f>'002 - km 393,710 - svršek'!F41</f>
        <v>0</v>
      </c>
      <c r="BE74" s="4"/>
      <c r="BT74" s="134" t="s">
        <v>104</v>
      </c>
      <c r="BV74" s="134" t="s">
        <v>72</v>
      </c>
      <c r="BW74" s="134" t="s">
        <v>129</v>
      </c>
      <c r="BX74" s="134" t="s">
        <v>125</v>
      </c>
      <c r="CL74" s="134" t="s">
        <v>19</v>
      </c>
    </row>
    <row r="75" s="4" customFormat="1" ht="16.5" customHeight="1">
      <c r="A75" s="125" t="s">
        <v>80</v>
      </c>
      <c r="B75" s="64"/>
      <c r="C75" s="126"/>
      <c r="D75" s="126"/>
      <c r="E75" s="126"/>
      <c r="F75" s="127" t="s">
        <v>106</v>
      </c>
      <c r="G75" s="127"/>
      <c r="H75" s="127"/>
      <c r="I75" s="127"/>
      <c r="J75" s="127"/>
      <c r="K75" s="126"/>
      <c r="L75" s="127" t="s">
        <v>130</v>
      </c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8">
        <f>'002 - VRN - km 393,710'!J34</f>
        <v>0</v>
      </c>
      <c r="AH75" s="126"/>
      <c r="AI75" s="126"/>
      <c r="AJ75" s="126"/>
      <c r="AK75" s="126"/>
      <c r="AL75" s="126"/>
      <c r="AM75" s="126"/>
      <c r="AN75" s="128">
        <f>SUM(AG75,AT75)</f>
        <v>0</v>
      </c>
      <c r="AO75" s="126"/>
      <c r="AP75" s="126"/>
      <c r="AQ75" s="129" t="s">
        <v>83</v>
      </c>
      <c r="AR75" s="66"/>
      <c r="AS75" s="136">
        <v>0</v>
      </c>
      <c r="AT75" s="137">
        <f>ROUND(SUM(AV75:AW75),2)</f>
        <v>0</v>
      </c>
      <c r="AU75" s="138">
        <f>'002 - VRN - km 393,710'!P95</f>
        <v>0</v>
      </c>
      <c r="AV75" s="137">
        <f>'002 - VRN - km 393,710'!J37</f>
        <v>0</v>
      </c>
      <c r="AW75" s="137">
        <f>'002 - VRN - km 393,710'!J38</f>
        <v>0</v>
      </c>
      <c r="AX75" s="137">
        <f>'002 - VRN - km 393,710'!J39</f>
        <v>0</v>
      </c>
      <c r="AY75" s="137">
        <f>'002 - VRN - km 393,710'!J40</f>
        <v>0</v>
      </c>
      <c r="AZ75" s="137">
        <f>'002 - VRN - km 393,710'!F37</f>
        <v>0</v>
      </c>
      <c r="BA75" s="137">
        <f>'002 - VRN - km 393,710'!F38</f>
        <v>0</v>
      </c>
      <c r="BB75" s="137">
        <f>'002 - VRN - km 393,710'!F39</f>
        <v>0</v>
      </c>
      <c r="BC75" s="137">
        <f>'002 - VRN - km 393,710'!F40</f>
        <v>0</v>
      </c>
      <c r="BD75" s="139">
        <f>'002 - VRN - km 393,710'!F41</f>
        <v>0</v>
      </c>
      <c r="BE75" s="4"/>
      <c r="BT75" s="134" t="s">
        <v>101</v>
      </c>
      <c r="BV75" s="134" t="s">
        <v>72</v>
      </c>
      <c r="BW75" s="134" t="s">
        <v>131</v>
      </c>
      <c r="BX75" s="134" t="s">
        <v>123</v>
      </c>
      <c r="CL75" s="134" t="s">
        <v>19</v>
      </c>
    </row>
    <row r="76" s="2" customFormat="1" ht="30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5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</row>
  </sheetData>
  <sheetProtection sheet="1" formatColumns="0" formatRows="0" objects="1" scenarios="1" spinCount="100000" saltValue="J2/w8yRcnEHA1w9NeJUe0B2a21I61ancnw3SzigYHBh6knbMjPpicOSeDCeNz8IyWHHCvRA65o/bZsmZi1f0rQ==" hashValue="pdLT/8P5dD7e68u2HFkyyx+gi473cyyqKAkY0thgs4f9YgNG51B5Am+uN6sthsw+fOmKUvXemL4A4hAvRj3ghw==" algorithmName="SHA-512" password="CC35"/>
  <mergeCells count="122">
    <mergeCell ref="C52:G52"/>
    <mergeCell ref="D60:H60"/>
    <mergeCell ref="D55:H55"/>
    <mergeCell ref="E58:I58"/>
    <mergeCell ref="E61:I61"/>
    <mergeCell ref="E59:I59"/>
    <mergeCell ref="E57:I57"/>
    <mergeCell ref="E56:I56"/>
    <mergeCell ref="F62:J62"/>
    <mergeCell ref="G63:K63"/>
    <mergeCell ref="G64:K64"/>
    <mergeCell ref="I52:AF52"/>
    <mergeCell ref="J55:AF55"/>
    <mergeCell ref="J60:AF60"/>
    <mergeCell ref="K59:AF59"/>
    <mergeCell ref="K56:AF56"/>
    <mergeCell ref="K58:AF58"/>
    <mergeCell ref="K61:AF61"/>
    <mergeCell ref="K57:AF57"/>
    <mergeCell ref="L45:AO45"/>
    <mergeCell ref="L62:AF62"/>
    <mergeCell ref="M63:AF63"/>
    <mergeCell ref="M64:AF64"/>
    <mergeCell ref="F65:J65"/>
    <mergeCell ref="L65:AF65"/>
    <mergeCell ref="E66:I66"/>
    <mergeCell ref="K66:AF66"/>
    <mergeCell ref="F67:J67"/>
    <mergeCell ref="L67:AF67"/>
    <mergeCell ref="G68:K68"/>
    <mergeCell ref="M68:AF68"/>
    <mergeCell ref="G69:K69"/>
    <mergeCell ref="M69:AF69"/>
    <mergeCell ref="F70:J70"/>
    <mergeCell ref="L70:AF70"/>
    <mergeCell ref="E71:I71"/>
    <mergeCell ref="K71:AF71"/>
    <mergeCell ref="F72:J72"/>
    <mergeCell ref="L72:AF72"/>
    <mergeCell ref="G73:K73"/>
    <mergeCell ref="M73:AF73"/>
    <mergeCell ref="G74:K74"/>
    <mergeCell ref="M74:AF74"/>
    <mergeCell ref="F75:J75"/>
    <mergeCell ref="L75:AF7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2:AM52"/>
    <mergeCell ref="AG61:AM61"/>
    <mergeCell ref="AG62:AM62"/>
    <mergeCell ref="AG60:AM60"/>
    <mergeCell ref="AG55:AM55"/>
    <mergeCell ref="AG59:AM59"/>
    <mergeCell ref="AG64:AM64"/>
    <mergeCell ref="AG63:AM63"/>
    <mergeCell ref="AG57:AM57"/>
    <mergeCell ref="AG58:AM58"/>
    <mergeCell ref="AG56:AM56"/>
    <mergeCell ref="AM47:AN47"/>
    <mergeCell ref="AM50:AP50"/>
    <mergeCell ref="AM49:AP49"/>
    <mergeCell ref="AN63:AP63"/>
    <mergeCell ref="AN52:AP52"/>
    <mergeCell ref="AN61:AP61"/>
    <mergeCell ref="AN60:AP60"/>
    <mergeCell ref="AN59:AP59"/>
    <mergeCell ref="AN64:AP64"/>
    <mergeCell ref="AN58:AP58"/>
    <mergeCell ref="AN57:AP57"/>
    <mergeCell ref="AN56:AP56"/>
    <mergeCell ref="AN55:AP55"/>
    <mergeCell ref="AN62:AP62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54:AP54"/>
  </mergeCells>
  <hyperlinks>
    <hyperlink ref="A56" location="'01 - ZRN'!C2" display="/"/>
    <hyperlink ref="A57" location="'02 - Následné propracování'!C2" display="/"/>
    <hyperlink ref="A58" location="'03 - Materiál dodávaný ob...'!C2" display="/"/>
    <hyperlink ref="A59" location="'04 - VRN'!C2" display="/"/>
    <hyperlink ref="A63" location="'001 - km 391,804 - propustek'!C2" display="/"/>
    <hyperlink ref="A64" location="'002 - km 391,804 - svršek'!C2" display="/"/>
    <hyperlink ref="A65" location="'002 - VRN - km 391,804'!C2" display="/"/>
    <hyperlink ref="A68" location="'001 - km 392,730 - propustek'!C2" display="/"/>
    <hyperlink ref="A69" location="'002 - km 392,730 - svršek'!C2" display="/"/>
    <hyperlink ref="A70" location="'002 - VRN - km 392,730'!C2" display="/"/>
    <hyperlink ref="A73" location="'001 - km 393,710 - propustek'!C2" display="/"/>
    <hyperlink ref="A74" location="'002 - km 393,710 - svršek'!C2" display="/"/>
    <hyperlink ref="A75" location="'002 - VRN - km 393,710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Oprava trati v úseku Hoštka - Polepy_OPRAVA č.1</v>
      </c>
      <c r="F7" s="144"/>
      <c r="G7" s="144"/>
      <c r="H7" s="144"/>
      <c r="L7" s="21"/>
    </row>
    <row r="8" s="1" customFormat="1" ht="12" customHeight="1">
      <c r="B8" s="21"/>
      <c r="D8" s="144" t="s">
        <v>133</v>
      </c>
      <c r="L8" s="21"/>
    </row>
    <row r="9" s="2" customFormat="1" ht="16.5" customHeight="1">
      <c r="A9" s="39"/>
      <c r="B9" s="45"/>
      <c r="C9" s="39"/>
      <c r="D9" s="39"/>
      <c r="E9" s="145" t="s">
        <v>134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135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136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zakázky'!AN8</f>
        <v>15. 12. 2020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zakázky'!AN10="","",'Rekapitulace zakázky'!AN10)</f>
        <v/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zakázky'!E11="","",'Rekapitulace zakázky'!E11)</f>
        <v xml:space="preserve"> </v>
      </c>
      <c r="F17" s="39"/>
      <c r="G17" s="39"/>
      <c r="H17" s="39"/>
      <c r="I17" s="144" t="s">
        <v>27</v>
      </c>
      <c r="J17" s="134" t="str">
        <f>IF('Rekapitulace zakázky'!AN11="","",'Rekapitulace zakázky'!AN11)</f>
        <v/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28</v>
      </c>
      <c r="E19" s="39"/>
      <c r="F19" s="39"/>
      <c r="G19" s="39"/>
      <c r="H19" s="39"/>
      <c r="I19" s="144" t="s">
        <v>26</v>
      </c>
      <c r="J19" s="34" t="str">
        <f>'Rekapitulace zakázky'!AN13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34"/>
      <c r="G20" s="134"/>
      <c r="H20" s="134"/>
      <c r="I20" s="144" t="s">
        <v>27</v>
      </c>
      <c r="J20" s="34" t="str">
        <f>'Rekapitulace zakázky'!AN14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30</v>
      </c>
      <c r="E22" s="39"/>
      <c r="F22" s="39"/>
      <c r="G22" s="39"/>
      <c r="H22" s="39"/>
      <c r="I22" s="144" t="s">
        <v>26</v>
      </c>
      <c r="J22" s="134" t="str">
        <f>IF('Rekapitulace zakázky'!AN16="","",'Rekapitulace zakázky'!AN16)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zakázky'!E17="","",'Rekapitulace zakázky'!E17)</f>
        <v xml:space="preserve"> </v>
      </c>
      <c r="F23" s="39"/>
      <c r="G23" s="39"/>
      <c r="H23" s="39"/>
      <c r="I23" s="144" t="s">
        <v>27</v>
      </c>
      <c r="J23" s="134" t="str">
        <f>IF('Rekapitulace zakázky'!AN17="","",'Rekapitulace zakázky'!AN17)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32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33</v>
      </c>
      <c r="F26" s="39"/>
      <c r="G26" s="39"/>
      <c r="H26" s="39"/>
      <c r="I26" s="144" t="s">
        <v>27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34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36</v>
      </c>
      <c r="E32" s="39"/>
      <c r="F32" s="39"/>
      <c r="G32" s="39"/>
      <c r="H32" s="39"/>
      <c r="I32" s="39"/>
      <c r="J32" s="155">
        <f>ROUND(J87,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38</v>
      </c>
      <c r="G34" s="39"/>
      <c r="H34" s="39"/>
      <c r="I34" s="156" t="s">
        <v>37</v>
      </c>
      <c r="J34" s="156" t="s">
        <v>39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40</v>
      </c>
      <c r="E35" s="144" t="s">
        <v>41</v>
      </c>
      <c r="F35" s="158">
        <f>ROUND((SUM(BE87:BE203)),  2)</f>
        <v>0</v>
      </c>
      <c r="G35" s="39"/>
      <c r="H35" s="39"/>
      <c r="I35" s="159">
        <v>0.20999999999999999</v>
      </c>
      <c r="J35" s="158">
        <f>ROUND(((SUM(BE87:BE203))*I35),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42</v>
      </c>
      <c r="F36" s="158">
        <f>ROUND((SUM(BF87:BF203)),  2)</f>
        <v>0</v>
      </c>
      <c r="G36" s="39"/>
      <c r="H36" s="39"/>
      <c r="I36" s="159">
        <v>0.14999999999999999</v>
      </c>
      <c r="J36" s="158">
        <f>ROUND(((SUM(BF87:BF203))*I36),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43</v>
      </c>
      <c r="F37" s="158">
        <f>ROUND((SUM(BG87:BG203)),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44</v>
      </c>
      <c r="F38" s="158">
        <f>ROUND((SUM(BH87:BH203)),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ROUND((SUM(BI87:BI203)),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46</v>
      </c>
      <c r="E41" s="162"/>
      <c r="F41" s="162"/>
      <c r="G41" s="163" t="s">
        <v>47</v>
      </c>
      <c r="H41" s="164" t="s">
        <v>48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Oprava trati v úseku Hoštka - Polepy_OPRAVA č.1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133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134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01 - ZRN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15. 12. 2020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>Věra Trnková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138</v>
      </c>
      <c r="D61" s="173"/>
      <c r="E61" s="173"/>
      <c r="F61" s="173"/>
      <c r="G61" s="173"/>
      <c r="H61" s="173"/>
      <c r="I61" s="173"/>
      <c r="J61" s="174" t="s">
        <v>139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68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140</v>
      </c>
    </row>
    <row r="64" s="9" customFormat="1" ht="24.96" customHeight="1">
      <c r="A64" s="9"/>
      <c r="B64" s="176"/>
      <c r="C64" s="177"/>
      <c r="D64" s="178" t="s">
        <v>141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142</v>
      </c>
      <c r="E65" s="184"/>
      <c r="F65" s="184"/>
      <c r="G65" s="184"/>
      <c r="H65" s="184"/>
      <c r="I65" s="184"/>
      <c r="J65" s="185">
        <f>J89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143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1" t="str">
        <f>E7</f>
        <v>Oprava trati v úseku Hoštka - Polepy_OPRAVA č.1</v>
      </c>
      <c r="F75" s="33"/>
      <c r="G75" s="33"/>
      <c r="H75" s="33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133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1" t="s">
        <v>134</v>
      </c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135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01 - ZRN</v>
      </c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 xml:space="preserve"> </v>
      </c>
      <c r="G81" s="41"/>
      <c r="H81" s="41"/>
      <c r="I81" s="33" t="s">
        <v>23</v>
      </c>
      <c r="J81" s="73" t="str">
        <f>IF(J14="","",J14)</f>
        <v>15. 12. 2020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 xml:space="preserve"> </v>
      </c>
      <c r="G83" s="41"/>
      <c r="H83" s="41"/>
      <c r="I83" s="33" t="s">
        <v>30</v>
      </c>
      <c r="J83" s="37" t="str">
        <f>E23</f>
        <v xml:space="preserve"> 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28</v>
      </c>
      <c r="D84" s="41"/>
      <c r="E84" s="41"/>
      <c r="F84" s="28" t="str">
        <f>IF(E20="","",E20)</f>
        <v>Vyplň údaj</v>
      </c>
      <c r="G84" s="41"/>
      <c r="H84" s="41"/>
      <c r="I84" s="33" t="s">
        <v>32</v>
      </c>
      <c r="J84" s="37" t="str">
        <f>E26</f>
        <v>Věra Trnková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7"/>
      <c r="B86" s="188"/>
      <c r="C86" s="189" t="s">
        <v>144</v>
      </c>
      <c r="D86" s="190" t="s">
        <v>55</v>
      </c>
      <c r="E86" s="190" t="s">
        <v>51</v>
      </c>
      <c r="F86" s="190" t="s">
        <v>52</v>
      </c>
      <c r="G86" s="190" t="s">
        <v>145</v>
      </c>
      <c r="H86" s="190" t="s">
        <v>146</v>
      </c>
      <c r="I86" s="190" t="s">
        <v>147</v>
      </c>
      <c r="J86" s="190" t="s">
        <v>139</v>
      </c>
      <c r="K86" s="191" t="s">
        <v>148</v>
      </c>
      <c r="L86" s="192"/>
      <c r="M86" s="93" t="s">
        <v>19</v>
      </c>
      <c r="N86" s="94" t="s">
        <v>40</v>
      </c>
      <c r="O86" s="94" t="s">
        <v>149</v>
      </c>
      <c r="P86" s="94" t="s">
        <v>150</v>
      </c>
      <c r="Q86" s="94" t="s">
        <v>151</v>
      </c>
      <c r="R86" s="94" t="s">
        <v>152</v>
      </c>
      <c r="S86" s="94" t="s">
        <v>153</v>
      </c>
      <c r="T86" s="95" t="s">
        <v>154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39"/>
      <c r="B87" s="40"/>
      <c r="C87" s="100" t="s">
        <v>155</v>
      </c>
      <c r="D87" s="41"/>
      <c r="E87" s="41"/>
      <c r="F87" s="41"/>
      <c r="G87" s="41"/>
      <c r="H87" s="41"/>
      <c r="I87" s="41"/>
      <c r="J87" s="193">
        <f>BK87</f>
        <v>0</v>
      </c>
      <c r="K87" s="41"/>
      <c r="L87" s="45"/>
      <c r="M87" s="96"/>
      <c r="N87" s="194"/>
      <c r="O87" s="97"/>
      <c r="P87" s="195">
        <f>P88</f>
        <v>0</v>
      </c>
      <c r="Q87" s="97"/>
      <c r="R87" s="195">
        <f>R88</f>
        <v>834.96335999999997</v>
      </c>
      <c r="S87" s="97"/>
      <c r="T87" s="196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69</v>
      </c>
      <c r="AU87" s="18" t="s">
        <v>140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69</v>
      </c>
      <c r="E88" s="201" t="s">
        <v>156</v>
      </c>
      <c r="F88" s="201" t="s">
        <v>157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834.96335999999997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77</v>
      </c>
      <c r="AT88" s="210" t="s">
        <v>69</v>
      </c>
      <c r="AU88" s="210" t="s">
        <v>70</v>
      </c>
      <c r="AY88" s="209" t="s">
        <v>158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69</v>
      </c>
      <c r="E89" s="212" t="s">
        <v>159</v>
      </c>
      <c r="F89" s="212" t="s">
        <v>160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SUM(P90:P203)</f>
        <v>0</v>
      </c>
      <c r="Q89" s="206"/>
      <c r="R89" s="207">
        <f>SUM(R90:R203)</f>
        <v>834.96335999999997</v>
      </c>
      <c r="S89" s="206"/>
      <c r="T89" s="208">
        <f>SUM(T90:T203)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77</v>
      </c>
      <c r="AT89" s="210" t="s">
        <v>69</v>
      </c>
      <c r="AU89" s="210" t="s">
        <v>77</v>
      </c>
      <c r="AY89" s="209" t="s">
        <v>158</v>
      </c>
      <c r="BK89" s="211">
        <f>SUM(BK90:BK203)</f>
        <v>0</v>
      </c>
    </row>
    <row r="90" s="2" customFormat="1" ht="114.9" customHeight="1">
      <c r="A90" s="39"/>
      <c r="B90" s="40"/>
      <c r="C90" s="214" t="s">
        <v>77</v>
      </c>
      <c r="D90" s="214" t="s">
        <v>161</v>
      </c>
      <c r="E90" s="215" t="s">
        <v>162</v>
      </c>
      <c r="F90" s="216" t="s">
        <v>163</v>
      </c>
      <c r="G90" s="217" t="s">
        <v>164</v>
      </c>
      <c r="H90" s="218">
        <v>1560</v>
      </c>
      <c r="I90" s="219"/>
      <c r="J90" s="220">
        <f>ROUND(I90*H90,2)</f>
        <v>0</v>
      </c>
      <c r="K90" s="216" t="s">
        <v>165</v>
      </c>
      <c r="L90" s="45"/>
      <c r="M90" s="221" t="s">
        <v>19</v>
      </c>
      <c r="N90" s="222" t="s">
        <v>41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104</v>
      </c>
      <c r="AT90" s="225" t="s">
        <v>161</v>
      </c>
      <c r="AU90" s="225" t="s">
        <v>79</v>
      </c>
      <c r="AY90" s="18" t="s">
        <v>158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77</v>
      </c>
      <c r="BK90" s="226">
        <f>ROUND(I90*H90,2)</f>
        <v>0</v>
      </c>
      <c r="BL90" s="18" t="s">
        <v>104</v>
      </c>
      <c r="BM90" s="225" t="s">
        <v>166</v>
      </c>
    </row>
    <row r="91" s="13" customFormat="1">
      <c r="A91" s="13"/>
      <c r="B91" s="227"/>
      <c r="C91" s="228"/>
      <c r="D91" s="229" t="s">
        <v>167</v>
      </c>
      <c r="E91" s="230" t="s">
        <v>19</v>
      </c>
      <c r="F91" s="231" t="s">
        <v>168</v>
      </c>
      <c r="G91" s="228"/>
      <c r="H91" s="230" t="s">
        <v>19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167</v>
      </c>
      <c r="AU91" s="237" t="s">
        <v>79</v>
      </c>
      <c r="AV91" s="13" t="s">
        <v>77</v>
      </c>
      <c r="AW91" s="13" t="s">
        <v>31</v>
      </c>
      <c r="AX91" s="13" t="s">
        <v>70</v>
      </c>
      <c r="AY91" s="237" t="s">
        <v>158</v>
      </c>
    </row>
    <row r="92" s="14" customFormat="1">
      <c r="A92" s="14"/>
      <c r="B92" s="238"/>
      <c r="C92" s="239"/>
      <c r="D92" s="229" t="s">
        <v>167</v>
      </c>
      <c r="E92" s="240" t="s">
        <v>19</v>
      </c>
      <c r="F92" s="241" t="s">
        <v>169</v>
      </c>
      <c r="G92" s="239"/>
      <c r="H92" s="242">
        <v>1560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8" t="s">
        <v>167</v>
      </c>
      <c r="AU92" s="248" t="s">
        <v>79</v>
      </c>
      <c r="AV92" s="14" t="s">
        <v>79</v>
      </c>
      <c r="AW92" s="14" t="s">
        <v>31</v>
      </c>
      <c r="AX92" s="14" t="s">
        <v>77</v>
      </c>
      <c r="AY92" s="248" t="s">
        <v>158</v>
      </c>
    </row>
    <row r="93" s="2" customFormat="1" ht="134.25" customHeight="1">
      <c r="A93" s="39"/>
      <c r="B93" s="40"/>
      <c r="C93" s="214" t="s">
        <v>79</v>
      </c>
      <c r="D93" s="214" t="s">
        <v>161</v>
      </c>
      <c r="E93" s="215" t="s">
        <v>170</v>
      </c>
      <c r="F93" s="216" t="s">
        <v>171</v>
      </c>
      <c r="G93" s="217" t="s">
        <v>172</v>
      </c>
      <c r="H93" s="218">
        <v>1305</v>
      </c>
      <c r="I93" s="219"/>
      <c r="J93" s="220">
        <f>ROUND(I93*H93,2)</f>
        <v>0</v>
      </c>
      <c r="K93" s="216" t="s">
        <v>165</v>
      </c>
      <c r="L93" s="45"/>
      <c r="M93" s="221" t="s">
        <v>19</v>
      </c>
      <c r="N93" s="222" t="s">
        <v>41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104</v>
      </c>
      <c r="AT93" s="225" t="s">
        <v>161</v>
      </c>
      <c r="AU93" s="225" t="s">
        <v>79</v>
      </c>
      <c r="AY93" s="18" t="s">
        <v>158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77</v>
      </c>
      <c r="BK93" s="226">
        <f>ROUND(I93*H93,2)</f>
        <v>0</v>
      </c>
      <c r="BL93" s="18" t="s">
        <v>104</v>
      </c>
      <c r="BM93" s="225" t="s">
        <v>173</v>
      </c>
    </row>
    <row r="94" s="13" customFormat="1">
      <c r="A94" s="13"/>
      <c r="B94" s="227"/>
      <c r="C94" s="228"/>
      <c r="D94" s="229" t="s">
        <v>167</v>
      </c>
      <c r="E94" s="230" t="s">
        <v>19</v>
      </c>
      <c r="F94" s="231" t="s">
        <v>168</v>
      </c>
      <c r="G94" s="228"/>
      <c r="H94" s="230" t="s">
        <v>19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167</v>
      </c>
      <c r="AU94" s="237" t="s">
        <v>79</v>
      </c>
      <c r="AV94" s="13" t="s">
        <v>77</v>
      </c>
      <c r="AW94" s="13" t="s">
        <v>31</v>
      </c>
      <c r="AX94" s="13" t="s">
        <v>70</v>
      </c>
      <c r="AY94" s="237" t="s">
        <v>158</v>
      </c>
    </row>
    <row r="95" s="14" customFormat="1">
      <c r="A95" s="14"/>
      <c r="B95" s="238"/>
      <c r="C95" s="239"/>
      <c r="D95" s="229" t="s">
        <v>167</v>
      </c>
      <c r="E95" s="240" t="s">
        <v>19</v>
      </c>
      <c r="F95" s="241" t="s">
        <v>174</v>
      </c>
      <c r="G95" s="239"/>
      <c r="H95" s="242">
        <v>1305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8" t="s">
        <v>167</v>
      </c>
      <c r="AU95" s="248" t="s">
        <v>79</v>
      </c>
      <c r="AV95" s="14" t="s">
        <v>79</v>
      </c>
      <c r="AW95" s="14" t="s">
        <v>31</v>
      </c>
      <c r="AX95" s="14" t="s">
        <v>77</v>
      </c>
      <c r="AY95" s="248" t="s">
        <v>158</v>
      </c>
    </row>
    <row r="96" s="2" customFormat="1" ht="101.25" customHeight="1">
      <c r="A96" s="39"/>
      <c r="B96" s="40"/>
      <c r="C96" s="214" t="s">
        <v>101</v>
      </c>
      <c r="D96" s="214" t="s">
        <v>161</v>
      </c>
      <c r="E96" s="215" t="s">
        <v>175</v>
      </c>
      <c r="F96" s="216" t="s">
        <v>176</v>
      </c>
      <c r="G96" s="217" t="s">
        <v>164</v>
      </c>
      <c r="H96" s="218">
        <v>16</v>
      </c>
      <c r="I96" s="219"/>
      <c r="J96" s="220">
        <f>ROUND(I96*H96,2)</f>
        <v>0</v>
      </c>
      <c r="K96" s="216" t="s">
        <v>165</v>
      </c>
      <c r="L96" s="45"/>
      <c r="M96" s="221" t="s">
        <v>19</v>
      </c>
      <c r="N96" s="222" t="s">
        <v>41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104</v>
      </c>
      <c r="AT96" s="225" t="s">
        <v>161</v>
      </c>
      <c r="AU96" s="225" t="s">
        <v>79</v>
      </c>
      <c r="AY96" s="18" t="s">
        <v>158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77</v>
      </c>
      <c r="BK96" s="226">
        <f>ROUND(I96*H96,2)</f>
        <v>0</v>
      </c>
      <c r="BL96" s="18" t="s">
        <v>104</v>
      </c>
      <c r="BM96" s="225" t="s">
        <v>177</v>
      </c>
    </row>
    <row r="97" s="13" customFormat="1">
      <c r="A97" s="13"/>
      <c r="B97" s="227"/>
      <c r="C97" s="228"/>
      <c r="D97" s="229" t="s">
        <v>167</v>
      </c>
      <c r="E97" s="230" t="s">
        <v>19</v>
      </c>
      <c r="F97" s="231" t="s">
        <v>178</v>
      </c>
      <c r="G97" s="228"/>
      <c r="H97" s="230" t="s">
        <v>19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167</v>
      </c>
      <c r="AU97" s="237" t="s">
        <v>79</v>
      </c>
      <c r="AV97" s="13" t="s">
        <v>77</v>
      </c>
      <c r="AW97" s="13" t="s">
        <v>31</v>
      </c>
      <c r="AX97" s="13" t="s">
        <v>70</v>
      </c>
      <c r="AY97" s="237" t="s">
        <v>158</v>
      </c>
    </row>
    <row r="98" s="14" customFormat="1">
      <c r="A98" s="14"/>
      <c r="B98" s="238"/>
      <c r="C98" s="239"/>
      <c r="D98" s="229" t="s">
        <v>167</v>
      </c>
      <c r="E98" s="240" t="s">
        <v>19</v>
      </c>
      <c r="F98" s="241" t="s">
        <v>179</v>
      </c>
      <c r="G98" s="239"/>
      <c r="H98" s="242">
        <v>16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8" t="s">
        <v>167</v>
      </c>
      <c r="AU98" s="248" t="s">
        <v>79</v>
      </c>
      <c r="AV98" s="14" t="s">
        <v>79</v>
      </c>
      <c r="AW98" s="14" t="s">
        <v>31</v>
      </c>
      <c r="AX98" s="14" t="s">
        <v>77</v>
      </c>
      <c r="AY98" s="248" t="s">
        <v>158</v>
      </c>
    </row>
    <row r="99" s="2" customFormat="1">
      <c r="A99" s="39"/>
      <c r="B99" s="40"/>
      <c r="C99" s="249" t="s">
        <v>104</v>
      </c>
      <c r="D99" s="249" t="s">
        <v>180</v>
      </c>
      <c r="E99" s="250" t="s">
        <v>181</v>
      </c>
      <c r="F99" s="251" t="s">
        <v>182</v>
      </c>
      <c r="G99" s="252" t="s">
        <v>164</v>
      </c>
      <c r="H99" s="253">
        <v>16</v>
      </c>
      <c r="I99" s="254"/>
      <c r="J99" s="255">
        <f>ROUND(I99*H99,2)</f>
        <v>0</v>
      </c>
      <c r="K99" s="251" t="s">
        <v>165</v>
      </c>
      <c r="L99" s="256"/>
      <c r="M99" s="257" t="s">
        <v>19</v>
      </c>
      <c r="N99" s="258" t="s">
        <v>41</v>
      </c>
      <c r="O99" s="85"/>
      <c r="P99" s="223">
        <f>O99*H99</f>
        <v>0</v>
      </c>
      <c r="Q99" s="223">
        <v>0.06021</v>
      </c>
      <c r="R99" s="223">
        <f>Q99*H99</f>
        <v>0.96335999999999999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183</v>
      </c>
      <c r="AT99" s="225" t="s">
        <v>180</v>
      </c>
      <c r="AU99" s="225" t="s">
        <v>79</v>
      </c>
      <c r="AY99" s="18" t="s">
        <v>158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77</v>
      </c>
      <c r="BK99" s="226">
        <f>ROUND(I99*H99,2)</f>
        <v>0</v>
      </c>
      <c r="BL99" s="18" t="s">
        <v>104</v>
      </c>
      <c r="BM99" s="225" t="s">
        <v>184</v>
      </c>
    </row>
    <row r="100" s="14" customFormat="1">
      <c r="A100" s="14"/>
      <c r="B100" s="238"/>
      <c r="C100" s="239"/>
      <c r="D100" s="229" t="s">
        <v>167</v>
      </c>
      <c r="E100" s="240" t="s">
        <v>19</v>
      </c>
      <c r="F100" s="241" t="s">
        <v>185</v>
      </c>
      <c r="G100" s="239"/>
      <c r="H100" s="242">
        <v>16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8" t="s">
        <v>167</v>
      </c>
      <c r="AU100" s="248" t="s">
        <v>79</v>
      </c>
      <c r="AV100" s="14" t="s">
        <v>79</v>
      </c>
      <c r="AW100" s="14" t="s">
        <v>31</v>
      </c>
      <c r="AX100" s="14" t="s">
        <v>77</v>
      </c>
      <c r="AY100" s="248" t="s">
        <v>158</v>
      </c>
    </row>
    <row r="101" s="2" customFormat="1" ht="167.1" customHeight="1">
      <c r="A101" s="39"/>
      <c r="B101" s="40"/>
      <c r="C101" s="214" t="s">
        <v>159</v>
      </c>
      <c r="D101" s="214" t="s">
        <v>161</v>
      </c>
      <c r="E101" s="215" t="s">
        <v>186</v>
      </c>
      <c r="F101" s="216" t="s">
        <v>187</v>
      </c>
      <c r="G101" s="217" t="s">
        <v>188</v>
      </c>
      <c r="H101" s="218">
        <v>0.78000000000000003</v>
      </c>
      <c r="I101" s="219"/>
      <c r="J101" s="220">
        <f>ROUND(I101*H101,2)</f>
        <v>0</v>
      </c>
      <c r="K101" s="216" t="s">
        <v>165</v>
      </c>
      <c r="L101" s="45"/>
      <c r="M101" s="221" t="s">
        <v>19</v>
      </c>
      <c r="N101" s="222" t="s">
        <v>41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104</v>
      </c>
      <c r="AT101" s="225" t="s">
        <v>161</v>
      </c>
      <c r="AU101" s="225" t="s">
        <v>79</v>
      </c>
      <c r="AY101" s="18" t="s">
        <v>158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77</v>
      </c>
      <c r="BK101" s="226">
        <f>ROUND(I101*H101,2)</f>
        <v>0</v>
      </c>
      <c r="BL101" s="18" t="s">
        <v>104</v>
      </c>
      <c r="BM101" s="225" t="s">
        <v>189</v>
      </c>
    </row>
    <row r="102" s="13" customFormat="1">
      <c r="A102" s="13"/>
      <c r="B102" s="227"/>
      <c r="C102" s="228"/>
      <c r="D102" s="229" t="s">
        <v>167</v>
      </c>
      <c r="E102" s="230" t="s">
        <v>19</v>
      </c>
      <c r="F102" s="231" t="s">
        <v>190</v>
      </c>
      <c r="G102" s="228"/>
      <c r="H102" s="230" t="s">
        <v>19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167</v>
      </c>
      <c r="AU102" s="237" t="s">
        <v>79</v>
      </c>
      <c r="AV102" s="13" t="s">
        <v>77</v>
      </c>
      <c r="AW102" s="13" t="s">
        <v>31</v>
      </c>
      <c r="AX102" s="13" t="s">
        <v>70</v>
      </c>
      <c r="AY102" s="237" t="s">
        <v>158</v>
      </c>
    </row>
    <row r="103" s="14" customFormat="1">
      <c r="A103" s="14"/>
      <c r="B103" s="238"/>
      <c r="C103" s="239"/>
      <c r="D103" s="229" t="s">
        <v>167</v>
      </c>
      <c r="E103" s="240" t="s">
        <v>19</v>
      </c>
      <c r="F103" s="241" t="s">
        <v>191</v>
      </c>
      <c r="G103" s="239"/>
      <c r="H103" s="242">
        <v>0.78000000000000003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8" t="s">
        <v>167</v>
      </c>
      <c r="AU103" s="248" t="s">
        <v>79</v>
      </c>
      <c r="AV103" s="14" t="s">
        <v>79</v>
      </c>
      <c r="AW103" s="14" t="s">
        <v>31</v>
      </c>
      <c r="AX103" s="14" t="s">
        <v>77</v>
      </c>
      <c r="AY103" s="248" t="s">
        <v>158</v>
      </c>
    </row>
    <row r="104" s="2" customFormat="1">
      <c r="A104" s="39"/>
      <c r="B104" s="40"/>
      <c r="C104" s="214" t="s">
        <v>192</v>
      </c>
      <c r="D104" s="214" t="s">
        <v>161</v>
      </c>
      <c r="E104" s="215" t="s">
        <v>193</v>
      </c>
      <c r="F104" s="216" t="s">
        <v>194</v>
      </c>
      <c r="G104" s="217" t="s">
        <v>195</v>
      </c>
      <c r="H104" s="218">
        <v>37</v>
      </c>
      <c r="I104" s="219"/>
      <c r="J104" s="220">
        <f>ROUND(I104*H104,2)</f>
        <v>0</v>
      </c>
      <c r="K104" s="216" t="s">
        <v>165</v>
      </c>
      <c r="L104" s="45"/>
      <c r="M104" s="221" t="s">
        <v>19</v>
      </c>
      <c r="N104" s="222" t="s">
        <v>41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104</v>
      </c>
      <c r="AT104" s="225" t="s">
        <v>161</v>
      </c>
      <c r="AU104" s="225" t="s">
        <v>79</v>
      </c>
      <c r="AY104" s="18" t="s">
        <v>158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77</v>
      </c>
      <c r="BK104" s="226">
        <f>ROUND(I104*H104,2)</f>
        <v>0</v>
      </c>
      <c r="BL104" s="18" t="s">
        <v>104</v>
      </c>
      <c r="BM104" s="225" t="s">
        <v>196</v>
      </c>
    </row>
    <row r="105" s="2" customFormat="1">
      <c r="A105" s="39"/>
      <c r="B105" s="40"/>
      <c r="C105" s="214" t="s">
        <v>183</v>
      </c>
      <c r="D105" s="214" t="s">
        <v>161</v>
      </c>
      <c r="E105" s="215" t="s">
        <v>197</v>
      </c>
      <c r="F105" s="216" t="s">
        <v>198</v>
      </c>
      <c r="G105" s="217" t="s">
        <v>195</v>
      </c>
      <c r="H105" s="218">
        <v>392.49599999999998</v>
      </c>
      <c r="I105" s="219"/>
      <c r="J105" s="220">
        <f>ROUND(I105*H105,2)</f>
        <v>0</v>
      </c>
      <c r="K105" s="216" t="s">
        <v>165</v>
      </c>
      <c r="L105" s="45"/>
      <c r="M105" s="221" t="s">
        <v>19</v>
      </c>
      <c r="N105" s="222" t="s">
        <v>41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104</v>
      </c>
      <c r="AT105" s="225" t="s">
        <v>161</v>
      </c>
      <c r="AU105" s="225" t="s">
        <v>79</v>
      </c>
      <c r="AY105" s="18" t="s">
        <v>158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77</v>
      </c>
      <c r="BK105" s="226">
        <f>ROUND(I105*H105,2)</f>
        <v>0</v>
      </c>
      <c r="BL105" s="18" t="s">
        <v>104</v>
      </c>
      <c r="BM105" s="225" t="s">
        <v>199</v>
      </c>
    </row>
    <row r="106" s="14" customFormat="1">
      <c r="A106" s="14"/>
      <c r="B106" s="238"/>
      <c r="C106" s="239"/>
      <c r="D106" s="229" t="s">
        <v>167</v>
      </c>
      <c r="E106" s="240" t="s">
        <v>19</v>
      </c>
      <c r="F106" s="241" t="s">
        <v>200</v>
      </c>
      <c r="G106" s="239"/>
      <c r="H106" s="242">
        <v>392.49599999999998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167</v>
      </c>
      <c r="AU106" s="248" t="s">
        <v>79</v>
      </c>
      <c r="AV106" s="14" t="s">
        <v>79</v>
      </c>
      <c r="AW106" s="14" t="s">
        <v>31</v>
      </c>
      <c r="AX106" s="14" t="s">
        <v>77</v>
      </c>
      <c r="AY106" s="248" t="s">
        <v>158</v>
      </c>
    </row>
    <row r="107" s="2" customFormat="1" ht="44.25" customHeight="1">
      <c r="A107" s="39"/>
      <c r="B107" s="40"/>
      <c r="C107" s="214" t="s">
        <v>201</v>
      </c>
      <c r="D107" s="214" t="s">
        <v>161</v>
      </c>
      <c r="E107" s="215" t="s">
        <v>202</v>
      </c>
      <c r="F107" s="216" t="s">
        <v>203</v>
      </c>
      <c r="G107" s="217" t="s">
        <v>172</v>
      </c>
      <c r="H107" s="218">
        <v>1443</v>
      </c>
      <c r="I107" s="219"/>
      <c r="J107" s="220">
        <f>ROUND(I107*H107,2)</f>
        <v>0</v>
      </c>
      <c r="K107" s="216" t="s">
        <v>165</v>
      </c>
      <c r="L107" s="45"/>
      <c r="M107" s="221" t="s">
        <v>19</v>
      </c>
      <c r="N107" s="222" t="s">
        <v>41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104</v>
      </c>
      <c r="AT107" s="225" t="s">
        <v>161</v>
      </c>
      <c r="AU107" s="225" t="s">
        <v>79</v>
      </c>
      <c r="AY107" s="18" t="s">
        <v>158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77</v>
      </c>
      <c r="BK107" s="226">
        <f>ROUND(I107*H107,2)</f>
        <v>0</v>
      </c>
      <c r="BL107" s="18" t="s">
        <v>104</v>
      </c>
      <c r="BM107" s="225" t="s">
        <v>204</v>
      </c>
    </row>
    <row r="108" s="2" customFormat="1" ht="134.25" customHeight="1">
      <c r="A108" s="39"/>
      <c r="B108" s="40"/>
      <c r="C108" s="214" t="s">
        <v>205</v>
      </c>
      <c r="D108" s="214" t="s">
        <v>161</v>
      </c>
      <c r="E108" s="215" t="s">
        <v>206</v>
      </c>
      <c r="F108" s="216" t="s">
        <v>207</v>
      </c>
      <c r="G108" s="217" t="s">
        <v>188</v>
      </c>
      <c r="H108" s="218">
        <v>2.0800000000000001</v>
      </c>
      <c r="I108" s="219"/>
      <c r="J108" s="220">
        <f>ROUND(I108*H108,2)</f>
        <v>0</v>
      </c>
      <c r="K108" s="216" t="s">
        <v>165</v>
      </c>
      <c r="L108" s="45"/>
      <c r="M108" s="221" t="s">
        <v>19</v>
      </c>
      <c r="N108" s="222" t="s">
        <v>41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104</v>
      </c>
      <c r="AT108" s="225" t="s">
        <v>161</v>
      </c>
      <c r="AU108" s="225" t="s">
        <v>79</v>
      </c>
      <c r="AY108" s="18" t="s">
        <v>158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77</v>
      </c>
      <c r="BK108" s="226">
        <f>ROUND(I108*H108,2)</f>
        <v>0</v>
      </c>
      <c r="BL108" s="18" t="s">
        <v>104</v>
      </c>
      <c r="BM108" s="225" t="s">
        <v>208</v>
      </c>
    </row>
    <row r="109" s="13" customFormat="1">
      <c r="A109" s="13"/>
      <c r="B109" s="227"/>
      <c r="C109" s="228"/>
      <c r="D109" s="229" t="s">
        <v>167</v>
      </c>
      <c r="E109" s="230" t="s">
        <v>19</v>
      </c>
      <c r="F109" s="231" t="s">
        <v>209</v>
      </c>
      <c r="G109" s="228"/>
      <c r="H109" s="230" t="s">
        <v>19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167</v>
      </c>
      <c r="AU109" s="237" t="s">
        <v>79</v>
      </c>
      <c r="AV109" s="13" t="s">
        <v>77</v>
      </c>
      <c r="AW109" s="13" t="s">
        <v>31</v>
      </c>
      <c r="AX109" s="13" t="s">
        <v>70</v>
      </c>
      <c r="AY109" s="237" t="s">
        <v>158</v>
      </c>
    </row>
    <row r="110" s="14" customFormat="1">
      <c r="A110" s="14"/>
      <c r="B110" s="238"/>
      <c r="C110" s="239"/>
      <c r="D110" s="229" t="s">
        <v>167</v>
      </c>
      <c r="E110" s="240" t="s">
        <v>19</v>
      </c>
      <c r="F110" s="241" t="s">
        <v>210</v>
      </c>
      <c r="G110" s="239"/>
      <c r="H110" s="242">
        <v>2.0800000000000001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167</v>
      </c>
      <c r="AU110" s="248" t="s">
        <v>79</v>
      </c>
      <c r="AV110" s="14" t="s">
        <v>79</v>
      </c>
      <c r="AW110" s="14" t="s">
        <v>31</v>
      </c>
      <c r="AX110" s="14" t="s">
        <v>77</v>
      </c>
      <c r="AY110" s="248" t="s">
        <v>158</v>
      </c>
    </row>
    <row r="111" s="2" customFormat="1" ht="78" customHeight="1">
      <c r="A111" s="39"/>
      <c r="B111" s="40"/>
      <c r="C111" s="214" t="s">
        <v>211</v>
      </c>
      <c r="D111" s="214" t="s">
        <v>161</v>
      </c>
      <c r="E111" s="215" t="s">
        <v>212</v>
      </c>
      <c r="F111" s="216" t="s">
        <v>213</v>
      </c>
      <c r="G111" s="217" t="s">
        <v>188</v>
      </c>
      <c r="H111" s="218">
        <v>2.0800000000000001</v>
      </c>
      <c r="I111" s="219"/>
      <c r="J111" s="220">
        <f>ROUND(I111*H111,2)</f>
        <v>0</v>
      </c>
      <c r="K111" s="216" t="s">
        <v>165</v>
      </c>
      <c r="L111" s="45"/>
      <c r="M111" s="221" t="s">
        <v>19</v>
      </c>
      <c r="N111" s="222" t="s">
        <v>41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104</v>
      </c>
      <c r="AT111" s="225" t="s">
        <v>161</v>
      </c>
      <c r="AU111" s="225" t="s">
        <v>79</v>
      </c>
      <c r="AY111" s="18" t="s">
        <v>158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77</v>
      </c>
      <c r="BK111" s="226">
        <f>ROUND(I111*H111,2)</f>
        <v>0</v>
      </c>
      <c r="BL111" s="18" t="s">
        <v>104</v>
      </c>
      <c r="BM111" s="225" t="s">
        <v>214</v>
      </c>
    </row>
    <row r="112" s="2" customFormat="1">
      <c r="A112" s="39"/>
      <c r="B112" s="40"/>
      <c r="C112" s="41"/>
      <c r="D112" s="229" t="s">
        <v>215</v>
      </c>
      <c r="E112" s="41"/>
      <c r="F112" s="259" t="s">
        <v>216</v>
      </c>
      <c r="G112" s="41"/>
      <c r="H112" s="41"/>
      <c r="I112" s="260"/>
      <c r="J112" s="41"/>
      <c r="K112" s="41"/>
      <c r="L112" s="45"/>
      <c r="M112" s="261"/>
      <c r="N112" s="26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215</v>
      </c>
      <c r="AU112" s="18" t="s">
        <v>79</v>
      </c>
    </row>
    <row r="113" s="2" customFormat="1">
      <c r="A113" s="39"/>
      <c r="B113" s="40"/>
      <c r="C113" s="214" t="s">
        <v>217</v>
      </c>
      <c r="D113" s="214" t="s">
        <v>161</v>
      </c>
      <c r="E113" s="215" t="s">
        <v>218</v>
      </c>
      <c r="F113" s="216" t="s">
        <v>219</v>
      </c>
      <c r="G113" s="217" t="s">
        <v>220</v>
      </c>
      <c r="H113" s="218">
        <v>556</v>
      </c>
      <c r="I113" s="219"/>
      <c r="J113" s="220">
        <f>ROUND(I113*H113,2)</f>
        <v>0</v>
      </c>
      <c r="K113" s="216" t="s">
        <v>165</v>
      </c>
      <c r="L113" s="45"/>
      <c r="M113" s="221" t="s">
        <v>19</v>
      </c>
      <c r="N113" s="222" t="s">
        <v>41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104</v>
      </c>
      <c r="AT113" s="225" t="s">
        <v>161</v>
      </c>
      <c r="AU113" s="225" t="s">
        <v>79</v>
      </c>
      <c r="AY113" s="18" t="s">
        <v>158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77</v>
      </c>
      <c r="BK113" s="226">
        <f>ROUND(I113*H113,2)</f>
        <v>0</v>
      </c>
      <c r="BL113" s="18" t="s">
        <v>104</v>
      </c>
      <c r="BM113" s="225" t="s">
        <v>221</v>
      </c>
    </row>
    <row r="114" s="13" customFormat="1">
      <c r="A114" s="13"/>
      <c r="B114" s="227"/>
      <c r="C114" s="228"/>
      <c r="D114" s="229" t="s">
        <v>167</v>
      </c>
      <c r="E114" s="230" t="s">
        <v>19</v>
      </c>
      <c r="F114" s="231" t="s">
        <v>222</v>
      </c>
      <c r="G114" s="228"/>
      <c r="H114" s="230" t="s">
        <v>19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167</v>
      </c>
      <c r="AU114" s="237" t="s">
        <v>79</v>
      </c>
      <c r="AV114" s="13" t="s">
        <v>77</v>
      </c>
      <c r="AW114" s="13" t="s">
        <v>31</v>
      </c>
      <c r="AX114" s="13" t="s">
        <v>70</v>
      </c>
      <c r="AY114" s="237" t="s">
        <v>158</v>
      </c>
    </row>
    <row r="115" s="14" customFormat="1">
      <c r="A115" s="14"/>
      <c r="B115" s="238"/>
      <c r="C115" s="239"/>
      <c r="D115" s="229" t="s">
        <v>167</v>
      </c>
      <c r="E115" s="240" t="s">
        <v>19</v>
      </c>
      <c r="F115" s="241" t="s">
        <v>223</v>
      </c>
      <c r="G115" s="239"/>
      <c r="H115" s="242">
        <v>556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167</v>
      </c>
      <c r="AU115" s="248" t="s">
        <v>79</v>
      </c>
      <c r="AV115" s="14" t="s">
        <v>79</v>
      </c>
      <c r="AW115" s="14" t="s">
        <v>31</v>
      </c>
      <c r="AX115" s="14" t="s">
        <v>77</v>
      </c>
      <c r="AY115" s="248" t="s">
        <v>158</v>
      </c>
    </row>
    <row r="116" s="2" customFormat="1" ht="21.75" customHeight="1">
      <c r="A116" s="39"/>
      <c r="B116" s="40"/>
      <c r="C116" s="249" t="s">
        <v>224</v>
      </c>
      <c r="D116" s="249" t="s">
        <v>180</v>
      </c>
      <c r="E116" s="250" t="s">
        <v>225</v>
      </c>
      <c r="F116" s="251" t="s">
        <v>226</v>
      </c>
      <c r="G116" s="252" t="s">
        <v>195</v>
      </c>
      <c r="H116" s="253">
        <v>834</v>
      </c>
      <c r="I116" s="254"/>
      <c r="J116" s="255">
        <f>ROUND(I116*H116,2)</f>
        <v>0</v>
      </c>
      <c r="K116" s="251" t="s">
        <v>165</v>
      </c>
      <c r="L116" s="256"/>
      <c r="M116" s="257" t="s">
        <v>19</v>
      </c>
      <c r="N116" s="258" t="s">
        <v>41</v>
      </c>
      <c r="O116" s="85"/>
      <c r="P116" s="223">
        <f>O116*H116</f>
        <v>0</v>
      </c>
      <c r="Q116" s="223">
        <v>1</v>
      </c>
      <c r="R116" s="223">
        <f>Q116*H116</f>
        <v>834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183</v>
      </c>
      <c r="AT116" s="225" t="s">
        <v>180</v>
      </c>
      <c r="AU116" s="225" t="s">
        <v>79</v>
      </c>
      <c r="AY116" s="18" t="s">
        <v>158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77</v>
      </c>
      <c r="BK116" s="226">
        <f>ROUND(I116*H116,2)</f>
        <v>0</v>
      </c>
      <c r="BL116" s="18" t="s">
        <v>104</v>
      </c>
      <c r="BM116" s="225" t="s">
        <v>227</v>
      </c>
    </row>
    <row r="117" s="14" customFormat="1">
      <c r="A117" s="14"/>
      <c r="B117" s="238"/>
      <c r="C117" s="239"/>
      <c r="D117" s="229" t="s">
        <v>167</v>
      </c>
      <c r="E117" s="240" t="s">
        <v>19</v>
      </c>
      <c r="F117" s="241" t="s">
        <v>228</v>
      </c>
      <c r="G117" s="239"/>
      <c r="H117" s="242">
        <v>834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8" t="s">
        <v>167</v>
      </c>
      <c r="AU117" s="248" t="s">
        <v>79</v>
      </c>
      <c r="AV117" s="14" t="s">
        <v>79</v>
      </c>
      <c r="AW117" s="14" t="s">
        <v>31</v>
      </c>
      <c r="AX117" s="14" t="s">
        <v>77</v>
      </c>
      <c r="AY117" s="248" t="s">
        <v>158</v>
      </c>
    </row>
    <row r="118" s="2" customFormat="1" ht="156.75" customHeight="1">
      <c r="A118" s="39"/>
      <c r="B118" s="40"/>
      <c r="C118" s="214" t="s">
        <v>229</v>
      </c>
      <c r="D118" s="214" t="s">
        <v>161</v>
      </c>
      <c r="E118" s="215" t="s">
        <v>230</v>
      </c>
      <c r="F118" s="216" t="s">
        <v>231</v>
      </c>
      <c r="G118" s="217" t="s">
        <v>195</v>
      </c>
      <c r="H118" s="218">
        <v>834</v>
      </c>
      <c r="I118" s="219"/>
      <c r="J118" s="220">
        <f>ROUND(I118*H118,2)</f>
        <v>0</v>
      </c>
      <c r="K118" s="216" t="s">
        <v>165</v>
      </c>
      <c r="L118" s="45"/>
      <c r="M118" s="221" t="s">
        <v>19</v>
      </c>
      <c r="N118" s="222" t="s">
        <v>41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104</v>
      </c>
      <c r="AT118" s="225" t="s">
        <v>161</v>
      </c>
      <c r="AU118" s="225" t="s">
        <v>79</v>
      </c>
      <c r="AY118" s="18" t="s">
        <v>158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77</v>
      </c>
      <c r="BK118" s="226">
        <f>ROUND(I118*H118,2)</f>
        <v>0</v>
      </c>
      <c r="BL118" s="18" t="s">
        <v>104</v>
      </c>
      <c r="BM118" s="225" t="s">
        <v>232</v>
      </c>
    </row>
    <row r="119" s="2" customFormat="1">
      <c r="A119" s="39"/>
      <c r="B119" s="40"/>
      <c r="C119" s="41"/>
      <c r="D119" s="229" t="s">
        <v>215</v>
      </c>
      <c r="E119" s="41"/>
      <c r="F119" s="259" t="s">
        <v>233</v>
      </c>
      <c r="G119" s="41"/>
      <c r="H119" s="41"/>
      <c r="I119" s="260"/>
      <c r="J119" s="41"/>
      <c r="K119" s="41"/>
      <c r="L119" s="45"/>
      <c r="M119" s="261"/>
      <c r="N119" s="26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215</v>
      </c>
      <c r="AU119" s="18" t="s">
        <v>79</v>
      </c>
    </row>
    <row r="120" s="2" customFormat="1">
      <c r="A120" s="39"/>
      <c r="B120" s="40"/>
      <c r="C120" s="214" t="s">
        <v>234</v>
      </c>
      <c r="D120" s="214" t="s">
        <v>161</v>
      </c>
      <c r="E120" s="215" t="s">
        <v>235</v>
      </c>
      <c r="F120" s="216" t="s">
        <v>236</v>
      </c>
      <c r="G120" s="217" t="s">
        <v>172</v>
      </c>
      <c r="H120" s="218">
        <v>26</v>
      </c>
      <c r="I120" s="219"/>
      <c r="J120" s="220">
        <f>ROUND(I120*H120,2)</f>
        <v>0</v>
      </c>
      <c r="K120" s="216" t="s">
        <v>165</v>
      </c>
      <c r="L120" s="45"/>
      <c r="M120" s="221" t="s">
        <v>19</v>
      </c>
      <c r="N120" s="222" t="s">
        <v>41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104</v>
      </c>
      <c r="AT120" s="225" t="s">
        <v>161</v>
      </c>
      <c r="AU120" s="225" t="s">
        <v>79</v>
      </c>
      <c r="AY120" s="18" t="s">
        <v>158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77</v>
      </c>
      <c r="BK120" s="226">
        <f>ROUND(I120*H120,2)</f>
        <v>0</v>
      </c>
      <c r="BL120" s="18" t="s">
        <v>104</v>
      </c>
      <c r="BM120" s="225" t="s">
        <v>237</v>
      </c>
    </row>
    <row r="121" s="2" customFormat="1">
      <c r="A121" s="39"/>
      <c r="B121" s="40"/>
      <c r="C121" s="214" t="s">
        <v>8</v>
      </c>
      <c r="D121" s="214" t="s">
        <v>161</v>
      </c>
      <c r="E121" s="215" t="s">
        <v>238</v>
      </c>
      <c r="F121" s="216" t="s">
        <v>239</v>
      </c>
      <c r="G121" s="217" t="s">
        <v>172</v>
      </c>
      <c r="H121" s="218">
        <v>156</v>
      </c>
      <c r="I121" s="219"/>
      <c r="J121" s="220">
        <f>ROUND(I121*H121,2)</f>
        <v>0</v>
      </c>
      <c r="K121" s="216" t="s">
        <v>165</v>
      </c>
      <c r="L121" s="45"/>
      <c r="M121" s="221" t="s">
        <v>19</v>
      </c>
      <c r="N121" s="222" t="s">
        <v>41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104</v>
      </c>
      <c r="AT121" s="225" t="s">
        <v>161</v>
      </c>
      <c r="AU121" s="225" t="s">
        <v>79</v>
      </c>
      <c r="AY121" s="18" t="s">
        <v>158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77</v>
      </c>
      <c r="BK121" s="226">
        <f>ROUND(I121*H121,2)</f>
        <v>0</v>
      </c>
      <c r="BL121" s="18" t="s">
        <v>104</v>
      </c>
      <c r="BM121" s="225" t="s">
        <v>240</v>
      </c>
    </row>
    <row r="122" s="2" customFormat="1" ht="142.2" customHeight="1">
      <c r="A122" s="39"/>
      <c r="B122" s="40"/>
      <c r="C122" s="214" t="s">
        <v>241</v>
      </c>
      <c r="D122" s="214" t="s">
        <v>161</v>
      </c>
      <c r="E122" s="215" t="s">
        <v>242</v>
      </c>
      <c r="F122" s="216" t="s">
        <v>243</v>
      </c>
      <c r="G122" s="217" t="s">
        <v>244</v>
      </c>
      <c r="H122" s="218">
        <v>14</v>
      </c>
      <c r="I122" s="219"/>
      <c r="J122" s="220">
        <f>ROUND(I122*H122,2)</f>
        <v>0</v>
      </c>
      <c r="K122" s="216" t="s">
        <v>165</v>
      </c>
      <c r="L122" s="45"/>
      <c r="M122" s="221" t="s">
        <v>19</v>
      </c>
      <c r="N122" s="222" t="s">
        <v>41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104</v>
      </c>
      <c r="AT122" s="225" t="s">
        <v>161</v>
      </c>
      <c r="AU122" s="225" t="s">
        <v>79</v>
      </c>
      <c r="AY122" s="18" t="s">
        <v>158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77</v>
      </c>
      <c r="BK122" s="226">
        <f>ROUND(I122*H122,2)</f>
        <v>0</v>
      </c>
      <c r="BL122" s="18" t="s">
        <v>104</v>
      </c>
      <c r="BM122" s="225" t="s">
        <v>245</v>
      </c>
    </row>
    <row r="123" s="2" customFormat="1" ht="114.9" customHeight="1">
      <c r="A123" s="39"/>
      <c r="B123" s="40"/>
      <c r="C123" s="214" t="s">
        <v>246</v>
      </c>
      <c r="D123" s="214" t="s">
        <v>161</v>
      </c>
      <c r="E123" s="215" t="s">
        <v>247</v>
      </c>
      <c r="F123" s="216" t="s">
        <v>248</v>
      </c>
      <c r="G123" s="217" t="s">
        <v>244</v>
      </c>
      <c r="H123" s="218">
        <v>6</v>
      </c>
      <c r="I123" s="219"/>
      <c r="J123" s="220">
        <f>ROUND(I123*H123,2)</f>
        <v>0</v>
      </c>
      <c r="K123" s="216" t="s">
        <v>165</v>
      </c>
      <c r="L123" s="45"/>
      <c r="M123" s="221" t="s">
        <v>19</v>
      </c>
      <c r="N123" s="222" t="s">
        <v>41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104</v>
      </c>
      <c r="AT123" s="225" t="s">
        <v>161</v>
      </c>
      <c r="AU123" s="225" t="s">
        <v>79</v>
      </c>
      <c r="AY123" s="18" t="s">
        <v>158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77</v>
      </c>
      <c r="BK123" s="226">
        <f>ROUND(I123*H123,2)</f>
        <v>0</v>
      </c>
      <c r="BL123" s="18" t="s">
        <v>104</v>
      </c>
      <c r="BM123" s="225" t="s">
        <v>249</v>
      </c>
    </row>
    <row r="124" s="2" customFormat="1" ht="114.9" customHeight="1">
      <c r="A124" s="39"/>
      <c r="B124" s="40"/>
      <c r="C124" s="214" t="s">
        <v>250</v>
      </c>
      <c r="D124" s="214" t="s">
        <v>161</v>
      </c>
      <c r="E124" s="215" t="s">
        <v>251</v>
      </c>
      <c r="F124" s="216" t="s">
        <v>252</v>
      </c>
      <c r="G124" s="217" t="s">
        <v>244</v>
      </c>
      <c r="H124" s="218">
        <v>4</v>
      </c>
      <c r="I124" s="219"/>
      <c r="J124" s="220">
        <f>ROUND(I124*H124,2)</f>
        <v>0</v>
      </c>
      <c r="K124" s="216" t="s">
        <v>165</v>
      </c>
      <c r="L124" s="45"/>
      <c r="M124" s="221" t="s">
        <v>19</v>
      </c>
      <c r="N124" s="222" t="s">
        <v>41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104</v>
      </c>
      <c r="AT124" s="225" t="s">
        <v>161</v>
      </c>
      <c r="AU124" s="225" t="s">
        <v>79</v>
      </c>
      <c r="AY124" s="18" t="s">
        <v>158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77</v>
      </c>
      <c r="BK124" s="226">
        <f>ROUND(I124*H124,2)</f>
        <v>0</v>
      </c>
      <c r="BL124" s="18" t="s">
        <v>104</v>
      </c>
      <c r="BM124" s="225" t="s">
        <v>253</v>
      </c>
    </row>
    <row r="125" s="2" customFormat="1" ht="114.9" customHeight="1">
      <c r="A125" s="39"/>
      <c r="B125" s="40"/>
      <c r="C125" s="214" t="s">
        <v>254</v>
      </c>
      <c r="D125" s="214" t="s">
        <v>161</v>
      </c>
      <c r="E125" s="215" t="s">
        <v>255</v>
      </c>
      <c r="F125" s="216" t="s">
        <v>256</v>
      </c>
      <c r="G125" s="217" t="s">
        <v>244</v>
      </c>
      <c r="H125" s="218">
        <v>4</v>
      </c>
      <c r="I125" s="219"/>
      <c r="J125" s="220">
        <f>ROUND(I125*H125,2)</f>
        <v>0</v>
      </c>
      <c r="K125" s="216" t="s">
        <v>165</v>
      </c>
      <c r="L125" s="45"/>
      <c r="M125" s="221" t="s">
        <v>19</v>
      </c>
      <c r="N125" s="222" t="s">
        <v>41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104</v>
      </c>
      <c r="AT125" s="225" t="s">
        <v>161</v>
      </c>
      <c r="AU125" s="225" t="s">
        <v>79</v>
      </c>
      <c r="AY125" s="18" t="s">
        <v>158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77</v>
      </c>
      <c r="BK125" s="226">
        <f>ROUND(I125*H125,2)</f>
        <v>0</v>
      </c>
      <c r="BL125" s="18" t="s">
        <v>104</v>
      </c>
      <c r="BM125" s="225" t="s">
        <v>257</v>
      </c>
    </row>
    <row r="126" s="2" customFormat="1" ht="90" customHeight="1">
      <c r="A126" s="39"/>
      <c r="B126" s="40"/>
      <c r="C126" s="214" t="s">
        <v>258</v>
      </c>
      <c r="D126" s="214" t="s">
        <v>161</v>
      </c>
      <c r="E126" s="215" t="s">
        <v>259</v>
      </c>
      <c r="F126" s="216" t="s">
        <v>260</v>
      </c>
      <c r="G126" s="217" t="s">
        <v>244</v>
      </c>
      <c r="H126" s="218">
        <v>6</v>
      </c>
      <c r="I126" s="219"/>
      <c r="J126" s="220">
        <f>ROUND(I126*H126,2)</f>
        <v>0</v>
      </c>
      <c r="K126" s="216" t="s">
        <v>165</v>
      </c>
      <c r="L126" s="45"/>
      <c r="M126" s="221" t="s">
        <v>19</v>
      </c>
      <c r="N126" s="222" t="s">
        <v>41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104</v>
      </c>
      <c r="AT126" s="225" t="s">
        <v>161</v>
      </c>
      <c r="AU126" s="225" t="s">
        <v>79</v>
      </c>
      <c r="AY126" s="18" t="s">
        <v>158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77</v>
      </c>
      <c r="BK126" s="226">
        <f>ROUND(I126*H126,2)</f>
        <v>0</v>
      </c>
      <c r="BL126" s="18" t="s">
        <v>104</v>
      </c>
      <c r="BM126" s="225" t="s">
        <v>261</v>
      </c>
    </row>
    <row r="127" s="2" customFormat="1" ht="101.25" customHeight="1">
      <c r="A127" s="39"/>
      <c r="B127" s="40"/>
      <c r="C127" s="214" t="s">
        <v>7</v>
      </c>
      <c r="D127" s="214" t="s">
        <v>161</v>
      </c>
      <c r="E127" s="215" t="s">
        <v>262</v>
      </c>
      <c r="F127" s="216" t="s">
        <v>263</v>
      </c>
      <c r="G127" s="217" t="s">
        <v>164</v>
      </c>
      <c r="H127" s="218">
        <v>1760</v>
      </c>
      <c r="I127" s="219"/>
      <c r="J127" s="220">
        <f>ROUND(I127*H127,2)</f>
        <v>0</v>
      </c>
      <c r="K127" s="216" t="s">
        <v>165</v>
      </c>
      <c r="L127" s="45"/>
      <c r="M127" s="221" t="s">
        <v>19</v>
      </c>
      <c r="N127" s="222" t="s">
        <v>41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104</v>
      </c>
      <c r="AT127" s="225" t="s">
        <v>161</v>
      </c>
      <c r="AU127" s="225" t="s">
        <v>79</v>
      </c>
      <c r="AY127" s="18" t="s">
        <v>158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77</v>
      </c>
      <c r="BK127" s="226">
        <f>ROUND(I127*H127,2)</f>
        <v>0</v>
      </c>
      <c r="BL127" s="18" t="s">
        <v>104</v>
      </c>
      <c r="BM127" s="225" t="s">
        <v>264</v>
      </c>
    </row>
    <row r="128" s="2" customFormat="1">
      <c r="A128" s="39"/>
      <c r="B128" s="40"/>
      <c r="C128" s="41"/>
      <c r="D128" s="229" t="s">
        <v>215</v>
      </c>
      <c r="E128" s="41"/>
      <c r="F128" s="259" t="s">
        <v>265</v>
      </c>
      <c r="G128" s="41"/>
      <c r="H128" s="41"/>
      <c r="I128" s="260"/>
      <c r="J128" s="41"/>
      <c r="K128" s="41"/>
      <c r="L128" s="45"/>
      <c r="M128" s="261"/>
      <c r="N128" s="26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215</v>
      </c>
      <c r="AU128" s="18" t="s">
        <v>79</v>
      </c>
    </row>
    <row r="129" s="14" customFormat="1">
      <c r="A129" s="14"/>
      <c r="B129" s="238"/>
      <c r="C129" s="239"/>
      <c r="D129" s="229" t="s">
        <v>167</v>
      </c>
      <c r="E129" s="240" t="s">
        <v>19</v>
      </c>
      <c r="F129" s="241" t="s">
        <v>266</v>
      </c>
      <c r="G129" s="239"/>
      <c r="H129" s="242">
        <v>1760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167</v>
      </c>
      <c r="AU129" s="248" t="s">
        <v>79</v>
      </c>
      <c r="AV129" s="14" t="s">
        <v>79</v>
      </c>
      <c r="AW129" s="14" t="s">
        <v>31</v>
      </c>
      <c r="AX129" s="14" t="s">
        <v>77</v>
      </c>
      <c r="AY129" s="248" t="s">
        <v>158</v>
      </c>
    </row>
    <row r="130" s="2" customFormat="1" ht="55.5" customHeight="1">
      <c r="A130" s="39"/>
      <c r="B130" s="40"/>
      <c r="C130" s="214" t="s">
        <v>267</v>
      </c>
      <c r="D130" s="214" t="s">
        <v>161</v>
      </c>
      <c r="E130" s="215" t="s">
        <v>268</v>
      </c>
      <c r="F130" s="216" t="s">
        <v>269</v>
      </c>
      <c r="G130" s="217" t="s">
        <v>164</v>
      </c>
      <c r="H130" s="218">
        <v>1760</v>
      </c>
      <c r="I130" s="219"/>
      <c r="J130" s="220">
        <f>ROUND(I130*H130,2)</f>
        <v>0</v>
      </c>
      <c r="K130" s="216" t="s">
        <v>165</v>
      </c>
      <c r="L130" s="45"/>
      <c r="M130" s="221" t="s">
        <v>19</v>
      </c>
      <c r="N130" s="222" t="s">
        <v>41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104</v>
      </c>
      <c r="AT130" s="225" t="s">
        <v>161</v>
      </c>
      <c r="AU130" s="225" t="s">
        <v>79</v>
      </c>
      <c r="AY130" s="18" t="s">
        <v>158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77</v>
      </c>
      <c r="BK130" s="226">
        <f>ROUND(I130*H130,2)</f>
        <v>0</v>
      </c>
      <c r="BL130" s="18" t="s">
        <v>104</v>
      </c>
      <c r="BM130" s="225" t="s">
        <v>270</v>
      </c>
    </row>
    <row r="131" s="2" customFormat="1">
      <c r="A131" s="39"/>
      <c r="B131" s="40"/>
      <c r="C131" s="41"/>
      <c r="D131" s="229" t="s">
        <v>215</v>
      </c>
      <c r="E131" s="41"/>
      <c r="F131" s="259" t="s">
        <v>265</v>
      </c>
      <c r="G131" s="41"/>
      <c r="H131" s="41"/>
      <c r="I131" s="260"/>
      <c r="J131" s="41"/>
      <c r="K131" s="41"/>
      <c r="L131" s="45"/>
      <c r="M131" s="261"/>
      <c r="N131" s="26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215</v>
      </c>
      <c r="AU131" s="18" t="s">
        <v>79</v>
      </c>
    </row>
    <row r="132" s="2" customFormat="1" ht="168" customHeight="1">
      <c r="A132" s="39"/>
      <c r="B132" s="40"/>
      <c r="C132" s="214" t="s">
        <v>271</v>
      </c>
      <c r="D132" s="214" t="s">
        <v>161</v>
      </c>
      <c r="E132" s="215" t="s">
        <v>272</v>
      </c>
      <c r="F132" s="216" t="s">
        <v>273</v>
      </c>
      <c r="G132" s="217" t="s">
        <v>164</v>
      </c>
      <c r="H132" s="218">
        <v>1560</v>
      </c>
      <c r="I132" s="219"/>
      <c r="J132" s="220">
        <f>ROUND(I132*H132,2)</f>
        <v>0</v>
      </c>
      <c r="K132" s="216" t="s">
        <v>165</v>
      </c>
      <c r="L132" s="45"/>
      <c r="M132" s="221" t="s">
        <v>19</v>
      </c>
      <c r="N132" s="222" t="s">
        <v>41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104</v>
      </c>
      <c r="AT132" s="225" t="s">
        <v>161</v>
      </c>
      <c r="AU132" s="225" t="s">
        <v>79</v>
      </c>
      <c r="AY132" s="18" t="s">
        <v>158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77</v>
      </c>
      <c r="BK132" s="226">
        <f>ROUND(I132*H132,2)</f>
        <v>0</v>
      </c>
      <c r="BL132" s="18" t="s">
        <v>104</v>
      </c>
      <c r="BM132" s="225" t="s">
        <v>274</v>
      </c>
    </row>
    <row r="133" s="2" customFormat="1">
      <c r="A133" s="39"/>
      <c r="B133" s="40"/>
      <c r="C133" s="41"/>
      <c r="D133" s="229" t="s">
        <v>215</v>
      </c>
      <c r="E133" s="41"/>
      <c r="F133" s="259" t="s">
        <v>265</v>
      </c>
      <c r="G133" s="41"/>
      <c r="H133" s="41"/>
      <c r="I133" s="260"/>
      <c r="J133" s="41"/>
      <c r="K133" s="41"/>
      <c r="L133" s="45"/>
      <c r="M133" s="261"/>
      <c r="N133" s="26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215</v>
      </c>
      <c r="AU133" s="18" t="s">
        <v>79</v>
      </c>
    </row>
    <row r="134" s="13" customFormat="1">
      <c r="A134" s="13"/>
      <c r="B134" s="227"/>
      <c r="C134" s="228"/>
      <c r="D134" s="229" t="s">
        <v>167</v>
      </c>
      <c r="E134" s="230" t="s">
        <v>19</v>
      </c>
      <c r="F134" s="231" t="s">
        <v>275</v>
      </c>
      <c r="G134" s="228"/>
      <c r="H134" s="230" t="s">
        <v>19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167</v>
      </c>
      <c r="AU134" s="237" t="s">
        <v>79</v>
      </c>
      <c r="AV134" s="13" t="s">
        <v>77</v>
      </c>
      <c r="AW134" s="13" t="s">
        <v>31</v>
      </c>
      <c r="AX134" s="13" t="s">
        <v>70</v>
      </c>
      <c r="AY134" s="237" t="s">
        <v>158</v>
      </c>
    </row>
    <row r="135" s="14" customFormat="1">
      <c r="A135" s="14"/>
      <c r="B135" s="238"/>
      <c r="C135" s="239"/>
      <c r="D135" s="229" t="s">
        <v>167</v>
      </c>
      <c r="E135" s="240" t="s">
        <v>19</v>
      </c>
      <c r="F135" s="241" t="s">
        <v>169</v>
      </c>
      <c r="G135" s="239"/>
      <c r="H135" s="242">
        <v>1560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167</v>
      </c>
      <c r="AU135" s="248" t="s">
        <v>79</v>
      </c>
      <c r="AV135" s="14" t="s">
        <v>79</v>
      </c>
      <c r="AW135" s="14" t="s">
        <v>31</v>
      </c>
      <c r="AX135" s="14" t="s">
        <v>77</v>
      </c>
      <c r="AY135" s="248" t="s">
        <v>158</v>
      </c>
    </row>
    <row r="136" s="2" customFormat="1" ht="167.1" customHeight="1">
      <c r="A136" s="39"/>
      <c r="B136" s="40"/>
      <c r="C136" s="214" t="s">
        <v>276</v>
      </c>
      <c r="D136" s="214" t="s">
        <v>161</v>
      </c>
      <c r="E136" s="215" t="s">
        <v>277</v>
      </c>
      <c r="F136" s="216" t="s">
        <v>278</v>
      </c>
      <c r="G136" s="217" t="s">
        <v>164</v>
      </c>
      <c r="H136" s="218">
        <v>2600</v>
      </c>
      <c r="I136" s="219"/>
      <c r="J136" s="220">
        <f>ROUND(I136*H136,2)</f>
        <v>0</v>
      </c>
      <c r="K136" s="216" t="s">
        <v>279</v>
      </c>
      <c r="L136" s="45"/>
      <c r="M136" s="221" t="s">
        <v>19</v>
      </c>
      <c r="N136" s="222" t="s">
        <v>41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104</v>
      </c>
      <c r="AT136" s="225" t="s">
        <v>161</v>
      </c>
      <c r="AU136" s="225" t="s">
        <v>79</v>
      </c>
      <c r="AY136" s="18" t="s">
        <v>158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77</v>
      </c>
      <c r="BK136" s="226">
        <f>ROUND(I136*H136,2)</f>
        <v>0</v>
      </c>
      <c r="BL136" s="18" t="s">
        <v>104</v>
      </c>
      <c r="BM136" s="225" t="s">
        <v>280</v>
      </c>
    </row>
    <row r="137" s="13" customFormat="1">
      <c r="A137" s="13"/>
      <c r="B137" s="227"/>
      <c r="C137" s="228"/>
      <c r="D137" s="229" t="s">
        <v>167</v>
      </c>
      <c r="E137" s="230" t="s">
        <v>19</v>
      </c>
      <c r="F137" s="231" t="s">
        <v>281</v>
      </c>
      <c r="G137" s="228"/>
      <c r="H137" s="230" t="s">
        <v>19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167</v>
      </c>
      <c r="AU137" s="237" t="s">
        <v>79</v>
      </c>
      <c r="AV137" s="13" t="s">
        <v>77</v>
      </c>
      <c r="AW137" s="13" t="s">
        <v>31</v>
      </c>
      <c r="AX137" s="13" t="s">
        <v>70</v>
      </c>
      <c r="AY137" s="237" t="s">
        <v>158</v>
      </c>
    </row>
    <row r="138" s="14" customFormat="1">
      <c r="A138" s="14"/>
      <c r="B138" s="238"/>
      <c r="C138" s="239"/>
      <c r="D138" s="229" t="s">
        <v>167</v>
      </c>
      <c r="E138" s="240" t="s">
        <v>19</v>
      </c>
      <c r="F138" s="241" t="s">
        <v>282</v>
      </c>
      <c r="G138" s="239"/>
      <c r="H138" s="242">
        <v>2600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167</v>
      </c>
      <c r="AU138" s="248" t="s">
        <v>79</v>
      </c>
      <c r="AV138" s="14" t="s">
        <v>79</v>
      </c>
      <c r="AW138" s="14" t="s">
        <v>31</v>
      </c>
      <c r="AX138" s="14" t="s">
        <v>77</v>
      </c>
      <c r="AY138" s="248" t="s">
        <v>158</v>
      </c>
    </row>
    <row r="139" s="2" customFormat="1" ht="55.5" customHeight="1">
      <c r="A139" s="39"/>
      <c r="B139" s="40"/>
      <c r="C139" s="214" t="s">
        <v>283</v>
      </c>
      <c r="D139" s="214" t="s">
        <v>161</v>
      </c>
      <c r="E139" s="215" t="s">
        <v>284</v>
      </c>
      <c r="F139" s="216" t="s">
        <v>285</v>
      </c>
      <c r="G139" s="217" t="s">
        <v>172</v>
      </c>
      <c r="H139" s="218">
        <v>45</v>
      </c>
      <c r="I139" s="219"/>
      <c r="J139" s="220">
        <f>ROUND(I139*H139,2)</f>
        <v>0</v>
      </c>
      <c r="K139" s="216" t="s">
        <v>165</v>
      </c>
      <c r="L139" s="45"/>
      <c r="M139" s="221" t="s">
        <v>19</v>
      </c>
      <c r="N139" s="222" t="s">
        <v>41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104</v>
      </c>
      <c r="AT139" s="225" t="s">
        <v>161</v>
      </c>
      <c r="AU139" s="225" t="s">
        <v>79</v>
      </c>
      <c r="AY139" s="18" t="s">
        <v>158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77</v>
      </c>
      <c r="BK139" s="226">
        <f>ROUND(I139*H139,2)</f>
        <v>0</v>
      </c>
      <c r="BL139" s="18" t="s">
        <v>104</v>
      </c>
      <c r="BM139" s="225" t="s">
        <v>286</v>
      </c>
    </row>
    <row r="140" s="2" customFormat="1">
      <c r="A140" s="39"/>
      <c r="B140" s="40"/>
      <c r="C140" s="214" t="s">
        <v>287</v>
      </c>
      <c r="D140" s="214" t="s">
        <v>161</v>
      </c>
      <c r="E140" s="215" t="s">
        <v>288</v>
      </c>
      <c r="F140" s="216" t="s">
        <v>289</v>
      </c>
      <c r="G140" s="217" t="s">
        <v>172</v>
      </c>
      <c r="H140" s="218">
        <v>45</v>
      </c>
      <c r="I140" s="219"/>
      <c r="J140" s="220">
        <f>ROUND(I140*H140,2)</f>
        <v>0</v>
      </c>
      <c r="K140" s="216" t="s">
        <v>165</v>
      </c>
      <c r="L140" s="45"/>
      <c r="M140" s="221" t="s">
        <v>19</v>
      </c>
      <c r="N140" s="222" t="s">
        <v>41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104</v>
      </c>
      <c r="AT140" s="225" t="s">
        <v>161</v>
      </c>
      <c r="AU140" s="225" t="s">
        <v>79</v>
      </c>
      <c r="AY140" s="18" t="s">
        <v>158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77</v>
      </c>
      <c r="BK140" s="226">
        <f>ROUND(I140*H140,2)</f>
        <v>0</v>
      </c>
      <c r="BL140" s="18" t="s">
        <v>104</v>
      </c>
      <c r="BM140" s="225" t="s">
        <v>290</v>
      </c>
    </row>
    <row r="141" s="2" customFormat="1" ht="16.5" customHeight="1">
      <c r="A141" s="39"/>
      <c r="B141" s="40"/>
      <c r="C141" s="214" t="s">
        <v>291</v>
      </c>
      <c r="D141" s="214" t="s">
        <v>161</v>
      </c>
      <c r="E141" s="215" t="s">
        <v>292</v>
      </c>
      <c r="F141" s="216" t="s">
        <v>293</v>
      </c>
      <c r="G141" s="217" t="s">
        <v>172</v>
      </c>
      <c r="H141" s="218">
        <v>1</v>
      </c>
      <c r="I141" s="219"/>
      <c r="J141" s="220">
        <f>ROUND(I141*H141,2)</f>
        <v>0</v>
      </c>
      <c r="K141" s="216" t="s">
        <v>165</v>
      </c>
      <c r="L141" s="45"/>
      <c r="M141" s="221" t="s">
        <v>19</v>
      </c>
      <c r="N141" s="222" t="s">
        <v>41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104</v>
      </c>
      <c r="AT141" s="225" t="s">
        <v>161</v>
      </c>
      <c r="AU141" s="225" t="s">
        <v>79</v>
      </c>
      <c r="AY141" s="18" t="s">
        <v>158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77</v>
      </c>
      <c r="BK141" s="226">
        <f>ROUND(I141*H141,2)</f>
        <v>0</v>
      </c>
      <c r="BL141" s="18" t="s">
        <v>104</v>
      </c>
      <c r="BM141" s="225" t="s">
        <v>294</v>
      </c>
    </row>
    <row r="142" s="14" customFormat="1">
      <c r="A142" s="14"/>
      <c r="B142" s="238"/>
      <c r="C142" s="239"/>
      <c r="D142" s="229" t="s">
        <v>167</v>
      </c>
      <c r="E142" s="240" t="s">
        <v>19</v>
      </c>
      <c r="F142" s="241" t="s">
        <v>295</v>
      </c>
      <c r="G142" s="239"/>
      <c r="H142" s="242">
        <v>1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8" t="s">
        <v>167</v>
      </c>
      <c r="AU142" s="248" t="s">
        <v>79</v>
      </c>
      <c r="AV142" s="14" t="s">
        <v>79</v>
      </c>
      <c r="AW142" s="14" t="s">
        <v>31</v>
      </c>
      <c r="AX142" s="14" t="s">
        <v>77</v>
      </c>
      <c r="AY142" s="248" t="s">
        <v>158</v>
      </c>
    </row>
    <row r="143" s="2" customFormat="1">
      <c r="A143" s="39"/>
      <c r="B143" s="40"/>
      <c r="C143" s="214" t="s">
        <v>296</v>
      </c>
      <c r="D143" s="214" t="s">
        <v>161</v>
      </c>
      <c r="E143" s="215" t="s">
        <v>297</v>
      </c>
      <c r="F143" s="216" t="s">
        <v>298</v>
      </c>
      <c r="G143" s="217" t="s">
        <v>172</v>
      </c>
      <c r="H143" s="218">
        <v>1</v>
      </c>
      <c r="I143" s="219"/>
      <c r="J143" s="220">
        <f>ROUND(I143*H143,2)</f>
        <v>0</v>
      </c>
      <c r="K143" s="216" t="s">
        <v>165</v>
      </c>
      <c r="L143" s="45"/>
      <c r="M143" s="221" t="s">
        <v>19</v>
      </c>
      <c r="N143" s="222" t="s">
        <v>41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104</v>
      </c>
      <c r="AT143" s="225" t="s">
        <v>161</v>
      </c>
      <c r="AU143" s="225" t="s">
        <v>79</v>
      </c>
      <c r="AY143" s="18" t="s">
        <v>158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77</v>
      </c>
      <c r="BK143" s="226">
        <f>ROUND(I143*H143,2)</f>
        <v>0</v>
      </c>
      <c r="BL143" s="18" t="s">
        <v>104</v>
      </c>
      <c r="BM143" s="225" t="s">
        <v>299</v>
      </c>
    </row>
    <row r="144" s="14" customFormat="1">
      <c r="A144" s="14"/>
      <c r="B144" s="238"/>
      <c r="C144" s="239"/>
      <c r="D144" s="229" t="s">
        <v>167</v>
      </c>
      <c r="E144" s="240" t="s">
        <v>19</v>
      </c>
      <c r="F144" s="241" t="s">
        <v>295</v>
      </c>
      <c r="G144" s="239"/>
      <c r="H144" s="242">
        <v>1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167</v>
      </c>
      <c r="AU144" s="248" t="s">
        <v>79</v>
      </c>
      <c r="AV144" s="14" t="s">
        <v>79</v>
      </c>
      <c r="AW144" s="14" t="s">
        <v>31</v>
      </c>
      <c r="AX144" s="14" t="s">
        <v>77</v>
      </c>
      <c r="AY144" s="248" t="s">
        <v>158</v>
      </c>
    </row>
    <row r="145" s="2" customFormat="1" ht="16.5" customHeight="1">
      <c r="A145" s="39"/>
      <c r="B145" s="40"/>
      <c r="C145" s="214" t="s">
        <v>300</v>
      </c>
      <c r="D145" s="214" t="s">
        <v>161</v>
      </c>
      <c r="E145" s="215" t="s">
        <v>301</v>
      </c>
      <c r="F145" s="216" t="s">
        <v>302</v>
      </c>
      <c r="G145" s="217" t="s">
        <v>172</v>
      </c>
      <c r="H145" s="218">
        <v>2</v>
      </c>
      <c r="I145" s="219"/>
      <c r="J145" s="220">
        <f>ROUND(I145*H145,2)</f>
        <v>0</v>
      </c>
      <c r="K145" s="216" t="s">
        <v>19</v>
      </c>
      <c r="L145" s="45"/>
      <c r="M145" s="221" t="s">
        <v>19</v>
      </c>
      <c r="N145" s="222" t="s">
        <v>41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303</v>
      </c>
      <c r="AT145" s="225" t="s">
        <v>161</v>
      </c>
      <c r="AU145" s="225" t="s">
        <v>79</v>
      </c>
      <c r="AY145" s="18" t="s">
        <v>158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77</v>
      </c>
      <c r="BK145" s="226">
        <f>ROUND(I145*H145,2)</f>
        <v>0</v>
      </c>
      <c r="BL145" s="18" t="s">
        <v>303</v>
      </c>
      <c r="BM145" s="225" t="s">
        <v>304</v>
      </c>
    </row>
    <row r="146" s="14" customFormat="1">
      <c r="A146" s="14"/>
      <c r="B146" s="238"/>
      <c r="C146" s="239"/>
      <c r="D146" s="229" t="s">
        <v>167</v>
      </c>
      <c r="E146" s="240" t="s">
        <v>19</v>
      </c>
      <c r="F146" s="241" t="s">
        <v>305</v>
      </c>
      <c r="G146" s="239"/>
      <c r="H146" s="242">
        <v>2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167</v>
      </c>
      <c r="AU146" s="248" t="s">
        <v>79</v>
      </c>
      <c r="AV146" s="14" t="s">
        <v>79</v>
      </c>
      <c r="AW146" s="14" t="s">
        <v>31</v>
      </c>
      <c r="AX146" s="14" t="s">
        <v>77</v>
      </c>
      <c r="AY146" s="248" t="s">
        <v>158</v>
      </c>
    </row>
    <row r="147" s="2" customFormat="1">
      <c r="A147" s="39"/>
      <c r="B147" s="40"/>
      <c r="C147" s="214" t="s">
        <v>306</v>
      </c>
      <c r="D147" s="214" t="s">
        <v>161</v>
      </c>
      <c r="E147" s="215" t="s">
        <v>307</v>
      </c>
      <c r="F147" s="216" t="s">
        <v>308</v>
      </c>
      <c r="G147" s="217" t="s">
        <v>172</v>
      </c>
      <c r="H147" s="218">
        <v>2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41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303</v>
      </c>
      <c r="AT147" s="225" t="s">
        <v>161</v>
      </c>
      <c r="AU147" s="225" t="s">
        <v>79</v>
      </c>
      <c r="AY147" s="18" t="s">
        <v>158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77</v>
      </c>
      <c r="BK147" s="226">
        <f>ROUND(I147*H147,2)</f>
        <v>0</v>
      </c>
      <c r="BL147" s="18" t="s">
        <v>303</v>
      </c>
      <c r="BM147" s="225" t="s">
        <v>309</v>
      </c>
    </row>
    <row r="148" s="14" customFormat="1">
      <c r="A148" s="14"/>
      <c r="B148" s="238"/>
      <c r="C148" s="239"/>
      <c r="D148" s="229" t="s">
        <v>167</v>
      </c>
      <c r="E148" s="240" t="s">
        <v>19</v>
      </c>
      <c r="F148" s="241" t="s">
        <v>305</v>
      </c>
      <c r="G148" s="239"/>
      <c r="H148" s="242">
        <v>2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167</v>
      </c>
      <c r="AU148" s="248" t="s">
        <v>79</v>
      </c>
      <c r="AV148" s="14" t="s">
        <v>79</v>
      </c>
      <c r="AW148" s="14" t="s">
        <v>31</v>
      </c>
      <c r="AX148" s="14" t="s">
        <v>77</v>
      </c>
      <c r="AY148" s="248" t="s">
        <v>158</v>
      </c>
    </row>
    <row r="149" s="2" customFormat="1">
      <c r="A149" s="39"/>
      <c r="B149" s="40"/>
      <c r="C149" s="214" t="s">
        <v>310</v>
      </c>
      <c r="D149" s="214" t="s">
        <v>161</v>
      </c>
      <c r="E149" s="215" t="s">
        <v>311</v>
      </c>
      <c r="F149" s="216" t="s">
        <v>312</v>
      </c>
      <c r="G149" s="217" t="s">
        <v>172</v>
      </c>
      <c r="H149" s="218">
        <v>2</v>
      </c>
      <c r="I149" s="219"/>
      <c r="J149" s="220">
        <f>ROUND(I149*H149,2)</f>
        <v>0</v>
      </c>
      <c r="K149" s="216" t="s">
        <v>165</v>
      </c>
      <c r="L149" s="45"/>
      <c r="M149" s="221" t="s">
        <v>19</v>
      </c>
      <c r="N149" s="222" t="s">
        <v>41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303</v>
      </c>
      <c r="AT149" s="225" t="s">
        <v>161</v>
      </c>
      <c r="AU149" s="225" t="s">
        <v>79</v>
      </c>
      <c r="AY149" s="18" t="s">
        <v>158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77</v>
      </c>
      <c r="BK149" s="226">
        <f>ROUND(I149*H149,2)</f>
        <v>0</v>
      </c>
      <c r="BL149" s="18" t="s">
        <v>303</v>
      </c>
      <c r="BM149" s="225" t="s">
        <v>313</v>
      </c>
    </row>
    <row r="150" s="2" customFormat="1">
      <c r="A150" s="39"/>
      <c r="B150" s="40"/>
      <c r="C150" s="214" t="s">
        <v>314</v>
      </c>
      <c r="D150" s="214" t="s">
        <v>161</v>
      </c>
      <c r="E150" s="215" t="s">
        <v>315</v>
      </c>
      <c r="F150" s="216" t="s">
        <v>316</v>
      </c>
      <c r="G150" s="217" t="s">
        <v>172</v>
      </c>
      <c r="H150" s="218">
        <v>1</v>
      </c>
      <c r="I150" s="219"/>
      <c r="J150" s="220">
        <f>ROUND(I150*H150,2)</f>
        <v>0</v>
      </c>
      <c r="K150" s="216" t="s">
        <v>165</v>
      </c>
      <c r="L150" s="45"/>
      <c r="M150" s="221" t="s">
        <v>19</v>
      </c>
      <c r="N150" s="222" t="s">
        <v>41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303</v>
      </c>
      <c r="AT150" s="225" t="s">
        <v>161</v>
      </c>
      <c r="AU150" s="225" t="s">
        <v>79</v>
      </c>
      <c r="AY150" s="18" t="s">
        <v>158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77</v>
      </c>
      <c r="BK150" s="226">
        <f>ROUND(I150*H150,2)</f>
        <v>0</v>
      </c>
      <c r="BL150" s="18" t="s">
        <v>303</v>
      </c>
      <c r="BM150" s="225" t="s">
        <v>317</v>
      </c>
    </row>
    <row r="151" s="2" customFormat="1">
      <c r="A151" s="39"/>
      <c r="B151" s="40"/>
      <c r="C151" s="214" t="s">
        <v>318</v>
      </c>
      <c r="D151" s="214" t="s">
        <v>161</v>
      </c>
      <c r="E151" s="215" t="s">
        <v>319</v>
      </c>
      <c r="F151" s="216" t="s">
        <v>320</v>
      </c>
      <c r="G151" s="217" t="s">
        <v>172</v>
      </c>
      <c r="H151" s="218">
        <v>1</v>
      </c>
      <c r="I151" s="219"/>
      <c r="J151" s="220">
        <f>ROUND(I151*H151,2)</f>
        <v>0</v>
      </c>
      <c r="K151" s="216" t="s">
        <v>165</v>
      </c>
      <c r="L151" s="45"/>
      <c r="M151" s="221" t="s">
        <v>19</v>
      </c>
      <c r="N151" s="222" t="s">
        <v>41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303</v>
      </c>
      <c r="AT151" s="225" t="s">
        <v>161</v>
      </c>
      <c r="AU151" s="225" t="s">
        <v>79</v>
      </c>
      <c r="AY151" s="18" t="s">
        <v>158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77</v>
      </c>
      <c r="BK151" s="226">
        <f>ROUND(I151*H151,2)</f>
        <v>0</v>
      </c>
      <c r="BL151" s="18" t="s">
        <v>303</v>
      </c>
      <c r="BM151" s="225" t="s">
        <v>321</v>
      </c>
    </row>
    <row r="152" s="2" customFormat="1" ht="78" customHeight="1">
      <c r="A152" s="39"/>
      <c r="B152" s="40"/>
      <c r="C152" s="214" t="s">
        <v>322</v>
      </c>
      <c r="D152" s="214" t="s">
        <v>161</v>
      </c>
      <c r="E152" s="215" t="s">
        <v>323</v>
      </c>
      <c r="F152" s="216" t="s">
        <v>324</v>
      </c>
      <c r="G152" s="217" t="s">
        <v>195</v>
      </c>
      <c r="H152" s="218">
        <v>1204.5799999999999</v>
      </c>
      <c r="I152" s="219"/>
      <c r="J152" s="220">
        <f>ROUND(I152*H152,2)</f>
        <v>0</v>
      </c>
      <c r="K152" s="216" t="s">
        <v>165</v>
      </c>
      <c r="L152" s="45"/>
      <c r="M152" s="221" t="s">
        <v>19</v>
      </c>
      <c r="N152" s="222" t="s">
        <v>41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104</v>
      </c>
      <c r="AT152" s="225" t="s">
        <v>161</v>
      </c>
      <c r="AU152" s="225" t="s">
        <v>79</v>
      </c>
      <c r="AY152" s="18" t="s">
        <v>158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77</v>
      </c>
      <c r="BK152" s="226">
        <f>ROUND(I152*H152,2)</f>
        <v>0</v>
      </c>
      <c r="BL152" s="18" t="s">
        <v>104</v>
      </c>
      <c r="BM152" s="225" t="s">
        <v>325</v>
      </c>
    </row>
    <row r="153" s="13" customFormat="1">
      <c r="A153" s="13"/>
      <c r="B153" s="227"/>
      <c r="C153" s="228"/>
      <c r="D153" s="229" t="s">
        <v>167</v>
      </c>
      <c r="E153" s="230" t="s">
        <v>19</v>
      </c>
      <c r="F153" s="231" t="s">
        <v>326</v>
      </c>
      <c r="G153" s="228"/>
      <c r="H153" s="230" t="s">
        <v>19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167</v>
      </c>
      <c r="AU153" s="237" t="s">
        <v>79</v>
      </c>
      <c r="AV153" s="13" t="s">
        <v>77</v>
      </c>
      <c r="AW153" s="13" t="s">
        <v>31</v>
      </c>
      <c r="AX153" s="13" t="s">
        <v>70</v>
      </c>
      <c r="AY153" s="237" t="s">
        <v>158</v>
      </c>
    </row>
    <row r="154" s="14" customFormat="1">
      <c r="A154" s="14"/>
      <c r="B154" s="238"/>
      <c r="C154" s="239"/>
      <c r="D154" s="229" t="s">
        <v>167</v>
      </c>
      <c r="E154" s="240" t="s">
        <v>19</v>
      </c>
      <c r="F154" s="241" t="s">
        <v>327</v>
      </c>
      <c r="G154" s="239"/>
      <c r="H154" s="242">
        <v>36.200000000000003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8" t="s">
        <v>167</v>
      </c>
      <c r="AU154" s="248" t="s">
        <v>79</v>
      </c>
      <c r="AV154" s="14" t="s">
        <v>79</v>
      </c>
      <c r="AW154" s="14" t="s">
        <v>31</v>
      </c>
      <c r="AX154" s="14" t="s">
        <v>70</v>
      </c>
      <c r="AY154" s="248" t="s">
        <v>158</v>
      </c>
    </row>
    <row r="155" s="13" customFormat="1">
      <c r="A155" s="13"/>
      <c r="B155" s="227"/>
      <c r="C155" s="228"/>
      <c r="D155" s="229" t="s">
        <v>167</v>
      </c>
      <c r="E155" s="230" t="s">
        <v>19</v>
      </c>
      <c r="F155" s="231" t="s">
        <v>328</v>
      </c>
      <c r="G155" s="228"/>
      <c r="H155" s="230" t="s">
        <v>19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167</v>
      </c>
      <c r="AU155" s="237" t="s">
        <v>79</v>
      </c>
      <c r="AV155" s="13" t="s">
        <v>77</v>
      </c>
      <c r="AW155" s="13" t="s">
        <v>31</v>
      </c>
      <c r="AX155" s="13" t="s">
        <v>70</v>
      </c>
      <c r="AY155" s="237" t="s">
        <v>158</v>
      </c>
    </row>
    <row r="156" s="14" customFormat="1">
      <c r="A156" s="14"/>
      <c r="B156" s="238"/>
      <c r="C156" s="239"/>
      <c r="D156" s="229" t="s">
        <v>167</v>
      </c>
      <c r="E156" s="240" t="s">
        <v>19</v>
      </c>
      <c r="F156" s="241" t="s">
        <v>329</v>
      </c>
      <c r="G156" s="239"/>
      <c r="H156" s="242">
        <v>1167.5999999999999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167</v>
      </c>
      <c r="AU156" s="248" t="s">
        <v>79</v>
      </c>
      <c r="AV156" s="14" t="s">
        <v>79</v>
      </c>
      <c r="AW156" s="14" t="s">
        <v>31</v>
      </c>
      <c r="AX156" s="14" t="s">
        <v>70</v>
      </c>
      <c r="AY156" s="248" t="s">
        <v>158</v>
      </c>
    </row>
    <row r="157" s="13" customFormat="1">
      <c r="A157" s="13"/>
      <c r="B157" s="227"/>
      <c r="C157" s="228"/>
      <c r="D157" s="229" t="s">
        <v>167</v>
      </c>
      <c r="E157" s="230" t="s">
        <v>19</v>
      </c>
      <c r="F157" s="231" t="s">
        <v>330</v>
      </c>
      <c r="G157" s="228"/>
      <c r="H157" s="230" t="s">
        <v>19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167</v>
      </c>
      <c r="AU157" s="237" t="s">
        <v>79</v>
      </c>
      <c r="AV157" s="13" t="s">
        <v>77</v>
      </c>
      <c r="AW157" s="13" t="s">
        <v>31</v>
      </c>
      <c r="AX157" s="13" t="s">
        <v>70</v>
      </c>
      <c r="AY157" s="237" t="s">
        <v>158</v>
      </c>
    </row>
    <row r="158" s="14" customFormat="1">
      <c r="A158" s="14"/>
      <c r="B158" s="238"/>
      <c r="C158" s="239"/>
      <c r="D158" s="229" t="s">
        <v>167</v>
      </c>
      <c r="E158" s="240" t="s">
        <v>19</v>
      </c>
      <c r="F158" s="241" t="s">
        <v>331</v>
      </c>
      <c r="G158" s="239"/>
      <c r="H158" s="242">
        <v>0.78000000000000003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8" t="s">
        <v>167</v>
      </c>
      <c r="AU158" s="248" t="s">
        <v>79</v>
      </c>
      <c r="AV158" s="14" t="s">
        <v>79</v>
      </c>
      <c r="AW158" s="14" t="s">
        <v>31</v>
      </c>
      <c r="AX158" s="14" t="s">
        <v>70</v>
      </c>
      <c r="AY158" s="248" t="s">
        <v>158</v>
      </c>
    </row>
    <row r="159" s="15" customFormat="1">
      <c r="A159" s="15"/>
      <c r="B159" s="263"/>
      <c r="C159" s="264"/>
      <c r="D159" s="229" t="s">
        <v>167</v>
      </c>
      <c r="E159" s="265" t="s">
        <v>19</v>
      </c>
      <c r="F159" s="266" t="s">
        <v>332</v>
      </c>
      <c r="G159" s="264"/>
      <c r="H159" s="267">
        <v>1204.5799999999999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3" t="s">
        <v>167</v>
      </c>
      <c r="AU159" s="273" t="s">
        <v>79</v>
      </c>
      <c r="AV159" s="15" t="s">
        <v>104</v>
      </c>
      <c r="AW159" s="15" t="s">
        <v>31</v>
      </c>
      <c r="AX159" s="15" t="s">
        <v>77</v>
      </c>
      <c r="AY159" s="273" t="s">
        <v>158</v>
      </c>
    </row>
    <row r="160" s="2" customFormat="1" ht="128.55" customHeight="1">
      <c r="A160" s="39"/>
      <c r="B160" s="40"/>
      <c r="C160" s="214" t="s">
        <v>333</v>
      </c>
      <c r="D160" s="214" t="s">
        <v>161</v>
      </c>
      <c r="E160" s="215" t="s">
        <v>334</v>
      </c>
      <c r="F160" s="216" t="s">
        <v>335</v>
      </c>
      <c r="G160" s="217" t="s">
        <v>195</v>
      </c>
      <c r="H160" s="218">
        <v>36.200000000000003</v>
      </c>
      <c r="I160" s="219"/>
      <c r="J160" s="220">
        <f>ROUND(I160*H160,2)</f>
        <v>0</v>
      </c>
      <c r="K160" s="216" t="s">
        <v>165</v>
      </c>
      <c r="L160" s="45"/>
      <c r="M160" s="221" t="s">
        <v>19</v>
      </c>
      <c r="N160" s="222" t="s">
        <v>41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104</v>
      </c>
      <c r="AT160" s="225" t="s">
        <v>161</v>
      </c>
      <c r="AU160" s="225" t="s">
        <v>79</v>
      </c>
      <c r="AY160" s="18" t="s">
        <v>158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77</v>
      </c>
      <c r="BK160" s="226">
        <f>ROUND(I160*H160,2)</f>
        <v>0</v>
      </c>
      <c r="BL160" s="18" t="s">
        <v>104</v>
      </c>
      <c r="BM160" s="225" t="s">
        <v>336</v>
      </c>
    </row>
    <row r="161" s="13" customFormat="1">
      <c r="A161" s="13"/>
      <c r="B161" s="227"/>
      <c r="C161" s="228"/>
      <c r="D161" s="229" t="s">
        <v>167</v>
      </c>
      <c r="E161" s="230" t="s">
        <v>19</v>
      </c>
      <c r="F161" s="231" t="s">
        <v>337</v>
      </c>
      <c r="G161" s="228"/>
      <c r="H161" s="230" t="s">
        <v>19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167</v>
      </c>
      <c r="AU161" s="237" t="s">
        <v>79</v>
      </c>
      <c r="AV161" s="13" t="s">
        <v>77</v>
      </c>
      <c r="AW161" s="13" t="s">
        <v>31</v>
      </c>
      <c r="AX161" s="13" t="s">
        <v>70</v>
      </c>
      <c r="AY161" s="237" t="s">
        <v>158</v>
      </c>
    </row>
    <row r="162" s="14" customFormat="1">
      <c r="A162" s="14"/>
      <c r="B162" s="238"/>
      <c r="C162" s="239"/>
      <c r="D162" s="229" t="s">
        <v>167</v>
      </c>
      <c r="E162" s="240" t="s">
        <v>19</v>
      </c>
      <c r="F162" s="241" t="s">
        <v>327</v>
      </c>
      <c r="G162" s="239"/>
      <c r="H162" s="242">
        <v>36.200000000000003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167</v>
      </c>
      <c r="AU162" s="248" t="s">
        <v>79</v>
      </c>
      <c r="AV162" s="14" t="s">
        <v>79</v>
      </c>
      <c r="AW162" s="14" t="s">
        <v>31</v>
      </c>
      <c r="AX162" s="14" t="s">
        <v>77</v>
      </c>
      <c r="AY162" s="248" t="s">
        <v>158</v>
      </c>
    </row>
    <row r="163" s="2" customFormat="1" ht="128.55" customHeight="1">
      <c r="A163" s="39"/>
      <c r="B163" s="40"/>
      <c r="C163" s="214" t="s">
        <v>338</v>
      </c>
      <c r="D163" s="214" t="s">
        <v>161</v>
      </c>
      <c r="E163" s="215" t="s">
        <v>339</v>
      </c>
      <c r="F163" s="216" t="s">
        <v>340</v>
      </c>
      <c r="G163" s="217" t="s">
        <v>195</v>
      </c>
      <c r="H163" s="218">
        <v>1168.3800000000001</v>
      </c>
      <c r="I163" s="219"/>
      <c r="J163" s="220">
        <f>ROUND(I163*H163,2)</f>
        <v>0</v>
      </c>
      <c r="K163" s="216" t="s">
        <v>165</v>
      </c>
      <c r="L163" s="45"/>
      <c r="M163" s="221" t="s">
        <v>19</v>
      </c>
      <c r="N163" s="222" t="s">
        <v>41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104</v>
      </c>
      <c r="AT163" s="225" t="s">
        <v>161</v>
      </c>
      <c r="AU163" s="225" t="s">
        <v>79</v>
      </c>
      <c r="AY163" s="18" t="s">
        <v>158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77</v>
      </c>
      <c r="BK163" s="226">
        <f>ROUND(I163*H163,2)</f>
        <v>0</v>
      </c>
      <c r="BL163" s="18" t="s">
        <v>104</v>
      </c>
      <c r="BM163" s="225" t="s">
        <v>341</v>
      </c>
    </row>
    <row r="164" s="2" customFormat="1">
      <c r="A164" s="39"/>
      <c r="B164" s="40"/>
      <c r="C164" s="41"/>
      <c r="D164" s="229" t="s">
        <v>215</v>
      </c>
      <c r="E164" s="41"/>
      <c r="F164" s="259" t="s">
        <v>233</v>
      </c>
      <c r="G164" s="41"/>
      <c r="H164" s="41"/>
      <c r="I164" s="260"/>
      <c r="J164" s="41"/>
      <c r="K164" s="41"/>
      <c r="L164" s="45"/>
      <c r="M164" s="261"/>
      <c r="N164" s="26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215</v>
      </c>
      <c r="AU164" s="18" t="s">
        <v>79</v>
      </c>
    </row>
    <row r="165" s="13" customFormat="1">
      <c r="A165" s="13"/>
      <c r="B165" s="227"/>
      <c r="C165" s="228"/>
      <c r="D165" s="229" t="s">
        <v>167</v>
      </c>
      <c r="E165" s="230" t="s">
        <v>19</v>
      </c>
      <c r="F165" s="231" t="s">
        <v>328</v>
      </c>
      <c r="G165" s="228"/>
      <c r="H165" s="230" t="s">
        <v>19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167</v>
      </c>
      <c r="AU165" s="237" t="s">
        <v>79</v>
      </c>
      <c r="AV165" s="13" t="s">
        <v>77</v>
      </c>
      <c r="AW165" s="13" t="s">
        <v>31</v>
      </c>
      <c r="AX165" s="13" t="s">
        <v>70</v>
      </c>
      <c r="AY165" s="237" t="s">
        <v>158</v>
      </c>
    </row>
    <row r="166" s="14" customFormat="1">
      <c r="A166" s="14"/>
      <c r="B166" s="238"/>
      <c r="C166" s="239"/>
      <c r="D166" s="229" t="s">
        <v>167</v>
      </c>
      <c r="E166" s="240" t="s">
        <v>19</v>
      </c>
      <c r="F166" s="241" t="s">
        <v>329</v>
      </c>
      <c r="G166" s="239"/>
      <c r="H166" s="242">
        <v>1167.5999999999999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8" t="s">
        <v>167</v>
      </c>
      <c r="AU166" s="248" t="s">
        <v>79</v>
      </c>
      <c r="AV166" s="14" t="s">
        <v>79</v>
      </c>
      <c r="AW166" s="14" t="s">
        <v>31</v>
      </c>
      <c r="AX166" s="14" t="s">
        <v>70</v>
      </c>
      <c r="AY166" s="248" t="s">
        <v>158</v>
      </c>
    </row>
    <row r="167" s="13" customFormat="1">
      <c r="A167" s="13"/>
      <c r="B167" s="227"/>
      <c r="C167" s="228"/>
      <c r="D167" s="229" t="s">
        <v>167</v>
      </c>
      <c r="E167" s="230" t="s">
        <v>19</v>
      </c>
      <c r="F167" s="231" t="s">
        <v>342</v>
      </c>
      <c r="G167" s="228"/>
      <c r="H167" s="230" t="s">
        <v>19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167</v>
      </c>
      <c r="AU167" s="237" t="s">
        <v>79</v>
      </c>
      <c r="AV167" s="13" t="s">
        <v>77</v>
      </c>
      <c r="AW167" s="13" t="s">
        <v>31</v>
      </c>
      <c r="AX167" s="13" t="s">
        <v>70</v>
      </c>
      <c r="AY167" s="237" t="s">
        <v>158</v>
      </c>
    </row>
    <row r="168" s="14" customFormat="1">
      <c r="A168" s="14"/>
      <c r="B168" s="238"/>
      <c r="C168" s="239"/>
      <c r="D168" s="229" t="s">
        <v>167</v>
      </c>
      <c r="E168" s="240" t="s">
        <v>19</v>
      </c>
      <c r="F168" s="241" t="s">
        <v>331</v>
      </c>
      <c r="G168" s="239"/>
      <c r="H168" s="242">
        <v>0.78000000000000003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8" t="s">
        <v>167</v>
      </c>
      <c r="AU168" s="248" t="s">
        <v>79</v>
      </c>
      <c r="AV168" s="14" t="s">
        <v>79</v>
      </c>
      <c r="AW168" s="14" t="s">
        <v>31</v>
      </c>
      <c r="AX168" s="14" t="s">
        <v>70</v>
      </c>
      <c r="AY168" s="248" t="s">
        <v>158</v>
      </c>
    </row>
    <row r="169" s="15" customFormat="1">
      <c r="A169" s="15"/>
      <c r="B169" s="263"/>
      <c r="C169" s="264"/>
      <c r="D169" s="229" t="s">
        <v>167</v>
      </c>
      <c r="E169" s="265" t="s">
        <v>19</v>
      </c>
      <c r="F169" s="266" t="s">
        <v>332</v>
      </c>
      <c r="G169" s="264"/>
      <c r="H169" s="267">
        <v>1168.3800000000001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3" t="s">
        <v>167</v>
      </c>
      <c r="AU169" s="273" t="s">
        <v>79</v>
      </c>
      <c r="AV169" s="15" t="s">
        <v>104</v>
      </c>
      <c r="AW169" s="15" t="s">
        <v>31</v>
      </c>
      <c r="AX169" s="15" t="s">
        <v>77</v>
      </c>
      <c r="AY169" s="273" t="s">
        <v>158</v>
      </c>
    </row>
    <row r="170" s="2" customFormat="1" ht="90" customHeight="1">
      <c r="A170" s="39"/>
      <c r="B170" s="40"/>
      <c r="C170" s="214" t="s">
        <v>343</v>
      </c>
      <c r="D170" s="214" t="s">
        <v>161</v>
      </c>
      <c r="E170" s="215" t="s">
        <v>344</v>
      </c>
      <c r="F170" s="216" t="s">
        <v>345</v>
      </c>
      <c r="G170" s="217" t="s">
        <v>195</v>
      </c>
      <c r="H170" s="218">
        <v>1168.5999999999999</v>
      </c>
      <c r="I170" s="219"/>
      <c r="J170" s="220">
        <f>ROUND(I170*H170,2)</f>
        <v>0</v>
      </c>
      <c r="K170" s="216" t="s">
        <v>165</v>
      </c>
      <c r="L170" s="45"/>
      <c r="M170" s="221" t="s">
        <v>19</v>
      </c>
      <c r="N170" s="222" t="s">
        <v>41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104</v>
      </c>
      <c r="AT170" s="225" t="s">
        <v>161</v>
      </c>
      <c r="AU170" s="225" t="s">
        <v>79</v>
      </c>
      <c r="AY170" s="18" t="s">
        <v>158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77</v>
      </c>
      <c r="BK170" s="226">
        <f>ROUND(I170*H170,2)</f>
        <v>0</v>
      </c>
      <c r="BL170" s="18" t="s">
        <v>104</v>
      </c>
      <c r="BM170" s="225" t="s">
        <v>346</v>
      </c>
    </row>
    <row r="171" s="13" customFormat="1">
      <c r="A171" s="13"/>
      <c r="B171" s="227"/>
      <c r="C171" s="228"/>
      <c r="D171" s="229" t="s">
        <v>167</v>
      </c>
      <c r="E171" s="230" t="s">
        <v>19</v>
      </c>
      <c r="F171" s="231" t="s">
        <v>347</v>
      </c>
      <c r="G171" s="228"/>
      <c r="H171" s="230" t="s">
        <v>19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167</v>
      </c>
      <c r="AU171" s="237" t="s">
        <v>79</v>
      </c>
      <c r="AV171" s="13" t="s">
        <v>77</v>
      </c>
      <c r="AW171" s="13" t="s">
        <v>31</v>
      </c>
      <c r="AX171" s="13" t="s">
        <v>70</v>
      </c>
      <c r="AY171" s="237" t="s">
        <v>158</v>
      </c>
    </row>
    <row r="172" s="14" customFormat="1">
      <c r="A172" s="14"/>
      <c r="B172" s="238"/>
      <c r="C172" s="239"/>
      <c r="D172" s="229" t="s">
        <v>167</v>
      </c>
      <c r="E172" s="240" t="s">
        <v>19</v>
      </c>
      <c r="F172" s="241" t="s">
        <v>348</v>
      </c>
      <c r="G172" s="239"/>
      <c r="H172" s="242">
        <v>1168.5999999999999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8" t="s">
        <v>167</v>
      </c>
      <c r="AU172" s="248" t="s">
        <v>79</v>
      </c>
      <c r="AV172" s="14" t="s">
        <v>79</v>
      </c>
      <c r="AW172" s="14" t="s">
        <v>31</v>
      </c>
      <c r="AX172" s="14" t="s">
        <v>77</v>
      </c>
      <c r="AY172" s="248" t="s">
        <v>158</v>
      </c>
    </row>
    <row r="173" s="2" customFormat="1" ht="90" customHeight="1">
      <c r="A173" s="39"/>
      <c r="B173" s="40"/>
      <c r="C173" s="214" t="s">
        <v>349</v>
      </c>
      <c r="D173" s="214" t="s">
        <v>161</v>
      </c>
      <c r="E173" s="215" t="s">
        <v>350</v>
      </c>
      <c r="F173" s="216" t="s">
        <v>351</v>
      </c>
      <c r="G173" s="217" t="s">
        <v>195</v>
      </c>
      <c r="H173" s="218">
        <v>0.78000000000000003</v>
      </c>
      <c r="I173" s="219"/>
      <c r="J173" s="220">
        <f>ROUND(I173*H173,2)</f>
        <v>0</v>
      </c>
      <c r="K173" s="216" t="s">
        <v>165</v>
      </c>
      <c r="L173" s="45"/>
      <c r="M173" s="221" t="s">
        <v>19</v>
      </c>
      <c r="N173" s="222" t="s">
        <v>41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104</v>
      </c>
      <c r="AT173" s="225" t="s">
        <v>161</v>
      </c>
      <c r="AU173" s="225" t="s">
        <v>79</v>
      </c>
      <c r="AY173" s="18" t="s">
        <v>158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77</v>
      </c>
      <c r="BK173" s="226">
        <f>ROUND(I173*H173,2)</f>
        <v>0</v>
      </c>
      <c r="BL173" s="18" t="s">
        <v>104</v>
      </c>
      <c r="BM173" s="225" t="s">
        <v>352</v>
      </c>
    </row>
    <row r="174" s="13" customFormat="1">
      <c r="A174" s="13"/>
      <c r="B174" s="227"/>
      <c r="C174" s="228"/>
      <c r="D174" s="229" t="s">
        <v>167</v>
      </c>
      <c r="E174" s="230" t="s">
        <v>19</v>
      </c>
      <c r="F174" s="231" t="s">
        <v>342</v>
      </c>
      <c r="G174" s="228"/>
      <c r="H174" s="230" t="s">
        <v>19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167</v>
      </c>
      <c r="AU174" s="237" t="s">
        <v>79</v>
      </c>
      <c r="AV174" s="13" t="s">
        <v>77</v>
      </c>
      <c r="AW174" s="13" t="s">
        <v>31</v>
      </c>
      <c r="AX174" s="13" t="s">
        <v>70</v>
      </c>
      <c r="AY174" s="237" t="s">
        <v>158</v>
      </c>
    </row>
    <row r="175" s="14" customFormat="1">
      <c r="A175" s="14"/>
      <c r="B175" s="238"/>
      <c r="C175" s="239"/>
      <c r="D175" s="229" t="s">
        <v>167</v>
      </c>
      <c r="E175" s="240" t="s">
        <v>19</v>
      </c>
      <c r="F175" s="241" t="s">
        <v>331</v>
      </c>
      <c r="G175" s="239"/>
      <c r="H175" s="242">
        <v>0.78000000000000003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167</v>
      </c>
      <c r="AU175" s="248" t="s">
        <v>79</v>
      </c>
      <c r="AV175" s="14" t="s">
        <v>79</v>
      </c>
      <c r="AW175" s="14" t="s">
        <v>31</v>
      </c>
      <c r="AX175" s="14" t="s">
        <v>77</v>
      </c>
      <c r="AY175" s="248" t="s">
        <v>158</v>
      </c>
    </row>
    <row r="176" s="2" customFormat="1">
      <c r="A176" s="39"/>
      <c r="B176" s="40"/>
      <c r="C176" s="214" t="s">
        <v>353</v>
      </c>
      <c r="D176" s="214" t="s">
        <v>161</v>
      </c>
      <c r="E176" s="215" t="s">
        <v>354</v>
      </c>
      <c r="F176" s="216" t="s">
        <v>355</v>
      </c>
      <c r="G176" s="217" t="s">
        <v>195</v>
      </c>
      <c r="H176" s="218">
        <v>187.29400000000001</v>
      </c>
      <c r="I176" s="219"/>
      <c r="J176" s="220">
        <f>ROUND(I176*H176,2)</f>
        <v>0</v>
      </c>
      <c r="K176" s="216" t="s">
        <v>165</v>
      </c>
      <c r="L176" s="45"/>
      <c r="M176" s="221" t="s">
        <v>19</v>
      </c>
      <c r="N176" s="222" t="s">
        <v>41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104</v>
      </c>
      <c r="AT176" s="225" t="s">
        <v>161</v>
      </c>
      <c r="AU176" s="225" t="s">
        <v>79</v>
      </c>
      <c r="AY176" s="18" t="s">
        <v>158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77</v>
      </c>
      <c r="BK176" s="226">
        <f>ROUND(I176*H176,2)</f>
        <v>0</v>
      </c>
      <c r="BL176" s="18" t="s">
        <v>104</v>
      </c>
      <c r="BM176" s="225" t="s">
        <v>356</v>
      </c>
    </row>
    <row r="177" s="13" customFormat="1">
      <c r="A177" s="13"/>
      <c r="B177" s="227"/>
      <c r="C177" s="228"/>
      <c r="D177" s="229" t="s">
        <v>167</v>
      </c>
      <c r="E177" s="230" t="s">
        <v>19</v>
      </c>
      <c r="F177" s="231" t="s">
        <v>357</v>
      </c>
      <c r="G177" s="228"/>
      <c r="H177" s="230" t="s">
        <v>19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167</v>
      </c>
      <c r="AU177" s="237" t="s">
        <v>79</v>
      </c>
      <c r="AV177" s="13" t="s">
        <v>77</v>
      </c>
      <c r="AW177" s="13" t="s">
        <v>31</v>
      </c>
      <c r="AX177" s="13" t="s">
        <v>70</v>
      </c>
      <c r="AY177" s="237" t="s">
        <v>158</v>
      </c>
    </row>
    <row r="178" s="14" customFormat="1">
      <c r="A178" s="14"/>
      <c r="B178" s="238"/>
      <c r="C178" s="239"/>
      <c r="D178" s="229" t="s">
        <v>167</v>
      </c>
      <c r="E178" s="240" t="s">
        <v>19</v>
      </c>
      <c r="F178" s="241" t="s">
        <v>358</v>
      </c>
      <c r="G178" s="239"/>
      <c r="H178" s="242">
        <v>187.29400000000001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8" t="s">
        <v>167</v>
      </c>
      <c r="AU178" s="248" t="s">
        <v>79</v>
      </c>
      <c r="AV178" s="14" t="s">
        <v>79</v>
      </c>
      <c r="AW178" s="14" t="s">
        <v>31</v>
      </c>
      <c r="AX178" s="14" t="s">
        <v>77</v>
      </c>
      <c r="AY178" s="248" t="s">
        <v>158</v>
      </c>
    </row>
    <row r="179" s="2" customFormat="1" ht="142.2" customHeight="1">
      <c r="A179" s="39"/>
      <c r="B179" s="40"/>
      <c r="C179" s="214" t="s">
        <v>359</v>
      </c>
      <c r="D179" s="214" t="s">
        <v>161</v>
      </c>
      <c r="E179" s="215" t="s">
        <v>360</v>
      </c>
      <c r="F179" s="216" t="s">
        <v>361</v>
      </c>
      <c r="G179" s="217" t="s">
        <v>195</v>
      </c>
      <c r="H179" s="218">
        <v>93.647000000000006</v>
      </c>
      <c r="I179" s="219"/>
      <c r="J179" s="220">
        <f>ROUND(I179*H179,2)</f>
        <v>0</v>
      </c>
      <c r="K179" s="216" t="s">
        <v>165</v>
      </c>
      <c r="L179" s="45"/>
      <c r="M179" s="221" t="s">
        <v>19</v>
      </c>
      <c r="N179" s="222" t="s">
        <v>41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104</v>
      </c>
      <c r="AT179" s="225" t="s">
        <v>161</v>
      </c>
      <c r="AU179" s="225" t="s">
        <v>79</v>
      </c>
      <c r="AY179" s="18" t="s">
        <v>158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77</v>
      </c>
      <c r="BK179" s="226">
        <f>ROUND(I179*H179,2)</f>
        <v>0</v>
      </c>
      <c r="BL179" s="18" t="s">
        <v>104</v>
      </c>
      <c r="BM179" s="225" t="s">
        <v>362</v>
      </c>
    </row>
    <row r="180" s="2" customFormat="1">
      <c r="A180" s="39"/>
      <c r="B180" s="40"/>
      <c r="C180" s="41"/>
      <c r="D180" s="229" t="s">
        <v>215</v>
      </c>
      <c r="E180" s="41"/>
      <c r="F180" s="259" t="s">
        <v>233</v>
      </c>
      <c r="G180" s="41"/>
      <c r="H180" s="41"/>
      <c r="I180" s="260"/>
      <c r="J180" s="41"/>
      <c r="K180" s="41"/>
      <c r="L180" s="45"/>
      <c r="M180" s="261"/>
      <c r="N180" s="26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215</v>
      </c>
      <c r="AU180" s="18" t="s">
        <v>79</v>
      </c>
    </row>
    <row r="181" s="13" customFormat="1">
      <c r="A181" s="13"/>
      <c r="B181" s="227"/>
      <c r="C181" s="228"/>
      <c r="D181" s="229" t="s">
        <v>167</v>
      </c>
      <c r="E181" s="230" t="s">
        <v>19</v>
      </c>
      <c r="F181" s="231" t="s">
        <v>363</v>
      </c>
      <c r="G181" s="228"/>
      <c r="H181" s="230" t="s">
        <v>19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167</v>
      </c>
      <c r="AU181" s="237" t="s">
        <v>79</v>
      </c>
      <c r="AV181" s="13" t="s">
        <v>77</v>
      </c>
      <c r="AW181" s="13" t="s">
        <v>31</v>
      </c>
      <c r="AX181" s="13" t="s">
        <v>70</v>
      </c>
      <c r="AY181" s="237" t="s">
        <v>158</v>
      </c>
    </row>
    <row r="182" s="14" customFormat="1">
      <c r="A182" s="14"/>
      <c r="B182" s="238"/>
      <c r="C182" s="239"/>
      <c r="D182" s="229" t="s">
        <v>167</v>
      </c>
      <c r="E182" s="240" t="s">
        <v>19</v>
      </c>
      <c r="F182" s="241" t="s">
        <v>364</v>
      </c>
      <c r="G182" s="239"/>
      <c r="H182" s="242">
        <v>93.647000000000006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8" t="s">
        <v>167</v>
      </c>
      <c r="AU182" s="248" t="s">
        <v>79</v>
      </c>
      <c r="AV182" s="14" t="s">
        <v>79</v>
      </c>
      <c r="AW182" s="14" t="s">
        <v>31</v>
      </c>
      <c r="AX182" s="14" t="s">
        <v>77</v>
      </c>
      <c r="AY182" s="248" t="s">
        <v>158</v>
      </c>
    </row>
    <row r="183" s="2" customFormat="1" ht="168" customHeight="1">
      <c r="A183" s="39"/>
      <c r="B183" s="40"/>
      <c r="C183" s="214" t="s">
        <v>365</v>
      </c>
      <c r="D183" s="214" t="s">
        <v>161</v>
      </c>
      <c r="E183" s="215" t="s">
        <v>366</v>
      </c>
      <c r="F183" s="216" t="s">
        <v>367</v>
      </c>
      <c r="G183" s="217" t="s">
        <v>195</v>
      </c>
      <c r="H183" s="218">
        <v>397.68299999999999</v>
      </c>
      <c r="I183" s="219"/>
      <c r="J183" s="220">
        <f>ROUND(I183*H183,2)</f>
        <v>0</v>
      </c>
      <c r="K183" s="216" t="s">
        <v>165</v>
      </c>
      <c r="L183" s="45"/>
      <c r="M183" s="221" t="s">
        <v>19</v>
      </c>
      <c r="N183" s="222" t="s">
        <v>41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104</v>
      </c>
      <c r="AT183" s="225" t="s">
        <v>161</v>
      </c>
      <c r="AU183" s="225" t="s">
        <v>79</v>
      </c>
      <c r="AY183" s="18" t="s">
        <v>158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77</v>
      </c>
      <c r="BK183" s="226">
        <f>ROUND(I183*H183,2)</f>
        <v>0</v>
      </c>
      <c r="BL183" s="18" t="s">
        <v>104</v>
      </c>
      <c r="BM183" s="225" t="s">
        <v>368</v>
      </c>
    </row>
    <row r="184" s="2" customFormat="1">
      <c r="A184" s="39"/>
      <c r="B184" s="40"/>
      <c r="C184" s="41"/>
      <c r="D184" s="229" t="s">
        <v>215</v>
      </c>
      <c r="E184" s="41"/>
      <c r="F184" s="259" t="s">
        <v>233</v>
      </c>
      <c r="G184" s="41"/>
      <c r="H184" s="41"/>
      <c r="I184" s="260"/>
      <c r="J184" s="41"/>
      <c r="K184" s="41"/>
      <c r="L184" s="45"/>
      <c r="M184" s="261"/>
      <c r="N184" s="26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215</v>
      </c>
      <c r="AU184" s="18" t="s">
        <v>79</v>
      </c>
    </row>
    <row r="185" s="13" customFormat="1">
      <c r="A185" s="13"/>
      <c r="B185" s="227"/>
      <c r="C185" s="228"/>
      <c r="D185" s="229" t="s">
        <v>167</v>
      </c>
      <c r="E185" s="230" t="s">
        <v>19</v>
      </c>
      <c r="F185" s="231" t="s">
        <v>369</v>
      </c>
      <c r="G185" s="228"/>
      <c r="H185" s="230" t="s">
        <v>19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167</v>
      </c>
      <c r="AU185" s="237" t="s">
        <v>79</v>
      </c>
      <c r="AV185" s="13" t="s">
        <v>77</v>
      </c>
      <c r="AW185" s="13" t="s">
        <v>31</v>
      </c>
      <c r="AX185" s="13" t="s">
        <v>70</v>
      </c>
      <c r="AY185" s="237" t="s">
        <v>158</v>
      </c>
    </row>
    <row r="186" s="14" customFormat="1">
      <c r="A186" s="14"/>
      <c r="B186" s="238"/>
      <c r="C186" s="239"/>
      <c r="D186" s="229" t="s">
        <v>167</v>
      </c>
      <c r="E186" s="240" t="s">
        <v>19</v>
      </c>
      <c r="F186" s="241" t="s">
        <v>370</v>
      </c>
      <c r="G186" s="239"/>
      <c r="H186" s="242">
        <v>396.72000000000003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8" t="s">
        <v>167</v>
      </c>
      <c r="AU186" s="248" t="s">
        <v>79</v>
      </c>
      <c r="AV186" s="14" t="s">
        <v>79</v>
      </c>
      <c r="AW186" s="14" t="s">
        <v>31</v>
      </c>
      <c r="AX186" s="14" t="s">
        <v>70</v>
      </c>
      <c r="AY186" s="248" t="s">
        <v>158</v>
      </c>
    </row>
    <row r="187" s="13" customFormat="1">
      <c r="A187" s="13"/>
      <c r="B187" s="227"/>
      <c r="C187" s="228"/>
      <c r="D187" s="229" t="s">
        <v>167</v>
      </c>
      <c r="E187" s="230" t="s">
        <v>19</v>
      </c>
      <c r="F187" s="231" t="s">
        <v>371</v>
      </c>
      <c r="G187" s="228"/>
      <c r="H187" s="230" t="s">
        <v>19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167</v>
      </c>
      <c r="AU187" s="237" t="s">
        <v>79</v>
      </c>
      <c r="AV187" s="13" t="s">
        <v>77</v>
      </c>
      <c r="AW187" s="13" t="s">
        <v>31</v>
      </c>
      <c r="AX187" s="13" t="s">
        <v>70</v>
      </c>
      <c r="AY187" s="237" t="s">
        <v>158</v>
      </c>
    </row>
    <row r="188" s="14" customFormat="1">
      <c r="A188" s="14"/>
      <c r="B188" s="238"/>
      <c r="C188" s="239"/>
      <c r="D188" s="229" t="s">
        <v>167</v>
      </c>
      <c r="E188" s="240" t="s">
        <v>19</v>
      </c>
      <c r="F188" s="241" t="s">
        <v>372</v>
      </c>
      <c r="G188" s="239"/>
      <c r="H188" s="242">
        <v>0.96299999999999997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8" t="s">
        <v>167</v>
      </c>
      <c r="AU188" s="248" t="s">
        <v>79</v>
      </c>
      <c r="AV188" s="14" t="s">
        <v>79</v>
      </c>
      <c r="AW188" s="14" t="s">
        <v>31</v>
      </c>
      <c r="AX188" s="14" t="s">
        <v>70</v>
      </c>
      <c r="AY188" s="248" t="s">
        <v>158</v>
      </c>
    </row>
    <row r="189" s="15" customFormat="1">
      <c r="A189" s="15"/>
      <c r="B189" s="263"/>
      <c r="C189" s="264"/>
      <c r="D189" s="229" t="s">
        <v>167</v>
      </c>
      <c r="E189" s="265" t="s">
        <v>19</v>
      </c>
      <c r="F189" s="266" t="s">
        <v>332</v>
      </c>
      <c r="G189" s="264"/>
      <c r="H189" s="267">
        <v>397.68299999999999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3" t="s">
        <v>167</v>
      </c>
      <c r="AU189" s="273" t="s">
        <v>79</v>
      </c>
      <c r="AV189" s="15" t="s">
        <v>104</v>
      </c>
      <c r="AW189" s="15" t="s">
        <v>31</v>
      </c>
      <c r="AX189" s="15" t="s">
        <v>77</v>
      </c>
      <c r="AY189" s="273" t="s">
        <v>158</v>
      </c>
    </row>
    <row r="190" s="2" customFormat="1" ht="180.75" customHeight="1">
      <c r="A190" s="39"/>
      <c r="B190" s="40"/>
      <c r="C190" s="214" t="s">
        <v>373</v>
      </c>
      <c r="D190" s="214" t="s">
        <v>161</v>
      </c>
      <c r="E190" s="215" t="s">
        <v>374</v>
      </c>
      <c r="F190" s="216" t="s">
        <v>375</v>
      </c>
      <c r="G190" s="217" t="s">
        <v>195</v>
      </c>
      <c r="H190" s="218">
        <v>7934.3999999999996</v>
      </c>
      <c r="I190" s="219"/>
      <c r="J190" s="220">
        <f>ROUND(I190*H190,2)</f>
        <v>0</v>
      </c>
      <c r="K190" s="216" t="s">
        <v>165</v>
      </c>
      <c r="L190" s="45"/>
      <c r="M190" s="221" t="s">
        <v>19</v>
      </c>
      <c r="N190" s="222" t="s">
        <v>41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104</v>
      </c>
      <c r="AT190" s="225" t="s">
        <v>161</v>
      </c>
      <c r="AU190" s="225" t="s">
        <v>79</v>
      </c>
      <c r="AY190" s="18" t="s">
        <v>158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77</v>
      </c>
      <c r="BK190" s="226">
        <f>ROUND(I190*H190,2)</f>
        <v>0</v>
      </c>
      <c r="BL190" s="18" t="s">
        <v>104</v>
      </c>
      <c r="BM190" s="225" t="s">
        <v>376</v>
      </c>
    </row>
    <row r="191" s="2" customFormat="1">
      <c r="A191" s="39"/>
      <c r="B191" s="40"/>
      <c r="C191" s="41"/>
      <c r="D191" s="229" t="s">
        <v>215</v>
      </c>
      <c r="E191" s="41"/>
      <c r="F191" s="259" t="s">
        <v>233</v>
      </c>
      <c r="G191" s="41"/>
      <c r="H191" s="41"/>
      <c r="I191" s="260"/>
      <c r="J191" s="41"/>
      <c r="K191" s="41"/>
      <c r="L191" s="45"/>
      <c r="M191" s="261"/>
      <c r="N191" s="26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215</v>
      </c>
      <c r="AU191" s="18" t="s">
        <v>79</v>
      </c>
    </row>
    <row r="192" s="13" customFormat="1">
      <c r="A192" s="13"/>
      <c r="B192" s="227"/>
      <c r="C192" s="228"/>
      <c r="D192" s="229" t="s">
        <v>167</v>
      </c>
      <c r="E192" s="230" t="s">
        <v>19</v>
      </c>
      <c r="F192" s="231" t="s">
        <v>369</v>
      </c>
      <c r="G192" s="228"/>
      <c r="H192" s="230" t="s">
        <v>19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167</v>
      </c>
      <c r="AU192" s="237" t="s">
        <v>79</v>
      </c>
      <c r="AV192" s="13" t="s">
        <v>77</v>
      </c>
      <c r="AW192" s="13" t="s">
        <v>31</v>
      </c>
      <c r="AX192" s="13" t="s">
        <v>70</v>
      </c>
      <c r="AY192" s="237" t="s">
        <v>158</v>
      </c>
    </row>
    <row r="193" s="14" customFormat="1">
      <c r="A193" s="14"/>
      <c r="B193" s="238"/>
      <c r="C193" s="239"/>
      <c r="D193" s="229" t="s">
        <v>167</v>
      </c>
      <c r="E193" s="240" t="s">
        <v>19</v>
      </c>
      <c r="F193" s="241" t="s">
        <v>377</v>
      </c>
      <c r="G193" s="239"/>
      <c r="H193" s="242">
        <v>7934.3999999999996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8" t="s">
        <v>167</v>
      </c>
      <c r="AU193" s="248" t="s">
        <v>79</v>
      </c>
      <c r="AV193" s="14" t="s">
        <v>79</v>
      </c>
      <c r="AW193" s="14" t="s">
        <v>31</v>
      </c>
      <c r="AX193" s="14" t="s">
        <v>77</v>
      </c>
      <c r="AY193" s="248" t="s">
        <v>158</v>
      </c>
    </row>
    <row r="194" s="2" customFormat="1" ht="142.2" customHeight="1">
      <c r="A194" s="39"/>
      <c r="B194" s="40"/>
      <c r="C194" s="214" t="s">
        <v>378</v>
      </c>
      <c r="D194" s="214" t="s">
        <v>161</v>
      </c>
      <c r="E194" s="215" t="s">
        <v>379</v>
      </c>
      <c r="F194" s="216" t="s">
        <v>380</v>
      </c>
      <c r="G194" s="217" t="s">
        <v>195</v>
      </c>
      <c r="H194" s="218">
        <v>493.86500000000001</v>
      </c>
      <c r="I194" s="219"/>
      <c r="J194" s="220">
        <f>ROUND(I194*H194,2)</f>
        <v>0</v>
      </c>
      <c r="K194" s="216" t="s">
        <v>165</v>
      </c>
      <c r="L194" s="45"/>
      <c r="M194" s="221" t="s">
        <v>19</v>
      </c>
      <c r="N194" s="222" t="s">
        <v>41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104</v>
      </c>
      <c r="AT194" s="225" t="s">
        <v>161</v>
      </c>
      <c r="AU194" s="225" t="s">
        <v>79</v>
      </c>
      <c r="AY194" s="18" t="s">
        <v>158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77</v>
      </c>
      <c r="BK194" s="226">
        <f>ROUND(I194*H194,2)</f>
        <v>0</v>
      </c>
      <c r="BL194" s="18" t="s">
        <v>104</v>
      </c>
      <c r="BM194" s="225" t="s">
        <v>381</v>
      </c>
    </row>
    <row r="195" s="2" customFormat="1">
      <c r="A195" s="39"/>
      <c r="B195" s="40"/>
      <c r="C195" s="41"/>
      <c r="D195" s="229" t="s">
        <v>215</v>
      </c>
      <c r="E195" s="41"/>
      <c r="F195" s="259" t="s">
        <v>233</v>
      </c>
      <c r="G195" s="41"/>
      <c r="H195" s="41"/>
      <c r="I195" s="260"/>
      <c r="J195" s="41"/>
      <c r="K195" s="41"/>
      <c r="L195" s="45"/>
      <c r="M195" s="261"/>
      <c r="N195" s="26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215</v>
      </c>
      <c r="AU195" s="18" t="s">
        <v>79</v>
      </c>
    </row>
    <row r="196" s="13" customFormat="1">
      <c r="A196" s="13"/>
      <c r="B196" s="227"/>
      <c r="C196" s="228"/>
      <c r="D196" s="229" t="s">
        <v>167</v>
      </c>
      <c r="E196" s="230" t="s">
        <v>19</v>
      </c>
      <c r="F196" s="231" t="s">
        <v>382</v>
      </c>
      <c r="G196" s="228"/>
      <c r="H196" s="230" t="s">
        <v>19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167</v>
      </c>
      <c r="AU196" s="237" t="s">
        <v>79</v>
      </c>
      <c r="AV196" s="13" t="s">
        <v>77</v>
      </c>
      <c r="AW196" s="13" t="s">
        <v>31</v>
      </c>
      <c r="AX196" s="13" t="s">
        <v>70</v>
      </c>
      <c r="AY196" s="237" t="s">
        <v>158</v>
      </c>
    </row>
    <row r="197" s="14" customFormat="1">
      <c r="A197" s="14"/>
      <c r="B197" s="238"/>
      <c r="C197" s="239"/>
      <c r="D197" s="229" t="s">
        <v>167</v>
      </c>
      <c r="E197" s="240" t="s">
        <v>19</v>
      </c>
      <c r="F197" s="241" t="s">
        <v>200</v>
      </c>
      <c r="G197" s="239"/>
      <c r="H197" s="242">
        <v>392.49599999999998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8" t="s">
        <v>167</v>
      </c>
      <c r="AU197" s="248" t="s">
        <v>79</v>
      </c>
      <c r="AV197" s="14" t="s">
        <v>79</v>
      </c>
      <c r="AW197" s="14" t="s">
        <v>31</v>
      </c>
      <c r="AX197" s="14" t="s">
        <v>70</v>
      </c>
      <c r="AY197" s="248" t="s">
        <v>158</v>
      </c>
    </row>
    <row r="198" s="13" customFormat="1">
      <c r="A198" s="13"/>
      <c r="B198" s="227"/>
      <c r="C198" s="228"/>
      <c r="D198" s="229" t="s">
        <v>167</v>
      </c>
      <c r="E198" s="230" t="s">
        <v>19</v>
      </c>
      <c r="F198" s="231" t="s">
        <v>383</v>
      </c>
      <c r="G198" s="228"/>
      <c r="H198" s="230" t="s">
        <v>19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167</v>
      </c>
      <c r="AU198" s="237" t="s">
        <v>79</v>
      </c>
      <c r="AV198" s="13" t="s">
        <v>77</v>
      </c>
      <c r="AW198" s="13" t="s">
        <v>31</v>
      </c>
      <c r="AX198" s="13" t="s">
        <v>70</v>
      </c>
      <c r="AY198" s="237" t="s">
        <v>158</v>
      </c>
    </row>
    <row r="199" s="14" customFormat="1">
      <c r="A199" s="14"/>
      <c r="B199" s="238"/>
      <c r="C199" s="239"/>
      <c r="D199" s="229" t="s">
        <v>167</v>
      </c>
      <c r="E199" s="240" t="s">
        <v>19</v>
      </c>
      <c r="F199" s="241" t="s">
        <v>384</v>
      </c>
      <c r="G199" s="239"/>
      <c r="H199" s="242">
        <v>101.369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8" t="s">
        <v>167</v>
      </c>
      <c r="AU199" s="248" t="s">
        <v>79</v>
      </c>
      <c r="AV199" s="14" t="s">
        <v>79</v>
      </c>
      <c r="AW199" s="14" t="s">
        <v>31</v>
      </c>
      <c r="AX199" s="14" t="s">
        <v>70</v>
      </c>
      <c r="AY199" s="248" t="s">
        <v>158</v>
      </c>
    </row>
    <row r="200" s="15" customFormat="1">
      <c r="A200" s="15"/>
      <c r="B200" s="263"/>
      <c r="C200" s="264"/>
      <c r="D200" s="229" t="s">
        <v>167</v>
      </c>
      <c r="E200" s="265" t="s">
        <v>19</v>
      </c>
      <c r="F200" s="266" t="s">
        <v>332</v>
      </c>
      <c r="G200" s="264"/>
      <c r="H200" s="267">
        <v>493.86500000000001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3" t="s">
        <v>167</v>
      </c>
      <c r="AU200" s="273" t="s">
        <v>79</v>
      </c>
      <c r="AV200" s="15" t="s">
        <v>104</v>
      </c>
      <c r="AW200" s="15" t="s">
        <v>31</v>
      </c>
      <c r="AX200" s="15" t="s">
        <v>77</v>
      </c>
      <c r="AY200" s="273" t="s">
        <v>158</v>
      </c>
    </row>
    <row r="201" s="2" customFormat="1" ht="90" customHeight="1">
      <c r="A201" s="39"/>
      <c r="B201" s="40"/>
      <c r="C201" s="214" t="s">
        <v>385</v>
      </c>
      <c r="D201" s="214" t="s">
        <v>161</v>
      </c>
      <c r="E201" s="215" t="s">
        <v>386</v>
      </c>
      <c r="F201" s="216" t="s">
        <v>387</v>
      </c>
      <c r="G201" s="217" t="s">
        <v>172</v>
      </c>
      <c r="H201" s="218">
        <v>6</v>
      </c>
      <c r="I201" s="219"/>
      <c r="J201" s="220">
        <f>ROUND(I201*H201,2)</f>
        <v>0</v>
      </c>
      <c r="K201" s="216" t="s">
        <v>165</v>
      </c>
      <c r="L201" s="45"/>
      <c r="M201" s="221" t="s">
        <v>19</v>
      </c>
      <c r="N201" s="222" t="s">
        <v>41</v>
      </c>
      <c r="O201" s="85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104</v>
      </c>
      <c r="AT201" s="225" t="s">
        <v>161</v>
      </c>
      <c r="AU201" s="225" t="s">
        <v>79</v>
      </c>
      <c r="AY201" s="18" t="s">
        <v>158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77</v>
      </c>
      <c r="BK201" s="226">
        <f>ROUND(I201*H201,2)</f>
        <v>0</v>
      </c>
      <c r="BL201" s="18" t="s">
        <v>104</v>
      </c>
      <c r="BM201" s="225" t="s">
        <v>388</v>
      </c>
    </row>
    <row r="202" s="13" customFormat="1">
      <c r="A202" s="13"/>
      <c r="B202" s="227"/>
      <c r="C202" s="228"/>
      <c r="D202" s="229" t="s">
        <v>167</v>
      </c>
      <c r="E202" s="230" t="s">
        <v>19</v>
      </c>
      <c r="F202" s="231" t="s">
        <v>389</v>
      </c>
      <c r="G202" s="228"/>
      <c r="H202" s="230" t="s">
        <v>19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167</v>
      </c>
      <c r="AU202" s="237" t="s">
        <v>79</v>
      </c>
      <c r="AV202" s="13" t="s">
        <v>77</v>
      </c>
      <c r="AW202" s="13" t="s">
        <v>31</v>
      </c>
      <c r="AX202" s="13" t="s">
        <v>70</v>
      </c>
      <c r="AY202" s="237" t="s">
        <v>158</v>
      </c>
    </row>
    <row r="203" s="14" customFormat="1">
      <c r="A203" s="14"/>
      <c r="B203" s="238"/>
      <c r="C203" s="239"/>
      <c r="D203" s="229" t="s">
        <v>167</v>
      </c>
      <c r="E203" s="240" t="s">
        <v>19</v>
      </c>
      <c r="F203" s="241" t="s">
        <v>201</v>
      </c>
      <c r="G203" s="239"/>
      <c r="H203" s="242">
        <v>6</v>
      </c>
      <c r="I203" s="243"/>
      <c r="J203" s="239"/>
      <c r="K203" s="239"/>
      <c r="L203" s="244"/>
      <c r="M203" s="274"/>
      <c r="N203" s="275"/>
      <c r="O203" s="275"/>
      <c r="P203" s="275"/>
      <c r="Q203" s="275"/>
      <c r="R203" s="275"/>
      <c r="S203" s="275"/>
      <c r="T203" s="27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8" t="s">
        <v>167</v>
      </c>
      <c r="AU203" s="248" t="s">
        <v>79</v>
      </c>
      <c r="AV203" s="14" t="s">
        <v>79</v>
      </c>
      <c r="AW203" s="14" t="s">
        <v>31</v>
      </c>
      <c r="AX203" s="14" t="s">
        <v>77</v>
      </c>
      <c r="AY203" s="248" t="s">
        <v>158</v>
      </c>
    </row>
    <row r="204" s="2" customFormat="1" ht="6.96" customHeight="1">
      <c r="A204" s="39"/>
      <c r="B204" s="60"/>
      <c r="C204" s="61"/>
      <c r="D204" s="61"/>
      <c r="E204" s="61"/>
      <c r="F204" s="61"/>
      <c r="G204" s="61"/>
      <c r="H204" s="61"/>
      <c r="I204" s="61"/>
      <c r="J204" s="61"/>
      <c r="K204" s="61"/>
      <c r="L204" s="45"/>
      <c r="M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</sheetData>
  <sheetProtection sheet="1" autoFilter="0" formatColumns="0" formatRows="0" objects="1" scenarios="1" spinCount="100000" saltValue="2nFcbN+E+dbfkmdVFaE7spdGJOFBEKh0neSYgTKMDJt+rdNcxAllnvUP78M2R1Ozn7tegPW7C++dEQmrfTAstg==" hashValue="Q6RMikO3X+xnx0+FkYhJGkcTe+vXo5A6yBD2tGPKw6bIAIOHFiG2WGQs8GGNQxMrySfE1Tj/Gmu0WnMhEKDrRQ==" algorithmName="SHA-512" password="CC35"/>
  <autoFilter ref="C86:K2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Oprava trati v úseku Hoštka - Polepy_OPRAVA č.1</v>
      </c>
      <c r="F7" s="144"/>
      <c r="G7" s="144"/>
      <c r="H7" s="144"/>
      <c r="L7" s="21"/>
    </row>
    <row r="8" s="1" customFormat="1" ht="12" customHeight="1">
      <c r="B8" s="21"/>
      <c r="D8" s="144" t="s">
        <v>133</v>
      </c>
      <c r="L8" s="21"/>
    </row>
    <row r="9" s="2" customFormat="1" ht="16.5" customHeight="1">
      <c r="A9" s="39"/>
      <c r="B9" s="45"/>
      <c r="C9" s="39"/>
      <c r="D9" s="39"/>
      <c r="E9" s="145" t="s">
        <v>134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135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390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zakázky'!AN8</f>
        <v>15. 12. 2020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zakázky'!AN10="","",'Rekapitulace zakázky'!AN10)</f>
        <v/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zakázky'!E11="","",'Rekapitulace zakázky'!E11)</f>
        <v xml:space="preserve"> </v>
      </c>
      <c r="F17" s="39"/>
      <c r="G17" s="39"/>
      <c r="H17" s="39"/>
      <c r="I17" s="144" t="s">
        <v>27</v>
      </c>
      <c r="J17" s="134" t="str">
        <f>IF('Rekapitulace zakázky'!AN11="","",'Rekapitulace zakázky'!AN11)</f>
        <v/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28</v>
      </c>
      <c r="E19" s="39"/>
      <c r="F19" s="39"/>
      <c r="G19" s="39"/>
      <c r="H19" s="39"/>
      <c r="I19" s="144" t="s">
        <v>26</v>
      </c>
      <c r="J19" s="34" t="str">
        <f>'Rekapitulace zakázky'!AN13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34"/>
      <c r="G20" s="134"/>
      <c r="H20" s="134"/>
      <c r="I20" s="144" t="s">
        <v>27</v>
      </c>
      <c r="J20" s="34" t="str">
        <f>'Rekapitulace zakázky'!AN14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30</v>
      </c>
      <c r="E22" s="39"/>
      <c r="F22" s="39"/>
      <c r="G22" s="39"/>
      <c r="H22" s="39"/>
      <c r="I22" s="144" t="s">
        <v>26</v>
      </c>
      <c r="J22" s="134" t="str">
        <f>IF('Rekapitulace zakázky'!AN16="","",'Rekapitulace zakázky'!AN16)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zakázky'!E17="","",'Rekapitulace zakázky'!E17)</f>
        <v xml:space="preserve"> </v>
      </c>
      <c r="F23" s="39"/>
      <c r="G23" s="39"/>
      <c r="H23" s="39"/>
      <c r="I23" s="144" t="s">
        <v>27</v>
      </c>
      <c r="J23" s="134" t="str">
        <f>IF('Rekapitulace zakázky'!AN17="","",'Rekapitulace zakázky'!AN17)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32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33</v>
      </c>
      <c r="F26" s="39"/>
      <c r="G26" s="39"/>
      <c r="H26" s="39"/>
      <c r="I26" s="144" t="s">
        <v>27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34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36</v>
      </c>
      <c r="E32" s="39"/>
      <c r="F32" s="39"/>
      <c r="G32" s="39"/>
      <c r="H32" s="39"/>
      <c r="I32" s="39"/>
      <c r="J32" s="155">
        <f>ROUND(J85,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38</v>
      </c>
      <c r="G34" s="39"/>
      <c r="H34" s="39"/>
      <c r="I34" s="156" t="s">
        <v>37</v>
      </c>
      <c r="J34" s="156" t="s">
        <v>39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40</v>
      </c>
      <c r="E35" s="144" t="s">
        <v>41</v>
      </c>
      <c r="F35" s="158">
        <f>ROUND((SUM(BE85:BE110)),  2)</f>
        <v>0</v>
      </c>
      <c r="G35" s="39"/>
      <c r="H35" s="39"/>
      <c r="I35" s="159">
        <v>0.20999999999999999</v>
      </c>
      <c r="J35" s="158">
        <f>ROUND(((SUM(BE85:BE110))*I35),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42</v>
      </c>
      <c r="F36" s="158">
        <f>ROUND((SUM(BF85:BF110)),  2)</f>
        <v>0</v>
      </c>
      <c r="G36" s="39"/>
      <c r="H36" s="39"/>
      <c r="I36" s="159">
        <v>0.14999999999999999</v>
      </c>
      <c r="J36" s="158">
        <f>ROUND(((SUM(BF85:BF110))*I36),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43</v>
      </c>
      <c r="F37" s="158">
        <f>ROUND((SUM(BG85:BG110)),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44</v>
      </c>
      <c r="F38" s="158">
        <f>ROUND((SUM(BH85:BH110)),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ROUND((SUM(BI85:BI110)),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46</v>
      </c>
      <c r="E41" s="162"/>
      <c r="F41" s="162"/>
      <c r="G41" s="163" t="s">
        <v>47</v>
      </c>
      <c r="H41" s="164" t="s">
        <v>48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Oprava trati v úseku Hoštka - Polepy_OPRAVA č.1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133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134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02 - Následné propracování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15. 12. 2020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>Věra Trnková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138</v>
      </c>
      <c r="D61" s="173"/>
      <c r="E61" s="173"/>
      <c r="F61" s="173"/>
      <c r="G61" s="173"/>
      <c r="H61" s="173"/>
      <c r="I61" s="173"/>
      <c r="J61" s="174" t="s">
        <v>139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68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140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143</v>
      </c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1" t="str">
        <f>E7</f>
        <v>Oprava trati v úseku Hoštka - Polepy_OPRAVA č.1</v>
      </c>
      <c r="F73" s="33"/>
      <c r="G73" s="33"/>
      <c r="H73" s="33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133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1" t="s">
        <v>134</v>
      </c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135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02 - Následné propracování</v>
      </c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15. 12. 2020</v>
      </c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 xml:space="preserve"> </v>
      </c>
      <c r="G81" s="41"/>
      <c r="H81" s="41"/>
      <c r="I81" s="33" t="s">
        <v>30</v>
      </c>
      <c r="J81" s="37" t="str">
        <f>E23</f>
        <v xml:space="preserve"> 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28</v>
      </c>
      <c r="D82" s="41"/>
      <c r="E82" s="41"/>
      <c r="F82" s="28" t="str">
        <f>IF(E20="","",E20)</f>
        <v>Vyplň údaj</v>
      </c>
      <c r="G82" s="41"/>
      <c r="H82" s="41"/>
      <c r="I82" s="33" t="s">
        <v>32</v>
      </c>
      <c r="J82" s="37" t="str">
        <f>E26</f>
        <v>Věra Trnková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7"/>
      <c r="B84" s="188"/>
      <c r="C84" s="189" t="s">
        <v>144</v>
      </c>
      <c r="D84" s="190" t="s">
        <v>55</v>
      </c>
      <c r="E84" s="190" t="s">
        <v>51</v>
      </c>
      <c r="F84" s="190" t="s">
        <v>52</v>
      </c>
      <c r="G84" s="190" t="s">
        <v>145</v>
      </c>
      <c r="H84" s="190" t="s">
        <v>146</v>
      </c>
      <c r="I84" s="190" t="s">
        <v>147</v>
      </c>
      <c r="J84" s="190" t="s">
        <v>139</v>
      </c>
      <c r="K84" s="191" t="s">
        <v>148</v>
      </c>
      <c r="L84" s="192"/>
      <c r="M84" s="93" t="s">
        <v>19</v>
      </c>
      <c r="N84" s="94" t="s">
        <v>40</v>
      </c>
      <c r="O84" s="94" t="s">
        <v>149</v>
      </c>
      <c r="P84" s="94" t="s">
        <v>150</v>
      </c>
      <c r="Q84" s="94" t="s">
        <v>151</v>
      </c>
      <c r="R84" s="94" t="s">
        <v>152</v>
      </c>
      <c r="S84" s="94" t="s">
        <v>153</v>
      </c>
      <c r="T84" s="95" t="s">
        <v>154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39"/>
      <c r="B85" s="40"/>
      <c r="C85" s="100" t="s">
        <v>155</v>
      </c>
      <c r="D85" s="41"/>
      <c r="E85" s="41"/>
      <c r="F85" s="41"/>
      <c r="G85" s="41"/>
      <c r="H85" s="41"/>
      <c r="I85" s="41"/>
      <c r="J85" s="193">
        <f>BK85</f>
        <v>0</v>
      </c>
      <c r="K85" s="41"/>
      <c r="L85" s="45"/>
      <c r="M85" s="96"/>
      <c r="N85" s="194"/>
      <c r="O85" s="97"/>
      <c r="P85" s="195">
        <f>SUM(P86:P110)</f>
        <v>0</v>
      </c>
      <c r="Q85" s="97"/>
      <c r="R85" s="195">
        <f>SUM(R86:R110)</f>
        <v>148.5</v>
      </c>
      <c r="S85" s="97"/>
      <c r="T85" s="196">
        <f>SUM(T86:T110)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69</v>
      </c>
      <c r="AU85" s="18" t="s">
        <v>140</v>
      </c>
      <c r="BK85" s="197">
        <f>SUM(BK86:BK110)</f>
        <v>0</v>
      </c>
    </row>
    <row r="86" s="2" customFormat="1" ht="134.25" customHeight="1">
      <c r="A86" s="39"/>
      <c r="B86" s="40"/>
      <c r="C86" s="214" t="s">
        <v>77</v>
      </c>
      <c r="D86" s="214" t="s">
        <v>161</v>
      </c>
      <c r="E86" s="215" t="s">
        <v>206</v>
      </c>
      <c r="F86" s="216" t="s">
        <v>207</v>
      </c>
      <c r="G86" s="217" t="s">
        <v>188</v>
      </c>
      <c r="H86" s="218">
        <v>0.78000000000000003</v>
      </c>
      <c r="I86" s="219"/>
      <c r="J86" s="220">
        <f>ROUND(I86*H86,2)</f>
        <v>0</v>
      </c>
      <c r="K86" s="216" t="s">
        <v>165</v>
      </c>
      <c r="L86" s="45"/>
      <c r="M86" s="221" t="s">
        <v>19</v>
      </c>
      <c r="N86" s="222" t="s">
        <v>41</v>
      </c>
      <c r="O86" s="85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5" t="s">
        <v>104</v>
      </c>
      <c r="AT86" s="225" t="s">
        <v>161</v>
      </c>
      <c r="AU86" s="225" t="s">
        <v>70</v>
      </c>
      <c r="AY86" s="18" t="s">
        <v>158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8" t="s">
        <v>77</v>
      </c>
      <c r="BK86" s="226">
        <f>ROUND(I86*H86,2)</f>
        <v>0</v>
      </c>
      <c r="BL86" s="18" t="s">
        <v>104</v>
      </c>
      <c r="BM86" s="225" t="s">
        <v>391</v>
      </c>
    </row>
    <row r="87" s="2" customFormat="1">
      <c r="A87" s="39"/>
      <c r="B87" s="40"/>
      <c r="C87" s="41"/>
      <c r="D87" s="229" t="s">
        <v>215</v>
      </c>
      <c r="E87" s="41"/>
      <c r="F87" s="259" t="s">
        <v>216</v>
      </c>
      <c r="G87" s="41"/>
      <c r="H87" s="41"/>
      <c r="I87" s="260"/>
      <c r="J87" s="41"/>
      <c r="K87" s="41"/>
      <c r="L87" s="45"/>
      <c r="M87" s="261"/>
      <c r="N87" s="26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215</v>
      </c>
      <c r="AU87" s="18" t="s">
        <v>70</v>
      </c>
    </row>
    <row r="88" s="2" customFormat="1" ht="78" customHeight="1">
      <c r="A88" s="39"/>
      <c r="B88" s="40"/>
      <c r="C88" s="214" t="s">
        <v>79</v>
      </c>
      <c r="D88" s="214" t="s">
        <v>161</v>
      </c>
      <c r="E88" s="215" t="s">
        <v>212</v>
      </c>
      <c r="F88" s="216" t="s">
        <v>213</v>
      </c>
      <c r="G88" s="217" t="s">
        <v>188</v>
      </c>
      <c r="H88" s="218">
        <v>0.78000000000000003</v>
      </c>
      <c r="I88" s="219"/>
      <c r="J88" s="220">
        <f>ROUND(I88*H88,2)</f>
        <v>0</v>
      </c>
      <c r="K88" s="216" t="s">
        <v>165</v>
      </c>
      <c r="L88" s="45"/>
      <c r="M88" s="221" t="s">
        <v>19</v>
      </c>
      <c r="N88" s="222" t="s">
        <v>41</v>
      </c>
      <c r="O88" s="85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5" t="s">
        <v>104</v>
      </c>
      <c r="AT88" s="225" t="s">
        <v>161</v>
      </c>
      <c r="AU88" s="225" t="s">
        <v>70</v>
      </c>
      <c r="AY88" s="18" t="s">
        <v>158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8" t="s">
        <v>77</v>
      </c>
      <c r="BK88" s="226">
        <f>ROUND(I88*H88,2)</f>
        <v>0</v>
      </c>
      <c r="BL88" s="18" t="s">
        <v>104</v>
      </c>
      <c r="BM88" s="225" t="s">
        <v>392</v>
      </c>
    </row>
    <row r="89" s="2" customFormat="1">
      <c r="A89" s="39"/>
      <c r="B89" s="40"/>
      <c r="C89" s="41"/>
      <c r="D89" s="229" t="s">
        <v>215</v>
      </c>
      <c r="E89" s="41"/>
      <c r="F89" s="259" t="s">
        <v>216</v>
      </c>
      <c r="G89" s="41"/>
      <c r="H89" s="41"/>
      <c r="I89" s="260"/>
      <c r="J89" s="41"/>
      <c r="K89" s="41"/>
      <c r="L89" s="45"/>
      <c r="M89" s="261"/>
      <c r="N89" s="26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215</v>
      </c>
      <c r="AU89" s="18" t="s">
        <v>70</v>
      </c>
    </row>
    <row r="90" s="2" customFormat="1">
      <c r="A90" s="39"/>
      <c r="B90" s="40"/>
      <c r="C90" s="214" t="s">
        <v>101</v>
      </c>
      <c r="D90" s="214" t="s">
        <v>161</v>
      </c>
      <c r="E90" s="215" t="s">
        <v>218</v>
      </c>
      <c r="F90" s="216" t="s">
        <v>219</v>
      </c>
      <c r="G90" s="217" t="s">
        <v>220</v>
      </c>
      <c r="H90" s="218">
        <v>99</v>
      </c>
      <c r="I90" s="219"/>
      <c r="J90" s="220">
        <f>ROUND(I90*H90,2)</f>
        <v>0</v>
      </c>
      <c r="K90" s="216" t="s">
        <v>165</v>
      </c>
      <c r="L90" s="45"/>
      <c r="M90" s="221" t="s">
        <v>19</v>
      </c>
      <c r="N90" s="222" t="s">
        <v>41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104</v>
      </c>
      <c r="AT90" s="225" t="s">
        <v>161</v>
      </c>
      <c r="AU90" s="225" t="s">
        <v>70</v>
      </c>
      <c r="AY90" s="18" t="s">
        <v>158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77</v>
      </c>
      <c r="BK90" s="226">
        <f>ROUND(I90*H90,2)</f>
        <v>0</v>
      </c>
      <c r="BL90" s="18" t="s">
        <v>104</v>
      </c>
      <c r="BM90" s="225" t="s">
        <v>393</v>
      </c>
    </row>
    <row r="91" s="2" customFormat="1" ht="21.75" customHeight="1">
      <c r="A91" s="39"/>
      <c r="B91" s="40"/>
      <c r="C91" s="249" t="s">
        <v>104</v>
      </c>
      <c r="D91" s="249" t="s">
        <v>180</v>
      </c>
      <c r="E91" s="250" t="s">
        <v>225</v>
      </c>
      <c r="F91" s="251" t="s">
        <v>226</v>
      </c>
      <c r="G91" s="252" t="s">
        <v>195</v>
      </c>
      <c r="H91" s="253">
        <v>148.5</v>
      </c>
      <c r="I91" s="254"/>
      <c r="J91" s="255">
        <f>ROUND(I91*H91,2)</f>
        <v>0</v>
      </c>
      <c r="K91" s="251" t="s">
        <v>165</v>
      </c>
      <c r="L91" s="256"/>
      <c r="M91" s="257" t="s">
        <v>19</v>
      </c>
      <c r="N91" s="258" t="s">
        <v>41</v>
      </c>
      <c r="O91" s="85"/>
      <c r="P91" s="223">
        <f>O91*H91</f>
        <v>0</v>
      </c>
      <c r="Q91" s="223">
        <v>1</v>
      </c>
      <c r="R91" s="223">
        <f>Q91*H91</f>
        <v>148.5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183</v>
      </c>
      <c r="AT91" s="225" t="s">
        <v>180</v>
      </c>
      <c r="AU91" s="225" t="s">
        <v>70</v>
      </c>
      <c r="AY91" s="18" t="s">
        <v>158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77</v>
      </c>
      <c r="BK91" s="226">
        <f>ROUND(I91*H91,2)</f>
        <v>0</v>
      </c>
      <c r="BL91" s="18" t="s">
        <v>104</v>
      </c>
      <c r="BM91" s="225" t="s">
        <v>394</v>
      </c>
    </row>
    <row r="92" s="14" customFormat="1">
      <c r="A92" s="14"/>
      <c r="B92" s="238"/>
      <c r="C92" s="239"/>
      <c r="D92" s="229" t="s">
        <v>167</v>
      </c>
      <c r="E92" s="240" t="s">
        <v>19</v>
      </c>
      <c r="F92" s="241" t="s">
        <v>395</v>
      </c>
      <c r="G92" s="239"/>
      <c r="H92" s="242">
        <v>148.5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8" t="s">
        <v>167</v>
      </c>
      <c r="AU92" s="248" t="s">
        <v>70</v>
      </c>
      <c r="AV92" s="14" t="s">
        <v>79</v>
      </c>
      <c r="AW92" s="14" t="s">
        <v>31</v>
      </c>
      <c r="AX92" s="14" t="s">
        <v>77</v>
      </c>
      <c r="AY92" s="248" t="s">
        <v>158</v>
      </c>
    </row>
    <row r="93" s="2" customFormat="1" ht="156.75" customHeight="1">
      <c r="A93" s="39"/>
      <c r="B93" s="40"/>
      <c r="C93" s="214" t="s">
        <v>159</v>
      </c>
      <c r="D93" s="214" t="s">
        <v>161</v>
      </c>
      <c r="E93" s="215" t="s">
        <v>230</v>
      </c>
      <c r="F93" s="216" t="s">
        <v>231</v>
      </c>
      <c r="G93" s="217" t="s">
        <v>195</v>
      </c>
      <c r="H93" s="218">
        <v>148.5</v>
      </c>
      <c r="I93" s="219"/>
      <c r="J93" s="220">
        <f>ROUND(I93*H93,2)</f>
        <v>0</v>
      </c>
      <c r="K93" s="216" t="s">
        <v>165</v>
      </c>
      <c r="L93" s="45"/>
      <c r="M93" s="221" t="s">
        <v>19</v>
      </c>
      <c r="N93" s="222" t="s">
        <v>41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104</v>
      </c>
      <c r="AT93" s="225" t="s">
        <v>161</v>
      </c>
      <c r="AU93" s="225" t="s">
        <v>70</v>
      </c>
      <c r="AY93" s="18" t="s">
        <v>158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77</v>
      </c>
      <c r="BK93" s="226">
        <f>ROUND(I93*H93,2)</f>
        <v>0</v>
      </c>
      <c r="BL93" s="18" t="s">
        <v>104</v>
      </c>
      <c r="BM93" s="225" t="s">
        <v>396</v>
      </c>
    </row>
    <row r="94" s="2" customFormat="1">
      <c r="A94" s="39"/>
      <c r="B94" s="40"/>
      <c r="C94" s="41"/>
      <c r="D94" s="229" t="s">
        <v>215</v>
      </c>
      <c r="E94" s="41"/>
      <c r="F94" s="259" t="s">
        <v>233</v>
      </c>
      <c r="G94" s="41"/>
      <c r="H94" s="41"/>
      <c r="I94" s="260"/>
      <c r="J94" s="41"/>
      <c r="K94" s="41"/>
      <c r="L94" s="45"/>
      <c r="M94" s="261"/>
      <c r="N94" s="26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215</v>
      </c>
      <c r="AU94" s="18" t="s">
        <v>70</v>
      </c>
    </row>
    <row r="95" s="2" customFormat="1" ht="55.5" customHeight="1">
      <c r="A95" s="39"/>
      <c r="B95" s="40"/>
      <c r="C95" s="214" t="s">
        <v>201</v>
      </c>
      <c r="D95" s="214" t="s">
        <v>161</v>
      </c>
      <c r="E95" s="215" t="s">
        <v>284</v>
      </c>
      <c r="F95" s="216" t="s">
        <v>285</v>
      </c>
      <c r="G95" s="217" t="s">
        <v>172</v>
      </c>
      <c r="H95" s="218">
        <v>20</v>
      </c>
      <c r="I95" s="219"/>
      <c r="J95" s="220">
        <f>ROUND(I95*H95,2)</f>
        <v>0</v>
      </c>
      <c r="K95" s="216" t="s">
        <v>165</v>
      </c>
      <c r="L95" s="45"/>
      <c r="M95" s="221" t="s">
        <v>19</v>
      </c>
      <c r="N95" s="222" t="s">
        <v>41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104</v>
      </c>
      <c r="AT95" s="225" t="s">
        <v>161</v>
      </c>
      <c r="AU95" s="225" t="s">
        <v>70</v>
      </c>
      <c r="AY95" s="18" t="s">
        <v>158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77</v>
      </c>
      <c r="BK95" s="226">
        <f>ROUND(I95*H95,2)</f>
        <v>0</v>
      </c>
      <c r="BL95" s="18" t="s">
        <v>104</v>
      </c>
      <c r="BM95" s="225" t="s">
        <v>397</v>
      </c>
    </row>
    <row r="96" s="2" customFormat="1">
      <c r="A96" s="39"/>
      <c r="B96" s="40"/>
      <c r="C96" s="214" t="s">
        <v>192</v>
      </c>
      <c r="D96" s="214" t="s">
        <v>161</v>
      </c>
      <c r="E96" s="215" t="s">
        <v>288</v>
      </c>
      <c r="F96" s="216" t="s">
        <v>289</v>
      </c>
      <c r="G96" s="217" t="s">
        <v>172</v>
      </c>
      <c r="H96" s="218">
        <v>20</v>
      </c>
      <c r="I96" s="219"/>
      <c r="J96" s="220">
        <f>ROUND(I96*H96,2)</f>
        <v>0</v>
      </c>
      <c r="K96" s="216" t="s">
        <v>165</v>
      </c>
      <c r="L96" s="45"/>
      <c r="M96" s="221" t="s">
        <v>19</v>
      </c>
      <c r="N96" s="222" t="s">
        <v>41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104</v>
      </c>
      <c r="AT96" s="225" t="s">
        <v>161</v>
      </c>
      <c r="AU96" s="225" t="s">
        <v>70</v>
      </c>
      <c r="AY96" s="18" t="s">
        <v>158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77</v>
      </c>
      <c r="BK96" s="226">
        <f>ROUND(I96*H96,2)</f>
        <v>0</v>
      </c>
      <c r="BL96" s="18" t="s">
        <v>104</v>
      </c>
      <c r="BM96" s="225" t="s">
        <v>398</v>
      </c>
    </row>
    <row r="97" s="2" customFormat="1" ht="90" customHeight="1">
      <c r="A97" s="39"/>
      <c r="B97" s="40"/>
      <c r="C97" s="214" t="s">
        <v>183</v>
      </c>
      <c r="D97" s="214" t="s">
        <v>161</v>
      </c>
      <c r="E97" s="215" t="s">
        <v>386</v>
      </c>
      <c r="F97" s="216" t="s">
        <v>387</v>
      </c>
      <c r="G97" s="217" t="s">
        <v>172</v>
      </c>
      <c r="H97" s="218">
        <v>2</v>
      </c>
      <c r="I97" s="219"/>
      <c r="J97" s="220">
        <f>ROUND(I97*H97,2)</f>
        <v>0</v>
      </c>
      <c r="K97" s="216" t="s">
        <v>165</v>
      </c>
      <c r="L97" s="45"/>
      <c r="M97" s="221" t="s">
        <v>19</v>
      </c>
      <c r="N97" s="222" t="s">
        <v>41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104</v>
      </c>
      <c r="AT97" s="225" t="s">
        <v>161</v>
      </c>
      <c r="AU97" s="225" t="s">
        <v>70</v>
      </c>
      <c r="AY97" s="18" t="s">
        <v>158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77</v>
      </c>
      <c r="BK97" s="226">
        <f>ROUND(I97*H97,2)</f>
        <v>0</v>
      </c>
      <c r="BL97" s="18" t="s">
        <v>104</v>
      </c>
      <c r="BM97" s="225" t="s">
        <v>399</v>
      </c>
    </row>
    <row r="98" s="13" customFormat="1">
      <c r="A98" s="13"/>
      <c r="B98" s="227"/>
      <c r="C98" s="228"/>
      <c r="D98" s="229" t="s">
        <v>167</v>
      </c>
      <c r="E98" s="230" t="s">
        <v>19</v>
      </c>
      <c r="F98" s="231" t="s">
        <v>400</v>
      </c>
      <c r="G98" s="228"/>
      <c r="H98" s="230" t="s">
        <v>19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167</v>
      </c>
      <c r="AU98" s="237" t="s">
        <v>70</v>
      </c>
      <c r="AV98" s="13" t="s">
        <v>77</v>
      </c>
      <c r="AW98" s="13" t="s">
        <v>31</v>
      </c>
      <c r="AX98" s="13" t="s">
        <v>70</v>
      </c>
      <c r="AY98" s="237" t="s">
        <v>158</v>
      </c>
    </row>
    <row r="99" s="14" customFormat="1">
      <c r="A99" s="14"/>
      <c r="B99" s="238"/>
      <c r="C99" s="239"/>
      <c r="D99" s="229" t="s">
        <v>167</v>
      </c>
      <c r="E99" s="240" t="s">
        <v>19</v>
      </c>
      <c r="F99" s="241" t="s">
        <v>79</v>
      </c>
      <c r="G99" s="239"/>
      <c r="H99" s="242">
        <v>2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167</v>
      </c>
      <c r="AU99" s="248" t="s">
        <v>70</v>
      </c>
      <c r="AV99" s="14" t="s">
        <v>79</v>
      </c>
      <c r="AW99" s="14" t="s">
        <v>31</v>
      </c>
      <c r="AX99" s="14" t="s">
        <v>77</v>
      </c>
      <c r="AY99" s="248" t="s">
        <v>158</v>
      </c>
    </row>
    <row r="100" s="2" customFormat="1" ht="16.5" customHeight="1">
      <c r="A100" s="39"/>
      <c r="B100" s="40"/>
      <c r="C100" s="214" t="s">
        <v>205</v>
      </c>
      <c r="D100" s="214" t="s">
        <v>161</v>
      </c>
      <c r="E100" s="215" t="s">
        <v>292</v>
      </c>
      <c r="F100" s="216" t="s">
        <v>293</v>
      </c>
      <c r="G100" s="217" t="s">
        <v>172</v>
      </c>
      <c r="H100" s="218">
        <v>1</v>
      </c>
      <c r="I100" s="219"/>
      <c r="J100" s="220">
        <f>ROUND(I100*H100,2)</f>
        <v>0</v>
      </c>
      <c r="K100" s="216" t="s">
        <v>165</v>
      </c>
      <c r="L100" s="45"/>
      <c r="M100" s="221" t="s">
        <v>19</v>
      </c>
      <c r="N100" s="222" t="s">
        <v>41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104</v>
      </c>
      <c r="AT100" s="225" t="s">
        <v>161</v>
      </c>
      <c r="AU100" s="225" t="s">
        <v>70</v>
      </c>
      <c r="AY100" s="18" t="s">
        <v>158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77</v>
      </c>
      <c r="BK100" s="226">
        <f>ROUND(I100*H100,2)</f>
        <v>0</v>
      </c>
      <c r="BL100" s="18" t="s">
        <v>104</v>
      </c>
      <c r="BM100" s="225" t="s">
        <v>401</v>
      </c>
    </row>
    <row r="101" s="14" customFormat="1">
      <c r="A101" s="14"/>
      <c r="B101" s="238"/>
      <c r="C101" s="239"/>
      <c r="D101" s="229" t="s">
        <v>167</v>
      </c>
      <c r="E101" s="240" t="s">
        <v>19</v>
      </c>
      <c r="F101" s="241" t="s">
        <v>295</v>
      </c>
      <c r="G101" s="239"/>
      <c r="H101" s="242">
        <v>1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8" t="s">
        <v>167</v>
      </c>
      <c r="AU101" s="248" t="s">
        <v>70</v>
      </c>
      <c r="AV101" s="14" t="s">
        <v>79</v>
      </c>
      <c r="AW101" s="14" t="s">
        <v>31</v>
      </c>
      <c r="AX101" s="14" t="s">
        <v>77</v>
      </c>
      <c r="AY101" s="248" t="s">
        <v>158</v>
      </c>
    </row>
    <row r="102" s="2" customFormat="1">
      <c r="A102" s="39"/>
      <c r="B102" s="40"/>
      <c r="C102" s="214" t="s">
        <v>211</v>
      </c>
      <c r="D102" s="214" t="s">
        <v>161</v>
      </c>
      <c r="E102" s="215" t="s">
        <v>297</v>
      </c>
      <c r="F102" s="216" t="s">
        <v>298</v>
      </c>
      <c r="G102" s="217" t="s">
        <v>172</v>
      </c>
      <c r="H102" s="218">
        <v>1</v>
      </c>
      <c r="I102" s="219"/>
      <c r="J102" s="220">
        <f>ROUND(I102*H102,2)</f>
        <v>0</v>
      </c>
      <c r="K102" s="216" t="s">
        <v>165</v>
      </c>
      <c r="L102" s="45"/>
      <c r="M102" s="221" t="s">
        <v>19</v>
      </c>
      <c r="N102" s="222" t="s">
        <v>41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104</v>
      </c>
      <c r="AT102" s="225" t="s">
        <v>161</v>
      </c>
      <c r="AU102" s="225" t="s">
        <v>70</v>
      </c>
      <c r="AY102" s="18" t="s">
        <v>158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77</v>
      </c>
      <c r="BK102" s="226">
        <f>ROUND(I102*H102,2)</f>
        <v>0</v>
      </c>
      <c r="BL102" s="18" t="s">
        <v>104</v>
      </c>
      <c r="BM102" s="225" t="s">
        <v>402</v>
      </c>
    </row>
    <row r="103" s="14" customFormat="1">
      <c r="A103" s="14"/>
      <c r="B103" s="238"/>
      <c r="C103" s="239"/>
      <c r="D103" s="229" t="s">
        <v>167</v>
      </c>
      <c r="E103" s="240" t="s">
        <v>19</v>
      </c>
      <c r="F103" s="241" t="s">
        <v>295</v>
      </c>
      <c r="G103" s="239"/>
      <c r="H103" s="242">
        <v>1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8" t="s">
        <v>167</v>
      </c>
      <c r="AU103" s="248" t="s">
        <v>70</v>
      </c>
      <c r="AV103" s="14" t="s">
        <v>79</v>
      </c>
      <c r="AW103" s="14" t="s">
        <v>31</v>
      </c>
      <c r="AX103" s="14" t="s">
        <v>77</v>
      </c>
      <c r="AY103" s="248" t="s">
        <v>158</v>
      </c>
    </row>
    <row r="104" s="2" customFormat="1" ht="16.5" customHeight="1">
      <c r="A104" s="39"/>
      <c r="B104" s="40"/>
      <c r="C104" s="214" t="s">
        <v>217</v>
      </c>
      <c r="D104" s="214" t="s">
        <v>161</v>
      </c>
      <c r="E104" s="215" t="s">
        <v>301</v>
      </c>
      <c r="F104" s="216" t="s">
        <v>302</v>
      </c>
      <c r="G104" s="217" t="s">
        <v>172</v>
      </c>
      <c r="H104" s="218">
        <v>2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41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303</v>
      </c>
      <c r="AT104" s="225" t="s">
        <v>161</v>
      </c>
      <c r="AU104" s="225" t="s">
        <v>70</v>
      </c>
      <c r="AY104" s="18" t="s">
        <v>158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77</v>
      </c>
      <c r="BK104" s="226">
        <f>ROUND(I104*H104,2)</f>
        <v>0</v>
      </c>
      <c r="BL104" s="18" t="s">
        <v>303</v>
      </c>
      <c r="BM104" s="225" t="s">
        <v>403</v>
      </c>
    </row>
    <row r="105" s="14" customFormat="1">
      <c r="A105" s="14"/>
      <c r="B105" s="238"/>
      <c r="C105" s="239"/>
      <c r="D105" s="229" t="s">
        <v>167</v>
      </c>
      <c r="E105" s="240" t="s">
        <v>19</v>
      </c>
      <c r="F105" s="241" t="s">
        <v>305</v>
      </c>
      <c r="G105" s="239"/>
      <c r="H105" s="242">
        <v>2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8" t="s">
        <v>167</v>
      </c>
      <c r="AU105" s="248" t="s">
        <v>70</v>
      </c>
      <c r="AV105" s="14" t="s">
        <v>79</v>
      </c>
      <c r="AW105" s="14" t="s">
        <v>31</v>
      </c>
      <c r="AX105" s="14" t="s">
        <v>77</v>
      </c>
      <c r="AY105" s="248" t="s">
        <v>158</v>
      </c>
    </row>
    <row r="106" s="2" customFormat="1">
      <c r="A106" s="39"/>
      <c r="B106" s="40"/>
      <c r="C106" s="214" t="s">
        <v>224</v>
      </c>
      <c r="D106" s="214" t="s">
        <v>161</v>
      </c>
      <c r="E106" s="215" t="s">
        <v>307</v>
      </c>
      <c r="F106" s="216" t="s">
        <v>308</v>
      </c>
      <c r="G106" s="217" t="s">
        <v>172</v>
      </c>
      <c r="H106" s="218">
        <v>2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41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303</v>
      </c>
      <c r="AT106" s="225" t="s">
        <v>161</v>
      </c>
      <c r="AU106" s="225" t="s">
        <v>70</v>
      </c>
      <c r="AY106" s="18" t="s">
        <v>158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77</v>
      </c>
      <c r="BK106" s="226">
        <f>ROUND(I106*H106,2)</f>
        <v>0</v>
      </c>
      <c r="BL106" s="18" t="s">
        <v>303</v>
      </c>
      <c r="BM106" s="225" t="s">
        <v>404</v>
      </c>
    </row>
    <row r="107" s="14" customFormat="1">
      <c r="A107" s="14"/>
      <c r="B107" s="238"/>
      <c r="C107" s="239"/>
      <c r="D107" s="229" t="s">
        <v>167</v>
      </c>
      <c r="E107" s="240" t="s">
        <v>19</v>
      </c>
      <c r="F107" s="241" t="s">
        <v>305</v>
      </c>
      <c r="G107" s="239"/>
      <c r="H107" s="242">
        <v>2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8" t="s">
        <v>167</v>
      </c>
      <c r="AU107" s="248" t="s">
        <v>70</v>
      </c>
      <c r="AV107" s="14" t="s">
        <v>79</v>
      </c>
      <c r="AW107" s="14" t="s">
        <v>31</v>
      </c>
      <c r="AX107" s="14" t="s">
        <v>77</v>
      </c>
      <c r="AY107" s="248" t="s">
        <v>158</v>
      </c>
    </row>
    <row r="108" s="2" customFormat="1">
      <c r="A108" s="39"/>
      <c r="B108" s="40"/>
      <c r="C108" s="214" t="s">
        <v>229</v>
      </c>
      <c r="D108" s="214" t="s">
        <v>161</v>
      </c>
      <c r="E108" s="215" t="s">
        <v>311</v>
      </c>
      <c r="F108" s="216" t="s">
        <v>312</v>
      </c>
      <c r="G108" s="217" t="s">
        <v>172</v>
      </c>
      <c r="H108" s="218">
        <v>1</v>
      </c>
      <c r="I108" s="219"/>
      <c r="J108" s="220">
        <f>ROUND(I108*H108,2)</f>
        <v>0</v>
      </c>
      <c r="K108" s="216" t="s">
        <v>165</v>
      </c>
      <c r="L108" s="45"/>
      <c r="M108" s="221" t="s">
        <v>19</v>
      </c>
      <c r="N108" s="222" t="s">
        <v>41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303</v>
      </c>
      <c r="AT108" s="225" t="s">
        <v>161</v>
      </c>
      <c r="AU108" s="225" t="s">
        <v>70</v>
      </c>
      <c r="AY108" s="18" t="s">
        <v>158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77</v>
      </c>
      <c r="BK108" s="226">
        <f>ROUND(I108*H108,2)</f>
        <v>0</v>
      </c>
      <c r="BL108" s="18" t="s">
        <v>303</v>
      </c>
      <c r="BM108" s="225" t="s">
        <v>405</v>
      </c>
    </row>
    <row r="109" s="2" customFormat="1">
      <c r="A109" s="39"/>
      <c r="B109" s="40"/>
      <c r="C109" s="214" t="s">
        <v>234</v>
      </c>
      <c r="D109" s="214" t="s">
        <v>161</v>
      </c>
      <c r="E109" s="215" t="s">
        <v>315</v>
      </c>
      <c r="F109" s="216" t="s">
        <v>316</v>
      </c>
      <c r="G109" s="217" t="s">
        <v>172</v>
      </c>
      <c r="H109" s="218">
        <v>1</v>
      </c>
      <c r="I109" s="219"/>
      <c r="J109" s="220">
        <f>ROUND(I109*H109,2)</f>
        <v>0</v>
      </c>
      <c r="K109" s="216" t="s">
        <v>165</v>
      </c>
      <c r="L109" s="45"/>
      <c r="M109" s="221" t="s">
        <v>19</v>
      </c>
      <c r="N109" s="222" t="s">
        <v>41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303</v>
      </c>
      <c r="AT109" s="225" t="s">
        <v>161</v>
      </c>
      <c r="AU109" s="225" t="s">
        <v>70</v>
      </c>
      <c r="AY109" s="18" t="s">
        <v>158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77</v>
      </c>
      <c r="BK109" s="226">
        <f>ROUND(I109*H109,2)</f>
        <v>0</v>
      </c>
      <c r="BL109" s="18" t="s">
        <v>303</v>
      </c>
      <c r="BM109" s="225" t="s">
        <v>406</v>
      </c>
    </row>
    <row r="110" s="2" customFormat="1">
      <c r="A110" s="39"/>
      <c r="B110" s="40"/>
      <c r="C110" s="214" t="s">
        <v>8</v>
      </c>
      <c r="D110" s="214" t="s">
        <v>161</v>
      </c>
      <c r="E110" s="215" t="s">
        <v>319</v>
      </c>
      <c r="F110" s="216" t="s">
        <v>320</v>
      </c>
      <c r="G110" s="217" t="s">
        <v>172</v>
      </c>
      <c r="H110" s="218">
        <v>1</v>
      </c>
      <c r="I110" s="219"/>
      <c r="J110" s="220">
        <f>ROUND(I110*H110,2)</f>
        <v>0</v>
      </c>
      <c r="K110" s="216" t="s">
        <v>165</v>
      </c>
      <c r="L110" s="45"/>
      <c r="M110" s="277" t="s">
        <v>19</v>
      </c>
      <c r="N110" s="278" t="s">
        <v>41</v>
      </c>
      <c r="O110" s="279"/>
      <c r="P110" s="280">
        <f>O110*H110</f>
        <v>0</v>
      </c>
      <c r="Q110" s="280">
        <v>0</v>
      </c>
      <c r="R110" s="280">
        <f>Q110*H110</f>
        <v>0</v>
      </c>
      <c r="S110" s="280">
        <v>0</v>
      </c>
      <c r="T110" s="281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303</v>
      </c>
      <c r="AT110" s="225" t="s">
        <v>161</v>
      </c>
      <c r="AU110" s="225" t="s">
        <v>70</v>
      </c>
      <c r="AY110" s="18" t="s">
        <v>158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77</v>
      </c>
      <c r="BK110" s="226">
        <f>ROUND(I110*H110,2)</f>
        <v>0</v>
      </c>
      <c r="BL110" s="18" t="s">
        <v>303</v>
      </c>
      <c r="BM110" s="225" t="s">
        <v>407</v>
      </c>
    </row>
    <row r="111" s="2" customFormat="1" ht="6.96" customHeight="1">
      <c r="A111" s="39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45"/>
      <c r="M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</sheetData>
  <sheetProtection sheet="1" autoFilter="0" formatColumns="0" formatRows="0" objects="1" scenarios="1" spinCount="100000" saltValue="5V9xQ0SEI/OKoqvh2FGcAlelYc4glAG5D1dVaXHaCkm+RAHxq53fO+rK7kjh9R5A16OBlygf8mW5TwmzWCkEDA==" hashValue="4fh6TKshKCAaHPO6SneoMWl/mAx3DVvmtVuhJ+oNO8LfQ2IM4KOrqVwUzFzM9WaJqxuAgjS66I6usbYladQ63g==" algorithmName="SHA-512" password="CC35"/>
  <autoFilter ref="C84:K1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Oprava trati v úseku Hoštka - Polepy_OPRAVA č.1</v>
      </c>
      <c r="F7" s="144"/>
      <c r="G7" s="144"/>
      <c r="H7" s="144"/>
      <c r="L7" s="21"/>
    </row>
    <row r="8" s="1" customFormat="1" ht="12" customHeight="1">
      <c r="B8" s="21"/>
      <c r="D8" s="144" t="s">
        <v>133</v>
      </c>
      <c r="L8" s="21"/>
    </row>
    <row r="9" s="2" customFormat="1" ht="16.5" customHeight="1">
      <c r="A9" s="39"/>
      <c r="B9" s="45"/>
      <c r="C9" s="39"/>
      <c r="D9" s="39"/>
      <c r="E9" s="145" t="s">
        <v>134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135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408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zakázky'!AN8</f>
        <v>15. 12. 2020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zakázky'!AN10="","",'Rekapitulace zakázky'!AN10)</f>
        <v/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zakázky'!E11="","",'Rekapitulace zakázky'!E11)</f>
        <v xml:space="preserve"> </v>
      </c>
      <c r="F17" s="39"/>
      <c r="G17" s="39"/>
      <c r="H17" s="39"/>
      <c r="I17" s="144" t="s">
        <v>27</v>
      </c>
      <c r="J17" s="134" t="str">
        <f>IF('Rekapitulace zakázky'!AN11="","",'Rekapitulace zakázky'!AN11)</f>
        <v/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28</v>
      </c>
      <c r="E19" s="39"/>
      <c r="F19" s="39"/>
      <c r="G19" s="39"/>
      <c r="H19" s="39"/>
      <c r="I19" s="144" t="s">
        <v>26</v>
      </c>
      <c r="J19" s="34" t="str">
        <f>'Rekapitulace zakázky'!AN13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34"/>
      <c r="G20" s="134"/>
      <c r="H20" s="134"/>
      <c r="I20" s="144" t="s">
        <v>27</v>
      </c>
      <c r="J20" s="34" t="str">
        <f>'Rekapitulace zakázky'!AN14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30</v>
      </c>
      <c r="E22" s="39"/>
      <c r="F22" s="39"/>
      <c r="G22" s="39"/>
      <c r="H22" s="39"/>
      <c r="I22" s="144" t="s">
        <v>26</v>
      </c>
      <c r="J22" s="134" t="str">
        <f>IF('Rekapitulace zakázky'!AN16="","",'Rekapitulace zakázky'!AN16)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zakázky'!E17="","",'Rekapitulace zakázky'!E17)</f>
        <v xml:space="preserve"> </v>
      </c>
      <c r="F23" s="39"/>
      <c r="G23" s="39"/>
      <c r="H23" s="39"/>
      <c r="I23" s="144" t="s">
        <v>27</v>
      </c>
      <c r="J23" s="134" t="str">
        <f>IF('Rekapitulace zakázky'!AN17="","",'Rekapitulace zakázky'!AN17)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32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33</v>
      </c>
      <c r="F26" s="39"/>
      <c r="G26" s="39"/>
      <c r="H26" s="39"/>
      <c r="I26" s="144" t="s">
        <v>27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34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36</v>
      </c>
      <c r="E32" s="39"/>
      <c r="F32" s="39"/>
      <c r="G32" s="39"/>
      <c r="H32" s="39"/>
      <c r="I32" s="39"/>
      <c r="J32" s="155">
        <f>ROUND(J85,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38</v>
      </c>
      <c r="G34" s="39"/>
      <c r="H34" s="39"/>
      <c r="I34" s="156" t="s">
        <v>37</v>
      </c>
      <c r="J34" s="156" t="s">
        <v>39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40</v>
      </c>
      <c r="E35" s="144" t="s">
        <v>41</v>
      </c>
      <c r="F35" s="158">
        <f>ROUND((SUM(BE85:BE87)),  2)</f>
        <v>0</v>
      </c>
      <c r="G35" s="39"/>
      <c r="H35" s="39"/>
      <c r="I35" s="159">
        <v>0.20999999999999999</v>
      </c>
      <c r="J35" s="158">
        <f>ROUND(((SUM(BE85:BE87))*I35),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42</v>
      </c>
      <c r="F36" s="158">
        <f>ROUND((SUM(BF85:BF87)),  2)</f>
        <v>0</v>
      </c>
      <c r="G36" s="39"/>
      <c r="H36" s="39"/>
      <c r="I36" s="159">
        <v>0.14999999999999999</v>
      </c>
      <c r="J36" s="158">
        <f>ROUND(((SUM(BF85:BF87))*I36),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43</v>
      </c>
      <c r="F37" s="158">
        <f>ROUND((SUM(BG85:BG87)),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44</v>
      </c>
      <c r="F38" s="158">
        <f>ROUND((SUM(BH85:BH87)),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ROUND((SUM(BI85:BI87)),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46</v>
      </c>
      <c r="E41" s="162"/>
      <c r="F41" s="162"/>
      <c r="G41" s="163" t="s">
        <v>47</v>
      </c>
      <c r="H41" s="164" t="s">
        <v>48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Oprava trati v úseku Hoštka - Polepy_OPRAVA č.1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133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134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03 - Materiál dodávaný objednatelem - NEOCEŇOVAT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15. 12. 2020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>Věra Trnková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138</v>
      </c>
      <c r="D61" s="173"/>
      <c r="E61" s="173"/>
      <c r="F61" s="173"/>
      <c r="G61" s="173"/>
      <c r="H61" s="173"/>
      <c r="I61" s="173"/>
      <c r="J61" s="174" t="s">
        <v>139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68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140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143</v>
      </c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1" t="str">
        <f>E7</f>
        <v>Oprava trati v úseku Hoštka - Polepy_OPRAVA č.1</v>
      </c>
      <c r="F73" s="33"/>
      <c r="G73" s="33"/>
      <c r="H73" s="33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133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1" t="s">
        <v>134</v>
      </c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135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03 - Materiál dodávaný objednatelem - NEOCEŇOVAT</v>
      </c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15. 12. 2020</v>
      </c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 xml:space="preserve"> </v>
      </c>
      <c r="G81" s="41"/>
      <c r="H81" s="41"/>
      <c r="I81" s="33" t="s">
        <v>30</v>
      </c>
      <c r="J81" s="37" t="str">
        <f>E23</f>
        <v xml:space="preserve"> 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28</v>
      </c>
      <c r="D82" s="41"/>
      <c r="E82" s="41"/>
      <c r="F82" s="28" t="str">
        <f>IF(E20="","",E20)</f>
        <v>Vyplň údaj</v>
      </c>
      <c r="G82" s="41"/>
      <c r="H82" s="41"/>
      <c r="I82" s="33" t="s">
        <v>32</v>
      </c>
      <c r="J82" s="37" t="str">
        <f>E26</f>
        <v>Věra Trnková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7"/>
      <c r="B84" s="188"/>
      <c r="C84" s="189" t="s">
        <v>144</v>
      </c>
      <c r="D84" s="190" t="s">
        <v>55</v>
      </c>
      <c r="E84" s="190" t="s">
        <v>51</v>
      </c>
      <c r="F84" s="190" t="s">
        <v>52</v>
      </c>
      <c r="G84" s="190" t="s">
        <v>145</v>
      </c>
      <c r="H84" s="190" t="s">
        <v>146</v>
      </c>
      <c r="I84" s="190" t="s">
        <v>147</v>
      </c>
      <c r="J84" s="190" t="s">
        <v>139</v>
      </c>
      <c r="K84" s="191" t="s">
        <v>148</v>
      </c>
      <c r="L84" s="192"/>
      <c r="M84" s="93" t="s">
        <v>19</v>
      </c>
      <c r="N84" s="94" t="s">
        <v>40</v>
      </c>
      <c r="O84" s="94" t="s">
        <v>149</v>
      </c>
      <c r="P84" s="94" t="s">
        <v>150</v>
      </c>
      <c r="Q84" s="94" t="s">
        <v>151</v>
      </c>
      <c r="R84" s="94" t="s">
        <v>152</v>
      </c>
      <c r="S84" s="94" t="s">
        <v>153</v>
      </c>
      <c r="T84" s="95" t="s">
        <v>154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39"/>
      <c r="B85" s="40"/>
      <c r="C85" s="100" t="s">
        <v>155</v>
      </c>
      <c r="D85" s="41"/>
      <c r="E85" s="41"/>
      <c r="F85" s="41"/>
      <c r="G85" s="41"/>
      <c r="H85" s="41"/>
      <c r="I85" s="41"/>
      <c r="J85" s="193">
        <f>BK85</f>
        <v>0</v>
      </c>
      <c r="K85" s="41"/>
      <c r="L85" s="45"/>
      <c r="M85" s="96"/>
      <c r="N85" s="194"/>
      <c r="O85" s="97"/>
      <c r="P85" s="195">
        <f>SUM(P86:P87)</f>
        <v>0</v>
      </c>
      <c r="Q85" s="97"/>
      <c r="R85" s="195">
        <f>SUM(R86:R87)</f>
        <v>520.44704999999999</v>
      </c>
      <c r="S85" s="97"/>
      <c r="T85" s="196">
        <f>SUM(T86:T87)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69</v>
      </c>
      <c r="AU85" s="18" t="s">
        <v>140</v>
      </c>
      <c r="BK85" s="197">
        <f>SUM(BK86:BK87)</f>
        <v>0</v>
      </c>
    </row>
    <row r="86" s="2" customFormat="1">
      <c r="A86" s="39"/>
      <c r="B86" s="40"/>
      <c r="C86" s="249" t="s">
        <v>77</v>
      </c>
      <c r="D86" s="249" t="s">
        <v>180</v>
      </c>
      <c r="E86" s="250" t="s">
        <v>409</v>
      </c>
      <c r="F86" s="251" t="s">
        <v>410</v>
      </c>
      <c r="G86" s="252" t="s">
        <v>172</v>
      </c>
      <c r="H86" s="253">
        <v>1305</v>
      </c>
      <c r="I86" s="254"/>
      <c r="J86" s="255">
        <f>ROUND(I86*H86,2)</f>
        <v>0</v>
      </c>
      <c r="K86" s="251" t="s">
        <v>165</v>
      </c>
      <c r="L86" s="256"/>
      <c r="M86" s="257" t="s">
        <v>19</v>
      </c>
      <c r="N86" s="258" t="s">
        <v>41</v>
      </c>
      <c r="O86" s="85"/>
      <c r="P86" s="223">
        <f>O86*H86</f>
        <v>0</v>
      </c>
      <c r="Q86" s="223">
        <v>0.32705000000000001</v>
      </c>
      <c r="R86" s="223">
        <f>Q86*H86</f>
        <v>426.80025000000001</v>
      </c>
      <c r="S86" s="223">
        <v>0</v>
      </c>
      <c r="T86" s="224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5" t="s">
        <v>183</v>
      </c>
      <c r="AT86" s="225" t="s">
        <v>180</v>
      </c>
      <c r="AU86" s="225" t="s">
        <v>70</v>
      </c>
      <c r="AY86" s="18" t="s">
        <v>158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8" t="s">
        <v>77</v>
      </c>
      <c r="BK86" s="226">
        <f>ROUND(I86*H86,2)</f>
        <v>0</v>
      </c>
      <c r="BL86" s="18" t="s">
        <v>104</v>
      </c>
      <c r="BM86" s="225" t="s">
        <v>411</v>
      </c>
    </row>
    <row r="87" s="2" customFormat="1" ht="21.75" customHeight="1">
      <c r="A87" s="39"/>
      <c r="B87" s="40"/>
      <c r="C87" s="249" t="s">
        <v>79</v>
      </c>
      <c r="D87" s="249" t="s">
        <v>180</v>
      </c>
      <c r="E87" s="250" t="s">
        <v>412</v>
      </c>
      <c r="F87" s="251" t="s">
        <v>413</v>
      </c>
      <c r="G87" s="252" t="s">
        <v>172</v>
      </c>
      <c r="H87" s="253">
        <v>13</v>
      </c>
      <c r="I87" s="254"/>
      <c r="J87" s="255">
        <f>ROUND(I87*H87,2)</f>
        <v>0</v>
      </c>
      <c r="K87" s="251" t="s">
        <v>165</v>
      </c>
      <c r="L87" s="256"/>
      <c r="M87" s="282" t="s">
        <v>19</v>
      </c>
      <c r="N87" s="283" t="s">
        <v>41</v>
      </c>
      <c r="O87" s="279"/>
      <c r="P87" s="280">
        <f>O87*H87</f>
        <v>0</v>
      </c>
      <c r="Q87" s="280">
        <v>7.2035999999999998</v>
      </c>
      <c r="R87" s="280">
        <f>Q87*H87</f>
        <v>93.646799999999999</v>
      </c>
      <c r="S87" s="280">
        <v>0</v>
      </c>
      <c r="T87" s="281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5" t="s">
        <v>183</v>
      </c>
      <c r="AT87" s="225" t="s">
        <v>180</v>
      </c>
      <c r="AU87" s="225" t="s">
        <v>70</v>
      </c>
      <c r="AY87" s="18" t="s">
        <v>158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8" t="s">
        <v>77</v>
      </c>
      <c r="BK87" s="226">
        <f>ROUND(I87*H87,2)</f>
        <v>0</v>
      </c>
      <c r="BL87" s="18" t="s">
        <v>104</v>
      </c>
      <c r="BM87" s="225" t="s">
        <v>414</v>
      </c>
    </row>
    <row r="88" s="2" customFormat="1" ht="6.96" customHeight="1">
      <c r="A88" s="39"/>
      <c r="B88" s="60"/>
      <c r="C88" s="61"/>
      <c r="D88" s="61"/>
      <c r="E88" s="61"/>
      <c r="F88" s="61"/>
      <c r="G88" s="61"/>
      <c r="H88" s="61"/>
      <c r="I88" s="61"/>
      <c r="J88" s="61"/>
      <c r="K88" s="61"/>
      <c r="L88" s="45"/>
      <c r="M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</sheetData>
  <sheetProtection sheet="1" autoFilter="0" formatColumns="0" formatRows="0" objects="1" scenarios="1" spinCount="100000" saltValue="jflT8wcZHTDrvzmoJo0xBpvcFmlT6FfLxIzea4EBLIBky5C3M4WbVmoZfgowJPkNi6RKtz6GzqCrnO1+QOznHA==" hashValue="bDghUxwtkdkIHPSYHSzlk3FbLBJQWvK/HBgT1TB7Jivtxp4OTKeQJ/XMoVc4GHpH9H5rT89vHmyWKjAvcOzOeQ==" algorithmName="SHA-512" password="CC35"/>
  <autoFilter ref="C84:K8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Oprava trati v úseku Hoštka - Polepy_OPRAVA č.1</v>
      </c>
      <c r="F7" s="144"/>
      <c r="G7" s="144"/>
      <c r="H7" s="144"/>
      <c r="L7" s="21"/>
    </row>
    <row r="8" s="1" customFormat="1" ht="12" customHeight="1">
      <c r="B8" s="21"/>
      <c r="D8" s="144" t="s">
        <v>133</v>
      </c>
      <c r="L8" s="21"/>
    </row>
    <row r="9" s="2" customFormat="1" ht="16.5" customHeight="1">
      <c r="A9" s="39"/>
      <c r="B9" s="45"/>
      <c r="C9" s="39"/>
      <c r="D9" s="39"/>
      <c r="E9" s="145" t="s">
        <v>134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135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415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zakázky'!AN8</f>
        <v>15. 12. 2020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zakázky'!AN10="","",'Rekapitulace zakázky'!AN10)</f>
        <v/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zakázky'!E11="","",'Rekapitulace zakázky'!E11)</f>
        <v xml:space="preserve"> </v>
      </c>
      <c r="F17" s="39"/>
      <c r="G17" s="39"/>
      <c r="H17" s="39"/>
      <c r="I17" s="144" t="s">
        <v>27</v>
      </c>
      <c r="J17" s="134" t="str">
        <f>IF('Rekapitulace zakázky'!AN11="","",'Rekapitulace zakázky'!AN11)</f>
        <v/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28</v>
      </c>
      <c r="E19" s="39"/>
      <c r="F19" s="39"/>
      <c r="G19" s="39"/>
      <c r="H19" s="39"/>
      <c r="I19" s="144" t="s">
        <v>26</v>
      </c>
      <c r="J19" s="34" t="str">
        <f>'Rekapitulace zakázky'!AN13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34"/>
      <c r="G20" s="134"/>
      <c r="H20" s="134"/>
      <c r="I20" s="144" t="s">
        <v>27</v>
      </c>
      <c r="J20" s="34" t="str">
        <f>'Rekapitulace zakázky'!AN14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30</v>
      </c>
      <c r="E22" s="39"/>
      <c r="F22" s="39"/>
      <c r="G22" s="39"/>
      <c r="H22" s="39"/>
      <c r="I22" s="144" t="s">
        <v>26</v>
      </c>
      <c r="J22" s="134" t="str">
        <f>IF('Rekapitulace zakázky'!AN16="","",'Rekapitulace zakázky'!AN16)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zakázky'!E17="","",'Rekapitulace zakázky'!E17)</f>
        <v xml:space="preserve"> </v>
      </c>
      <c r="F23" s="39"/>
      <c r="G23" s="39"/>
      <c r="H23" s="39"/>
      <c r="I23" s="144" t="s">
        <v>27</v>
      </c>
      <c r="J23" s="134" t="str">
        <f>IF('Rekapitulace zakázky'!AN17="","",'Rekapitulace zakázky'!AN17)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32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33</v>
      </c>
      <c r="F26" s="39"/>
      <c r="G26" s="39"/>
      <c r="H26" s="39"/>
      <c r="I26" s="144" t="s">
        <v>27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34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36</v>
      </c>
      <c r="E32" s="39"/>
      <c r="F32" s="39"/>
      <c r="G32" s="39"/>
      <c r="H32" s="39"/>
      <c r="I32" s="39"/>
      <c r="J32" s="155">
        <f>ROUND(J85,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38</v>
      </c>
      <c r="G34" s="39"/>
      <c r="H34" s="39"/>
      <c r="I34" s="156" t="s">
        <v>37</v>
      </c>
      <c r="J34" s="156" t="s">
        <v>39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40</v>
      </c>
      <c r="E35" s="144" t="s">
        <v>41</v>
      </c>
      <c r="F35" s="158">
        <f>ROUND((SUM(BE85:BE98)),  2)</f>
        <v>0</v>
      </c>
      <c r="G35" s="39"/>
      <c r="H35" s="39"/>
      <c r="I35" s="159">
        <v>0.20999999999999999</v>
      </c>
      <c r="J35" s="158">
        <f>ROUND(((SUM(BE85:BE98))*I35),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42</v>
      </c>
      <c r="F36" s="158">
        <f>ROUND((SUM(BF85:BF98)),  2)</f>
        <v>0</v>
      </c>
      <c r="G36" s="39"/>
      <c r="H36" s="39"/>
      <c r="I36" s="159">
        <v>0.14999999999999999</v>
      </c>
      <c r="J36" s="158">
        <f>ROUND(((SUM(BF85:BF98))*I36),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43</v>
      </c>
      <c r="F37" s="158">
        <f>ROUND((SUM(BG85:BG98)),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44</v>
      </c>
      <c r="F38" s="158">
        <f>ROUND((SUM(BH85:BH98)),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ROUND((SUM(BI85:BI98)),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46</v>
      </c>
      <c r="E41" s="162"/>
      <c r="F41" s="162"/>
      <c r="G41" s="163" t="s">
        <v>47</v>
      </c>
      <c r="H41" s="164" t="s">
        <v>48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Oprava trati v úseku Hoštka - Polepy_OPRAVA č.1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133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134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04 - VRN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15. 12. 2020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>Věra Trnková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138</v>
      </c>
      <c r="D61" s="173"/>
      <c r="E61" s="173"/>
      <c r="F61" s="173"/>
      <c r="G61" s="173"/>
      <c r="H61" s="173"/>
      <c r="I61" s="173"/>
      <c r="J61" s="174" t="s">
        <v>139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68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140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143</v>
      </c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1" t="str">
        <f>E7</f>
        <v>Oprava trati v úseku Hoštka - Polepy_OPRAVA č.1</v>
      </c>
      <c r="F73" s="33"/>
      <c r="G73" s="33"/>
      <c r="H73" s="33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133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1" t="s">
        <v>134</v>
      </c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135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04 - VRN</v>
      </c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15. 12. 2020</v>
      </c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 xml:space="preserve"> </v>
      </c>
      <c r="G81" s="41"/>
      <c r="H81" s="41"/>
      <c r="I81" s="33" t="s">
        <v>30</v>
      </c>
      <c r="J81" s="37" t="str">
        <f>E23</f>
        <v xml:space="preserve"> 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28</v>
      </c>
      <c r="D82" s="41"/>
      <c r="E82" s="41"/>
      <c r="F82" s="28" t="str">
        <f>IF(E20="","",E20)</f>
        <v>Vyplň údaj</v>
      </c>
      <c r="G82" s="41"/>
      <c r="H82" s="41"/>
      <c r="I82" s="33" t="s">
        <v>32</v>
      </c>
      <c r="J82" s="37" t="str">
        <f>E26</f>
        <v>Věra Trnková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7"/>
      <c r="B84" s="188"/>
      <c r="C84" s="189" t="s">
        <v>144</v>
      </c>
      <c r="D84" s="190" t="s">
        <v>55</v>
      </c>
      <c r="E84" s="190" t="s">
        <v>51</v>
      </c>
      <c r="F84" s="190" t="s">
        <v>52</v>
      </c>
      <c r="G84" s="190" t="s">
        <v>145</v>
      </c>
      <c r="H84" s="190" t="s">
        <v>146</v>
      </c>
      <c r="I84" s="190" t="s">
        <v>147</v>
      </c>
      <c r="J84" s="190" t="s">
        <v>139</v>
      </c>
      <c r="K84" s="191" t="s">
        <v>148</v>
      </c>
      <c r="L84" s="192"/>
      <c r="M84" s="93" t="s">
        <v>19</v>
      </c>
      <c r="N84" s="94" t="s">
        <v>40</v>
      </c>
      <c r="O84" s="94" t="s">
        <v>149</v>
      </c>
      <c r="P84" s="94" t="s">
        <v>150</v>
      </c>
      <c r="Q84" s="94" t="s">
        <v>151</v>
      </c>
      <c r="R84" s="94" t="s">
        <v>152</v>
      </c>
      <c r="S84" s="94" t="s">
        <v>153</v>
      </c>
      <c r="T84" s="95" t="s">
        <v>154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39"/>
      <c r="B85" s="40"/>
      <c r="C85" s="100" t="s">
        <v>155</v>
      </c>
      <c r="D85" s="41"/>
      <c r="E85" s="41"/>
      <c r="F85" s="41"/>
      <c r="G85" s="41"/>
      <c r="H85" s="41"/>
      <c r="I85" s="41"/>
      <c r="J85" s="193">
        <f>BK85</f>
        <v>0</v>
      </c>
      <c r="K85" s="41"/>
      <c r="L85" s="45"/>
      <c r="M85" s="96"/>
      <c r="N85" s="194"/>
      <c r="O85" s="97"/>
      <c r="P85" s="195">
        <f>SUM(P86:P98)</f>
        <v>0</v>
      </c>
      <c r="Q85" s="97"/>
      <c r="R85" s="195">
        <f>SUM(R86:R98)</f>
        <v>0</v>
      </c>
      <c r="S85" s="97"/>
      <c r="T85" s="196">
        <f>SUM(T86:T98)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69</v>
      </c>
      <c r="AU85" s="18" t="s">
        <v>140</v>
      </c>
      <c r="BK85" s="197">
        <f>SUM(BK86:BK98)</f>
        <v>0</v>
      </c>
    </row>
    <row r="86" s="2" customFormat="1" ht="78" customHeight="1">
      <c r="A86" s="39"/>
      <c r="B86" s="40"/>
      <c r="C86" s="214" t="s">
        <v>77</v>
      </c>
      <c r="D86" s="214" t="s">
        <v>161</v>
      </c>
      <c r="E86" s="215" t="s">
        <v>416</v>
      </c>
      <c r="F86" s="216" t="s">
        <v>417</v>
      </c>
      <c r="G86" s="217" t="s">
        <v>418</v>
      </c>
      <c r="H86" s="218">
        <v>1</v>
      </c>
      <c r="I86" s="219"/>
      <c r="J86" s="220">
        <f>ROUND(I86*H86,2)</f>
        <v>0</v>
      </c>
      <c r="K86" s="216" t="s">
        <v>165</v>
      </c>
      <c r="L86" s="45"/>
      <c r="M86" s="221" t="s">
        <v>19</v>
      </c>
      <c r="N86" s="222" t="s">
        <v>41</v>
      </c>
      <c r="O86" s="85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5" t="s">
        <v>104</v>
      </c>
      <c r="AT86" s="225" t="s">
        <v>161</v>
      </c>
      <c r="AU86" s="225" t="s">
        <v>70</v>
      </c>
      <c r="AY86" s="18" t="s">
        <v>158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8" t="s">
        <v>77</v>
      </c>
      <c r="BK86" s="226">
        <f>ROUND(I86*H86,2)</f>
        <v>0</v>
      </c>
      <c r="BL86" s="18" t="s">
        <v>104</v>
      </c>
      <c r="BM86" s="225" t="s">
        <v>419</v>
      </c>
    </row>
    <row r="87" s="2" customFormat="1" ht="21.75" customHeight="1">
      <c r="A87" s="39"/>
      <c r="B87" s="40"/>
      <c r="C87" s="214" t="s">
        <v>79</v>
      </c>
      <c r="D87" s="214" t="s">
        <v>161</v>
      </c>
      <c r="E87" s="215" t="s">
        <v>420</v>
      </c>
      <c r="F87" s="216" t="s">
        <v>421</v>
      </c>
      <c r="G87" s="217" t="s">
        <v>418</v>
      </c>
      <c r="H87" s="218">
        <v>1</v>
      </c>
      <c r="I87" s="219"/>
      <c r="J87" s="220">
        <f>ROUND(I87*H87,2)</f>
        <v>0</v>
      </c>
      <c r="K87" s="216" t="s">
        <v>165</v>
      </c>
      <c r="L87" s="45"/>
      <c r="M87" s="221" t="s">
        <v>19</v>
      </c>
      <c r="N87" s="222" t="s">
        <v>41</v>
      </c>
      <c r="O87" s="85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5" t="s">
        <v>104</v>
      </c>
      <c r="AT87" s="225" t="s">
        <v>161</v>
      </c>
      <c r="AU87" s="225" t="s">
        <v>70</v>
      </c>
      <c r="AY87" s="18" t="s">
        <v>158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8" t="s">
        <v>77</v>
      </c>
      <c r="BK87" s="226">
        <f>ROUND(I87*H87,2)</f>
        <v>0</v>
      </c>
      <c r="BL87" s="18" t="s">
        <v>104</v>
      </c>
      <c r="BM87" s="225" t="s">
        <v>422</v>
      </c>
    </row>
    <row r="88" s="2" customFormat="1" ht="21.75" customHeight="1">
      <c r="A88" s="39"/>
      <c r="B88" s="40"/>
      <c r="C88" s="214" t="s">
        <v>101</v>
      </c>
      <c r="D88" s="214" t="s">
        <v>161</v>
      </c>
      <c r="E88" s="215" t="s">
        <v>423</v>
      </c>
      <c r="F88" s="216" t="s">
        <v>424</v>
      </c>
      <c r="G88" s="217" t="s">
        <v>418</v>
      </c>
      <c r="H88" s="218">
        <v>1</v>
      </c>
      <c r="I88" s="219"/>
      <c r="J88" s="220">
        <f>ROUND(I88*H88,2)</f>
        <v>0</v>
      </c>
      <c r="K88" s="216" t="s">
        <v>165</v>
      </c>
      <c r="L88" s="45"/>
      <c r="M88" s="221" t="s">
        <v>19</v>
      </c>
      <c r="N88" s="222" t="s">
        <v>41</v>
      </c>
      <c r="O88" s="85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5" t="s">
        <v>104</v>
      </c>
      <c r="AT88" s="225" t="s">
        <v>161</v>
      </c>
      <c r="AU88" s="225" t="s">
        <v>70</v>
      </c>
      <c r="AY88" s="18" t="s">
        <v>158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8" t="s">
        <v>77</v>
      </c>
      <c r="BK88" s="226">
        <f>ROUND(I88*H88,2)</f>
        <v>0</v>
      </c>
      <c r="BL88" s="18" t="s">
        <v>104</v>
      </c>
      <c r="BM88" s="225" t="s">
        <v>425</v>
      </c>
    </row>
    <row r="89" s="14" customFormat="1">
      <c r="A89" s="14"/>
      <c r="B89" s="238"/>
      <c r="C89" s="239"/>
      <c r="D89" s="229" t="s">
        <v>167</v>
      </c>
      <c r="E89" s="240" t="s">
        <v>19</v>
      </c>
      <c r="F89" s="241" t="s">
        <v>426</v>
      </c>
      <c r="G89" s="239"/>
      <c r="H89" s="242">
        <v>1</v>
      </c>
      <c r="I89" s="243"/>
      <c r="J89" s="239"/>
      <c r="K89" s="239"/>
      <c r="L89" s="244"/>
      <c r="M89" s="245"/>
      <c r="N89" s="246"/>
      <c r="O89" s="246"/>
      <c r="P89" s="246"/>
      <c r="Q89" s="246"/>
      <c r="R89" s="246"/>
      <c r="S89" s="246"/>
      <c r="T89" s="247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8" t="s">
        <v>167</v>
      </c>
      <c r="AU89" s="248" t="s">
        <v>70</v>
      </c>
      <c r="AV89" s="14" t="s">
        <v>79</v>
      </c>
      <c r="AW89" s="14" t="s">
        <v>31</v>
      </c>
      <c r="AX89" s="14" t="s">
        <v>77</v>
      </c>
      <c r="AY89" s="248" t="s">
        <v>158</v>
      </c>
    </row>
    <row r="90" s="2" customFormat="1">
      <c r="A90" s="39"/>
      <c r="B90" s="40"/>
      <c r="C90" s="214" t="s">
        <v>104</v>
      </c>
      <c r="D90" s="214" t="s">
        <v>161</v>
      </c>
      <c r="E90" s="215" t="s">
        <v>427</v>
      </c>
      <c r="F90" s="216" t="s">
        <v>428</v>
      </c>
      <c r="G90" s="217" t="s">
        <v>418</v>
      </c>
      <c r="H90" s="218">
        <v>1</v>
      </c>
      <c r="I90" s="219"/>
      <c r="J90" s="220">
        <f>ROUND(I90*H90,2)</f>
        <v>0</v>
      </c>
      <c r="K90" s="216" t="s">
        <v>165</v>
      </c>
      <c r="L90" s="45"/>
      <c r="M90" s="221" t="s">
        <v>19</v>
      </c>
      <c r="N90" s="222" t="s">
        <v>41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104</v>
      </c>
      <c r="AT90" s="225" t="s">
        <v>161</v>
      </c>
      <c r="AU90" s="225" t="s">
        <v>70</v>
      </c>
      <c r="AY90" s="18" t="s">
        <v>158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77</v>
      </c>
      <c r="BK90" s="226">
        <f>ROUND(I90*H90,2)</f>
        <v>0</v>
      </c>
      <c r="BL90" s="18" t="s">
        <v>104</v>
      </c>
      <c r="BM90" s="225" t="s">
        <v>429</v>
      </c>
    </row>
    <row r="91" s="2" customFormat="1" ht="114.9" customHeight="1">
      <c r="A91" s="39"/>
      <c r="B91" s="40"/>
      <c r="C91" s="214" t="s">
        <v>159</v>
      </c>
      <c r="D91" s="214" t="s">
        <v>161</v>
      </c>
      <c r="E91" s="215" t="s">
        <v>430</v>
      </c>
      <c r="F91" s="216" t="s">
        <v>431</v>
      </c>
      <c r="G91" s="217" t="s">
        <v>188</v>
      </c>
      <c r="H91" s="218">
        <v>2.0800000000000001</v>
      </c>
      <c r="I91" s="219"/>
      <c r="J91" s="220">
        <f>ROUND(I91*H91,2)</f>
        <v>0</v>
      </c>
      <c r="K91" s="216" t="s">
        <v>165</v>
      </c>
      <c r="L91" s="45"/>
      <c r="M91" s="221" t="s">
        <v>19</v>
      </c>
      <c r="N91" s="222" t="s">
        <v>41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104</v>
      </c>
      <c r="AT91" s="225" t="s">
        <v>161</v>
      </c>
      <c r="AU91" s="225" t="s">
        <v>70</v>
      </c>
      <c r="AY91" s="18" t="s">
        <v>158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77</v>
      </c>
      <c r="BK91" s="226">
        <f>ROUND(I91*H91,2)</f>
        <v>0</v>
      </c>
      <c r="BL91" s="18" t="s">
        <v>104</v>
      </c>
      <c r="BM91" s="225" t="s">
        <v>432</v>
      </c>
    </row>
    <row r="92" s="2" customFormat="1" ht="78" customHeight="1">
      <c r="A92" s="39"/>
      <c r="B92" s="40"/>
      <c r="C92" s="214" t="s">
        <v>201</v>
      </c>
      <c r="D92" s="214" t="s">
        <v>161</v>
      </c>
      <c r="E92" s="215" t="s">
        <v>433</v>
      </c>
      <c r="F92" s="216" t="s">
        <v>434</v>
      </c>
      <c r="G92" s="217" t="s">
        <v>418</v>
      </c>
      <c r="H92" s="218">
        <v>1</v>
      </c>
      <c r="I92" s="219"/>
      <c r="J92" s="220">
        <f>ROUND(I92*H92,2)</f>
        <v>0</v>
      </c>
      <c r="K92" s="216" t="s">
        <v>165</v>
      </c>
      <c r="L92" s="45"/>
      <c r="M92" s="221" t="s">
        <v>19</v>
      </c>
      <c r="N92" s="222" t="s">
        <v>41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104</v>
      </c>
      <c r="AT92" s="225" t="s">
        <v>161</v>
      </c>
      <c r="AU92" s="225" t="s">
        <v>70</v>
      </c>
      <c r="AY92" s="18" t="s">
        <v>158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77</v>
      </c>
      <c r="BK92" s="226">
        <f>ROUND(I92*H92,2)</f>
        <v>0</v>
      </c>
      <c r="BL92" s="18" t="s">
        <v>104</v>
      </c>
      <c r="BM92" s="225" t="s">
        <v>435</v>
      </c>
    </row>
    <row r="93" s="2" customFormat="1">
      <c r="A93" s="39"/>
      <c r="B93" s="40"/>
      <c r="C93" s="41"/>
      <c r="D93" s="229" t="s">
        <v>215</v>
      </c>
      <c r="E93" s="41"/>
      <c r="F93" s="259" t="s">
        <v>436</v>
      </c>
      <c r="G93" s="41"/>
      <c r="H93" s="41"/>
      <c r="I93" s="260"/>
      <c r="J93" s="41"/>
      <c r="K93" s="41"/>
      <c r="L93" s="45"/>
      <c r="M93" s="261"/>
      <c r="N93" s="26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215</v>
      </c>
      <c r="AU93" s="18" t="s">
        <v>70</v>
      </c>
    </row>
    <row r="94" s="2" customFormat="1" ht="90" customHeight="1">
      <c r="A94" s="39"/>
      <c r="B94" s="40"/>
      <c r="C94" s="214" t="s">
        <v>192</v>
      </c>
      <c r="D94" s="214" t="s">
        <v>161</v>
      </c>
      <c r="E94" s="215" t="s">
        <v>437</v>
      </c>
      <c r="F94" s="216" t="s">
        <v>438</v>
      </c>
      <c r="G94" s="217" t="s">
        <v>188</v>
      </c>
      <c r="H94" s="218">
        <v>2.0800000000000001</v>
      </c>
      <c r="I94" s="219"/>
      <c r="J94" s="220">
        <f>ROUND(I94*H94,2)</f>
        <v>0</v>
      </c>
      <c r="K94" s="216" t="s">
        <v>165</v>
      </c>
      <c r="L94" s="45"/>
      <c r="M94" s="221" t="s">
        <v>19</v>
      </c>
      <c r="N94" s="222" t="s">
        <v>41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104</v>
      </c>
      <c r="AT94" s="225" t="s">
        <v>161</v>
      </c>
      <c r="AU94" s="225" t="s">
        <v>70</v>
      </c>
      <c r="AY94" s="18" t="s">
        <v>158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77</v>
      </c>
      <c r="BK94" s="226">
        <f>ROUND(I94*H94,2)</f>
        <v>0</v>
      </c>
      <c r="BL94" s="18" t="s">
        <v>104</v>
      </c>
      <c r="BM94" s="225" t="s">
        <v>439</v>
      </c>
    </row>
    <row r="95" s="2" customFormat="1" ht="90" customHeight="1">
      <c r="A95" s="39"/>
      <c r="B95" s="40"/>
      <c r="C95" s="214" t="s">
        <v>183</v>
      </c>
      <c r="D95" s="214" t="s">
        <v>161</v>
      </c>
      <c r="E95" s="215" t="s">
        <v>440</v>
      </c>
      <c r="F95" s="216" t="s">
        <v>441</v>
      </c>
      <c r="G95" s="217" t="s">
        <v>418</v>
      </c>
      <c r="H95" s="218">
        <v>1</v>
      </c>
      <c r="I95" s="219"/>
      <c r="J95" s="220">
        <f>ROUND(I95*H95,2)</f>
        <v>0</v>
      </c>
      <c r="K95" s="216" t="s">
        <v>165</v>
      </c>
      <c r="L95" s="45"/>
      <c r="M95" s="221" t="s">
        <v>19</v>
      </c>
      <c r="N95" s="222" t="s">
        <v>41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104</v>
      </c>
      <c r="AT95" s="225" t="s">
        <v>161</v>
      </c>
      <c r="AU95" s="225" t="s">
        <v>70</v>
      </c>
      <c r="AY95" s="18" t="s">
        <v>158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77</v>
      </c>
      <c r="BK95" s="226">
        <f>ROUND(I95*H95,2)</f>
        <v>0</v>
      </c>
      <c r="BL95" s="18" t="s">
        <v>104</v>
      </c>
      <c r="BM95" s="225" t="s">
        <v>442</v>
      </c>
    </row>
    <row r="96" s="2" customFormat="1">
      <c r="A96" s="39"/>
      <c r="B96" s="40"/>
      <c r="C96" s="41"/>
      <c r="D96" s="229" t="s">
        <v>215</v>
      </c>
      <c r="E96" s="41"/>
      <c r="F96" s="259" t="s">
        <v>436</v>
      </c>
      <c r="G96" s="41"/>
      <c r="H96" s="41"/>
      <c r="I96" s="260"/>
      <c r="J96" s="41"/>
      <c r="K96" s="41"/>
      <c r="L96" s="45"/>
      <c r="M96" s="261"/>
      <c r="N96" s="26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215</v>
      </c>
      <c r="AU96" s="18" t="s">
        <v>70</v>
      </c>
    </row>
    <row r="97" s="2" customFormat="1" ht="66.75" customHeight="1">
      <c r="A97" s="39"/>
      <c r="B97" s="40"/>
      <c r="C97" s="214" t="s">
        <v>205</v>
      </c>
      <c r="D97" s="214" t="s">
        <v>161</v>
      </c>
      <c r="E97" s="215" t="s">
        <v>443</v>
      </c>
      <c r="F97" s="216" t="s">
        <v>444</v>
      </c>
      <c r="G97" s="217" t="s">
        <v>418</v>
      </c>
      <c r="H97" s="218">
        <v>1</v>
      </c>
      <c r="I97" s="219"/>
      <c r="J97" s="220">
        <f>ROUND(I97*H97,2)</f>
        <v>0</v>
      </c>
      <c r="K97" s="216" t="s">
        <v>165</v>
      </c>
      <c r="L97" s="45"/>
      <c r="M97" s="221" t="s">
        <v>19</v>
      </c>
      <c r="N97" s="222" t="s">
        <v>41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104</v>
      </c>
      <c r="AT97" s="225" t="s">
        <v>161</v>
      </c>
      <c r="AU97" s="225" t="s">
        <v>70</v>
      </c>
      <c r="AY97" s="18" t="s">
        <v>158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77</v>
      </c>
      <c r="BK97" s="226">
        <f>ROUND(I97*H97,2)</f>
        <v>0</v>
      </c>
      <c r="BL97" s="18" t="s">
        <v>104</v>
      </c>
      <c r="BM97" s="225" t="s">
        <v>445</v>
      </c>
    </row>
    <row r="98" s="2" customFormat="1">
      <c r="A98" s="39"/>
      <c r="B98" s="40"/>
      <c r="C98" s="41"/>
      <c r="D98" s="229" t="s">
        <v>215</v>
      </c>
      <c r="E98" s="41"/>
      <c r="F98" s="259" t="s">
        <v>446</v>
      </c>
      <c r="G98" s="41"/>
      <c r="H98" s="41"/>
      <c r="I98" s="260"/>
      <c r="J98" s="41"/>
      <c r="K98" s="41"/>
      <c r="L98" s="45"/>
      <c r="M98" s="284"/>
      <c r="N98" s="285"/>
      <c r="O98" s="279"/>
      <c r="P98" s="279"/>
      <c r="Q98" s="279"/>
      <c r="R98" s="279"/>
      <c r="S98" s="279"/>
      <c r="T98" s="2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215</v>
      </c>
      <c r="AU98" s="18" t="s">
        <v>70</v>
      </c>
    </row>
    <row r="99" s="2" customFormat="1" ht="6.96" customHeight="1">
      <c r="A99" s="39"/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45"/>
      <c r="M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</sheetData>
  <sheetProtection sheet="1" autoFilter="0" formatColumns="0" formatRows="0" objects="1" scenarios="1" spinCount="100000" saltValue="GPbZIqzjKksiknP58nzdr30IWSmwGAffjJ0rsGX5W6hA1nJMNwPRZwm8wYqOwZlS2hddWvp1fEGKrgGw5vx3Ng==" hashValue="nosMoWZudX2O2kRGZj6kvmX9mnNo66QXyQZHBYh+v8AhRHboAYbtcialnkBnar/1TQ6IGZORKRwgkVSnFUuccA==" algorithmName="SHA-512" password="CC35"/>
  <autoFilter ref="C84:K9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Oprava trati v úseku Hoštka - Polepy_OPRAVA č.1</v>
      </c>
      <c r="F7" s="144"/>
      <c r="G7" s="144"/>
      <c r="H7" s="144"/>
      <c r="L7" s="21"/>
    </row>
    <row r="8">
      <c r="B8" s="21"/>
      <c r="D8" s="144" t="s">
        <v>133</v>
      </c>
      <c r="L8" s="21"/>
    </row>
    <row r="9" s="1" customFormat="1" ht="16.5" customHeight="1">
      <c r="B9" s="21"/>
      <c r="E9" s="145" t="s">
        <v>447</v>
      </c>
      <c r="F9" s="1"/>
      <c r="G9" s="1"/>
      <c r="H9" s="1"/>
      <c r="L9" s="21"/>
    </row>
    <row r="10" s="1" customFormat="1" ht="12" customHeight="1">
      <c r="B10" s="21"/>
      <c r="D10" s="144" t="s">
        <v>135</v>
      </c>
      <c r="L10" s="21"/>
    </row>
    <row r="11" s="2" customFormat="1" ht="16.5" customHeight="1">
      <c r="A11" s="39"/>
      <c r="B11" s="45"/>
      <c r="C11" s="39"/>
      <c r="D11" s="39"/>
      <c r="E11" s="157" t="s">
        <v>448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449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450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8" t="str">
        <f>'Rekapitulace zakázky'!AN8</f>
        <v>15. 12. 2020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zakázky'!AN10="","",'Rekapitulace zakázky'!AN10)</f>
        <v/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zakázky'!E11="","",'Rekapitulace zakázky'!E11)</f>
        <v xml:space="preserve"> </v>
      </c>
      <c r="F19" s="39"/>
      <c r="G19" s="39"/>
      <c r="H19" s="39"/>
      <c r="I19" s="144" t="s">
        <v>27</v>
      </c>
      <c r="J19" s="134" t="str">
        <f>IF('Rekapitulace zakázky'!AN11="","",'Rekapitulace zakázky'!AN11)</f>
        <v/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27</v>
      </c>
      <c r="J22" s="34" t="str">
        <f>'Rekapitulace zakázky'!AN14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tr">
        <f>IF('Rekapitulace zakázky'!AN16="","",'Rekapitulace zakázky'!AN16)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zakázky'!E17="","",'Rekapitulace zakázky'!E17)</f>
        <v xml:space="preserve"> </v>
      </c>
      <c r="F25" s="39"/>
      <c r="G25" s="39"/>
      <c r="H25" s="39"/>
      <c r="I25" s="144" t="s">
        <v>27</v>
      </c>
      <c r="J25" s="134" t="str">
        <f>IF('Rekapitulace zakázky'!AN17="","",'Rekapitulace zakázky'!AN17)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tr">
        <f>IF('Rekapitulace zakázky'!AN19="","",'Rekapitulace zakázky'!AN19)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zakázky'!E20="","",'Rekapitulace zakázky'!E20)</f>
        <v>Věra Trnková</v>
      </c>
      <c r="F28" s="39"/>
      <c r="G28" s="39"/>
      <c r="H28" s="39"/>
      <c r="I28" s="144" t="s">
        <v>27</v>
      </c>
      <c r="J28" s="134" t="str">
        <f>IF('Rekapitulace zakázky'!AN20="","",'Rekapitulace zakázky'!AN20)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36</v>
      </c>
      <c r="E34" s="39"/>
      <c r="F34" s="39"/>
      <c r="G34" s="39"/>
      <c r="H34" s="39"/>
      <c r="I34" s="39"/>
      <c r="J34" s="155">
        <f>ROUND(J100,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38</v>
      </c>
      <c r="G36" s="39"/>
      <c r="H36" s="39"/>
      <c r="I36" s="156" t="s">
        <v>37</v>
      </c>
      <c r="J36" s="156" t="s">
        <v>39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40</v>
      </c>
      <c r="E37" s="144" t="s">
        <v>41</v>
      </c>
      <c r="F37" s="158">
        <f>ROUND((SUM(BE100:BE236)),  2)</f>
        <v>0</v>
      </c>
      <c r="G37" s="39"/>
      <c r="H37" s="39"/>
      <c r="I37" s="159">
        <v>0.20999999999999999</v>
      </c>
      <c r="J37" s="158">
        <f>ROUND(((SUM(BE100:BE236))*I37),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ROUND((SUM(BF100:BF236)),  2)</f>
        <v>0</v>
      </c>
      <c r="G38" s="39"/>
      <c r="H38" s="39"/>
      <c r="I38" s="159">
        <v>0.14999999999999999</v>
      </c>
      <c r="J38" s="158">
        <f>ROUND(((SUM(BF100:BF236))*I38),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ROUND((SUM(BG100:BG236)),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ROUND((SUM(BH100:BH236)),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ROUND((SUM(BI100:BI236)),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trati v úseku Hoštka - Polepy_OPRAVA č.1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133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447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135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87" t="s">
        <v>448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449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001 - km 391,804 - propustek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15. 12. 2020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138</v>
      </c>
      <c r="D65" s="173"/>
      <c r="E65" s="173"/>
      <c r="F65" s="173"/>
      <c r="G65" s="173"/>
      <c r="H65" s="173"/>
      <c r="I65" s="173"/>
      <c r="J65" s="174" t="s">
        <v>139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68</v>
      </c>
      <c r="D67" s="41"/>
      <c r="E67" s="41"/>
      <c r="F67" s="41"/>
      <c r="G67" s="41"/>
      <c r="H67" s="41"/>
      <c r="I67" s="41"/>
      <c r="J67" s="103">
        <f>J100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9" customFormat="1" ht="24.96" customHeight="1">
      <c r="A68" s="9"/>
      <c r="B68" s="176"/>
      <c r="C68" s="177"/>
      <c r="D68" s="178" t="s">
        <v>141</v>
      </c>
      <c r="E68" s="179"/>
      <c r="F68" s="179"/>
      <c r="G68" s="179"/>
      <c r="H68" s="179"/>
      <c r="I68" s="179"/>
      <c r="J68" s="180">
        <f>J101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451</v>
      </c>
      <c r="E69" s="184"/>
      <c r="F69" s="184"/>
      <c r="G69" s="184"/>
      <c r="H69" s="184"/>
      <c r="I69" s="184"/>
      <c r="J69" s="185">
        <f>J102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452</v>
      </c>
      <c r="E70" s="184"/>
      <c r="F70" s="184"/>
      <c r="G70" s="184"/>
      <c r="H70" s="184"/>
      <c r="I70" s="184"/>
      <c r="J70" s="185">
        <f>J121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453</v>
      </c>
      <c r="E71" s="184"/>
      <c r="F71" s="184"/>
      <c r="G71" s="184"/>
      <c r="H71" s="184"/>
      <c r="I71" s="184"/>
      <c r="J71" s="185">
        <f>J129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454</v>
      </c>
      <c r="E72" s="184"/>
      <c r="F72" s="184"/>
      <c r="G72" s="184"/>
      <c r="H72" s="184"/>
      <c r="I72" s="184"/>
      <c r="J72" s="185">
        <f>J167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455</v>
      </c>
      <c r="E73" s="184"/>
      <c r="F73" s="184"/>
      <c r="G73" s="184"/>
      <c r="H73" s="184"/>
      <c r="I73" s="184"/>
      <c r="J73" s="185">
        <f>J172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456</v>
      </c>
      <c r="E74" s="184"/>
      <c r="F74" s="184"/>
      <c r="G74" s="184"/>
      <c r="H74" s="184"/>
      <c r="I74" s="184"/>
      <c r="J74" s="185">
        <f>J206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457</v>
      </c>
      <c r="E75" s="184"/>
      <c r="F75" s="184"/>
      <c r="G75" s="184"/>
      <c r="H75" s="184"/>
      <c r="I75" s="184"/>
      <c r="J75" s="185">
        <f>J218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6"/>
      <c r="C76" s="177"/>
      <c r="D76" s="178" t="s">
        <v>458</v>
      </c>
      <c r="E76" s="179"/>
      <c r="F76" s="179"/>
      <c r="G76" s="179"/>
      <c r="H76" s="179"/>
      <c r="I76" s="179"/>
      <c r="J76" s="180">
        <f>J221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143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1" t="str">
        <f>E7</f>
        <v>Oprava trati v úseku Hoštka - Polepy_OPRAVA č.1</v>
      </c>
      <c r="F86" s="33"/>
      <c r="G86" s="33"/>
      <c r="H86" s="33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" customFormat="1" ht="12" customHeight="1">
      <c r="B87" s="22"/>
      <c r="C87" s="33" t="s">
        <v>133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1" customFormat="1" ht="16.5" customHeight="1">
      <c r="B88" s="22"/>
      <c r="C88" s="23"/>
      <c r="D88" s="23"/>
      <c r="E88" s="171" t="s">
        <v>447</v>
      </c>
      <c r="F88" s="23"/>
      <c r="G88" s="23"/>
      <c r="H88" s="23"/>
      <c r="I88" s="23"/>
      <c r="J88" s="23"/>
      <c r="K88" s="23"/>
      <c r="L88" s="21"/>
    </row>
    <row r="89" s="1" customFormat="1" ht="12" customHeight="1">
      <c r="B89" s="22"/>
      <c r="C89" s="33" t="s">
        <v>135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287" t="s">
        <v>448</v>
      </c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449</v>
      </c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E13</f>
        <v>001 - km 391,804 - propustek</v>
      </c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F16</f>
        <v xml:space="preserve"> </v>
      </c>
      <c r="G94" s="41"/>
      <c r="H94" s="41"/>
      <c r="I94" s="33" t="s">
        <v>23</v>
      </c>
      <c r="J94" s="73" t="str">
        <f>IF(J16="","",J16)</f>
        <v>15. 12. 2020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E19</f>
        <v xml:space="preserve"> </v>
      </c>
      <c r="G96" s="41"/>
      <c r="H96" s="41"/>
      <c r="I96" s="33" t="s">
        <v>30</v>
      </c>
      <c r="J96" s="37" t="str">
        <f>E25</f>
        <v xml:space="preserve"> 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28</v>
      </c>
      <c r="D97" s="41"/>
      <c r="E97" s="41"/>
      <c r="F97" s="28" t="str">
        <f>IF(E22="","",E22)</f>
        <v>Vyplň údaj</v>
      </c>
      <c r="G97" s="41"/>
      <c r="H97" s="41"/>
      <c r="I97" s="33" t="s">
        <v>32</v>
      </c>
      <c r="J97" s="37" t="str">
        <f>E28</f>
        <v>Věra Trnková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7"/>
      <c r="B99" s="188"/>
      <c r="C99" s="189" t="s">
        <v>144</v>
      </c>
      <c r="D99" s="190" t="s">
        <v>55</v>
      </c>
      <c r="E99" s="190" t="s">
        <v>51</v>
      </c>
      <c r="F99" s="190" t="s">
        <v>52</v>
      </c>
      <c r="G99" s="190" t="s">
        <v>145</v>
      </c>
      <c r="H99" s="190" t="s">
        <v>146</v>
      </c>
      <c r="I99" s="190" t="s">
        <v>147</v>
      </c>
      <c r="J99" s="190" t="s">
        <v>139</v>
      </c>
      <c r="K99" s="191" t="s">
        <v>148</v>
      </c>
      <c r="L99" s="192"/>
      <c r="M99" s="93" t="s">
        <v>19</v>
      </c>
      <c r="N99" s="94" t="s">
        <v>40</v>
      </c>
      <c r="O99" s="94" t="s">
        <v>149</v>
      </c>
      <c r="P99" s="94" t="s">
        <v>150</v>
      </c>
      <c r="Q99" s="94" t="s">
        <v>151</v>
      </c>
      <c r="R99" s="94" t="s">
        <v>152</v>
      </c>
      <c r="S99" s="94" t="s">
        <v>153</v>
      </c>
      <c r="T99" s="95" t="s">
        <v>154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0" s="2" customFormat="1" ht="22.8" customHeight="1">
      <c r="A100" s="39"/>
      <c r="B100" s="40"/>
      <c r="C100" s="100" t="s">
        <v>155</v>
      </c>
      <c r="D100" s="41"/>
      <c r="E100" s="41"/>
      <c r="F100" s="41"/>
      <c r="G100" s="41"/>
      <c r="H100" s="41"/>
      <c r="I100" s="41"/>
      <c r="J100" s="193">
        <f>BK100</f>
        <v>0</v>
      </c>
      <c r="K100" s="41"/>
      <c r="L100" s="45"/>
      <c r="M100" s="96"/>
      <c r="N100" s="194"/>
      <c r="O100" s="97"/>
      <c r="P100" s="195">
        <f>P101+P221</f>
        <v>0</v>
      </c>
      <c r="Q100" s="97"/>
      <c r="R100" s="195">
        <f>R101+R221</f>
        <v>31.828318160000002</v>
      </c>
      <c r="S100" s="97"/>
      <c r="T100" s="196">
        <f>T101+T221</f>
        <v>18.678899999999999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69</v>
      </c>
      <c r="AU100" s="18" t="s">
        <v>140</v>
      </c>
      <c r="BK100" s="197">
        <f>BK101+BK221</f>
        <v>0</v>
      </c>
    </row>
    <row r="101" s="12" customFormat="1" ht="25.92" customHeight="1">
      <c r="A101" s="12"/>
      <c r="B101" s="198"/>
      <c r="C101" s="199"/>
      <c r="D101" s="200" t="s">
        <v>69</v>
      </c>
      <c r="E101" s="201" t="s">
        <v>156</v>
      </c>
      <c r="F101" s="201" t="s">
        <v>157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P102+P121+P129+P167+P172+P206+P218</f>
        <v>0</v>
      </c>
      <c r="Q101" s="206"/>
      <c r="R101" s="207">
        <f>R102+R121+R129+R167+R172+R206+R218</f>
        <v>31.793318160000002</v>
      </c>
      <c r="S101" s="206"/>
      <c r="T101" s="208">
        <f>T102+T121+T129+T167+T172+T206+T218</f>
        <v>18.678899999999999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77</v>
      </c>
      <c r="AT101" s="210" t="s">
        <v>69</v>
      </c>
      <c r="AU101" s="210" t="s">
        <v>70</v>
      </c>
      <c r="AY101" s="209" t="s">
        <v>158</v>
      </c>
      <c r="BK101" s="211">
        <f>BK102+BK121+BK129+BK167+BK172+BK206+BK218</f>
        <v>0</v>
      </c>
    </row>
    <row r="102" s="12" customFormat="1" ht="22.8" customHeight="1">
      <c r="A102" s="12"/>
      <c r="B102" s="198"/>
      <c r="C102" s="199"/>
      <c r="D102" s="200" t="s">
        <v>69</v>
      </c>
      <c r="E102" s="212" t="s">
        <v>77</v>
      </c>
      <c r="F102" s="212" t="s">
        <v>459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SUM(P103:P120)</f>
        <v>0</v>
      </c>
      <c r="Q102" s="206"/>
      <c r="R102" s="207">
        <f>SUM(R103:R120)</f>
        <v>1.11354</v>
      </c>
      <c r="S102" s="206"/>
      <c r="T102" s="208">
        <f>SUM(T103:T120)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77</v>
      </c>
      <c r="AT102" s="210" t="s">
        <v>69</v>
      </c>
      <c r="AU102" s="210" t="s">
        <v>77</v>
      </c>
      <c r="AY102" s="209" t="s">
        <v>158</v>
      </c>
      <c r="BK102" s="211">
        <f>SUM(BK103:BK120)</f>
        <v>0</v>
      </c>
    </row>
    <row r="103" s="2" customFormat="1">
      <c r="A103" s="39"/>
      <c r="B103" s="40"/>
      <c r="C103" s="214" t="s">
        <v>77</v>
      </c>
      <c r="D103" s="214" t="s">
        <v>161</v>
      </c>
      <c r="E103" s="215" t="s">
        <v>460</v>
      </c>
      <c r="F103" s="216" t="s">
        <v>461</v>
      </c>
      <c r="G103" s="217" t="s">
        <v>462</v>
      </c>
      <c r="H103" s="218">
        <v>60</v>
      </c>
      <c r="I103" s="219"/>
      <c r="J103" s="220">
        <f>ROUND(I103*H103,2)</f>
        <v>0</v>
      </c>
      <c r="K103" s="216" t="s">
        <v>463</v>
      </c>
      <c r="L103" s="45"/>
      <c r="M103" s="221" t="s">
        <v>19</v>
      </c>
      <c r="N103" s="222" t="s">
        <v>41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104</v>
      </c>
      <c r="AT103" s="225" t="s">
        <v>161</v>
      </c>
      <c r="AU103" s="225" t="s">
        <v>79</v>
      </c>
      <c r="AY103" s="18" t="s">
        <v>158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77</v>
      </c>
      <c r="BK103" s="226">
        <f>ROUND(I103*H103,2)</f>
        <v>0</v>
      </c>
      <c r="BL103" s="18" t="s">
        <v>104</v>
      </c>
      <c r="BM103" s="225" t="s">
        <v>464</v>
      </c>
    </row>
    <row r="104" s="2" customFormat="1" ht="44.25" customHeight="1">
      <c r="A104" s="39"/>
      <c r="B104" s="40"/>
      <c r="C104" s="214" t="s">
        <v>79</v>
      </c>
      <c r="D104" s="214" t="s">
        <v>161</v>
      </c>
      <c r="E104" s="215" t="s">
        <v>465</v>
      </c>
      <c r="F104" s="216" t="s">
        <v>466</v>
      </c>
      <c r="G104" s="217" t="s">
        <v>220</v>
      </c>
      <c r="H104" s="218">
        <v>1.2</v>
      </c>
      <c r="I104" s="219"/>
      <c r="J104" s="220">
        <f>ROUND(I104*H104,2)</f>
        <v>0</v>
      </c>
      <c r="K104" s="216" t="s">
        <v>463</v>
      </c>
      <c r="L104" s="45"/>
      <c r="M104" s="221" t="s">
        <v>19</v>
      </c>
      <c r="N104" s="222" t="s">
        <v>41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104</v>
      </c>
      <c r="AT104" s="225" t="s">
        <v>161</v>
      </c>
      <c r="AU104" s="225" t="s">
        <v>79</v>
      </c>
      <c r="AY104" s="18" t="s">
        <v>158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77</v>
      </c>
      <c r="BK104" s="226">
        <f>ROUND(I104*H104,2)</f>
        <v>0</v>
      </c>
      <c r="BL104" s="18" t="s">
        <v>104</v>
      </c>
      <c r="BM104" s="225" t="s">
        <v>467</v>
      </c>
    </row>
    <row r="105" s="14" customFormat="1">
      <c r="A105" s="14"/>
      <c r="B105" s="238"/>
      <c r="C105" s="239"/>
      <c r="D105" s="229" t="s">
        <v>167</v>
      </c>
      <c r="E105" s="240" t="s">
        <v>19</v>
      </c>
      <c r="F105" s="241" t="s">
        <v>468</v>
      </c>
      <c r="G105" s="239"/>
      <c r="H105" s="242">
        <v>1.2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8" t="s">
        <v>167</v>
      </c>
      <c r="AU105" s="248" t="s">
        <v>79</v>
      </c>
      <c r="AV105" s="14" t="s">
        <v>79</v>
      </c>
      <c r="AW105" s="14" t="s">
        <v>31</v>
      </c>
      <c r="AX105" s="14" t="s">
        <v>77</v>
      </c>
      <c r="AY105" s="248" t="s">
        <v>158</v>
      </c>
    </row>
    <row r="106" s="2" customFormat="1" ht="90" customHeight="1">
      <c r="A106" s="39"/>
      <c r="B106" s="40"/>
      <c r="C106" s="214" t="s">
        <v>101</v>
      </c>
      <c r="D106" s="214" t="s">
        <v>161</v>
      </c>
      <c r="E106" s="215" t="s">
        <v>469</v>
      </c>
      <c r="F106" s="216" t="s">
        <v>470</v>
      </c>
      <c r="G106" s="217" t="s">
        <v>164</v>
      </c>
      <c r="H106" s="218">
        <v>18</v>
      </c>
      <c r="I106" s="219"/>
      <c r="J106" s="220">
        <f>ROUND(I106*H106,2)</f>
        <v>0</v>
      </c>
      <c r="K106" s="216" t="s">
        <v>463</v>
      </c>
      <c r="L106" s="45"/>
      <c r="M106" s="221" t="s">
        <v>19</v>
      </c>
      <c r="N106" s="222" t="s">
        <v>41</v>
      </c>
      <c r="O106" s="85"/>
      <c r="P106" s="223">
        <f>O106*H106</f>
        <v>0</v>
      </c>
      <c r="Q106" s="223">
        <v>0.06053</v>
      </c>
      <c r="R106" s="223">
        <f>Q106*H106</f>
        <v>1.08954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104</v>
      </c>
      <c r="AT106" s="225" t="s">
        <v>161</v>
      </c>
      <c r="AU106" s="225" t="s">
        <v>79</v>
      </c>
      <c r="AY106" s="18" t="s">
        <v>158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77</v>
      </c>
      <c r="BK106" s="226">
        <f>ROUND(I106*H106,2)</f>
        <v>0</v>
      </c>
      <c r="BL106" s="18" t="s">
        <v>104</v>
      </c>
      <c r="BM106" s="225" t="s">
        <v>471</v>
      </c>
    </row>
    <row r="107" s="14" customFormat="1">
      <c r="A107" s="14"/>
      <c r="B107" s="238"/>
      <c r="C107" s="239"/>
      <c r="D107" s="229" t="s">
        <v>167</v>
      </c>
      <c r="E107" s="240" t="s">
        <v>19</v>
      </c>
      <c r="F107" s="241" t="s">
        <v>472</v>
      </c>
      <c r="G107" s="239"/>
      <c r="H107" s="242">
        <v>18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8" t="s">
        <v>167</v>
      </c>
      <c r="AU107" s="248" t="s">
        <v>79</v>
      </c>
      <c r="AV107" s="14" t="s">
        <v>79</v>
      </c>
      <c r="AW107" s="14" t="s">
        <v>31</v>
      </c>
      <c r="AX107" s="14" t="s">
        <v>77</v>
      </c>
      <c r="AY107" s="248" t="s">
        <v>158</v>
      </c>
    </row>
    <row r="108" s="2" customFormat="1" ht="44.25" customHeight="1">
      <c r="A108" s="39"/>
      <c r="B108" s="40"/>
      <c r="C108" s="214" t="s">
        <v>104</v>
      </c>
      <c r="D108" s="214" t="s">
        <v>161</v>
      </c>
      <c r="E108" s="215" t="s">
        <v>473</v>
      </c>
      <c r="F108" s="216" t="s">
        <v>474</v>
      </c>
      <c r="G108" s="217" t="s">
        <v>220</v>
      </c>
      <c r="H108" s="218">
        <v>7.5</v>
      </c>
      <c r="I108" s="219"/>
      <c r="J108" s="220">
        <f>ROUND(I108*H108,2)</f>
        <v>0</v>
      </c>
      <c r="K108" s="216" t="s">
        <v>463</v>
      </c>
      <c r="L108" s="45"/>
      <c r="M108" s="221" t="s">
        <v>19</v>
      </c>
      <c r="N108" s="222" t="s">
        <v>41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104</v>
      </c>
      <c r="AT108" s="225" t="s">
        <v>161</v>
      </c>
      <c r="AU108" s="225" t="s">
        <v>79</v>
      </c>
      <c r="AY108" s="18" t="s">
        <v>158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77</v>
      </c>
      <c r="BK108" s="226">
        <f>ROUND(I108*H108,2)</f>
        <v>0</v>
      </c>
      <c r="BL108" s="18" t="s">
        <v>104</v>
      </c>
      <c r="BM108" s="225" t="s">
        <v>475</v>
      </c>
    </row>
    <row r="109" s="13" customFormat="1">
      <c r="A109" s="13"/>
      <c r="B109" s="227"/>
      <c r="C109" s="228"/>
      <c r="D109" s="229" t="s">
        <v>167</v>
      </c>
      <c r="E109" s="230" t="s">
        <v>19</v>
      </c>
      <c r="F109" s="231" t="s">
        <v>476</v>
      </c>
      <c r="G109" s="228"/>
      <c r="H109" s="230" t="s">
        <v>19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167</v>
      </c>
      <c r="AU109" s="237" t="s">
        <v>79</v>
      </c>
      <c r="AV109" s="13" t="s">
        <v>77</v>
      </c>
      <c r="AW109" s="13" t="s">
        <v>31</v>
      </c>
      <c r="AX109" s="13" t="s">
        <v>70</v>
      </c>
      <c r="AY109" s="237" t="s">
        <v>158</v>
      </c>
    </row>
    <row r="110" s="14" customFormat="1">
      <c r="A110" s="14"/>
      <c r="B110" s="238"/>
      <c r="C110" s="239"/>
      <c r="D110" s="229" t="s">
        <v>167</v>
      </c>
      <c r="E110" s="240" t="s">
        <v>19</v>
      </c>
      <c r="F110" s="241" t="s">
        <v>477</v>
      </c>
      <c r="G110" s="239"/>
      <c r="H110" s="242">
        <v>7.5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167</v>
      </c>
      <c r="AU110" s="248" t="s">
        <v>79</v>
      </c>
      <c r="AV110" s="14" t="s">
        <v>79</v>
      </c>
      <c r="AW110" s="14" t="s">
        <v>31</v>
      </c>
      <c r="AX110" s="14" t="s">
        <v>77</v>
      </c>
      <c r="AY110" s="248" t="s">
        <v>158</v>
      </c>
    </row>
    <row r="111" s="2" customFormat="1">
      <c r="A111" s="39"/>
      <c r="B111" s="40"/>
      <c r="C111" s="214" t="s">
        <v>159</v>
      </c>
      <c r="D111" s="214" t="s">
        <v>161</v>
      </c>
      <c r="E111" s="215" t="s">
        <v>478</v>
      </c>
      <c r="F111" s="216" t="s">
        <v>479</v>
      </c>
      <c r="G111" s="217" t="s">
        <v>462</v>
      </c>
      <c r="H111" s="218">
        <v>12</v>
      </c>
      <c r="I111" s="219"/>
      <c r="J111" s="220">
        <f>ROUND(I111*H111,2)</f>
        <v>0</v>
      </c>
      <c r="K111" s="216" t="s">
        <v>463</v>
      </c>
      <c r="L111" s="45"/>
      <c r="M111" s="221" t="s">
        <v>19</v>
      </c>
      <c r="N111" s="222" t="s">
        <v>41</v>
      </c>
      <c r="O111" s="85"/>
      <c r="P111" s="223">
        <f>O111*H111</f>
        <v>0</v>
      </c>
      <c r="Q111" s="223">
        <v>0.002</v>
      </c>
      <c r="R111" s="223">
        <f>Q111*H111</f>
        <v>0.024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104</v>
      </c>
      <c r="AT111" s="225" t="s">
        <v>161</v>
      </c>
      <c r="AU111" s="225" t="s">
        <v>79</v>
      </c>
      <c r="AY111" s="18" t="s">
        <v>158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77</v>
      </c>
      <c r="BK111" s="226">
        <f>ROUND(I111*H111,2)</f>
        <v>0</v>
      </c>
      <c r="BL111" s="18" t="s">
        <v>104</v>
      </c>
      <c r="BM111" s="225" t="s">
        <v>480</v>
      </c>
    </row>
    <row r="112" s="13" customFormat="1">
      <c r="A112" s="13"/>
      <c r="B112" s="227"/>
      <c r="C112" s="228"/>
      <c r="D112" s="229" t="s">
        <v>167</v>
      </c>
      <c r="E112" s="230" t="s">
        <v>19</v>
      </c>
      <c r="F112" s="231" t="s">
        <v>481</v>
      </c>
      <c r="G112" s="228"/>
      <c r="H112" s="230" t="s">
        <v>19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167</v>
      </c>
      <c r="AU112" s="237" t="s">
        <v>79</v>
      </c>
      <c r="AV112" s="13" t="s">
        <v>77</v>
      </c>
      <c r="AW112" s="13" t="s">
        <v>31</v>
      </c>
      <c r="AX112" s="13" t="s">
        <v>70</v>
      </c>
      <c r="AY112" s="237" t="s">
        <v>158</v>
      </c>
    </row>
    <row r="113" s="14" customFormat="1">
      <c r="A113" s="14"/>
      <c r="B113" s="238"/>
      <c r="C113" s="239"/>
      <c r="D113" s="229" t="s">
        <v>167</v>
      </c>
      <c r="E113" s="240" t="s">
        <v>19</v>
      </c>
      <c r="F113" s="241" t="s">
        <v>482</v>
      </c>
      <c r="G113" s="239"/>
      <c r="H113" s="242">
        <v>12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8" t="s">
        <v>167</v>
      </c>
      <c r="AU113" s="248" t="s">
        <v>79</v>
      </c>
      <c r="AV113" s="14" t="s">
        <v>79</v>
      </c>
      <c r="AW113" s="14" t="s">
        <v>31</v>
      </c>
      <c r="AX113" s="14" t="s">
        <v>77</v>
      </c>
      <c r="AY113" s="248" t="s">
        <v>158</v>
      </c>
    </row>
    <row r="114" s="2" customFormat="1">
      <c r="A114" s="39"/>
      <c r="B114" s="40"/>
      <c r="C114" s="214" t="s">
        <v>201</v>
      </c>
      <c r="D114" s="214" t="s">
        <v>161</v>
      </c>
      <c r="E114" s="215" t="s">
        <v>483</v>
      </c>
      <c r="F114" s="216" t="s">
        <v>484</v>
      </c>
      <c r="G114" s="217" t="s">
        <v>462</v>
      </c>
      <c r="H114" s="218">
        <v>6</v>
      </c>
      <c r="I114" s="219"/>
      <c r="J114" s="220">
        <f>ROUND(I114*H114,2)</f>
        <v>0</v>
      </c>
      <c r="K114" s="216" t="s">
        <v>463</v>
      </c>
      <c r="L114" s="45"/>
      <c r="M114" s="221" t="s">
        <v>19</v>
      </c>
      <c r="N114" s="222" t="s">
        <v>41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104</v>
      </c>
      <c r="AT114" s="225" t="s">
        <v>161</v>
      </c>
      <c r="AU114" s="225" t="s">
        <v>79</v>
      </c>
      <c r="AY114" s="18" t="s">
        <v>158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77</v>
      </c>
      <c r="BK114" s="226">
        <f>ROUND(I114*H114,2)</f>
        <v>0</v>
      </c>
      <c r="BL114" s="18" t="s">
        <v>104</v>
      </c>
      <c r="BM114" s="225" t="s">
        <v>485</v>
      </c>
    </row>
    <row r="115" s="2" customFormat="1">
      <c r="A115" s="39"/>
      <c r="B115" s="40"/>
      <c r="C115" s="214" t="s">
        <v>192</v>
      </c>
      <c r="D115" s="214" t="s">
        <v>161</v>
      </c>
      <c r="E115" s="215" t="s">
        <v>486</v>
      </c>
      <c r="F115" s="216" t="s">
        <v>487</v>
      </c>
      <c r="G115" s="217" t="s">
        <v>220</v>
      </c>
      <c r="H115" s="218">
        <v>7.5</v>
      </c>
      <c r="I115" s="219"/>
      <c r="J115" s="220">
        <f>ROUND(I115*H115,2)</f>
        <v>0</v>
      </c>
      <c r="K115" s="216" t="s">
        <v>463</v>
      </c>
      <c r="L115" s="45"/>
      <c r="M115" s="221" t="s">
        <v>19</v>
      </c>
      <c r="N115" s="222" t="s">
        <v>41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104</v>
      </c>
      <c r="AT115" s="225" t="s">
        <v>161</v>
      </c>
      <c r="AU115" s="225" t="s">
        <v>79</v>
      </c>
      <c r="AY115" s="18" t="s">
        <v>158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77</v>
      </c>
      <c r="BK115" s="226">
        <f>ROUND(I115*H115,2)</f>
        <v>0</v>
      </c>
      <c r="BL115" s="18" t="s">
        <v>104</v>
      </c>
      <c r="BM115" s="225" t="s">
        <v>488</v>
      </c>
    </row>
    <row r="116" s="2" customFormat="1" ht="66.75" customHeight="1">
      <c r="A116" s="39"/>
      <c r="B116" s="40"/>
      <c r="C116" s="214" t="s">
        <v>183</v>
      </c>
      <c r="D116" s="214" t="s">
        <v>161</v>
      </c>
      <c r="E116" s="215" t="s">
        <v>489</v>
      </c>
      <c r="F116" s="216" t="s">
        <v>490</v>
      </c>
      <c r="G116" s="217" t="s">
        <v>220</v>
      </c>
      <c r="H116" s="218">
        <v>60</v>
      </c>
      <c r="I116" s="219"/>
      <c r="J116" s="220">
        <f>ROUND(I116*H116,2)</f>
        <v>0</v>
      </c>
      <c r="K116" s="216" t="s">
        <v>463</v>
      </c>
      <c r="L116" s="45"/>
      <c r="M116" s="221" t="s">
        <v>19</v>
      </c>
      <c r="N116" s="222" t="s">
        <v>41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104</v>
      </c>
      <c r="AT116" s="225" t="s">
        <v>161</v>
      </c>
      <c r="AU116" s="225" t="s">
        <v>79</v>
      </c>
      <c r="AY116" s="18" t="s">
        <v>158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77</v>
      </c>
      <c r="BK116" s="226">
        <f>ROUND(I116*H116,2)</f>
        <v>0</v>
      </c>
      <c r="BL116" s="18" t="s">
        <v>104</v>
      </c>
      <c r="BM116" s="225" t="s">
        <v>491</v>
      </c>
    </row>
    <row r="117" s="13" customFormat="1">
      <c r="A117" s="13"/>
      <c r="B117" s="227"/>
      <c r="C117" s="228"/>
      <c r="D117" s="229" t="s">
        <v>167</v>
      </c>
      <c r="E117" s="230" t="s">
        <v>19</v>
      </c>
      <c r="F117" s="231" t="s">
        <v>492</v>
      </c>
      <c r="G117" s="228"/>
      <c r="H117" s="230" t="s">
        <v>19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167</v>
      </c>
      <c r="AU117" s="237" t="s">
        <v>79</v>
      </c>
      <c r="AV117" s="13" t="s">
        <v>77</v>
      </c>
      <c r="AW117" s="13" t="s">
        <v>31</v>
      </c>
      <c r="AX117" s="13" t="s">
        <v>70</v>
      </c>
      <c r="AY117" s="237" t="s">
        <v>158</v>
      </c>
    </row>
    <row r="118" s="14" customFormat="1">
      <c r="A118" s="14"/>
      <c r="B118" s="238"/>
      <c r="C118" s="239"/>
      <c r="D118" s="229" t="s">
        <v>167</v>
      </c>
      <c r="E118" s="240" t="s">
        <v>19</v>
      </c>
      <c r="F118" s="241" t="s">
        <v>493</v>
      </c>
      <c r="G118" s="239"/>
      <c r="H118" s="242">
        <v>60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8" t="s">
        <v>167</v>
      </c>
      <c r="AU118" s="248" t="s">
        <v>79</v>
      </c>
      <c r="AV118" s="14" t="s">
        <v>79</v>
      </c>
      <c r="AW118" s="14" t="s">
        <v>31</v>
      </c>
      <c r="AX118" s="14" t="s">
        <v>77</v>
      </c>
      <c r="AY118" s="248" t="s">
        <v>158</v>
      </c>
    </row>
    <row r="119" s="2" customFormat="1" ht="44.25" customHeight="1">
      <c r="A119" s="39"/>
      <c r="B119" s="40"/>
      <c r="C119" s="214" t="s">
        <v>205</v>
      </c>
      <c r="D119" s="214" t="s">
        <v>161</v>
      </c>
      <c r="E119" s="215" t="s">
        <v>494</v>
      </c>
      <c r="F119" s="216" t="s">
        <v>495</v>
      </c>
      <c r="G119" s="217" t="s">
        <v>195</v>
      </c>
      <c r="H119" s="218">
        <v>15</v>
      </c>
      <c r="I119" s="219"/>
      <c r="J119" s="220">
        <f>ROUND(I119*H119,2)</f>
        <v>0</v>
      </c>
      <c r="K119" s="216" t="s">
        <v>463</v>
      </c>
      <c r="L119" s="45"/>
      <c r="M119" s="221" t="s">
        <v>19</v>
      </c>
      <c r="N119" s="222" t="s">
        <v>41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104</v>
      </c>
      <c r="AT119" s="225" t="s">
        <v>161</v>
      </c>
      <c r="AU119" s="225" t="s">
        <v>79</v>
      </c>
      <c r="AY119" s="18" t="s">
        <v>158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77</v>
      </c>
      <c r="BK119" s="226">
        <f>ROUND(I119*H119,2)</f>
        <v>0</v>
      </c>
      <c r="BL119" s="18" t="s">
        <v>104</v>
      </c>
      <c r="BM119" s="225" t="s">
        <v>496</v>
      </c>
    </row>
    <row r="120" s="14" customFormat="1">
      <c r="A120" s="14"/>
      <c r="B120" s="238"/>
      <c r="C120" s="239"/>
      <c r="D120" s="229" t="s">
        <v>167</v>
      </c>
      <c r="E120" s="240" t="s">
        <v>19</v>
      </c>
      <c r="F120" s="241" t="s">
        <v>497</v>
      </c>
      <c r="G120" s="239"/>
      <c r="H120" s="242">
        <v>15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8" t="s">
        <v>167</v>
      </c>
      <c r="AU120" s="248" t="s">
        <v>79</v>
      </c>
      <c r="AV120" s="14" t="s">
        <v>79</v>
      </c>
      <c r="AW120" s="14" t="s">
        <v>31</v>
      </c>
      <c r="AX120" s="14" t="s">
        <v>77</v>
      </c>
      <c r="AY120" s="248" t="s">
        <v>158</v>
      </c>
    </row>
    <row r="121" s="12" customFormat="1" ht="22.8" customHeight="1">
      <c r="A121" s="12"/>
      <c r="B121" s="198"/>
      <c r="C121" s="199"/>
      <c r="D121" s="200" t="s">
        <v>69</v>
      </c>
      <c r="E121" s="212" t="s">
        <v>101</v>
      </c>
      <c r="F121" s="212" t="s">
        <v>498</v>
      </c>
      <c r="G121" s="199"/>
      <c r="H121" s="199"/>
      <c r="I121" s="202"/>
      <c r="J121" s="213">
        <f>BK121</f>
        <v>0</v>
      </c>
      <c r="K121" s="199"/>
      <c r="L121" s="204"/>
      <c r="M121" s="205"/>
      <c r="N121" s="206"/>
      <c r="O121" s="206"/>
      <c r="P121" s="207">
        <f>SUM(P122:P128)</f>
        <v>0</v>
      </c>
      <c r="Q121" s="206"/>
      <c r="R121" s="207">
        <f>SUM(R122:R128)</f>
        <v>11.2903</v>
      </c>
      <c r="S121" s="206"/>
      <c r="T121" s="208">
        <f>SUM(T122:T128)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77</v>
      </c>
      <c r="AT121" s="210" t="s">
        <v>69</v>
      </c>
      <c r="AU121" s="210" t="s">
        <v>77</v>
      </c>
      <c r="AY121" s="209" t="s">
        <v>158</v>
      </c>
      <c r="BK121" s="211">
        <f>SUM(BK122:BK128)</f>
        <v>0</v>
      </c>
    </row>
    <row r="122" s="2" customFormat="1" ht="33" customHeight="1">
      <c r="A122" s="39"/>
      <c r="B122" s="40"/>
      <c r="C122" s="214" t="s">
        <v>211</v>
      </c>
      <c r="D122" s="214" t="s">
        <v>161</v>
      </c>
      <c r="E122" s="215" t="s">
        <v>499</v>
      </c>
      <c r="F122" s="216" t="s">
        <v>500</v>
      </c>
      <c r="G122" s="217" t="s">
        <v>195</v>
      </c>
      <c r="H122" s="218">
        <v>9.1690000000000005</v>
      </c>
      <c r="I122" s="219"/>
      <c r="J122" s="220">
        <f>ROUND(I122*H122,2)</f>
        <v>0</v>
      </c>
      <c r="K122" s="216" t="s">
        <v>463</v>
      </c>
      <c r="L122" s="45"/>
      <c r="M122" s="221" t="s">
        <v>19</v>
      </c>
      <c r="N122" s="222" t="s">
        <v>41</v>
      </c>
      <c r="O122" s="85"/>
      <c r="P122" s="223">
        <f>O122*H122</f>
        <v>0</v>
      </c>
      <c r="Q122" s="223">
        <v>1.0900000000000001</v>
      </c>
      <c r="R122" s="223">
        <f>Q122*H122</f>
        <v>9.9942100000000007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104</v>
      </c>
      <c r="AT122" s="225" t="s">
        <v>161</v>
      </c>
      <c r="AU122" s="225" t="s">
        <v>79</v>
      </c>
      <c r="AY122" s="18" t="s">
        <v>158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77</v>
      </c>
      <c r="BK122" s="226">
        <f>ROUND(I122*H122,2)</f>
        <v>0</v>
      </c>
      <c r="BL122" s="18" t="s">
        <v>104</v>
      </c>
      <c r="BM122" s="225" t="s">
        <v>501</v>
      </c>
    </row>
    <row r="123" s="2" customFormat="1">
      <c r="A123" s="39"/>
      <c r="B123" s="40"/>
      <c r="C123" s="41"/>
      <c r="D123" s="229" t="s">
        <v>215</v>
      </c>
      <c r="E123" s="41"/>
      <c r="F123" s="259" t="s">
        <v>502</v>
      </c>
      <c r="G123" s="41"/>
      <c r="H123" s="41"/>
      <c r="I123" s="260"/>
      <c r="J123" s="41"/>
      <c r="K123" s="41"/>
      <c r="L123" s="45"/>
      <c r="M123" s="261"/>
      <c r="N123" s="26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215</v>
      </c>
      <c r="AU123" s="18" t="s">
        <v>79</v>
      </c>
    </row>
    <row r="124" s="13" customFormat="1">
      <c r="A124" s="13"/>
      <c r="B124" s="227"/>
      <c r="C124" s="228"/>
      <c r="D124" s="229" t="s">
        <v>167</v>
      </c>
      <c r="E124" s="230" t="s">
        <v>19</v>
      </c>
      <c r="F124" s="231" t="s">
        <v>503</v>
      </c>
      <c r="G124" s="228"/>
      <c r="H124" s="230" t="s">
        <v>19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167</v>
      </c>
      <c r="AU124" s="237" t="s">
        <v>79</v>
      </c>
      <c r="AV124" s="13" t="s">
        <v>77</v>
      </c>
      <c r="AW124" s="13" t="s">
        <v>31</v>
      </c>
      <c r="AX124" s="13" t="s">
        <v>70</v>
      </c>
      <c r="AY124" s="237" t="s">
        <v>158</v>
      </c>
    </row>
    <row r="125" s="14" customFormat="1">
      <c r="A125" s="14"/>
      <c r="B125" s="238"/>
      <c r="C125" s="239"/>
      <c r="D125" s="229" t="s">
        <v>167</v>
      </c>
      <c r="E125" s="240" t="s">
        <v>19</v>
      </c>
      <c r="F125" s="241" t="s">
        <v>504</v>
      </c>
      <c r="G125" s="239"/>
      <c r="H125" s="242">
        <v>9.1690000000000005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8" t="s">
        <v>167</v>
      </c>
      <c r="AU125" s="248" t="s">
        <v>79</v>
      </c>
      <c r="AV125" s="14" t="s">
        <v>79</v>
      </c>
      <c r="AW125" s="14" t="s">
        <v>31</v>
      </c>
      <c r="AX125" s="14" t="s">
        <v>77</v>
      </c>
      <c r="AY125" s="248" t="s">
        <v>158</v>
      </c>
    </row>
    <row r="126" s="2" customFormat="1">
      <c r="A126" s="39"/>
      <c r="B126" s="40"/>
      <c r="C126" s="214" t="s">
        <v>217</v>
      </c>
      <c r="D126" s="214" t="s">
        <v>161</v>
      </c>
      <c r="E126" s="215" t="s">
        <v>505</v>
      </c>
      <c r="F126" s="216" t="s">
        <v>506</v>
      </c>
      <c r="G126" s="217" t="s">
        <v>172</v>
      </c>
      <c r="H126" s="218">
        <v>9</v>
      </c>
      <c r="I126" s="219"/>
      <c r="J126" s="220">
        <f>ROUND(I126*H126,2)</f>
        <v>0</v>
      </c>
      <c r="K126" s="216" t="s">
        <v>507</v>
      </c>
      <c r="L126" s="45"/>
      <c r="M126" s="221" t="s">
        <v>19</v>
      </c>
      <c r="N126" s="222" t="s">
        <v>41</v>
      </c>
      <c r="O126" s="85"/>
      <c r="P126" s="223">
        <f>O126*H126</f>
        <v>0</v>
      </c>
      <c r="Q126" s="223">
        <v>0.14401</v>
      </c>
      <c r="R126" s="223">
        <f>Q126*H126</f>
        <v>1.29609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104</v>
      </c>
      <c r="AT126" s="225" t="s">
        <v>161</v>
      </c>
      <c r="AU126" s="225" t="s">
        <v>79</v>
      </c>
      <c r="AY126" s="18" t="s">
        <v>158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77</v>
      </c>
      <c r="BK126" s="226">
        <f>ROUND(I126*H126,2)</f>
        <v>0</v>
      </c>
      <c r="BL126" s="18" t="s">
        <v>104</v>
      </c>
      <c r="BM126" s="225" t="s">
        <v>508</v>
      </c>
    </row>
    <row r="127" s="13" customFormat="1">
      <c r="A127" s="13"/>
      <c r="B127" s="227"/>
      <c r="C127" s="228"/>
      <c r="D127" s="229" t="s">
        <v>167</v>
      </c>
      <c r="E127" s="230" t="s">
        <v>19</v>
      </c>
      <c r="F127" s="231" t="s">
        <v>509</v>
      </c>
      <c r="G127" s="228"/>
      <c r="H127" s="230" t="s">
        <v>19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167</v>
      </c>
      <c r="AU127" s="237" t="s">
        <v>79</v>
      </c>
      <c r="AV127" s="13" t="s">
        <v>77</v>
      </c>
      <c r="AW127" s="13" t="s">
        <v>31</v>
      </c>
      <c r="AX127" s="13" t="s">
        <v>70</v>
      </c>
      <c r="AY127" s="237" t="s">
        <v>158</v>
      </c>
    </row>
    <row r="128" s="14" customFormat="1">
      <c r="A128" s="14"/>
      <c r="B128" s="238"/>
      <c r="C128" s="239"/>
      <c r="D128" s="229" t="s">
        <v>167</v>
      </c>
      <c r="E128" s="240" t="s">
        <v>19</v>
      </c>
      <c r="F128" s="241" t="s">
        <v>205</v>
      </c>
      <c r="G128" s="239"/>
      <c r="H128" s="242">
        <v>9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167</v>
      </c>
      <c r="AU128" s="248" t="s">
        <v>79</v>
      </c>
      <c r="AV128" s="14" t="s">
        <v>79</v>
      </c>
      <c r="AW128" s="14" t="s">
        <v>31</v>
      </c>
      <c r="AX128" s="14" t="s">
        <v>77</v>
      </c>
      <c r="AY128" s="248" t="s">
        <v>158</v>
      </c>
    </row>
    <row r="129" s="12" customFormat="1" ht="22.8" customHeight="1">
      <c r="A129" s="12"/>
      <c r="B129" s="198"/>
      <c r="C129" s="199"/>
      <c r="D129" s="200" t="s">
        <v>69</v>
      </c>
      <c r="E129" s="212" t="s">
        <v>104</v>
      </c>
      <c r="F129" s="212" t="s">
        <v>510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SUM(P130:P166)</f>
        <v>0</v>
      </c>
      <c r="Q129" s="206"/>
      <c r="R129" s="207">
        <f>SUM(R130:R166)</f>
        <v>16.640966510000002</v>
      </c>
      <c r="S129" s="206"/>
      <c r="T129" s="208">
        <f>SUM(T130:T166)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77</v>
      </c>
      <c r="AT129" s="210" t="s">
        <v>69</v>
      </c>
      <c r="AU129" s="210" t="s">
        <v>77</v>
      </c>
      <c r="AY129" s="209" t="s">
        <v>158</v>
      </c>
      <c r="BK129" s="211">
        <f>SUM(BK130:BK166)</f>
        <v>0</v>
      </c>
    </row>
    <row r="130" s="2" customFormat="1">
      <c r="A130" s="39"/>
      <c r="B130" s="40"/>
      <c r="C130" s="214" t="s">
        <v>224</v>
      </c>
      <c r="D130" s="214" t="s">
        <v>161</v>
      </c>
      <c r="E130" s="215" t="s">
        <v>511</v>
      </c>
      <c r="F130" s="216" t="s">
        <v>512</v>
      </c>
      <c r="G130" s="217" t="s">
        <v>220</v>
      </c>
      <c r="H130" s="218">
        <v>6.468</v>
      </c>
      <c r="I130" s="219"/>
      <c r="J130" s="220">
        <f>ROUND(I130*H130,2)</f>
        <v>0</v>
      </c>
      <c r="K130" s="216" t="s">
        <v>463</v>
      </c>
      <c r="L130" s="45"/>
      <c r="M130" s="221" t="s">
        <v>19</v>
      </c>
      <c r="N130" s="222" t="s">
        <v>41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104</v>
      </c>
      <c r="AT130" s="225" t="s">
        <v>161</v>
      </c>
      <c r="AU130" s="225" t="s">
        <v>79</v>
      </c>
      <c r="AY130" s="18" t="s">
        <v>158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77</v>
      </c>
      <c r="BK130" s="226">
        <f>ROUND(I130*H130,2)</f>
        <v>0</v>
      </c>
      <c r="BL130" s="18" t="s">
        <v>104</v>
      </c>
      <c r="BM130" s="225" t="s">
        <v>513</v>
      </c>
    </row>
    <row r="131" s="2" customFormat="1">
      <c r="A131" s="39"/>
      <c r="B131" s="40"/>
      <c r="C131" s="41"/>
      <c r="D131" s="229" t="s">
        <v>215</v>
      </c>
      <c r="E131" s="41"/>
      <c r="F131" s="259" t="s">
        <v>514</v>
      </c>
      <c r="G131" s="41"/>
      <c r="H131" s="41"/>
      <c r="I131" s="260"/>
      <c r="J131" s="41"/>
      <c r="K131" s="41"/>
      <c r="L131" s="45"/>
      <c r="M131" s="261"/>
      <c r="N131" s="26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215</v>
      </c>
      <c r="AU131" s="18" t="s">
        <v>79</v>
      </c>
    </row>
    <row r="132" s="13" customFormat="1">
      <c r="A132" s="13"/>
      <c r="B132" s="227"/>
      <c r="C132" s="228"/>
      <c r="D132" s="229" t="s">
        <v>167</v>
      </c>
      <c r="E132" s="230" t="s">
        <v>19</v>
      </c>
      <c r="F132" s="231" t="s">
        <v>515</v>
      </c>
      <c r="G132" s="228"/>
      <c r="H132" s="230" t="s">
        <v>19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167</v>
      </c>
      <c r="AU132" s="237" t="s">
        <v>79</v>
      </c>
      <c r="AV132" s="13" t="s">
        <v>77</v>
      </c>
      <c r="AW132" s="13" t="s">
        <v>31</v>
      </c>
      <c r="AX132" s="13" t="s">
        <v>70</v>
      </c>
      <c r="AY132" s="237" t="s">
        <v>158</v>
      </c>
    </row>
    <row r="133" s="14" customFormat="1">
      <c r="A133" s="14"/>
      <c r="B133" s="238"/>
      <c r="C133" s="239"/>
      <c r="D133" s="229" t="s">
        <v>167</v>
      </c>
      <c r="E133" s="240" t="s">
        <v>19</v>
      </c>
      <c r="F133" s="241" t="s">
        <v>516</v>
      </c>
      <c r="G133" s="239"/>
      <c r="H133" s="242">
        <v>6.468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8" t="s">
        <v>167</v>
      </c>
      <c r="AU133" s="248" t="s">
        <v>79</v>
      </c>
      <c r="AV133" s="14" t="s">
        <v>79</v>
      </c>
      <c r="AW133" s="14" t="s">
        <v>31</v>
      </c>
      <c r="AX133" s="14" t="s">
        <v>77</v>
      </c>
      <c r="AY133" s="248" t="s">
        <v>158</v>
      </c>
    </row>
    <row r="134" s="2" customFormat="1">
      <c r="A134" s="39"/>
      <c r="B134" s="40"/>
      <c r="C134" s="214" t="s">
        <v>229</v>
      </c>
      <c r="D134" s="214" t="s">
        <v>161</v>
      </c>
      <c r="E134" s="215" t="s">
        <v>517</v>
      </c>
      <c r="F134" s="216" t="s">
        <v>518</v>
      </c>
      <c r="G134" s="217" t="s">
        <v>220</v>
      </c>
      <c r="H134" s="218">
        <v>6.468</v>
      </c>
      <c r="I134" s="219"/>
      <c r="J134" s="220">
        <f>ROUND(I134*H134,2)</f>
        <v>0</v>
      </c>
      <c r="K134" s="216" t="s">
        <v>463</v>
      </c>
      <c r="L134" s="45"/>
      <c r="M134" s="221" t="s">
        <v>19</v>
      </c>
      <c r="N134" s="222" t="s">
        <v>41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104</v>
      </c>
      <c r="AT134" s="225" t="s">
        <v>161</v>
      </c>
      <c r="AU134" s="225" t="s">
        <v>79</v>
      </c>
      <c r="AY134" s="18" t="s">
        <v>158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77</v>
      </c>
      <c r="BK134" s="226">
        <f>ROUND(I134*H134,2)</f>
        <v>0</v>
      </c>
      <c r="BL134" s="18" t="s">
        <v>104</v>
      </c>
      <c r="BM134" s="225" t="s">
        <v>519</v>
      </c>
    </row>
    <row r="135" s="2" customFormat="1">
      <c r="A135" s="39"/>
      <c r="B135" s="40"/>
      <c r="C135" s="214" t="s">
        <v>234</v>
      </c>
      <c r="D135" s="214" t="s">
        <v>161</v>
      </c>
      <c r="E135" s="215" t="s">
        <v>520</v>
      </c>
      <c r="F135" s="216" t="s">
        <v>521</v>
      </c>
      <c r="G135" s="217" t="s">
        <v>462</v>
      </c>
      <c r="H135" s="218">
        <v>15.75</v>
      </c>
      <c r="I135" s="219"/>
      <c r="J135" s="220">
        <f>ROUND(I135*H135,2)</f>
        <v>0</v>
      </c>
      <c r="K135" s="216" t="s">
        <v>463</v>
      </c>
      <c r="L135" s="45"/>
      <c r="M135" s="221" t="s">
        <v>19</v>
      </c>
      <c r="N135" s="222" t="s">
        <v>41</v>
      </c>
      <c r="O135" s="85"/>
      <c r="P135" s="223">
        <f>O135*H135</f>
        <v>0</v>
      </c>
      <c r="Q135" s="223">
        <v>0.0076</v>
      </c>
      <c r="R135" s="223">
        <f>Q135*H135</f>
        <v>0.1197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104</v>
      </c>
      <c r="AT135" s="225" t="s">
        <v>161</v>
      </c>
      <c r="AU135" s="225" t="s">
        <v>79</v>
      </c>
      <c r="AY135" s="18" t="s">
        <v>158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77</v>
      </c>
      <c r="BK135" s="226">
        <f>ROUND(I135*H135,2)</f>
        <v>0</v>
      </c>
      <c r="BL135" s="18" t="s">
        <v>104</v>
      </c>
      <c r="BM135" s="225" t="s">
        <v>522</v>
      </c>
    </row>
    <row r="136" s="14" customFormat="1">
      <c r="A136" s="14"/>
      <c r="B136" s="238"/>
      <c r="C136" s="239"/>
      <c r="D136" s="229" t="s">
        <v>167</v>
      </c>
      <c r="E136" s="240" t="s">
        <v>19</v>
      </c>
      <c r="F136" s="241" t="s">
        <v>523</v>
      </c>
      <c r="G136" s="239"/>
      <c r="H136" s="242">
        <v>15.75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167</v>
      </c>
      <c r="AU136" s="248" t="s">
        <v>79</v>
      </c>
      <c r="AV136" s="14" t="s">
        <v>79</v>
      </c>
      <c r="AW136" s="14" t="s">
        <v>31</v>
      </c>
      <c r="AX136" s="14" t="s">
        <v>77</v>
      </c>
      <c r="AY136" s="248" t="s">
        <v>158</v>
      </c>
    </row>
    <row r="137" s="2" customFormat="1">
      <c r="A137" s="39"/>
      <c r="B137" s="40"/>
      <c r="C137" s="214" t="s">
        <v>8</v>
      </c>
      <c r="D137" s="214" t="s">
        <v>161</v>
      </c>
      <c r="E137" s="215" t="s">
        <v>524</v>
      </c>
      <c r="F137" s="216" t="s">
        <v>525</v>
      </c>
      <c r="G137" s="217" t="s">
        <v>462</v>
      </c>
      <c r="H137" s="218">
        <v>7.1120000000000001</v>
      </c>
      <c r="I137" s="219"/>
      <c r="J137" s="220">
        <f>ROUND(I137*H137,2)</f>
        <v>0</v>
      </c>
      <c r="K137" s="216" t="s">
        <v>463</v>
      </c>
      <c r="L137" s="45"/>
      <c r="M137" s="221" t="s">
        <v>19</v>
      </c>
      <c r="N137" s="222" t="s">
        <v>41</v>
      </c>
      <c r="O137" s="85"/>
      <c r="P137" s="223">
        <f>O137*H137</f>
        <v>0</v>
      </c>
      <c r="Q137" s="223">
        <v>0.01787</v>
      </c>
      <c r="R137" s="223">
        <f>Q137*H137</f>
        <v>0.12709144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104</v>
      </c>
      <c r="AT137" s="225" t="s">
        <v>161</v>
      </c>
      <c r="AU137" s="225" t="s">
        <v>79</v>
      </c>
      <c r="AY137" s="18" t="s">
        <v>158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77</v>
      </c>
      <c r="BK137" s="226">
        <f>ROUND(I137*H137,2)</f>
        <v>0</v>
      </c>
      <c r="BL137" s="18" t="s">
        <v>104</v>
      </c>
      <c r="BM137" s="225" t="s">
        <v>526</v>
      </c>
    </row>
    <row r="138" s="14" customFormat="1">
      <c r="A138" s="14"/>
      <c r="B138" s="238"/>
      <c r="C138" s="239"/>
      <c r="D138" s="229" t="s">
        <v>167</v>
      </c>
      <c r="E138" s="240" t="s">
        <v>19</v>
      </c>
      <c r="F138" s="241" t="s">
        <v>527</v>
      </c>
      <c r="G138" s="239"/>
      <c r="H138" s="242">
        <v>5.8799999999999999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167</v>
      </c>
      <c r="AU138" s="248" t="s">
        <v>79</v>
      </c>
      <c r="AV138" s="14" t="s">
        <v>79</v>
      </c>
      <c r="AW138" s="14" t="s">
        <v>31</v>
      </c>
      <c r="AX138" s="14" t="s">
        <v>70</v>
      </c>
      <c r="AY138" s="248" t="s">
        <v>158</v>
      </c>
    </row>
    <row r="139" s="14" customFormat="1">
      <c r="A139" s="14"/>
      <c r="B139" s="238"/>
      <c r="C139" s="239"/>
      <c r="D139" s="229" t="s">
        <v>167</v>
      </c>
      <c r="E139" s="240" t="s">
        <v>19</v>
      </c>
      <c r="F139" s="241" t="s">
        <v>528</v>
      </c>
      <c r="G139" s="239"/>
      <c r="H139" s="242">
        <v>1.232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167</v>
      </c>
      <c r="AU139" s="248" t="s">
        <v>79</v>
      </c>
      <c r="AV139" s="14" t="s">
        <v>79</v>
      </c>
      <c r="AW139" s="14" t="s">
        <v>31</v>
      </c>
      <c r="AX139" s="14" t="s">
        <v>70</v>
      </c>
      <c r="AY139" s="248" t="s">
        <v>158</v>
      </c>
    </row>
    <row r="140" s="15" customFormat="1">
      <c r="A140" s="15"/>
      <c r="B140" s="263"/>
      <c r="C140" s="264"/>
      <c r="D140" s="229" t="s">
        <v>167</v>
      </c>
      <c r="E140" s="265" t="s">
        <v>19</v>
      </c>
      <c r="F140" s="266" t="s">
        <v>332</v>
      </c>
      <c r="G140" s="264"/>
      <c r="H140" s="267">
        <v>7.1120000000000001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3" t="s">
        <v>167</v>
      </c>
      <c r="AU140" s="273" t="s">
        <v>79</v>
      </c>
      <c r="AV140" s="15" t="s">
        <v>104</v>
      </c>
      <c r="AW140" s="15" t="s">
        <v>31</v>
      </c>
      <c r="AX140" s="15" t="s">
        <v>77</v>
      </c>
      <c r="AY140" s="273" t="s">
        <v>158</v>
      </c>
    </row>
    <row r="141" s="2" customFormat="1">
      <c r="A141" s="39"/>
      <c r="B141" s="40"/>
      <c r="C141" s="214" t="s">
        <v>241</v>
      </c>
      <c r="D141" s="214" t="s">
        <v>161</v>
      </c>
      <c r="E141" s="215" t="s">
        <v>529</v>
      </c>
      <c r="F141" s="216" t="s">
        <v>530</v>
      </c>
      <c r="G141" s="217" t="s">
        <v>462</v>
      </c>
      <c r="H141" s="218">
        <v>15.75</v>
      </c>
      <c r="I141" s="219"/>
      <c r="J141" s="220">
        <f>ROUND(I141*H141,2)</f>
        <v>0</v>
      </c>
      <c r="K141" s="216" t="s">
        <v>463</v>
      </c>
      <c r="L141" s="45"/>
      <c r="M141" s="221" t="s">
        <v>19</v>
      </c>
      <c r="N141" s="222" t="s">
        <v>41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104</v>
      </c>
      <c r="AT141" s="225" t="s">
        <v>161</v>
      </c>
      <c r="AU141" s="225" t="s">
        <v>79</v>
      </c>
      <c r="AY141" s="18" t="s">
        <v>158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77</v>
      </c>
      <c r="BK141" s="226">
        <f>ROUND(I141*H141,2)</f>
        <v>0</v>
      </c>
      <c r="BL141" s="18" t="s">
        <v>104</v>
      </c>
      <c r="BM141" s="225" t="s">
        <v>531</v>
      </c>
    </row>
    <row r="142" s="2" customFormat="1">
      <c r="A142" s="39"/>
      <c r="B142" s="40"/>
      <c r="C142" s="214" t="s">
        <v>246</v>
      </c>
      <c r="D142" s="214" t="s">
        <v>161</v>
      </c>
      <c r="E142" s="215" t="s">
        <v>532</v>
      </c>
      <c r="F142" s="216" t="s">
        <v>533</v>
      </c>
      <c r="G142" s="217" t="s">
        <v>462</v>
      </c>
      <c r="H142" s="218">
        <v>7.1120000000000001</v>
      </c>
      <c r="I142" s="219"/>
      <c r="J142" s="220">
        <f>ROUND(I142*H142,2)</f>
        <v>0</v>
      </c>
      <c r="K142" s="216" t="s">
        <v>463</v>
      </c>
      <c r="L142" s="45"/>
      <c r="M142" s="221" t="s">
        <v>19</v>
      </c>
      <c r="N142" s="222" t="s">
        <v>41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104</v>
      </c>
      <c r="AT142" s="225" t="s">
        <v>161</v>
      </c>
      <c r="AU142" s="225" t="s">
        <v>79</v>
      </c>
      <c r="AY142" s="18" t="s">
        <v>158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77</v>
      </c>
      <c r="BK142" s="226">
        <f>ROUND(I142*H142,2)</f>
        <v>0</v>
      </c>
      <c r="BL142" s="18" t="s">
        <v>104</v>
      </c>
      <c r="BM142" s="225" t="s">
        <v>534</v>
      </c>
    </row>
    <row r="143" s="2" customFormat="1">
      <c r="A143" s="39"/>
      <c r="B143" s="40"/>
      <c r="C143" s="214" t="s">
        <v>250</v>
      </c>
      <c r="D143" s="214" t="s">
        <v>161</v>
      </c>
      <c r="E143" s="215" t="s">
        <v>535</v>
      </c>
      <c r="F143" s="216" t="s">
        <v>536</v>
      </c>
      <c r="G143" s="217" t="s">
        <v>195</v>
      </c>
      <c r="H143" s="218">
        <v>0.014</v>
      </c>
      <c r="I143" s="219"/>
      <c r="J143" s="220">
        <f>ROUND(I143*H143,2)</f>
        <v>0</v>
      </c>
      <c r="K143" s="216" t="s">
        <v>463</v>
      </c>
      <c r="L143" s="45"/>
      <c r="M143" s="221" t="s">
        <v>19</v>
      </c>
      <c r="N143" s="222" t="s">
        <v>41</v>
      </c>
      <c r="O143" s="85"/>
      <c r="P143" s="223">
        <f>O143*H143</f>
        <v>0</v>
      </c>
      <c r="Q143" s="223">
        <v>1.0492699999999999</v>
      </c>
      <c r="R143" s="223">
        <f>Q143*H143</f>
        <v>0.01468978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104</v>
      </c>
      <c r="AT143" s="225" t="s">
        <v>161</v>
      </c>
      <c r="AU143" s="225" t="s">
        <v>79</v>
      </c>
      <c r="AY143" s="18" t="s">
        <v>158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77</v>
      </c>
      <c r="BK143" s="226">
        <f>ROUND(I143*H143,2)</f>
        <v>0</v>
      </c>
      <c r="BL143" s="18" t="s">
        <v>104</v>
      </c>
      <c r="BM143" s="225" t="s">
        <v>537</v>
      </c>
    </row>
    <row r="144" s="13" customFormat="1">
      <c r="A144" s="13"/>
      <c r="B144" s="227"/>
      <c r="C144" s="228"/>
      <c r="D144" s="229" t="s">
        <v>167</v>
      </c>
      <c r="E144" s="230" t="s">
        <v>19</v>
      </c>
      <c r="F144" s="231" t="s">
        <v>538</v>
      </c>
      <c r="G144" s="228"/>
      <c r="H144" s="230" t="s">
        <v>19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167</v>
      </c>
      <c r="AU144" s="237" t="s">
        <v>79</v>
      </c>
      <c r="AV144" s="13" t="s">
        <v>77</v>
      </c>
      <c r="AW144" s="13" t="s">
        <v>31</v>
      </c>
      <c r="AX144" s="13" t="s">
        <v>70</v>
      </c>
      <c r="AY144" s="237" t="s">
        <v>158</v>
      </c>
    </row>
    <row r="145" s="14" customFormat="1">
      <c r="A145" s="14"/>
      <c r="B145" s="238"/>
      <c r="C145" s="239"/>
      <c r="D145" s="229" t="s">
        <v>167</v>
      </c>
      <c r="E145" s="240" t="s">
        <v>19</v>
      </c>
      <c r="F145" s="241" t="s">
        <v>539</v>
      </c>
      <c r="G145" s="239"/>
      <c r="H145" s="242">
        <v>0.014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8" t="s">
        <v>167</v>
      </c>
      <c r="AU145" s="248" t="s">
        <v>79</v>
      </c>
      <c r="AV145" s="14" t="s">
        <v>79</v>
      </c>
      <c r="AW145" s="14" t="s">
        <v>31</v>
      </c>
      <c r="AX145" s="14" t="s">
        <v>70</v>
      </c>
      <c r="AY145" s="248" t="s">
        <v>158</v>
      </c>
    </row>
    <row r="146" s="15" customFormat="1">
      <c r="A146" s="15"/>
      <c r="B146" s="263"/>
      <c r="C146" s="264"/>
      <c r="D146" s="229" t="s">
        <v>167</v>
      </c>
      <c r="E146" s="265" t="s">
        <v>19</v>
      </c>
      <c r="F146" s="266" t="s">
        <v>332</v>
      </c>
      <c r="G146" s="264"/>
      <c r="H146" s="267">
        <v>0.014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3" t="s">
        <v>167</v>
      </c>
      <c r="AU146" s="273" t="s">
        <v>79</v>
      </c>
      <c r="AV146" s="15" t="s">
        <v>104</v>
      </c>
      <c r="AW146" s="15" t="s">
        <v>31</v>
      </c>
      <c r="AX146" s="15" t="s">
        <v>77</v>
      </c>
      <c r="AY146" s="273" t="s">
        <v>158</v>
      </c>
    </row>
    <row r="147" s="2" customFormat="1">
      <c r="A147" s="39"/>
      <c r="B147" s="40"/>
      <c r="C147" s="214" t="s">
        <v>254</v>
      </c>
      <c r="D147" s="214" t="s">
        <v>161</v>
      </c>
      <c r="E147" s="215" t="s">
        <v>540</v>
      </c>
      <c r="F147" s="216" t="s">
        <v>541</v>
      </c>
      <c r="G147" s="217" t="s">
        <v>195</v>
      </c>
      <c r="H147" s="218">
        <v>0.045999999999999999</v>
      </c>
      <c r="I147" s="219"/>
      <c r="J147" s="220">
        <f>ROUND(I147*H147,2)</f>
        <v>0</v>
      </c>
      <c r="K147" s="216" t="s">
        <v>463</v>
      </c>
      <c r="L147" s="45"/>
      <c r="M147" s="221" t="s">
        <v>19</v>
      </c>
      <c r="N147" s="222" t="s">
        <v>41</v>
      </c>
      <c r="O147" s="85"/>
      <c r="P147" s="223">
        <f>O147*H147</f>
        <v>0</v>
      </c>
      <c r="Q147" s="223">
        <v>1.06386</v>
      </c>
      <c r="R147" s="223">
        <f>Q147*H147</f>
        <v>0.048937559999999998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104</v>
      </c>
      <c r="AT147" s="225" t="s">
        <v>161</v>
      </c>
      <c r="AU147" s="225" t="s">
        <v>79</v>
      </c>
      <c r="AY147" s="18" t="s">
        <v>158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77</v>
      </c>
      <c r="BK147" s="226">
        <f>ROUND(I147*H147,2)</f>
        <v>0</v>
      </c>
      <c r="BL147" s="18" t="s">
        <v>104</v>
      </c>
      <c r="BM147" s="225" t="s">
        <v>542</v>
      </c>
    </row>
    <row r="148" s="13" customFormat="1">
      <c r="A148" s="13"/>
      <c r="B148" s="227"/>
      <c r="C148" s="228"/>
      <c r="D148" s="229" t="s">
        <v>167</v>
      </c>
      <c r="E148" s="230" t="s">
        <v>19</v>
      </c>
      <c r="F148" s="231" t="s">
        <v>543</v>
      </c>
      <c r="G148" s="228"/>
      <c r="H148" s="230" t="s">
        <v>19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167</v>
      </c>
      <c r="AU148" s="237" t="s">
        <v>79</v>
      </c>
      <c r="AV148" s="13" t="s">
        <v>77</v>
      </c>
      <c r="AW148" s="13" t="s">
        <v>31</v>
      </c>
      <c r="AX148" s="13" t="s">
        <v>70</v>
      </c>
      <c r="AY148" s="237" t="s">
        <v>158</v>
      </c>
    </row>
    <row r="149" s="14" customFormat="1">
      <c r="A149" s="14"/>
      <c r="B149" s="238"/>
      <c r="C149" s="239"/>
      <c r="D149" s="229" t="s">
        <v>167</v>
      </c>
      <c r="E149" s="240" t="s">
        <v>19</v>
      </c>
      <c r="F149" s="241" t="s">
        <v>544</v>
      </c>
      <c r="G149" s="239"/>
      <c r="H149" s="242">
        <v>0.045999999999999999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8" t="s">
        <v>167</v>
      </c>
      <c r="AU149" s="248" t="s">
        <v>79</v>
      </c>
      <c r="AV149" s="14" t="s">
        <v>79</v>
      </c>
      <c r="AW149" s="14" t="s">
        <v>31</v>
      </c>
      <c r="AX149" s="14" t="s">
        <v>77</v>
      </c>
      <c r="AY149" s="248" t="s">
        <v>158</v>
      </c>
    </row>
    <row r="150" s="2" customFormat="1">
      <c r="A150" s="39"/>
      <c r="B150" s="40"/>
      <c r="C150" s="214" t="s">
        <v>258</v>
      </c>
      <c r="D150" s="214" t="s">
        <v>161</v>
      </c>
      <c r="E150" s="215" t="s">
        <v>545</v>
      </c>
      <c r="F150" s="216" t="s">
        <v>546</v>
      </c>
      <c r="G150" s="217" t="s">
        <v>462</v>
      </c>
      <c r="H150" s="218">
        <v>7.3499999999999996</v>
      </c>
      <c r="I150" s="219"/>
      <c r="J150" s="220">
        <f>ROUND(I150*H150,2)</f>
        <v>0</v>
      </c>
      <c r="K150" s="216" t="s">
        <v>463</v>
      </c>
      <c r="L150" s="45"/>
      <c r="M150" s="221" t="s">
        <v>19</v>
      </c>
      <c r="N150" s="222" t="s">
        <v>41</v>
      </c>
      <c r="O150" s="85"/>
      <c r="P150" s="223">
        <f>O150*H150</f>
        <v>0</v>
      </c>
      <c r="Q150" s="223">
        <v>0.02102</v>
      </c>
      <c r="R150" s="223">
        <f>Q150*H150</f>
        <v>0.154497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104</v>
      </c>
      <c r="AT150" s="225" t="s">
        <v>161</v>
      </c>
      <c r="AU150" s="225" t="s">
        <v>79</v>
      </c>
      <c r="AY150" s="18" t="s">
        <v>158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77</v>
      </c>
      <c r="BK150" s="226">
        <f>ROUND(I150*H150,2)</f>
        <v>0</v>
      </c>
      <c r="BL150" s="18" t="s">
        <v>104</v>
      </c>
      <c r="BM150" s="225" t="s">
        <v>547</v>
      </c>
    </row>
    <row r="151" s="2" customFormat="1">
      <c r="A151" s="39"/>
      <c r="B151" s="40"/>
      <c r="C151" s="41"/>
      <c r="D151" s="229" t="s">
        <v>215</v>
      </c>
      <c r="E151" s="41"/>
      <c r="F151" s="259" t="s">
        <v>548</v>
      </c>
      <c r="G151" s="41"/>
      <c r="H151" s="41"/>
      <c r="I151" s="260"/>
      <c r="J151" s="41"/>
      <c r="K151" s="41"/>
      <c r="L151" s="45"/>
      <c r="M151" s="261"/>
      <c r="N151" s="26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215</v>
      </c>
      <c r="AU151" s="18" t="s">
        <v>79</v>
      </c>
    </row>
    <row r="152" s="13" customFormat="1">
      <c r="A152" s="13"/>
      <c r="B152" s="227"/>
      <c r="C152" s="228"/>
      <c r="D152" s="229" t="s">
        <v>167</v>
      </c>
      <c r="E152" s="230" t="s">
        <v>19</v>
      </c>
      <c r="F152" s="231" t="s">
        <v>549</v>
      </c>
      <c r="G152" s="228"/>
      <c r="H152" s="230" t="s">
        <v>19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167</v>
      </c>
      <c r="AU152" s="237" t="s">
        <v>79</v>
      </c>
      <c r="AV152" s="13" t="s">
        <v>77</v>
      </c>
      <c r="AW152" s="13" t="s">
        <v>31</v>
      </c>
      <c r="AX152" s="13" t="s">
        <v>70</v>
      </c>
      <c r="AY152" s="237" t="s">
        <v>158</v>
      </c>
    </row>
    <row r="153" s="14" customFormat="1">
      <c r="A153" s="14"/>
      <c r="B153" s="238"/>
      <c r="C153" s="239"/>
      <c r="D153" s="229" t="s">
        <v>167</v>
      </c>
      <c r="E153" s="240" t="s">
        <v>19</v>
      </c>
      <c r="F153" s="241" t="s">
        <v>550</v>
      </c>
      <c r="G153" s="239"/>
      <c r="H153" s="242">
        <v>7.3499999999999996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8" t="s">
        <v>167</v>
      </c>
      <c r="AU153" s="248" t="s">
        <v>79</v>
      </c>
      <c r="AV153" s="14" t="s">
        <v>79</v>
      </c>
      <c r="AW153" s="14" t="s">
        <v>31</v>
      </c>
      <c r="AX153" s="14" t="s">
        <v>77</v>
      </c>
      <c r="AY153" s="248" t="s">
        <v>158</v>
      </c>
    </row>
    <row r="154" s="2" customFormat="1">
      <c r="A154" s="39"/>
      <c r="B154" s="40"/>
      <c r="C154" s="214" t="s">
        <v>7</v>
      </c>
      <c r="D154" s="214" t="s">
        <v>161</v>
      </c>
      <c r="E154" s="215" t="s">
        <v>551</v>
      </c>
      <c r="F154" s="216" t="s">
        <v>552</v>
      </c>
      <c r="G154" s="217" t="s">
        <v>462</v>
      </c>
      <c r="H154" s="218">
        <v>29.399999999999999</v>
      </c>
      <c r="I154" s="219"/>
      <c r="J154" s="220">
        <f>ROUND(I154*H154,2)</f>
        <v>0</v>
      </c>
      <c r="K154" s="216" t="s">
        <v>463</v>
      </c>
      <c r="L154" s="45"/>
      <c r="M154" s="221" t="s">
        <v>19</v>
      </c>
      <c r="N154" s="222" t="s">
        <v>41</v>
      </c>
      <c r="O154" s="85"/>
      <c r="P154" s="223">
        <f>O154*H154</f>
        <v>0</v>
      </c>
      <c r="Q154" s="223">
        <v>0.02102</v>
      </c>
      <c r="R154" s="223">
        <f>Q154*H154</f>
        <v>0.61798799999999998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104</v>
      </c>
      <c r="AT154" s="225" t="s">
        <v>161</v>
      </c>
      <c r="AU154" s="225" t="s">
        <v>79</v>
      </c>
      <c r="AY154" s="18" t="s">
        <v>158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77</v>
      </c>
      <c r="BK154" s="226">
        <f>ROUND(I154*H154,2)</f>
        <v>0</v>
      </c>
      <c r="BL154" s="18" t="s">
        <v>104</v>
      </c>
      <c r="BM154" s="225" t="s">
        <v>553</v>
      </c>
    </row>
    <row r="155" s="2" customFormat="1">
      <c r="A155" s="39"/>
      <c r="B155" s="40"/>
      <c r="C155" s="41"/>
      <c r="D155" s="229" t="s">
        <v>215</v>
      </c>
      <c r="E155" s="41"/>
      <c r="F155" s="259" t="s">
        <v>548</v>
      </c>
      <c r="G155" s="41"/>
      <c r="H155" s="41"/>
      <c r="I155" s="260"/>
      <c r="J155" s="41"/>
      <c r="K155" s="41"/>
      <c r="L155" s="45"/>
      <c r="M155" s="261"/>
      <c r="N155" s="26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215</v>
      </c>
      <c r="AU155" s="18" t="s">
        <v>79</v>
      </c>
    </row>
    <row r="156" s="13" customFormat="1">
      <c r="A156" s="13"/>
      <c r="B156" s="227"/>
      <c r="C156" s="228"/>
      <c r="D156" s="229" t="s">
        <v>167</v>
      </c>
      <c r="E156" s="230" t="s">
        <v>19</v>
      </c>
      <c r="F156" s="231" t="s">
        <v>549</v>
      </c>
      <c r="G156" s="228"/>
      <c r="H156" s="230" t="s">
        <v>19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167</v>
      </c>
      <c r="AU156" s="237" t="s">
        <v>79</v>
      </c>
      <c r="AV156" s="13" t="s">
        <v>77</v>
      </c>
      <c r="AW156" s="13" t="s">
        <v>31</v>
      </c>
      <c r="AX156" s="13" t="s">
        <v>70</v>
      </c>
      <c r="AY156" s="237" t="s">
        <v>158</v>
      </c>
    </row>
    <row r="157" s="14" customFormat="1">
      <c r="A157" s="14"/>
      <c r="B157" s="238"/>
      <c r="C157" s="239"/>
      <c r="D157" s="229" t="s">
        <v>167</v>
      </c>
      <c r="E157" s="240" t="s">
        <v>19</v>
      </c>
      <c r="F157" s="241" t="s">
        <v>554</v>
      </c>
      <c r="G157" s="239"/>
      <c r="H157" s="242">
        <v>29.399999999999999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167</v>
      </c>
      <c r="AU157" s="248" t="s">
        <v>79</v>
      </c>
      <c r="AV157" s="14" t="s">
        <v>79</v>
      </c>
      <c r="AW157" s="14" t="s">
        <v>31</v>
      </c>
      <c r="AX157" s="14" t="s">
        <v>77</v>
      </c>
      <c r="AY157" s="248" t="s">
        <v>158</v>
      </c>
    </row>
    <row r="158" s="2" customFormat="1" ht="55.5" customHeight="1">
      <c r="A158" s="39"/>
      <c r="B158" s="40"/>
      <c r="C158" s="214" t="s">
        <v>267</v>
      </c>
      <c r="D158" s="214" t="s">
        <v>161</v>
      </c>
      <c r="E158" s="215" t="s">
        <v>555</v>
      </c>
      <c r="F158" s="216" t="s">
        <v>556</v>
      </c>
      <c r="G158" s="217" t="s">
        <v>462</v>
      </c>
      <c r="H158" s="218">
        <v>15</v>
      </c>
      <c r="I158" s="219"/>
      <c r="J158" s="220">
        <f>ROUND(I158*H158,2)</f>
        <v>0</v>
      </c>
      <c r="K158" s="216" t="s">
        <v>463</v>
      </c>
      <c r="L158" s="45"/>
      <c r="M158" s="221" t="s">
        <v>19</v>
      </c>
      <c r="N158" s="222" t="s">
        <v>41</v>
      </c>
      <c r="O158" s="85"/>
      <c r="P158" s="223">
        <f>O158*H158</f>
        <v>0</v>
      </c>
      <c r="Q158" s="223">
        <v>1.031199</v>
      </c>
      <c r="R158" s="223">
        <f>Q158*H158</f>
        <v>15.467984999999999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104</v>
      </c>
      <c r="AT158" s="225" t="s">
        <v>161</v>
      </c>
      <c r="AU158" s="225" t="s">
        <v>79</v>
      </c>
      <c r="AY158" s="18" t="s">
        <v>158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77</v>
      </c>
      <c r="BK158" s="226">
        <f>ROUND(I158*H158,2)</f>
        <v>0</v>
      </c>
      <c r="BL158" s="18" t="s">
        <v>104</v>
      </c>
      <c r="BM158" s="225" t="s">
        <v>557</v>
      </c>
    </row>
    <row r="159" s="13" customFormat="1">
      <c r="A159" s="13"/>
      <c r="B159" s="227"/>
      <c r="C159" s="228"/>
      <c r="D159" s="229" t="s">
        <v>167</v>
      </c>
      <c r="E159" s="230" t="s">
        <v>19</v>
      </c>
      <c r="F159" s="231" t="s">
        <v>558</v>
      </c>
      <c r="G159" s="228"/>
      <c r="H159" s="230" t="s">
        <v>19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167</v>
      </c>
      <c r="AU159" s="237" t="s">
        <v>79</v>
      </c>
      <c r="AV159" s="13" t="s">
        <v>77</v>
      </c>
      <c r="AW159" s="13" t="s">
        <v>31</v>
      </c>
      <c r="AX159" s="13" t="s">
        <v>70</v>
      </c>
      <c r="AY159" s="237" t="s">
        <v>158</v>
      </c>
    </row>
    <row r="160" s="14" customFormat="1">
      <c r="A160" s="14"/>
      <c r="B160" s="238"/>
      <c r="C160" s="239"/>
      <c r="D160" s="229" t="s">
        <v>167</v>
      </c>
      <c r="E160" s="240" t="s">
        <v>19</v>
      </c>
      <c r="F160" s="241" t="s">
        <v>559</v>
      </c>
      <c r="G160" s="239"/>
      <c r="H160" s="242">
        <v>2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167</v>
      </c>
      <c r="AU160" s="248" t="s">
        <v>79</v>
      </c>
      <c r="AV160" s="14" t="s">
        <v>79</v>
      </c>
      <c r="AW160" s="14" t="s">
        <v>31</v>
      </c>
      <c r="AX160" s="14" t="s">
        <v>70</v>
      </c>
      <c r="AY160" s="248" t="s">
        <v>158</v>
      </c>
    </row>
    <row r="161" s="13" customFormat="1">
      <c r="A161" s="13"/>
      <c r="B161" s="227"/>
      <c r="C161" s="228"/>
      <c r="D161" s="229" t="s">
        <v>167</v>
      </c>
      <c r="E161" s="230" t="s">
        <v>19</v>
      </c>
      <c r="F161" s="231" t="s">
        <v>560</v>
      </c>
      <c r="G161" s="228"/>
      <c r="H161" s="230" t="s">
        <v>19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167</v>
      </c>
      <c r="AU161" s="237" t="s">
        <v>79</v>
      </c>
      <c r="AV161" s="13" t="s">
        <v>77</v>
      </c>
      <c r="AW161" s="13" t="s">
        <v>31</v>
      </c>
      <c r="AX161" s="13" t="s">
        <v>70</v>
      </c>
      <c r="AY161" s="237" t="s">
        <v>158</v>
      </c>
    </row>
    <row r="162" s="14" customFormat="1">
      <c r="A162" s="14"/>
      <c r="B162" s="238"/>
      <c r="C162" s="239"/>
      <c r="D162" s="229" t="s">
        <v>167</v>
      </c>
      <c r="E162" s="240" t="s">
        <v>19</v>
      </c>
      <c r="F162" s="241" t="s">
        <v>561</v>
      </c>
      <c r="G162" s="239"/>
      <c r="H162" s="242">
        <v>13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167</v>
      </c>
      <c r="AU162" s="248" t="s">
        <v>79</v>
      </c>
      <c r="AV162" s="14" t="s">
        <v>79</v>
      </c>
      <c r="AW162" s="14" t="s">
        <v>31</v>
      </c>
      <c r="AX162" s="14" t="s">
        <v>70</v>
      </c>
      <c r="AY162" s="248" t="s">
        <v>158</v>
      </c>
    </row>
    <row r="163" s="15" customFormat="1">
      <c r="A163" s="15"/>
      <c r="B163" s="263"/>
      <c r="C163" s="264"/>
      <c r="D163" s="229" t="s">
        <v>167</v>
      </c>
      <c r="E163" s="265" t="s">
        <v>19</v>
      </c>
      <c r="F163" s="266" t="s">
        <v>332</v>
      </c>
      <c r="G163" s="264"/>
      <c r="H163" s="267">
        <v>15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3" t="s">
        <v>167</v>
      </c>
      <c r="AU163" s="273" t="s">
        <v>79</v>
      </c>
      <c r="AV163" s="15" t="s">
        <v>104</v>
      </c>
      <c r="AW163" s="15" t="s">
        <v>31</v>
      </c>
      <c r="AX163" s="15" t="s">
        <v>77</v>
      </c>
      <c r="AY163" s="273" t="s">
        <v>158</v>
      </c>
    </row>
    <row r="164" s="2" customFormat="1">
      <c r="A164" s="39"/>
      <c r="B164" s="40"/>
      <c r="C164" s="214" t="s">
        <v>271</v>
      </c>
      <c r="D164" s="214" t="s">
        <v>161</v>
      </c>
      <c r="E164" s="215" t="s">
        <v>562</v>
      </c>
      <c r="F164" s="216" t="s">
        <v>563</v>
      </c>
      <c r="G164" s="217" t="s">
        <v>195</v>
      </c>
      <c r="H164" s="218">
        <v>0.085000000000000006</v>
      </c>
      <c r="I164" s="219"/>
      <c r="J164" s="220">
        <f>ROUND(I164*H164,2)</f>
        <v>0</v>
      </c>
      <c r="K164" s="216" t="s">
        <v>463</v>
      </c>
      <c r="L164" s="45"/>
      <c r="M164" s="221" t="s">
        <v>19</v>
      </c>
      <c r="N164" s="222" t="s">
        <v>41</v>
      </c>
      <c r="O164" s="85"/>
      <c r="P164" s="223">
        <f>O164*H164</f>
        <v>0</v>
      </c>
      <c r="Q164" s="223">
        <v>1.0597380000000001</v>
      </c>
      <c r="R164" s="223">
        <f>Q164*H164</f>
        <v>0.090077730000000009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104</v>
      </c>
      <c r="AT164" s="225" t="s">
        <v>161</v>
      </c>
      <c r="AU164" s="225" t="s">
        <v>79</v>
      </c>
      <c r="AY164" s="18" t="s">
        <v>158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77</v>
      </c>
      <c r="BK164" s="226">
        <f>ROUND(I164*H164,2)</f>
        <v>0</v>
      </c>
      <c r="BL164" s="18" t="s">
        <v>104</v>
      </c>
      <c r="BM164" s="225" t="s">
        <v>564</v>
      </c>
    </row>
    <row r="165" s="13" customFormat="1">
      <c r="A165" s="13"/>
      <c r="B165" s="227"/>
      <c r="C165" s="228"/>
      <c r="D165" s="229" t="s">
        <v>167</v>
      </c>
      <c r="E165" s="230" t="s">
        <v>19</v>
      </c>
      <c r="F165" s="231" t="s">
        <v>565</v>
      </c>
      <c r="G165" s="228"/>
      <c r="H165" s="230" t="s">
        <v>19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167</v>
      </c>
      <c r="AU165" s="237" t="s">
        <v>79</v>
      </c>
      <c r="AV165" s="13" t="s">
        <v>77</v>
      </c>
      <c r="AW165" s="13" t="s">
        <v>31</v>
      </c>
      <c r="AX165" s="13" t="s">
        <v>70</v>
      </c>
      <c r="AY165" s="237" t="s">
        <v>158</v>
      </c>
    </row>
    <row r="166" s="14" customFormat="1">
      <c r="A166" s="14"/>
      <c r="B166" s="238"/>
      <c r="C166" s="239"/>
      <c r="D166" s="229" t="s">
        <v>167</v>
      </c>
      <c r="E166" s="240" t="s">
        <v>19</v>
      </c>
      <c r="F166" s="241" t="s">
        <v>566</v>
      </c>
      <c r="G166" s="239"/>
      <c r="H166" s="242">
        <v>0.085000000000000006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8" t="s">
        <v>167</v>
      </c>
      <c r="AU166" s="248" t="s">
        <v>79</v>
      </c>
      <c r="AV166" s="14" t="s">
        <v>79</v>
      </c>
      <c r="AW166" s="14" t="s">
        <v>31</v>
      </c>
      <c r="AX166" s="14" t="s">
        <v>77</v>
      </c>
      <c r="AY166" s="248" t="s">
        <v>158</v>
      </c>
    </row>
    <row r="167" s="12" customFormat="1" ht="22.8" customHeight="1">
      <c r="A167" s="12"/>
      <c r="B167" s="198"/>
      <c r="C167" s="199"/>
      <c r="D167" s="200" t="s">
        <v>69</v>
      </c>
      <c r="E167" s="212" t="s">
        <v>201</v>
      </c>
      <c r="F167" s="212" t="s">
        <v>567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SUM(P168:P171)</f>
        <v>0</v>
      </c>
      <c r="Q167" s="206"/>
      <c r="R167" s="207">
        <f>SUM(R168:R171)</f>
        <v>0.96263639999999984</v>
      </c>
      <c r="S167" s="206"/>
      <c r="T167" s="208">
        <f>SUM(T168:T171)</f>
        <v>1.0989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9" t="s">
        <v>77</v>
      </c>
      <c r="AT167" s="210" t="s">
        <v>69</v>
      </c>
      <c r="AU167" s="210" t="s">
        <v>77</v>
      </c>
      <c r="AY167" s="209" t="s">
        <v>158</v>
      </c>
      <c r="BK167" s="211">
        <f>SUM(BK168:BK171)</f>
        <v>0</v>
      </c>
    </row>
    <row r="168" s="2" customFormat="1">
      <c r="A168" s="39"/>
      <c r="B168" s="40"/>
      <c r="C168" s="214" t="s">
        <v>276</v>
      </c>
      <c r="D168" s="214" t="s">
        <v>161</v>
      </c>
      <c r="E168" s="215" t="s">
        <v>568</v>
      </c>
      <c r="F168" s="216" t="s">
        <v>569</v>
      </c>
      <c r="G168" s="217" t="s">
        <v>462</v>
      </c>
      <c r="H168" s="218">
        <v>14.651999999999999</v>
      </c>
      <c r="I168" s="219"/>
      <c r="J168" s="220">
        <f>ROUND(I168*H168,2)</f>
        <v>0</v>
      </c>
      <c r="K168" s="216" t="s">
        <v>463</v>
      </c>
      <c r="L168" s="45"/>
      <c r="M168" s="221" t="s">
        <v>19</v>
      </c>
      <c r="N168" s="222" t="s">
        <v>41</v>
      </c>
      <c r="O168" s="85"/>
      <c r="P168" s="223">
        <f>O168*H168</f>
        <v>0</v>
      </c>
      <c r="Q168" s="223">
        <v>0.065699999999999995</v>
      </c>
      <c r="R168" s="223">
        <f>Q168*H168</f>
        <v>0.96263639999999984</v>
      </c>
      <c r="S168" s="223">
        <v>0.074999999999999997</v>
      </c>
      <c r="T168" s="224">
        <f>S168*H168</f>
        <v>1.0989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104</v>
      </c>
      <c r="AT168" s="225" t="s">
        <v>161</v>
      </c>
      <c r="AU168" s="225" t="s">
        <v>79</v>
      </c>
      <c r="AY168" s="18" t="s">
        <v>158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77</v>
      </c>
      <c r="BK168" s="226">
        <f>ROUND(I168*H168,2)</f>
        <v>0</v>
      </c>
      <c r="BL168" s="18" t="s">
        <v>104</v>
      </c>
      <c r="BM168" s="225" t="s">
        <v>570</v>
      </c>
    </row>
    <row r="169" s="2" customFormat="1">
      <c r="A169" s="39"/>
      <c r="B169" s="40"/>
      <c r="C169" s="41"/>
      <c r="D169" s="229" t="s">
        <v>215</v>
      </c>
      <c r="E169" s="41"/>
      <c r="F169" s="259" t="s">
        <v>571</v>
      </c>
      <c r="G169" s="41"/>
      <c r="H169" s="41"/>
      <c r="I169" s="260"/>
      <c r="J169" s="41"/>
      <c r="K169" s="41"/>
      <c r="L169" s="45"/>
      <c r="M169" s="261"/>
      <c r="N169" s="26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215</v>
      </c>
      <c r="AU169" s="18" t="s">
        <v>79</v>
      </c>
    </row>
    <row r="170" s="13" customFormat="1">
      <c r="A170" s="13"/>
      <c r="B170" s="227"/>
      <c r="C170" s="228"/>
      <c r="D170" s="229" t="s">
        <v>167</v>
      </c>
      <c r="E170" s="230" t="s">
        <v>19</v>
      </c>
      <c r="F170" s="231" t="s">
        <v>572</v>
      </c>
      <c r="G170" s="228"/>
      <c r="H170" s="230" t="s">
        <v>19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167</v>
      </c>
      <c r="AU170" s="237" t="s">
        <v>79</v>
      </c>
      <c r="AV170" s="13" t="s">
        <v>77</v>
      </c>
      <c r="AW170" s="13" t="s">
        <v>31</v>
      </c>
      <c r="AX170" s="13" t="s">
        <v>70</v>
      </c>
      <c r="AY170" s="237" t="s">
        <v>158</v>
      </c>
    </row>
    <row r="171" s="14" customFormat="1">
      <c r="A171" s="14"/>
      <c r="B171" s="238"/>
      <c r="C171" s="239"/>
      <c r="D171" s="229" t="s">
        <v>167</v>
      </c>
      <c r="E171" s="240" t="s">
        <v>19</v>
      </c>
      <c r="F171" s="241" t="s">
        <v>573</v>
      </c>
      <c r="G171" s="239"/>
      <c r="H171" s="242">
        <v>14.651999999999999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167</v>
      </c>
      <c r="AU171" s="248" t="s">
        <v>79</v>
      </c>
      <c r="AV171" s="14" t="s">
        <v>79</v>
      </c>
      <c r="AW171" s="14" t="s">
        <v>31</v>
      </c>
      <c r="AX171" s="14" t="s">
        <v>77</v>
      </c>
      <c r="AY171" s="248" t="s">
        <v>158</v>
      </c>
    </row>
    <row r="172" s="12" customFormat="1" ht="22.8" customHeight="1">
      <c r="A172" s="12"/>
      <c r="B172" s="198"/>
      <c r="C172" s="199"/>
      <c r="D172" s="200" t="s">
        <v>69</v>
      </c>
      <c r="E172" s="212" t="s">
        <v>205</v>
      </c>
      <c r="F172" s="212" t="s">
        <v>574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SUM(P173:P205)</f>
        <v>0</v>
      </c>
      <c r="Q172" s="206"/>
      <c r="R172" s="207">
        <f>SUM(R173:R205)</f>
        <v>1.7858752499999997</v>
      </c>
      <c r="S172" s="206"/>
      <c r="T172" s="208">
        <f>SUM(T173:T205)</f>
        <v>17.579999999999998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77</v>
      </c>
      <c r="AT172" s="210" t="s">
        <v>69</v>
      </c>
      <c r="AU172" s="210" t="s">
        <v>77</v>
      </c>
      <c r="AY172" s="209" t="s">
        <v>158</v>
      </c>
      <c r="BK172" s="211">
        <f>SUM(BK173:BK205)</f>
        <v>0</v>
      </c>
    </row>
    <row r="173" s="2" customFormat="1">
      <c r="A173" s="39"/>
      <c r="B173" s="40"/>
      <c r="C173" s="214" t="s">
        <v>283</v>
      </c>
      <c r="D173" s="214" t="s">
        <v>161</v>
      </c>
      <c r="E173" s="215" t="s">
        <v>575</v>
      </c>
      <c r="F173" s="216" t="s">
        <v>576</v>
      </c>
      <c r="G173" s="217" t="s">
        <v>164</v>
      </c>
      <c r="H173" s="218">
        <v>3</v>
      </c>
      <c r="I173" s="219"/>
      <c r="J173" s="220">
        <f>ROUND(I173*H173,2)</f>
        <v>0</v>
      </c>
      <c r="K173" s="216" t="s">
        <v>463</v>
      </c>
      <c r="L173" s="45"/>
      <c r="M173" s="221" t="s">
        <v>19</v>
      </c>
      <c r="N173" s="222" t="s">
        <v>41</v>
      </c>
      <c r="O173" s="85"/>
      <c r="P173" s="223">
        <f>O173*H173</f>
        <v>0</v>
      </c>
      <c r="Q173" s="223">
        <v>2.0000000000000002E-05</v>
      </c>
      <c r="R173" s="223">
        <f>Q173*H173</f>
        <v>6.0000000000000008E-05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104</v>
      </c>
      <c r="AT173" s="225" t="s">
        <v>161</v>
      </c>
      <c r="AU173" s="225" t="s">
        <v>79</v>
      </c>
      <c r="AY173" s="18" t="s">
        <v>158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77</v>
      </c>
      <c r="BK173" s="226">
        <f>ROUND(I173*H173,2)</f>
        <v>0</v>
      </c>
      <c r="BL173" s="18" t="s">
        <v>104</v>
      </c>
      <c r="BM173" s="225" t="s">
        <v>577</v>
      </c>
    </row>
    <row r="174" s="13" customFormat="1">
      <c r="A174" s="13"/>
      <c r="B174" s="227"/>
      <c r="C174" s="228"/>
      <c r="D174" s="229" t="s">
        <v>167</v>
      </c>
      <c r="E174" s="230" t="s">
        <v>19</v>
      </c>
      <c r="F174" s="231" t="s">
        <v>578</v>
      </c>
      <c r="G174" s="228"/>
      <c r="H174" s="230" t="s">
        <v>19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167</v>
      </c>
      <c r="AU174" s="237" t="s">
        <v>79</v>
      </c>
      <c r="AV174" s="13" t="s">
        <v>77</v>
      </c>
      <c r="AW174" s="13" t="s">
        <v>31</v>
      </c>
      <c r="AX174" s="13" t="s">
        <v>70</v>
      </c>
      <c r="AY174" s="237" t="s">
        <v>158</v>
      </c>
    </row>
    <row r="175" s="14" customFormat="1">
      <c r="A175" s="14"/>
      <c r="B175" s="238"/>
      <c r="C175" s="239"/>
      <c r="D175" s="229" t="s">
        <v>167</v>
      </c>
      <c r="E175" s="240" t="s">
        <v>19</v>
      </c>
      <c r="F175" s="241" t="s">
        <v>579</v>
      </c>
      <c r="G175" s="239"/>
      <c r="H175" s="242">
        <v>3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167</v>
      </c>
      <c r="AU175" s="248" t="s">
        <v>79</v>
      </c>
      <c r="AV175" s="14" t="s">
        <v>79</v>
      </c>
      <c r="AW175" s="14" t="s">
        <v>31</v>
      </c>
      <c r="AX175" s="14" t="s">
        <v>77</v>
      </c>
      <c r="AY175" s="248" t="s">
        <v>158</v>
      </c>
    </row>
    <row r="176" s="2" customFormat="1">
      <c r="A176" s="39"/>
      <c r="B176" s="40"/>
      <c r="C176" s="214" t="s">
        <v>287</v>
      </c>
      <c r="D176" s="214" t="s">
        <v>161</v>
      </c>
      <c r="E176" s="215" t="s">
        <v>580</v>
      </c>
      <c r="F176" s="216" t="s">
        <v>581</v>
      </c>
      <c r="G176" s="217" t="s">
        <v>462</v>
      </c>
      <c r="H176" s="218">
        <v>3.4649999999999999</v>
      </c>
      <c r="I176" s="219"/>
      <c r="J176" s="220">
        <f>ROUND(I176*H176,2)</f>
        <v>0</v>
      </c>
      <c r="K176" s="216" t="s">
        <v>463</v>
      </c>
      <c r="L176" s="45"/>
      <c r="M176" s="221" t="s">
        <v>19</v>
      </c>
      <c r="N176" s="222" t="s">
        <v>41</v>
      </c>
      <c r="O176" s="85"/>
      <c r="P176" s="223">
        <f>O176*H176</f>
        <v>0</v>
      </c>
      <c r="Q176" s="223">
        <v>0.00063000000000000003</v>
      </c>
      <c r="R176" s="223">
        <f>Q176*H176</f>
        <v>0.0021829499999999999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104</v>
      </c>
      <c r="AT176" s="225" t="s">
        <v>161</v>
      </c>
      <c r="AU176" s="225" t="s">
        <v>79</v>
      </c>
      <c r="AY176" s="18" t="s">
        <v>158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77</v>
      </c>
      <c r="BK176" s="226">
        <f>ROUND(I176*H176,2)</f>
        <v>0</v>
      </c>
      <c r="BL176" s="18" t="s">
        <v>104</v>
      </c>
      <c r="BM176" s="225" t="s">
        <v>582</v>
      </c>
    </row>
    <row r="177" s="13" customFormat="1">
      <c r="A177" s="13"/>
      <c r="B177" s="227"/>
      <c r="C177" s="228"/>
      <c r="D177" s="229" t="s">
        <v>167</v>
      </c>
      <c r="E177" s="230" t="s">
        <v>19</v>
      </c>
      <c r="F177" s="231" t="s">
        <v>583</v>
      </c>
      <c r="G177" s="228"/>
      <c r="H177" s="230" t="s">
        <v>19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167</v>
      </c>
      <c r="AU177" s="237" t="s">
        <v>79</v>
      </c>
      <c r="AV177" s="13" t="s">
        <v>77</v>
      </c>
      <c r="AW177" s="13" t="s">
        <v>31</v>
      </c>
      <c r="AX177" s="13" t="s">
        <v>70</v>
      </c>
      <c r="AY177" s="237" t="s">
        <v>158</v>
      </c>
    </row>
    <row r="178" s="14" customFormat="1">
      <c r="A178" s="14"/>
      <c r="B178" s="238"/>
      <c r="C178" s="239"/>
      <c r="D178" s="229" t="s">
        <v>167</v>
      </c>
      <c r="E178" s="240" t="s">
        <v>19</v>
      </c>
      <c r="F178" s="241" t="s">
        <v>584</v>
      </c>
      <c r="G178" s="239"/>
      <c r="H178" s="242">
        <v>0.54000000000000004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8" t="s">
        <v>167</v>
      </c>
      <c r="AU178" s="248" t="s">
        <v>79</v>
      </c>
      <c r="AV178" s="14" t="s">
        <v>79</v>
      </c>
      <c r="AW178" s="14" t="s">
        <v>31</v>
      </c>
      <c r="AX178" s="14" t="s">
        <v>70</v>
      </c>
      <c r="AY178" s="248" t="s">
        <v>158</v>
      </c>
    </row>
    <row r="179" s="13" customFormat="1">
      <c r="A179" s="13"/>
      <c r="B179" s="227"/>
      <c r="C179" s="228"/>
      <c r="D179" s="229" t="s">
        <v>167</v>
      </c>
      <c r="E179" s="230" t="s">
        <v>19</v>
      </c>
      <c r="F179" s="231" t="s">
        <v>585</v>
      </c>
      <c r="G179" s="228"/>
      <c r="H179" s="230" t="s">
        <v>19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167</v>
      </c>
      <c r="AU179" s="237" t="s">
        <v>79</v>
      </c>
      <c r="AV179" s="13" t="s">
        <v>77</v>
      </c>
      <c r="AW179" s="13" t="s">
        <v>31</v>
      </c>
      <c r="AX179" s="13" t="s">
        <v>70</v>
      </c>
      <c r="AY179" s="237" t="s">
        <v>158</v>
      </c>
    </row>
    <row r="180" s="14" customFormat="1">
      <c r="A180" s="14"/>
      <c r="B180" s="238"/>
      <c r="C180" s="239"/>
      <c r="D180" s="229" t="s">
        <v>167</v>
      </c>
      <c r="E180" s="240" t="s">
        <v>19</v>
      </c>
      <c r="F180" s="241" t="s">
        <v>586</v>
      </c>
      <c r="G180" s="239"/>
      <c r="H180" s="242">
        <v>1.7549999999999999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8" t="s">
        <v>167</v>
      </c>
      <c r="AU180" s="248" t="s">
        <v>79</v>
      </c>
      <c r="AV180" s="14" t="s">
        <v>79</v>
      </c>
      <c r="AW180" s="14" t="s">
        <v>31</v>
      </c>
      <c r="AX180" s="14" t="s">
        <v>70</v>
      </c>
      <c r="AY180" s="248" t="s">
        <v>158</v>
      </c>
    </row>
    <row r="181" s="13" customFormat="1">
      <c r="A181" s="13"/>
      <c r="B181" s="227"/>
      <c r="C181" s="228"/>
      <c r="D181" s="229" t="s">
        <v>167</v>
      </c>
      <c r="E181" s="230" t="s">
        <v>19</v>
      </c>
      <c r="F181" s="231" t="s">
        <v>587</v>
      </c>
      <c r="G181" s="228"/>
      <c r="H181" s="230" t="s">
        <v>19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167</v>
      </c>
      <c r="AU181" s="237" t="s">
        <v>79</v>
      </c>
      <c r="AV181" s="13" t="s">
        <v>77</v>
      </c>
      <c r="AW181" s="13" t="s">
        <v>31</v>
      </c>
      <c r="AX181" s="13" t="s">
        <v>70</v>
      </c>
      <c r="AY181" s="237" t="s">
        <v>158</v>
      </c>
    </row>
    <row r="182" s="14" customFormat="1">
      <c r="A182" s="14"/>
      <c r="B182" s="238"/>
      <c r="C182" s="239"/>
      <c r="D182" s="229" t="s">
        <v>167</v>
      </c>
      <c r="E182" s="240" t="s">
        <v>19</v>
      </c>
      <c r="F182" s="241" t="s">
        <v>588</v>
      </c>
      <c r="G182" s="239"/>
      <c r="H182" s="242">
        <v>1.1699999999999999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8" t="s">
        <v>167</v>
      </c>
      <c r="AU182" s="248" t="s">
        <v>79</v>
      </c>
      <c r="AV182" s="14" t="s">
        <v>79</v>
      </c>
      <c r="AW182" s="14" t="s">
        <v>31</v>
      </c>
      <c r="AX182" s="14" t="s">
        <v>70</v>
      </c>
      <c r="AY182" s="248" t="s">
        <v>158</v>
      </c>
    </row>
    <row r="183" s="15" customFormat="1">
      <c r="A183" s="15"/>
      <c r="B183" s="263"/>
      <c r="C183" s="264"/>
      <c r="D183" s="229" t="s">
        <v>167</v>
      </c>
      <c r="E183" s="265" t="s">
        <v>19</v>
      </c>
      <c r="F183" s="266" t="s">
        <v>332</v>
      </c>
      <c r="G183" s="264"/>
      <c r="H183" s="267">
        <v>3.4649999999999999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3" t="s">
        <v>167</v>
      </c>
      <c r="AU183" s="273" t="s">
        <v>79</v>
      </c>
      <c r="AV183" s="15" t="s">
        <v>104</v>
      </c>
      <c r="AW183" s="15" t="s">
        <v>31</v>
      </c>
      <c r="AX183" s="15" t="s">
        <v>77</v>
      </c>
      <c r="AY183" s="273" t="s">
        <v>158</v>
      </c>
    </row>
    <row r="184" s="2" customFormat="1" ht="33" customHeight="1">
      <c r="A184" s="39"/>
      <c r="B184" s="40"/>
      <c r="C184" s="214" t="s">
        <v>291</v>
      </c>
      <c r="D184" s="214" t="s">
        <v>161</v>
      </c>
      <c r="E184" s="215" t="s">
        <v>589</v>
      </c>
      <c r="F184" s="216" t="s">
        <v>590</v>
      </c>
      <c r="G184" s="217" t="s">
        <v>164</v>
      </c>
      <c r="H184" s="218">
        <v>13</v>
      </c>
      <c r="I184" s="219"/>
      <c r="J184" s="220">
        <f>ROUND(I184*H184,2)</f>
        <v>0</v>
      </c>
      <c r="K184" s="216" t="s">
        <v>463</v>
      </c>
      <c r="L184" s="45"/>
      <c r="M184" s="221" t="s">
        <v>19</v>
      </c>
      <c r="N184" s="222" t="s">
        <v>41</v>
      </c>
      <c r="O184" s="85"/>
      <c r="P184" s="223">
        <f>O184*H184</f>
        <v>0</v>
      </c>
      <c r="Q184" s="223">
        <v>0.000174</v>
      </c>
      <c r="R184" s="223">
        <f>Q184*H184</f>
        <v>0.0022620000000000001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104</v>
      </c>
      <c r="AT184" s="225" t="s">
        <v>161</v>
      </c>
      <c r="AU184" s="225" t="s">
        <v>79</v>
      </c>
      <c r="AY184" s="18" t="s">
        <v>158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77</v>
      </c>
      <c r="BK184" s="226">
        <f>ROUND(I184*H184,2)</f>
        <v>0</v>
      </c>
      <c r="BL184" s="18" t="s">
        <v>104</v>
      </c>
      <c r="BM184" s="225" t="s">
        <v>591</v>
      </c>
    </row>
    <row r="185" s="13" customFormat="1">
      <c r="A185" s="13"/>
      <c r="B185" s="227"/>
      <c r="C185" s="228"/>
      <c r="D185" s="229" t="s">
        <v>167</v>
      </c>
      <c r="E185" s="230" t="s">
        <v>19</v>
      </c>
      <c r="F185" s="231" t="s">
        <v>583</v>
      </c>
      <c r="G185" s="228"/>
      <c r="H185" s="230" t="s">
        <v>19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167</v>
      </c>
      <c r="AU185" s="237" t="s">
        <v>79</v>
      </c>
      <c r="AV185" s="13" t="s">
        <v>77</v>
      </c>
      <c r="AW185" s="13" t="s">
        <v>31</v>
      </c>
      <c r="AX185" s="13" t="s">
        <v>70</v>
      </c>
      <c r="AY185" s="237" t="s">
        <v>158</v>
      </c>
    </row>
    <row r="186" s="14" customFormat="1">
      <c r="A186" s="14"/>
      <c r="B186" s="238"/>
      <c r="C186" s="239"/>
      <c r="D186" s="229" t="s">
        <v>167</v>
      </c>
      <c r="E186" s="240" t="s">
        <v>19</v>
      </c>
      <c r="F186" s="241" t="s">
        <v>559</v>
      </c>
      <c r="G186" s="239"/>
      <c r="H186" s="242">
        <v>2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8" t="s">
        <v>167</v>
      </c>
      <c r="AU186" s="248" t="s">
        <v>79</v>
      </c>
      <c r="AV186" s="14" t="s">
        <v>79</v>
      </c>
      <c r="AW186" s="14" t="s">
        <v>31</v>
      </c>
      <c r="AX186" s="14" t="s">
        <v>70</v>
      </c>
      <c r="AY186" s="248" t="s">
        <v>158</v>
      </c>
    </row>
    <row r="187" s="13" customFormat="1">
      <c r="A187" s="13"/>
      <c r="B187" s="227"/>
      <c r="C187" s="228"/>
      <c r="D187" s="229" t="s">
        <v>167</v>
      </c>
      <c r="E187" s="230" t="s">
        <v>19</v>
      </c>
      <c r="F187" s="231" t="s">
        <v>585</v>
      </c>
      <c r="G187" s="228"/>
      <c r="H187" s="230" t="s">
        <v>19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167</v>
      </c>
      <c r="AU187" s="237" t="s">
        <v>79</v>
      </c>
      <c r="AV187" s="13" t="s">
        <v>77</v>
      </c>
      <c r="AW187" s="13" t="s">
        <v>31</v>
      </c>
      <c r="AX187" s="13" t="s">
        <v>70</v>
      </c>
      <c r="AY187" s="237" t="s">
        <v>158</v>
      </c>
    </row>
    <row r="188" s="14" customFormat="1">
      <c r="A188" s="14"/>
      <c r="B188" s="238"/>
      <c r="C188" s="239"/>
      <c r="D188" s="229" t="s">
        <v>167</v>
      </c>
      <c r="E188" s="240" t="s">
        <v>19</v>
      </c>
      <c r="F188" s="241" t="s">
        <v>592</v>
      </c>
      <c r="G188" s="239"/>
      <c r="H188" s="242">
        <v>6.5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8" t="s">
        <v>167</v>
      </c>
      <c r="AU188" s="248" t="s">
        <v>79</v>
      </c>
      <c r="AV188" s="14" t="s">
        <v>79</v>
      </c>
      <c r="AW188" s="14" t="s">
        <v>31</v>
      </c>
      <c r="AX188" s="14" t="s">
        <v>70</v>
      </c>
      <c r="AY188" s="248" t="s">
        <v>158</v>
      </c>
    </row>
    <row r="189" s="13" customFormat="1">
      <c r="A189" s="13"/>
      <c r="B189" s="227"/>
      <c r="C189" s="228"/>
      <c r="D189" s="229" t="s">
        <v>167</v>
      </c>
      <c r="E189" s="230" t="s">
        <v>19</v>
      </c>
      <c r="F189" s="231" t="s">
        <v>587</v>
      </c>
      <c r="G189" s="228"/>
      <c r="H189" s="230" t="s">
        <v>19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167</v>
      </c>
      <c r="AU189" s="237" t="s">
        <v>79</v>
      </c>
      <c r="AV189" s="13" t="s">
        <v>77</v>
      </c>
      <c r="AW189" s="13" t="s">
        <v>31</v>
      </c>
      <c r="AX189" s="13" t="s">
        <v>70</v>
      </c>
      <c r="AY189" s="237" t="s">
        <v>158</v>
      </c>
    </row>
    <row r="190" s="14" customFormat="1">
      <c r="A190" s="14"/>
      <c r="B190" s="238"/>
      <c r="C190" s="239"/>
      <c r="D190" s="229" t="s">
        <v>167</v>
      </c>
      <c r="E190" s="240" t="s">
        <v>19</v>
      </c>
      <c r="F190" s="241" t="s">
        <v>593</v>
      </c>
      <c r="G190" s="239"/>
      <c r="H190" s="242">
        <v>4.5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8" t="s">
        <v>167</v>
      </c>
      <c r="AU190" s="248" t="s">
        <v>79</v>
      </c>
      <c r="AV190" s="14" t="s">
        <v>79</v>
      </c>
      <c r="AW190" s="14" t="s">
        <v>31</v>
      </c>
      <c r="AX190" s="14" t="s">
        <v>70</v>
      </c>
      <c r="AY190" s="248" t="s">
        <v>158</v>
      </c>
    </row>
    <row r="191" s="15" customFormat="1">
      <c r="A191" s="15"/>
      <c r="B191" s="263"/>
      <c r="C191" s="264"/>
      <c r="D191" s="229" t="s">
        <v>167</v>
      </c>
      <c r="E191" s="265" t="s">
        <v>19</v>
      </c>
      <c r="F191" s="266" t="s">
        <v>332</v>
      </c>
      <c r="G191" s="264"/>
      <c r="H191" s="267">
        <v>13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3" t="s">
        <v>167</v>
      </c>
      <c r="AU191" s="273" t="s">
        <v>79</v>
      </c>
      <c r="AV191" s="15" t="s">
        <v>104</v>
      </c>
      <c r="AW191" s="15" t="s">
        <v>31</v>
      </c>
      <c r="AX191" s="15" t="s">
        <v>77</v>
      </c>
      <c r="AY191" s="273" t="s">
        <v>158</v>
      </c>
    </row>
    <row r="192" s="2" customFormat="1">
      <c r="A192" s="39"/>
      <c r="B192" s="40"/>
      <c r="C192" s="214" t="s">
        <v>296</v>
      </c>
      <c r="D192" s="214" t="s">
        <v>161</v>
      </c>
      <c r="E192" s="215" t="s">
        <v>594</v>
      </c>
      <c r="F192" s="216" t="s">
        <v>595</v>
      </c>
      <c r="G192" s="217" t="s">
        <v>220</v>
      </c>
      <c r="H192" s="218">
        <v>6.9299999999999997</v>
      </c>
      <c r="I192" s="219"/>
      <c r="J192" s="220">
        <f>ROUND(I192*H192,2)</f>
        <v>0</v>
      </c>
      <c r="K192" s="216" t="s">
        <v>463</v>
      </c>
      <c r="L192" s="45"/>
      <c r="M192" s="221" t="s">
        <v>19</v>
      </c>
      <c r="N192" s="222" t="s">
        <v>41</v>
      </c>
      <c r="O192" s="85"/>
      <c r="P192" s="223">
        <f>O192*H192</f>
        <v>0</v>
      </c>
      <c r="Q192" s="223">
        <v>0.12171</v>
      </c>
      <c r="R192" s="223">
        <f>Q192*H192</f>
        <v>0.84345029999999999</v>
      </c>
      <c r="S192" s="223">
        <v>2.3999999999999999</v>
      </c>
      <c r="T192" s="224">
        <f>S192*H192</f>
        <v>16.631999999999998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104</v>
      </c>
      <c r="AT192" s="225" t="s">
        <v>161</v>
      </c>
      <c r="AU192" s="225" t="s">
        <v>79</v>
      </c>
      <c r="AY192" s="18" t="s">
        <v>158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77</v>
      </c>
      <c r="BK192" s="226">
        <f>ROUND(I192*H192,2)</f>
        <v>0</v>
      </c>
      <c r="BL192" s="18" t="s">
        <v>104</v>
      </c>
      <c r="BM192" s="225" t="s">
        <v>596</v>
      </c>
    </row>
    <row r="193" s="2" customFormat="1">
      <c r="A193" s="39"/>
      <c r="B193" s="40"/>
      <c r="C193" s="41"/>
      <c r="D193" s="229" t="s">
        <v>215</v>
      </c>
      <c r="E193" s="41"/>
      <c r="F193" s="259" t="s">
        <v>597</v>
      </c>
      <c r="G193" s="41"/>
      <c r="H193" s="41"/>
      <c r="I193" s="260"/>
      <c r="J193" s="41"/>
      <c r="K193" s="41"/>
      <c r="L193" s="45"/>
      <c r="M193" s="261"/>
      <c r="N193" s="26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215</v>
      </c>
      <c r="AU193" s="18" t="s">
        <v>79</v>
      </c>
    </row>
    <row r="194" s="13" customFormat="1">
      <c r="A194" s="13"/>
      <c r="B194" s="227"/>
      <c r="C194" s="228"/>
      <c r="D194" s="229" t="s">
        <v>167</v>
      </c>
      <c r="E194" s="230" t="s">
        <v>19</v>
      </c>
      <c r="F194" s="231" t="s">
        <v>598</v>
      </c>
      <c r="G194" s="228"/>
      <c r="H194" s="230" t="s">
        <v>19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167</v>
      </c>
      <c r="AU194" s="237" t="s">
        <v>79</v>
      </c>
      <c r="AV194" s="13" t="s">
        <v>77</v>
      </c>
      <c r="AW194" s="13" t="s">
        <v>31</v>
      </c>
      <c r="AX194" s="13" t="s">
        <v>70</v>
      </c>
      <c r="AY194" s="237" t="s">
        <v>158</v>
      </c>
    </row>
    <row r="195" s="14" customFormat="1">
      <c r="A195" s="14"/>
      <c r="B195" s="238"/>
      <c r="C195" s="239"/>
      <c r="D195" s="229" t="s">
        <v>167</v>
      </c>
      <c r="E195" s="240" t="s">
        <v>19</v>
      </c>
      <c r="F195" s="241" t="s">
        <v>599</v>
      </c>
      <c r="G195" s="239"/>
      <c r="H195" s="242">
        <v>6.9299999999999997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8" t="s">
        <v>167</v>
      </c>
      <c r="AU195" s="248" t="s">
        <v>79</v>
      </c>
      <c r="AV195" s="14" t="s">
        <v>79</v>
      </c>
      <c r="AW195" s="14" t="s">
        <v>31</v>
      </c>
      <c r="AX195" s="14" t="s">
        <v>77</v>
      </c>
      <c r="AY195" s="248" t="s">
        <v>158</v>
      </c>
    </row>
    <row r="196" s="2" customFormat="1">
      <c r="A196" s="39"/>
      <c r="B196" s="40"/>
      <c r="C196" s="214" t="s">
        <v>300</v>
      </c>
      <c r="D196" s="214" t="s">
        <v>161</v>
      </c>
      <c r="E196" s="215" t="s">
        <v>600</v>
      </c>
      <c r="F196" s="216" t="s">
        <v>601</v>
      </c>
      <c r="G196" s="217" t="s">
        <v>462</v>
      </c>
      <c r="H196" s="218">
        <v>24</v>
      </c>
      <c r="I196" s="219"/>
      <c r="J196" s="220">
        <f>ROUND(I196*H196,2)</f>
        <v>0</v>
      </c>
      <c r="K196" s="216" t="s">
        <v>463</v>
      </c>
      <c r="L196" s="45"/>
      <c r="M196" s="221" t="s">
        <v>19</v>
      </c>
      <c r="N196" s="222" t="s">
        <v>41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104</v>
      </c>
      <c r="AT196" s="225" t="s">
        <v>161</v>
      </c>
      <c r="AU196" s="225" t="s">
        <v>79</v>
      </c>
      <c r="AY196" s="18" t="s">
        <v>158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77</v>
      </c>
      <c r="BK196" s="226">
        <f>ROUND(I196*H196,2)</f>
        <v>0</v>
      </c>
      <c r="BL196" s="18" t="s">
        <v>104</v>
      </c>
      <c r="BM196" s="225" t="s">
        <v>602</v>
      </c>
    </row>
    <row r="197" s="13" customFormat="1">
      <c r="A197" s="13"/>
      <c r="B197" s="227"/>
      <c r="C197" s="228"/>
      <c r="D197" s="229" t="s">
        <v>167</v>
      </c>
      <c r="E197" s="230" t="s">
        <v>19</v>
      </c>
      <c r="F197" s="231" t="s">
        <v>603</v>
      </c>
      <c r="G197" s="228"/>
      <c r="H197" s="230" t="s">
        <v>19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167</v>
      </c>
      <c r="AU197" s="237" t="s">
        <v>79</v>
      </c>
      <c r="AV197" s="13" t="s">
        <v>77</v>
      </c>
      <c r="AW197" s="13" t="s">
        <v>31</v>
      </c>
      <c r="AX197" s="13" t="s">
        <v>70</v>
      </c>
      <c r="AY197" s="237" t="s">
        <v>158</v>
      </c>
    </row>
    <row r="198" s="14" customFormat="1">
      <c r="A198" s="14"/>
      <c r="B198" s="238"/>
      <c r="C198" s="239"/>
      <c r="D198" s="229" t="s">
        <v>167</v>
      </c>
      <c r="E198" s="240" t="s">
        <v>19</v>
      </c>
      <c r="F198" s="241" t="s">
        <v>604</v>
      </c>
      <c r="G198" s="239"/>
      <c r="H198" s="242">
        <v>24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8" t="s">
        <v>167</v>
      </c>
      <c r="AU198" s="248" t="s">
        <v>79</v>
      </c>
      <c r="AV198" s="14" t="s">
        <v>79</v>
      </c>
      <c r="AW198" s="14" t="s">
        <v>31</v>
      </c>
      <c r="AX198" s="14" t="s">
        <v>77</v>
      </c>
      <c r="AY198" s="248" t="s">
        <v>158</v>
      </c>
    </row>
    <row r="199" s="2" customFormat="1">
      <c r="A199" s="39"/>
      <c r="B199" s="40"/>
      <c r="C199" s="214" t="s">
        <v>306</v>
      </c>
      <c r="D199" s="214" t="s">
        <v>161</v>
      </c>
      <c r="E199" s="215" t="s">
        <v>605</v>
      </c>
      <c r="F199" s="216" t="s">
        <v>606</v>
      </c>
      <c r="G199" s="217" t="s">
        <v>462</v>
      </c>
      <c r="H199" s="218">
        <v>24</v>
      </c>
      <c r="I199" s="219"/>
      <c r="J199" s="220">
        <f>ROUND(I199*H199,2)</f>
        <v>0</v>
      </c>
      <c r="K199" s="216" t="s">
        <v>463</v>
      </c>
      <c r="L199" s="45"/>
      <c r="M199" s="221" t="s">
        <v>19</v>
      </c>
      <c r="N199" s="222" t="s">
        <v>41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0.0395</v>
      </c>
      <c r="T199" s="224">
        <f>S199*H199</f>
        <v>0.94799999999999995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104</v>
      </c>
      <c r="AT199" s="225" t="s">
        <v>161</v>
      </c>
      <c r="AU199" s="225" t="s">
        <v>79</v>
      </c>
      <c r="AY199" s="18" t="s">
        <v>158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77</v>
      </c>
      <c r="BK199" s="226">
        <f>ROUND(I199*H199,2)</f>
        <v>0</v>
      </c>
      <c r="BL199" s="18" t="s">
        <v>104</v>
      </c>
      <c r="BM199" s="225" t="s">
        <v>607</v>
      </c>
    </row>
    <row r="200" s="13" customFormat="1">
      <c r="A200" s="13"/>
      <c r="B200" s="227"/>
      <c r="C200" s="228"/>
      <c r="D200" s="229" t="s">
        <v>167</v>
      </c>
      <c r="E200" s="230" t="s">
        <v>19</v>
      </c>
      <c r="F200" s="231" t="s">
        <v>603</v>
      </c>
      <c r="G200" s="228"/>
      <c r="H200" s="230" t="s">
        <v>19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167</v>
      </c>
      <c r="AU200" s="237" t="s">
        <v>79</v>
      </c>
      <c r="AV200" s="13" t="s">
        <v>77</v>
      </c>
      <c r="AW200" s="13" t="s">
        <v>31</v>
      </c>
      <c r="AX200" s="13" t="s">
        <v>70</v>
      </c>
      <c r="AY200" s="237" t="s">
        <v>158</v>
      </c>
    </row>
    <row r="201" s="14" customFormat="1">
      <c r="A201" s="14"/>
      <c r="B201" s="238"/>
      <c r="C201" s="239"/>
      <c r="D201" s="229" t="s">
        <v>167</v>
      </c>
      <c r="E201" s="240" t="s">
        <v>19</v>
      </c>
      <c r="F201" s="241" t="s">
        <v>604</v>
      </c>
      <c r="G201" s="239"/>
      <c r="H201" s="242">
        <v>24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8" t="s">
        <v>167</v>
      </c>
      <c r="AU201" s="248" t="s">
        <v>79</v>
      </c>
      <c r="AV201" s="14" t="s">
        <v>79</v>
      </c>
      <c r="AW201" s="14" t="s">
        <v>31</v>
      </c>
      <c r="AX201" s="14" t="s">
        <v>77</v>
      </c>
      <c r="AY201" s="248" t="s">
        <v>158</v>
      </c>
    </row>
    <row r="202" s="2" customFormat="1">
      <c r="A202" s="39"/>
      <c r="B202" s="40"/>
      <c r="C202" s="214" t="s">
        <v>310</v>
      </c>
      <c r="D202" s="214" t="s">
        <v>161</v>
      </c>
      <c r="E202" s="215" t="s">
        <v>608</v>
      </c>
      <c r="F202" s="216" t="s">
        <v>609</v>
      </c>
      <c r="G202" s="217" t="s">
        <v>462</v>
      </c>
      <c r="H202" s="218">
        <v>24</v>
      </c>
      <c r="I202" s="219"/>
      <c r="J202" s="220">
        <f>ROUND(I202*H202,2)</f>
        <v>0</v>
      </c>
      <c r="K202" s="216" t="s">
        <v>463</v>
      </c>
      <c r="L202" s="45"/>
      <c r="M202" s="221" t="s">
        <v>19</v>
      </c>
      <c r="N202" s="222" t="s">
        <v>41</v>
      </c>
      <c r="O202" s="85"/>
      <c r="P202" s="223">
        <f>O202*H202</f>
        <v>0</v>
      </c>
      <c r="Q202" s="223">
        <v>0.039079999999999997</v>
      </c>
      <c r="R202" s="223">
        <f>Q202*H202</f>
        <v>0.93791999999999986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104</v>
      </c>
      <c r="AT202" s="225" t="s">
        <v>161</v>
      </c>
      <c r="AU202" s="225" t="s">
        <v>79</v>
      </c>
      <c r="AY202" s="18" t="s">
        <v>158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77</v>
      </c>
      <c r="BK202" s="226">
        <f>ROUND(I202*H202,2)</f>
        <v>0</v>
      </c>
      <c r="BL202" s="18" t="s">
        <v>104</v>
      </c>
      <c r="BM202" s="225" t="s">
        <v>610</v>
      </c>
    </row>
    <row r="203" s="13" customFormat="1">
      <c r="A203" s="13"/>
      <c r="B203" s="227"/>
      <c r="C203" s="228"/>
      <c r="D203" s="229" t="s">
        <v>167</v>
      </c>
      <c r="E203" s="230" t="s">
        <v>19</v>
      </c>
      <c r="F203" s="231" t="s">
        <v>603</v>
      </c>
      <c r="G203" s="228"/>
      <c r="H203" s="230" t="s">
        <v>19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167</v>
      </c>
      <c r="AU203" s="237" t="s">
        <v>79</v>
      </c>
      <c r="AV203" s="13" t="s">
        <v>77</v>
      </c>
      <c r="AW203" s="13" t="s">
        <v>31</v>
      </c>
      <c r="AX203" s="13" t="s">
        <v>70</v>
      </c>
      <c r="AY203" s="237" t="s">
        <v>158</v>
      </c>
    </row>
    <row r="204" s="14" customFormat="1">
      <c r="A204" s="14"/>
      <c r="B204" s="238"/>
      <c r="C204" s="239"/>
      <c r="D204" s="229" t="s">
        <v>167</v>
      </c>
      <c r="E204" s="240" t="s">
        <v>19</v>
      </c>
      <c r="F204" s="241" t="s">
        <v>604</v>
      </c>
      <c r="G204" s="239"/>
      <c r="H204" s="242">
        <v>24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8" t="s">
        <v>167</v>
      </c>
      <c r="AU204" s="248" t="s">
        <v>79</v>
      </c>
      <c r="AV204" s="14" t="s">
        <v>79</v>
      </c>
      <c r="AW204" s="14" t="s">
        <v>31</v>
      </c>
      <c r="AX204" s="14" t="s">
        <v>77</v>
      </c>
      <c r="AY204" s="248" t="s">
        <v>158</v>
      </c>
    </row>
    <row r="205" s="2" customFormat="1">
      <c r="A205" s="39"/>
      <c r="B205" s="40"/>
      <c r="C205" s="214" t="s">
        <v>314</v>
      </c>
      <c r="D205" s="214" t="s">
        <v>161</v>
      </c>
      <c r="E205" s="215" t="s">
        <v>611</v>
      </c>
      <c r="F205" s="216" t="s">
        <v>612</v>
      </c>
      <c r="G205" s="217" t="s">
        <v>462</v>
      </c>
      <c r="H205" s="218">
        <v>24</v>
      </c>
      <c r="I205" s="219"/>
      <c r="J205" s="220">
        <f>ROUND(I205*H205,2)</f>
        <v>0</v>
      </c>
      <c r="K205" s="216" t="s">
        <v>463</v>
      </c>
      <c r="L205" s="45"/>
      <c r="M205" s="221" t="s">
        <v>19</v>
      </c>
      <c r="N205" s="222" t="s">
        <v>41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104</v>
      </c>
      <c r="AT205" s="225" t="s">
        <v>161</v>
      </c>
      <c r="AU205" s="225" t="s">
        <v>79</v>
      </c>
      <c r="AY205" s="18" t="s">
        <v>158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77</v>
      </c>
      <c r="BK205" s="226">
        <f>ROUND(I205*H205,2)</f>
        <v>0</v>
      </c>
      <c r="BL205" s="18" t="s">
        <v>104</v>
      </c>
      <c r="BM205" s="225" t="s">
        <v>613</v>
      </c>
    </row>
    <row r="206" s="12" customFormat="1" ht="22.8" customHeight="1">
      <c r="A206" s="12"/>
      <c r="B206" s="198"/>
      <c r="C206" s="199"/>
      <c r="D206" s="200" t="s">
        <v>69</v>
      </c>
      <c r="E206" s="212" t="s">
        <v>614</v>
      </c>
      <c r="F206" s="212" t="s">
        <v>615</v>
      </c>
      <c r="G206" s="199"/>
      <c r="H206" s="199"/>
      <c r="I206" s="202"/>
      <c r="J206" s="213">
        <f>BK206</f>
        <v>0</v>
      </c>
      <c r="K206" s="199"/>
      <c r="L206" s="204"/>
      <c r="M206" s="205"/>
      <c r="N206" s="206"/>
      <c r="O206" s="206"/>
      <c r="P206" s="207">
        <f>SUM(P207:P217)</f>
        <v>0</v>
      </c>
      <c r="Q206" s="206"/>
      <c r="R206" s="207">
        <f>SUM(R207:R217)</f>
        <v>0</v>
      </c>
      <c r="S206" s="206"/>
      <c r="T206" s="208">
        <f>SUM(T207:T217)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77</v>
      </c>
      <c r="AT206" s="210" t="s">
        <v>69</v>
      </c>
      <c r="AU206" s="210" t="s">
        <v>77</v>
      </c>
      <c r="AY206" s="209" t="s">
        <v>158</v>
      </c>
      <c r="BK206" s="211">
        <f>SUM(BK207:BK217)</f>
        <v>0</v>
      </c>
    </row>
    <row r="207" s="2" customFormat="1" ht="44.25" customHeight="1">
      <c r="A207" s="39"/>
      <c r="B207" s="40"/>
      <c r="C207" s="214" t="s">
        <v>318</v>
      </c>
      <c r="D207" s="214" t="s">
        <v>161</v>
      </c>
      <c r="E207" s="215" t="s">
        <v>616</v>
      </c>
      <c r="F207" s="216" t="s">
        <v>617</v>
      </c>
      <c r="G207" s="217" t="s">
        <v>195</v>
      </c>
      <c r="H207" s="218">
        <v>2.0470000000000002</v>
      </c>
      <c r="I207" s="219"/>
      <c r="J207" s="220">
        <f>ROUND(I207*H207,2)</f>
        <v>0</v>
      </c>
      <c r="K207" s="216" t="s">
        <v>463</v>
      </c>
      <c r="L207" s="45"/>
      <c r="M207" s="221" t="s">
        <v>19</v>
      </c>
      <c r="N207" s="222" t="s">
        <v>41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104</v>
      </c>
      <c r="AT207" s="225" t="s">
        <v>161</v>
      </c>
      <c r="AU207" s="225" t="s">
        <v>79</v>
      </c>
      <c r="AY207" s="18" t="s">
        <v>158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77</v>
      </c>
      <c r="BK207" s="226">
        <f>ROUND(I207*H207,2)</f>
        <v>0</v>
      </c>
      <c r="BL207" s="18" t="s">
        <v>104</v>
      </c>
      <c r="BM207" s="225" t="s">
        <v>618</v>
      </c>
    </row>
    <row r="208" s="13" customFormat="1">
      <c r="A208" s="13"/>
      <c r="B208" s="227"/>
      <c r="C208" s="228"/>
      <c r="D208" s="229" t="s">
        <v>167</v>
      </c>
      <c r="E208" s="230" t="s">
        <v>19</v>
      </c>
      <c r="F208" s="231" t="s">
        <v>619</v>
      </c>
      <c r="G208" s="228"/>
      <c r="H208" s="230" t="s">
        <v>19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167</v>
      </c>
      <c r="AU208" s="237" t="s">
        <v>79</v>
      </c>
      <c r="AV208" s="13" t="s">
        <v>77</v>
      </c>
      <c r="AW208" s="13" t="s">
        <v>31</v>
      </c>
      <c r="AX208" s="13" t="s">
        <v>70</v>
      </c>
      <c r="AY208" s="237" t="s">
        <v>158</v>
      </c>
    </row>
    <row r="209" s="14" customFormat="1">
      <c r="A209" s="14"/>
      <c r="B209" s="238"/>
      <c r="C209" s="239"/>
      <c r="D209" s="229" t="s">
        <v>167</v>
      </c>
      <c r="E209" s="240" t="s">
        <v>19</v>
      </c>
      <c r="F209" s="241" t="s">
        <v>620</v>
      </c>
      <c r="G209" s="239"/>
      <c r="H209" s="242">
        <v>2.0470000000000002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8" t="s">
        <v>167</v>
      </c>
      <c r="AU209" s="248" t="s">
        <v>79</v>
      </c>
      <c r="AV209" s="14" t="s">
        <v>79</v>
      </c>
      <c r="AW209" s="14" t="s">
        <v>31</v>
      </c>
      <c r="AX209" s="14" t="s">
        <v>77</v>
      </c>
      <c r="AY209" s="248" t="s">
        <v>158</v>
      </c>
    </row>
    <row r="210" s="2" customFormat="1" ht="44.25" customHeight="1">
      <c r="A210" s="39"/>
      <c r="B210" s="40"/>
      <c r="C210" s="214" t="s">
        <v>322</v>
      </c>
      <c r="D210" s="214" t="s">
        <v>161</v>
      </c>
      <c r="E210" s="215" t="s">
        <v>621</v>
      </c>
      <c r="F210" s="216" t="s">
        <v>622</v>
      </c>
      <c r="G210" s="217" t="s">
        <v>195</v>
      </c>
      <c r="H210" s="218">
        <v>16.632000000000001</v>
      </c>
      <c r="I210" s="219"/>
      <c r="J210" s="220">
        <f>ROUND(I210*H210,2)</f>
        <v>0</v>
      </c>
      <c r="K210" s="216" t="s">
        <v>463</v>
      </c>
      <c r="L210" s="45"/>
      <c r="M210" s="221" t="s">
        <v>19</v>
      </c>
      <c r="N210" s="222" t="s">
        <v>41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104</v>
      </c>
      <c r="AT210" s="225" t="s">
        <v>161</v>
      </c>
      <c r="AU210" s="225" t="s">
        <v>79</v>
      </c>
      <c r="AY210" s="18" t="s">
        <v>158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77</v>
      </c>
      <c r="BK210" s="226">
        <f>ROUND(I210*H210,2)</f>
        <v>0</v>
      </c>
      <c r="BL210" s="18" t="s">
        <v>104</v>
      </c>
      <c r="BM210" s="225" t="s">
        <v>623</v>
      </c>
    </row>
    <row r="211" s="13" customFormat="1">
      <c r="A211" s="13"/>
      <c r="B211" s="227"/>
      <c r="C211" s="228"/>
      <c r="D211" s="229" t="s">
        <v>167</v>
      </c>
      <c r="E211" s="230" t="s">
        <v>19</v>
      </c>
      <c r="F211" s="231" t="s">
        <v>624</v>
      </c>
      <c r="G211" s="228"/>
      <c r="H211" s="230" t="s">
        <v>19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167</v>
      </c>
      <c r="AU211" s="237" t="s">
        <v>79</v>
      </c>
      <c r="AV211" s="13" t="s">
        <v>77</v>
      </c>
      <c r="AW211" s="13" t="s">
        <v>31</v>
      </c>
      <c r="AX211" s="13" t="s">
        <v>70</v>
      </c>
      <c r="AY211" s="237" t="s">
        <v>158</v>
      </c>
    </row>
    <row r="212" s="14" customFormat="1">
      <c r="A212" s="14"/>
      <c r="B212" s="238"/>
      <c r="C212" s="239"/>
      <c r="D212" s="229" t="s">
        <v>167</v>
      </c>
      <c r="E212" s="240" t="s">
        <v>19</v>
      </c>
      <c r="F212" s="241" t="s">
        <v>625</v>
      </c>
      <c r="G212" s="239"/>
      <c r="H212" s="242">
        <v>16.632000000000001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8" t="s">
        <v>167</v>
      </c>
      <c r="AU212" s="248" t="s">
        <v>79</v>
      </c>
      <c r="AV212" s="14" t="s">
        <v>79</v>
      </c>
      <c r="AW212" s="14" t="s">
        <v>31</v>
      </c>
      <c r="AX212" s="14" t="s">
        <v>77</v>
      </c>
      <c r="AY212" s="248" t="s">
        <v>158</v>
      </c>
    </row>
    <row r="213" s="2" customFormat="1" ht="33" customHeight="1">
      <c r="A213" s="39"/>
      <c r="B213" s="40"/>
      <c r="C213" s="214" t="s">
        <v>333</v>
      </c>
      <c r="D213" s="214" t="s">
        <v>161</v>
      </c>
      <c r="E213" s="215" t="s">
        <v>626</v>
      </c>
      <c r="F213" s="216" t="s">
        <v>627</v>
      </c>
      <c r="G213" s="217" t="s">
        <v>195</v>
      </c>
      <c r="H213" s="218">
        <v>18.678999999999998</v>
      </c>
      <c r="I213" s="219"/>
      <c r="J213" s="220">
        <f>ROUND(I213*H213,2)</f>
        <v>0</v>
      </c>
      <c r="K213" s="216" t="s">
        <v>463</v>
      </c>
      <c r="L213" s="45"/>
      <c r="M213" s="221" t="s">
        <v>19</v>
      </c>
      <c r="N213" s="222" t="s">
        <v>41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104</v>
      </c>
      <c r="AT213" s="225" t="s">
        <v>161</v>
      </c>
      <c r="AU213" s="225" t="s">
        <v>79</v>
      </c>
      <c r="AY213" s="18" t="s">
        <v>158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77</v>
      </c>
      <c r="BK213" s="226">
        <f>ROUND(I213*H213,2)</f>
        <v>0</v>
      </c>
      <c r="BL213" s="18" t="s">
        <v>104</v>
      </c>
      <c r="BM213" s="225" t="s">
        <v>628</v>
      </c>
    </row>
    <row r="214" s="2" customFormat="1" ht="44.25" customHeight="1">
      <c r="A214" s="39"/>
      <c r="B214" s="40"/>
      <c r="C214" s="214" t="s">
        <v>338</v>
      </c>
      <c r="D214" s="214" t="s">
        <v>161</v>
      </c>
      <c r="E214" s="215" t="s">
        <v>629</v>
      </c>
      <c r="F214" s="216" t="s">
        <v>630</v>
      </c>
      <c r="G214" s="217" t="s">
        <v>195</v>
      </c>
      <c r="H214" s="218">
        <v>317.54300000000001</v>
      </c>
      <c r="I214" s="219"/>
      <c r="J214" s="220">
        <f>ROUND(I214*H214,2)</f>
        <v>0</v>
      </c>
      <c r="K214" s="216" t="s">
        <v>463</v>
      </c>
      <c r="L214" s="45"/>
      <c r="M214" s="221" t="s">
        <v>19</v>
      </c>
      <c r="N214" s="222" t="s">
        <v>41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104</v>
      </c>
      <c r="AT214" s="225" t="s">
        <v>161</v>
      </c>
      <c r="AU214" s="225" t="s">
        <v>79</v>
      </c>
      <c r="AY214" s="18" t="s">
        <v>158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77</v>
      </c>
      <c r="BK214" s="226">
        <f>ROUND(I214*H214,2)</f>
        <v>0</v>
      </c>
      <c r="BL214" s="18" t="s">
        <v>104</v>
      </c>
      <c r="BM214" s="225" t="s">
        <v>631</v>
      </c>
    </row>
    <row r="215" s="13" customFormat="1">
      <c r="A215" s="13"/>
      <c r="B215" s="227"/>
      <c r="C215" s="228"/>
      <c r="D215" s="229" t="s">
        <v>167</v>
      </c>
      <c r="E215" s="230" t="s">
        <v>19</v>
      </c>
      <c r="F215" s="231" t="s">
        <v>492</v>
      </c>
      <c r="G215" s="228"/>
      <c r="H215" s="230" t="s">
        <v>19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167</v>
      </c>
      <c r="AU215" s="237" t="s">
        <v>79</v>
      </c>
      <c r="AV215" s="13" t="s">
        <v>77</v>
      </c>
      <c r="AW215" s="13" t="s">
        <v>31</v>
      </c>
      <c r="AX215" s="13" t="s">
        <v>70</v>
      </c>
      <c r="AY215" s="237" t="s">
        <v>158</v>
      </c>
    </row>
    <row r="216" s="14" customFormat="1">
      <c r="A216" s="14"/>
      <c r="B216" s="238"/>
      <c r="C216" s="239"/>
      <c r="D216" s="229" t="s">
        <v>167</v>
      </c>
      <c r="E216" s="240" t="s">
        <v>19</v>
      </c>
      <c r="F216" s="241" t="s">
        <v>632</v>
      </c>
      <c r="G216" s="239"/>
      <c r="H216" s="242">
        <v>317.54300000000001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8" t="s">
        <v>167</v>
      </c>
      <c r="AU216" s="248" t="s">
        <v>79</v>
      </c>
      <c r="AV216" s="14" t="s">
        <v>79</v>
      </c>
      <c r="AW216" s="14" t="s">
        <v>31</v>
      </c>
      <c r="AX216" s="14" t="s">
        <v>77</v>
      </c>
      <c r="AY216" s="248" t="s">
        <v>158</v>
      </c>
    </row>
    <row r="217" s="2" customFormat="1">
      <c r="A217" s="39"/>
      <c r="B217" s="40"/>
      <c r="C217" s="214" t="s">
        <v>343</v>
      </c>
      <c r="D217" s="214" t="s">
        <v>161</v>
      </c>
      <c r="E217" s="215" t="s">
        <v>633</v>
      </c>
      <c r="F217" s="216" t="s">
        <v>634</v>
      </c>
      <c r="G217" s="217" t="s">
        <v>195</v>
      </c>
      <c r="H217" s="218">
        <v>18.678999999999998</v>
      </c>
      <c r="I217" s="219"/>
      <c r="J217" s="220">
        <f>ROUND(I217*H217,2)</f>
        <v>0</v>
      </c>
      <c r="K217" s="216" t="s">
        <v>463</v>
      </c>
      <c r="L217" s="45"/>
      <c r="M217" s="221" t="s">
        <v>19</v>
      </c>
      <c r="N217" s="222" t="s">
        <v>41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104</v>
      </c>
      <c r="AT217" s="225" t="s">
        <v>161</v>
      </c>
      <c r="AU217" s="225" t="s">
        <v>79</v>
      </c>
      <c r="AY217" s="18" t="s">
        <v>158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77</v>
      </c>
      <c r="BK217" s="226">
        <f>ROUND(I217*H217,2)</f>
        <v>0</v>
      </c>
      <c r="BL217" s="18" t="s">
        <v>104</v>
      </c>
      <c r="BM217" s="225" t="s">
        <v>635</v>
      </c>
    </row>
    <row r="218" s="12" customFormat="1" ht="22.8" customHeight="1">
      <c r="A218" s="12"/>
      <c r="B218" s="198"/>
      <c r="C218" s="199"/>
      <c r="D218" s="200" t="s">
        <v>69</v>
      </c>
      <c r="E218" s="212" t="s">
        <v>636</v>
      </c>
      <c r="F218" s="212" t="s">
        <v>637</v>
      </c>
      <c r="G218" s="199"/>
      <c r="H218" s="199"/>
      <c r="I218" s="202"/>
      <c r="J218" s="213">
        <f>BK218</f>
        <v>0</v>
      </c>
      <c r="K218" s="199"/>
      <c r="L218" s="204"/>
      <c r="M218" s="205"/>
      <c r="N218" s="206"/>
      <c r="O218" s="206"/>
      <c r="P218" s="207">
        <f>SUM(P219:P220)</f>
        <v>0</v>
      </c>
      <c r="Q218" s="206"/>
      <c r="R218" s="207">
        <f>SUM(R219:R220)</f>
        <v>0</v>
      </c>
      <c r="S218" s="206"/>
      <c r="T218" s="208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9" t="s">
        <v>77</v>
      </c>
      <c r="AT218" s="210" t="s">
        <v>69</v>
      </c>
      <c r="AU218" s="210" t="s">
        <v>77</v>
      </c>
      <c r="AY218" s="209" t="s">
        <v>158</v>
      </c>
      <c r="BK218" s="211">
        <f>SUM(BK219:BK220)</f>
        <v>0</v>
      </c>
    </row>
    <row r="219" s="2" customFormat="1" ht="44.25" customHeight="1">
      <c r="A219" s="39"/>
      <c r="B219" s="40"/>
      <c r="C219" s="214" t="s">
        <v>349</v>
      </c>
      <c r="D219" s="214" t="s">
        <v>161</v>
      </c>
      <c r="E219" s="215" t="s">
        <v>638</v>
      </c>
      <c r="F219" s="216" t="s">
        <v>639</v>
      </c>
      <c r="G219" s="217" t="s">
        <v>195</v>
      </c>
      <c r="H219" s="218">
        <v>31.792999999999999</v>
      </c>
      <c r="I219" s="219"/>
      <c r="J219" s="220">
        <f>ROUND(I219*H219,2)</f>
        <v>0</v>
      </c>
      <c r="K219" s="216" t="s">
        <v>463</v>
      </c>
      <c r="L219" s="45"/>
      <c r="M219" s="221" t="s">
        <v>19</v>
      </c>
      <c r="N219" s="222" t="s">
        <v>41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104</v>
      </c>
      <c r="AT219" s="225" t="s">
        <v>161</v>
      </c>
      <c r="AU219" s="225" t="s">
        <v>79</v>
      </c>
      <c r="AY219" s="18" t="s">
        <v>158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77</v>
      </c>
      <c r="BK219" s="226">
        <f>ROUND(I219*H219,2)</f>
        <v>0</v>
      </c>
      <c r="BL219" s="18" t="s">
        <v>104</v>
      </c>
      <c r="BM219" s="225" t="s">
        <v>640</v>
      </c>
    </row>
    <row r="220" s="2" customFormat="1">
      <c r="A220" s="39"/>
      <c r="B220" s="40"/>
      <c r="C220" s="41"/>
      <c r="D220" s="229" t="s">
        <v>215</v>
      </c>
      <c r="E220" s="41"/>
      <c r="F220" s="259" t="s">
        <v>641</v>
      </c>
      <c r="G220" s="41"/>
      <c r="H220" s="41"/>
      <c r="I220" s="260"/>
      <c r="J220" s="41"/>
      <c r="K220" s="41"/>
      <c r="L220" s="45"/>
      <c r="M220" s="261"/>
      <c r="N220" s="26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215</v>
      </c>
      <c r="AU220" s="18" t="s">
        <v>79</v>
      </c>
    </row>
    <row r="221" s="12" customFormat="1" ht="25.92" customHeight="1">
      <c r="A221" s="12"/>
      <c r="B221" s="198"/>
      <c r="C221" s="199"/>
      <c r="D221" s="200" t="s">
        <v>69</v>
      </c>
      <c r="E221" s="201" t="s">
        <v>642</v>
      </c>
      <c r="F221" s="201" t="s">
        <v>643</v>
      </c>
      <c r="G221" s="199"/>
      <c r="H221" s="199"/>
      <c r="I221" s="202"/>
      <c r="J221" s="203">
        <f>BK221</f>
        <v>0</v>
      </c>
      <c r="K221" s="199"/>
      <c r="L221" s="204"/>
      <c r="M221" s="205"/>
      <c r="N221" s="206"/>
      <c r="O221" s="206"/>
      <c r="P221" s="207">
        <f>SUM(P222:P236)</f>
        <v>0</v>
      </c>
      <c r="Q221" s="206"/>
      <c r="R221" s="207">
        <f>SUM(R222:R236)</f>
        <v>0.035000000000000003</v>
      </c>
      <c r="S221" s="206"/>
      <c r="T221" s="208">
        <f>SUM(T222:T236)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9" t="s">
        <v>79</v>
      </c>
      <c r="AT221" s="210" t="s">
        <v>69</v>
      </c>
      <c r="AU221" s="210" t="s">
        <v>70</v>
      </c>
      <c r="AY221" s="209" t="s">
        <v>158</v>
      </c>
      <c r="BK221" s="211">
        <f>SUM(BK222:BK236)</f>
        <v>0</v>
      </c>
    </row>
    <row r="222" s="2" customFormat="1">
      <c r="A222" s="39"/>
      <c r="B222" s="40"/>
      <c r="C222" s="214" t="s">
        <v>353</v>
      </c>
      <c r="D222" s="214" t="s">
        <v>161</v>
      </c>
      <c r="E222" s="215" t="s">
        <v>644</v>
      </c>
      <c r="F222" s="216" t="s">
        <v>645</v>
      </c>
      <c r="G222" s="217" t="s">
        <v>462</v>
      </c>
      <c r="H222" s="218">
        <v>30.212</v>
      </c>
      <c r="I222" s="219"/>
      <c r="J222" s="220">
        <f>ROUND(I222*H222,2)</f>
        <v>0</v>
      </c>
      <c r="K222" s="216" t="s">
        <v>463</v>
      </c>
      <c r="L222" s="45"/>
      <c r="M222" s="221" t="s">
        <v>19</v>
      </c>
      <c r="N222" s="222" t="s">
        <v>41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241</v>
      </c>
      <c r="AT222" s="225" t="s">
        <v>161</v>
      </c>
      <c r="AU222" s="225" t="s">
        <v>77</v>
      </c>
      <c r="AY222" s="18" t="s">
        <v>158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77</v>
      </c>
      <c r="BK222" s="226">
        <f>ROUND(I222*H222,2)</f>
        <v>0</v>
      </c>
      <c r="BL222" s="18" t="s">
        <v>241</v>
      </c>
      <c r="BM222" s="225" t="s">
        <v>646</v>
      </c>
    </row>
    <row r="223" s="13" customFormat="1">
      <c r="A223" s="13"/>
      <c r="B223" s="227"/>
      <c r="C223" s="228"/>
      <c r="D223" s="229" t="s">
        <v>167</v>
      </c>
      <c r="E223" s="230" t="s">
        <v>19</v>
      </c>
      <c r="F223" s="231" t="s">
        <v>647</v>
      </c>
      <c r="G223" s="228"/>
      <c r="H223" s="230" t="s">
        <v>19</v>
      </c>
      <c r="I223" s="232"/>
      <c r="J223" s="228"/>
      <c r="K223" s="228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167</v>
      </c>
      <c r="AU223" s="237" t="s">
        <v>77</v>
      </c>
      <c r="AV223" s="13" t="s">
        <v>77</v>
      </c>
      <c r="AW223" s="13" t="s">
        <v>31</v>
      </c>
      <c r="AX223" s="13" t="s">
        <v>70</v>
      </c>
      <c r="AY223" s="237" t="s">
        <v>158</v>
      </c>
    </row>
    <row r="224" s="14" customFormat="1">
      <c r="A224" s="14"/>
      <c r="B224" s="238"/>
      <c r="C224" s="239"/>
      <c r="D224" s="229" t="s">
        <v>167</v>
      </c>
      <c r="E224" s="240" t="s">
        <v>19</v>
      </c>
      <c r="F224" s="241" t="s">
        <v>648</v>
      </c>
      <c r="G224" s="239"/>
      <c r="H224" s="242">
        <v>23.100000000000001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8" t="s">
        <v>167</v>
      </c>
      <c r="AU224" s="248" t="s">
        <v>77</v>
      </c>
      <c r="AV224" s="14" t="s">
        <v>79</v>
      </c>
      <c r="AW224" s="14" t="s">
        <v>31</v>
      </c>
      <c r="AX224" s="14" t="s">
        <v>70</v>
      </c>
      <c r="AY224" s="248" t="s">
        <v>158</v>
      </c>
    </row>
    <row r="225" s="14" customFormat="1">
      <c r="A225" s="14"/>
      <c r="B225" s="238"/>
      <c r="C225" s="239"/>
      <c r="D225" s="229" t="s">
        <v>167</v>
      </c>
      <c r="E225" s="240" t="s">
        <v>19</v>
      </c>
      <c r="F225" s="241" t="s">
        <v>649</v>
      </c>
      <c r="G225" s="239"/>
      <c r="H225" s="242">
        <v>5.8799999999999999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8" t="s">
        <v>167</v>
      </c>
      <c r="AU225" s="248" t="s">
        <v>77</v>
      </c>
      <c r="AV225" s="14" t="s">
        <v>79</v>
      </c>
      <c r="AW225" s="14" t="s">
        <v>31</v>
      </c>
      <c r="AX225" s="14" t="s">
        <v>70</v>
      </c>
      <c r="AY225" s="248" t="s">
        <v>158</v>
      </c>
    </row>
    <row r="226" s="14" customFormat="1">
      <c r="A226" s="14"/>
      <c r="B226" s="238"/>
      <c r="C226" s="239"/>
      <c r="D226" s="229" t="s">
        <v>167</v>
      </c>
      <c r="E226" s="240" t="s">
        <v>19</v>
      </c>
      <c r="F226" s="241" t="s">
        <v>528</v>
      </c>
      <c r="G226" s="239"/>
      <c r="H226" s="242">
        <v>1.232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8" t="s">
        <v>167</v>
      </c>
      <c r="AU226" s="248" t="s">
        <v>77</v>
      </c>
      <c r="AV226" s="14" t="s">
        <v>79</v>
      </c>
      <c r="AW226" s="14" t="s">
        <v>31</v>
      </c>
      <c r="AX226" s="14" t="s">
        <v>70</v>
      </c>
      <c r="AY226" s="248" t="s">
        <v>158</v>
      </c>
    </row>
    <row r="227" s="15" customFormat="1">
      <c r="A227" s="15"/>
      <c r="B227" s="263"/>
      <c r="C227" s="264"/>
      <c r="D227" s="229" t="s">
        <v>167</v>
      </c>
      <c r="E227" s="265" t="s">
        <v>19</v>
      </c>
      <c r="F227" s="266" t="s">
        <v>332</v>
      </c>
      <c r="G227" s="264"/>
      <c r="H227" s="267">
        <v>30.212</v>
      </c>
      <c r="I227" s="268"/>
      <c r="J227" s="264"/>
      <c r="K227" s="264"/>
      <c r="L227" s="269"/>
      <c r="M227" s="270"/>
      <c r="N227" s="271"/>
      <c r="O227" s="271"/>
      <c r="P227" s="271"/>
      <c r="Q227" s="271"/>
      <c r="R227" s="271"/>
      <c r="S227" s="271"/>
      <c r="T227" s="27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3" t="s">
        <v>167</v>
      </c>
      <c r="AU227" s="273" t="s">
        <v>77</v>
      </c>
      <c r="AV227" s="15" t="s">
        <v>104</v>
      </c>
      <c r="AW227" s="15" t="s">
        <v>31</v>
      </c>
      <c r="AX227" s="15" t="s">
        <v>77</v>
      </c>
      <c r="AY227" s="273" t="s">
        <v>158</v>
      </c>
    </row>
    <row r="228" s="2" customFormat="1" ht="16.5" customHeight="1">
      <c r="A228" s="39"/>
      <c r="B228" s="40"/>
      <c r="C228" s="249" t="s">
        <v>359</v>
      </c>
      <c r="D228" s="249" t="s">
        <v>180</v>
      </c>
      <c r="E228" s="250" t="s">
        <v>650</v>
      </c>
      <c r="F228" s="251" t="s">
        <v>651</v>
      </c>
      <c r="G228" s="252" t="s">
        <v>195</v>
      </c>
      <c r="H228" s="253">
        <v>0.010999999999999999</v>
      </c>
      <c r="I228" s="254"/>
      <c r="J228" s="255">
        <f>ROUND(I228*H228,2)</f>
        <v>0</v>
      </c>
      <c r="K228" s="251" t="s">
        <v>463</v>
      </c>
      <c r="L228" s="256"/>
      <c r="M228" s="257" t="s">
        <v>19</v>
      </c>
      <c r="N228" s="258" t="s">
        <v>41</v>
      </c>
      <c r="O228" s="85"/>
      <c r="P228" s="223">
        <f>O228*H228</f>
        <v>0</v>
      </c>
      <c r="Q228" s="223">
        <v>1</v>
      </c>
      <c r="R228" s="223">
        <f>Q228*H228</f>
        <v>0.010999999999999999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314</v>
      </c>
      <c r="AT228" s="225" t="s">
        <v>180</v>
      </c>
      <c r="AU228" s="225" t="s">
        <v>77</v>
      </c>
      <c r="AY228" s="18" t="s">
        <v>158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77</v>
      </c>
      <c r="BK228" s="226">
        <f>ROUND(I228*H228,2)</f>
        <v>0</v>
      </c>
      <c r="BL228" s="18" t="s">
        <v>241</v>
      </c>
      <c r="BM228" s="225" t="s">
        <v>652</v>
      </c>
    </row>
    <row r="229" s="2" customFormat="1">
      <c r="A229" s="39"/>
      <c r="B229" s="40"/>
      <c r="C229" s="41"/>
      <c r="D229" s="229" t="s">
        <v>215</v>
      </c>
      <c r="E229" s="41"/>
      <c r="F229" s="259" t="s">
        <v>653</v>
      </c>
      <c r="G229" s="41"/>
      <c r="H229" s="41"/>
      <c r="I229" s="260"/>
      <c r="J229" s="41"/>
      <c r="K229" s="41"/>
      <c r="L229" s="45"/>
      <c r="M229" s="261"/>
      <c r="N229" s="26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215</v>
      </c>
      <c r="AU229" s="18" t="s">
        <v>77</v>
      </c>
    </row>
    <row r="230" s="14" customFormat="1">
      <c r="A230" s="14"/>
      <c r="B230" s="238"/>
      <c r="C230" s="239"/>
      <c r="D230" s="229" t="s">
        <v>167</v>
      </c>
      <c r="E230" s="240" t="s">
        <v>19</v>
      </c>
      <c r="F230" s="241" t="s">
        <v>654</v>
      </c>
      <c r="G230" s="239"/>
      <c r="H230" s="242">
        <v>0.010999999999999999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8" t="s">
        <v>167</v>
      </c>
      <c r="AU230" s="248" t="s">
        <v>77</v>
      </c>
      <c r="AV230" s="14" t="s">
        <v>79</v>
      </c>
      <c r="AW230" s="14" t="s">
        <v>31</v>
      </c>
      <c r="AX230" s="14" t="s">
        <v>77</v>
      </c>
      <c r="AY230" s="248" t="s">
        <v>158</v>
      </c>
    </row>
    <row r="231" s="2" customFormat="1">
      <c r="A231" s="39"/>
      <c r="B231" s="40"/>
      <c r="C231" s="214" t="s">
        <v>365</v>
      </c>
      <c r="D231" s="214" t="s">
        <v>161</v>
      </c>
      <c r="E231" s="215" t="s">
        <v>655</v>
      </c>
      <c r="F231" s="216" t="s">
        <v>656</v>
      </c>
      <c r="G231" s="217" t="s">
        <v>462</v>
      </c>
      <c r="H231" s="218">
        <v>60.423999999999999</v>
      </c>
      <c r="I231" s="219"/>
      <c r="J231" s="220">
        <f>ROUND(I231*H231,2)</f>
        <v>0</v>
      </c>
      <c r="K231" s="216" t="s">
        <v>463</v>
      </c>
      <c r="L231" s="45"/>
      <c r="M231" s="221" t="s">
        <v>19</v>
      </c>
      <c r="N231" s="222" t="s">
        <v>41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241</v>
      </c>
      <c r="AT231" s="225" t="s">
        <v>161</v>
      </c>
      <c r="AU231" s="225" t="s">
        <v>77</v>
      </c>
      <c r="AY231" s="18" t="s">
        <v>158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77</v>
      </c>
      <c r="BK231" s="226">
        <f>ROUND(I231*H231,2)</f>
        <v>0</v>
      </c>
      <c r="BL231" s="18" t="s">
        <v>241</v>
      </c>
      <c r="BM231" s="225" t="s">
        <v>657</v>
      </c>
    </row>
    <row r="232" s="14" customFormat="1">
      <c r="A232" s="14"/>
      <c r="B232" s="238"/>
      <c r="C232" s="239"/>
      <c r="D232" s="229" t="s">
        <v>167</v>
      </c>
      <c r="E232" s="240" t="s">
        <v>19</v>
      </c>
      <c r="F232" s="241" t="s">
        <v>658</v>
      </c>
      <c r="G232" s="239"/>
      <c r="H232" s="242">
        <v>60.423999999999999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8" t="s">
        <v>167</v>
      </c>
      <c r="AU232" s="248" t="s">
        <v>77</v>
      </c>
      <c r="AV232" s="14" t="s">
        <v>79</v>
      </c>
      <c r="AW232" s="14" t="s">
        <v>31</v>
      </c>
      <c r="AX232" s="14" t="s">
        <v>77</v>
      </c>
      <c r="AY232" s="248" t="s">
        <v>158</v>
      </c>
    </row>
    <row r="233" s="2" customFormat="1" ht="16.5" customHeight="1">
      <c r="A233" s="39"/>
      <c r="B233" s="40"/>
      <c r="C233" s="249" t="s">
        <v>373</v>
      </c>
      <c r="D233" s="249" t="s">
        <v>180</v>
      </c>
      <c r="E233" s="250" t="s">
        <v>659</v>
      </c>
      <c r="F233" s="251" t="s">
        <v>660</v>
      </c>
      <c r="G233" s="252" t="s">
        <v>195</v>
      </c>
      <c r="H233" s="253">
        <v>0.024</v>
      </c>
      <c r="I233" s="254"/>
      <c r="J233" s="255">
        <f>ROUND(I233*H233,2)</f>
        <v>0</v>
      </c>
      <c r="K233" s="251" t="s">
        <v>463</v>
      </c>
      <c r="L233" s="256"/>
      <c r="M233" s="257" t="s">
        <v>19</v>
      </c>
      <c r="N233" s="258" t="s">
        <v>41</v>
      </c>
      <c r="O233" s="85"/>
      <c r="P233" s="223">
        <f>O233*H233</f>
        <v>0</v>
      </c>
      <c r="Q233" s="223">
        <v>1</v>
      </c>
      <c r="R233" s="223">
        <f>Q233*H233</f>
        <v>0.024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314</v>
      </c>
      <c r="AT233" s="225" t="s">
        <v>180</v>
      </c>
      <c r="AU233" s="225" t="s">
        <v>77</v>
      </c>
      <c r="AY233" s="18" t="s">
        <v>158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77</v>
      </c>
      <c r="BK233" s="226">
        <f>ROUND(I233*H233,2)</f>
        <v>0</v>
      </c>
      <c r="BL233" s="18" t="s">
        <v>241</v>
      </c>
      <c r="BM233" s="225" t="s">
        <v>661</v>
      </c>
    </row>
    <row r="234" s="2" customFormat="1">
      <c r="A234" s="39"/>
      <c r="B234" s="40"/>
      <c r="C234" s="41"/>
      <c r="D234" s="229" t="s">
        <v>215</v>
      </c>
      <c r="E234" s="41"/>
      <c r="F234" s="259" t="s">
        <v>662</v>
      </c>
      <c r="G234" s="41"/>
      <c r="H234" s="41"/>
      <c r="I234" s="260"/>
      <c r="J234" s="41"/>
      <c r="K234" s="41"/>
      <c r="L234" s="45"/>
      <c r="M234" s="261"/>
      <c r="N234" s="26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215</v>
      </c>
      <c r="AU234" s="18" t="s">
        <v>77</v>
      </c>
    </row>
    <row r="235" s="14" customFormat="1">
      <c r="A235" s="14"/>
      <c r="B235" s="238"/>
      <c r="C235" s="239"/>
      <c r="D235" s="229" t="s">
        <v>167</v>
      </c>
      <c r="E235" s="240" t="s">
        <v>19</v>
      </c>
      <c r="F235" s="241" t="s">
        <v>663</v>
      </c>
      <c r="G235" s="239"/>
      <c r="H235" s="242">
        <v>0.024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8" t="s">
        <v>167</v>
      </c>
      <c r="AU235" s="248" t="s">
        <v>77</v>
      </c>
      <c r="AV235" s="14" t="s">
        <v>79</v>
      </c>
      <c r="AW235" s="14" t="s">
        <v>31</v>
      </c>
      <c r="AX235" s="14" t="s">
        <v>77</v>
      </c>
      <c r="AY235" s="248" t="s">
        <v>158</v>
      </c>
    </row>
    <row r="236" s="2" customFormat="1">
      <c r="A236" s="39"/>
      <c r="B236" s="40"/>
      <c r="C236" s="214" t="s">
        <v>378</v>
      </c>
      <c r="D236" s="214" t="s">
        <v>161</v>
      </c>
      <c r="E236" s="215" t="s">
        <v>664</v>
      </c>
      <c r="F236" s="216" t="s">
        <v>665</v>
      </c>
      <c r="G236" s="217" t="s">
        <v>195</v>
      </c>
      <c r="H236" s="218">
        <v>0.035000000000000003</v>
      </c>
      <c r="I236" s="219"/>
      <c r="J236" s="220">
        <f>ROUND(I236*H236,2)</f>
        <v>0</v>
      </c>
      <c r="K236" s="216" t="s">
        <v>463</v>
      </c>
      <c r="L236" s="45"/>
      <c r="M236" s="277" t="s">
        <v>19</v>
      </c>
      <c r="N236" s="278" t="s">
        <v>41</v>
      </c>
      <c r="O236" s="279"/>
      <c r="P236" s="280">
        <f>O236*H236</f>
        <v>0</v>
      </c>
      <c r="Q236" s="280">
        <v>0</v>
      </c>
      <c r="R236" s="280">
        <f>Q236*H236</f>
        <v>0</v>
      </c>
      <c r="S236" s="280">
        <v>0</v>
      </c>
      <c r="T236" s="28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241</v>
      </c>
      <c r="AT236" s="225" t="s">
        <v>161</v>
      </c>
      <c r="AU236" s="225" t="s">
        <v>77</v>
      </c>
      <c r="AY236" s="18" t="s">
        <v>158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77</v>
      </c>
      <c r="BK236" s="226">
        <f>ROUND(I236*H236,2)</f>
        <v>0</v>
      </c>
      <c r="BL236" s="18" t="s">
        <v>241</v>
      </c>
      <c r="BM236" s="225" t="s">
        <v>666</v>
      </c>
    </row>
    <row r="237" s="2" customFormat="1" ht="6.96" customHeight="1">
      <c r="A237" s="39"/>
      <c r="B237" s="60"/>
      <c r="C237" s="61"/>
      <c r="D237" s="61"/>
      <c r="E237" s="61"/>
      <c r="F237" s="61"/>
      <c r="G237" s="61"/>
      <c r="H237" s="61"/>
      <c r="I237" s="61"/>
      <c r="J237" s="61"/>
      <c r="K237" s="61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qo1dWLaUOt1q5zJ381df5ucSz8b/o/W1wnd68r9QUe4EZog7o0zRmdW7ZGKoa1F+SUGd3cT4+7NBd9QjXjT94A==" hashValue="QDLqdSYKCMi0vejCvRiC740kz8m2gmyJrnCv/VvMTIDcMT3YonIlHka58HryfzrHz/paaxNp/dv0peVA4I80bA==" algorithmName="SHA-512" password="CC35"/>
  <autoFilter ref="C99:K23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Oprava trati v úseku Hoštka - Polepy_OPRAVA č.1</v>
      </c>
      <c r="F7" s="144"/>
      <c r="G7" s="144"/>
      <c r="H7" s="144"/>
      <c r="L7" s="21"/>
    </row>
    <row r="8">
      <c r="B8" s="21"/>
      <c r="D8" s="144" t="s">
        <v>133</v>
      </c>
      <c r="L8" s="21"/>
    </row>
    <row r="9" s="1" customFormat="1" ht="16.5" customHeight="1">
      <c r="B9" s="21"/>
      <c r="E9" s="145" t="s">
        <v>447</v>
      </c>
      <c r="F9" s="1"/>
      <c r="G9" s="1"/>
      <c r="H9" s="1"/>
      <c r="L9" s="21"/>
    </row>
    <row r="10" s="1" customFormat="1" ht="12" customHeight="1">
      <c r="B10" s="21"/>
      <c r="D10" s="144" t="s">
        <v>135</v>
      </c>
      <c r="L10" s="21"/>
    </row>
    <row r="11" s="2" customFormat="1" ht="16.5" customHeight="1">
      <c r="A11" s="39"/>
      <c r="B11" s="45"/>
      <c r="C11" s="39"/>
      <c r="D11" s="39"/>
      <c r="E11" s="157" t="s">
        <v>448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449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667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8" t="str">
        <f>'Rekapitulace zakázky'!AN8</f>
        <v>15. 12. 2020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zakázky'!AN10="","",'Rekapitulace zakázky'!AN10)</f>
        <v/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zakázky'!E11="","",'Rekapitulace zakázky'!E11)</f>
        <v xml:space="preserve"> </v>
      </c>
      <c r="F19" s="39"/>
      <c r="G19" s="39"/>
      <c r="H19" s="39"/>
      <c r="I19" s="144" t="s">
        <v>27</v>
      </c>
      <c r="J19" s="134" t="str">
        <f>IF('Rekapitulace zakázky'!AN11="","",'Rekapitulace zakázky'!AN11)</f>
        <v/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27</v>
      </c>
      <c r="J22" s="34" t="str">
        <f>'Rekapitulace zakázky'!AN14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tr">
        <f>IF('Rekapitulace zakázky'!AN16="","",'Rekapitulace zakázky'!AN16)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zakázky'!E17="","",'Rekapitulace zakázky'!E17)</f>
        <v xml:space="preserve"> </v>
      </c>
      <c r="F25" s="39"/>
      <c r="G25" s="39"/>
      <c r="H25" s="39"/>
      <c r="I25" s="144" t="s">
        <v>27</v>
      </c>
      <c r="J25" s="134" t="str">
        <f>IF('Rekapitulace zakázky'!AN17="","",'Rekapitulace zakázky'!AN17)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tr">
        <f>IF('Rekapitulace zakázky'!AN19="","",'Rekapitulace zakázky'!AN19)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zakázky'!E20="","",'Rekapitulace zakázky'!E20)</f>
        <v>Věra Trnková</v>
      </c>
      <c r="F28" s="39"/>
      <c r="G28" s="39"/>
      <c r="H28" s="39"/>
      <c r="I28" s="144" t="s">
        <v>27</v>
      </c>
      <c r="J28" s="134" t="str">
        <f>IF('Rekapitulace zakázky'!AN20="","",'Rekapitulace zakázky'!AN20)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36</v>
      </c>
      <c r="E34" s="39"/>
      <c r="F34" s="39"/>
      <c r="G34" s="39"/>
      <c r="H34" s="39"/>
      <c r="I34" s="39"/>
      <c r="J34" s="155">
        <f>ROUND(J94,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38</v>
      </c>
      <c r="G36" s="39"/>
      <c r="H36" s="39"/>
      <c r="I36" s="156" t="s">
        <v>37</v>
      </c>
      <c r="J36" s="156" t="s">
        <v>39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40</v>
      </c>
      <c r="E37" s="144" t="s">
        <v>41</v>
      </c>
      <c r="F37" s="158">
        <f>ROUND((SUM(BE94:BE164)),  2)</f>
        <v>0</v>
      </c>
      <c r="G37" s="39"/>
      <c r="H37" s="39"/>
      <c r="I37" s="159">
        <v>0.20999999999999999</v>
      </c>
      <c r="J37" s="158">
        <f>ROUND(((SUM(BE94:BE164))*I37),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ROUND((SUM(BF94:BF164)),  2)</f>
        <v>0</v>
      </c>
      <c r="G38" s="39"/>
      <c r="H38" s="39"/>
      <c r="I38" s="159">
        <v>0.14999999999999999</v>
      </c>
      <c r="J38" s="158">
        <f>ROUND(((SUM(BF94:BF164))*I38),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ROUND((SUM(BG94:BG164)),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ROUND((SUM(BH94:BH164)),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ROUND((SUM(BI94:BI164)),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trati v úseku Hoštka - Polepy_OPRAVA č.1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133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447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135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87" t="s">
        <v>448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449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002 - km 391,804 - svršek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15. 12. 2020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138</v>
      </c>
      <c r="D65" s="173"/>
      <c r="E65" s="173"/>
      <c r="F65" s="173"/>
      <c r="G65" s="173"/>
      <c r="H65" s="173"/>
      <c r="I65" s="173"/>
      <c r="J65" s="174" t="s">
        <v>139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68</v>
      </c>
      <c r="D67" s="41"/>
      <c r="E67" s="41"/>
      <c r="F67" s="41"/>
      <c r="G67" s="41"/>
      <c r="H67" s="41"/>
      <c r="I67" s="41"/>
      <c r="J67" s="103">
        <f>J94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9" customFormat="1" ht="24.96" customHeight="1">
      <c r="A68" s="9"/>
      <c r="B68" s="176"/>
      <c r="C68" s="177"/>
      <c r="D68" s="178" t="s">
        <v>141</v>
      </c>
      <c r="E68" s="179"/>
      <c r="F68" s="179"/>
      <c r="G68" s="179"/>
      <c r="H68" s="179"/>
      <c r="I68" s="179"/>
      <c r="J68" s="180">
        <f>J95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142</v>
      </c>
      <c r="E69" s="184"/>
      <c r="F69" s="184"/>
      <c r="G69" s="184"/>
      <c r="H69" s="184"/>
      <c r="I69" s="184"/>
      <c r="J69" s="185">
        <f>J96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668</v>
      </c>
      <c r="E70" s="179"/>
      <c r="F70" s="179"/>
      <c r="G70" s="179"/>
      <c r="H70" s="179"/>
      <c r="I70" s="179"/>
      <c r="J70" s="180">
        <f>J144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143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Oprava trati v úseku Hoštka - Polepy_OPRAVA č.1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133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1" customFormat="1" ht="16.5" customHeight="1">
      <c r="B82" s="22"/>
      <c r="C82" s="23"/>
      <c r="D82" s="23"/>
      <c r="E82" s="171" t="s">
        <v>447</v>
      </c>
      <c r="F82" s="23"/>
      <c r="G82" s="23"/>
      <c r="H82" s="23"/>
      <c r="I82" s="23"/>
      <c r="J82" s="23"/>
      <c r="K82" s="23"/>
      <c r="L82" s="21"/>
    </row>
    <row r="83" s="1" customFormat="1" ht="12" customHeight="1">
      <c r="B83" s="22"/>
      <c r="C83" s="33" t="s">
        <v>135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287" t="s">
        <v>448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449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E13</f>
        <v>002 - km 391,804 - svršek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F16</f>
        <v xml:space="preserve"> </v>
      </c>
      <c r="G88" s="41"/>
      <c r="H88" s="41"/>
      <c r="I88" s="33" t="s">
        <v>23</v>
      </c>
      <c r="J88" s="73" t="str">
        <f>IF(J16="","",J16)</f>
        <v>15. 12. 2020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E19</f>
        <v xml:space="preserve"> </v>
      </c>
      <c r="G90" s="41"/>
      <c r="H90" s="41"/>
      <c r="I90" s="33" t="s">
        <v>30</v>
      </c>
      <c r="J90" s="37" t="str">
        <f>E25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28</v>
      </c>
      <c r="D91" s="41"/>
      <c r="E91" s="41"/>
      <c r="F91" s="28" t="str">
        <f>IF(E22="","",E22)</f>
        <v>Vyplň údaj</v>
      </c>
      <c r="G91" s="41"/>
      <c r="H91" s="41"/>
      <c r="I91" s="33" t="s">
        <v>32</v>
      </c>
      <c r="J91" s="37" t="str">
        <f>E28</f>
        <v>Věra Trnková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144</v>
      </c>
      <c r="D93" s="190" t="s">
        <v>55</v>
      </c>
      <c r="E93" s="190" t="s">
        <v>51</v>
      </c>
      <c r="F93" s="190" t="s">
        <v>52</v>
      </c>
      <c r="G93" s="190" t="s">
        <v>145</v>
      </c>
      <c r="H93" s="190" t="s">
        <v>146</v>
      </c>
      <c r="I93" s="190" t="s">
        <v>147</v>
      </c>
      <c r="J93" s="190" t="s">
        <v>139</v>
      </c>
      <c r="K93" s="191" t="s">
        <v>148</v>
      </c>
      <c r="L93" s="192"/>
      <c r="M93" s="93" t="s">
        <v>19</v>
      </c>
      <c r="N93" s="94" t="s">
        <v>40</v>
      </c>
      <c r="O93" s="94" t="s">
        <v>149</v>
      </c>
      <c r="P93" s="94" t="s">
        <v>150</v>
      </c>
      <c r="Q93" s="94" t="s">
        <v>151</v>
      </c>
      <c r="R93" s="94" t="s">
        <v>152</v>
      </c>
      <c r="S93" s="94" t="s">
        <v>153</v>
      </c>
      <c r="T93" s="95" t="s">
        <v>154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155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P95+P144</f>
        <v>0</v>
      </c>
      <c r="Q94" s="97"/>
      <c r="R94" s="195">
        <f>R95+R144</f>
        <v>95.766000000000005</v>
      </c>
      <c r="S94" s="97"/>
      <c r="T94" s="196">
        <f>T95+T144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69</v>
      </c>
      <c r="AU94" s="18" t="s">
        <v>140</v>
      </c>
      <c r="BK94" s="197">
        <f>BK95+BK144</f>
        <v>0</v>
      </c>
    </row>
    <row r="95" s="12" customFormat="1" ht="25.92" customHeight="1">
      <c r="A95" s="12"/>
      <c r="B95" s="198"/>
      <c r="C95" s="199"/>
      <c r="D95" s="200" t="s">
        <v>69</v>
      </c>
      <c r="E95" s="201" t="s">
        <v>156</v>
      </c>
      <c r="F95" s="201" t="s">
        <v>157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</f>
        <v>0</v>
      </c>
      <c r="Q95" s="206"/>
      <c r="R95" s="207">
        <f>R96</f>
        <v>95.766000000000005</v>
      </c>
      <c r="S95" s="206"/>
      <c r="T95" s="208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77</v>
      </c>
      <c r="AT95" s="210" t="s">
        <v>69</v>
      </c>
      <c r="AU95" s="210" t="s">
        <v>70</v>
      </c>
      <c r="AY95" s="209" t="s">
        <v>158</v>
      </c>
      <c r="BK95" s="211">
        <f>BK96</f>
        <v>0</v>
      </c>
    </row>
    <row r="96" s="12" customFormat="1" ht="22.8" customHeight="1">
      <c r="A96" s="12"/>
      <c r="B96" s="198"/>
      <c r="C96" s="199"/>
      <c r="D96" s="200" t="s">
        <v>69</v>
      </c>
      <c r="E96" s="212" t="s">
        <v>159</v>
      </c>
      <c r="F96" s="212" t="s">
        <v>160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SUM(P97:P143)</f>
        <v>0</v>
      </c>
      <c r="Q96" s="206"/>
      <c r="R96" s="207">
        <f>SUM(R97:R143)</f>
        <v>95.766000000000005</v>
      </c>
      <c r="S96" s="206"/>
      <c r="T96" s="208">
        <f>SUM(T97:T143)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77</v>
      </c>
      <c r="AT96" s="210" t="s">
        <v>69</v>
      </c>
      <c r="AU96" s="210" t="s">
        <v>77</v>
      </c>
      <c r="AY96" s="209" t="s">
        <v>158</v>
      </c>
      <c r="BK96" s="211">
        <f>SUM(BK97:BK143)</f>
        <v>0</v>
      </c>
    </row>
    <row r="97" s="2" customFormat="1">
      <c r="A97" s="39"/>
      <c r="B97" s="40"/>
      <c r="C97" s="214" t="s">
        <v>77</v>
      </c>
      <c r="D97" s="214" t="s">
        <v>161</v>
      </c>
      <c r="E97" s="215" t="s">
        <v>669</v>
      </c>
      <c r="F97" s="216" t="s">
        <v>670</v>
      </c>
      <c r="G97" s="217" t="s">
        <v>220</v>
      </c>
      <c r="H97" s="218">
        <v>33</v>
      </c>
      <c r="I97" s="219"/>
      <c r="J97" s="220">
        <f>ROUND(I97*H97,2)</f>
        <v>0</v>
      </c>
      <c r="K97" s="216" t="s">
        <v>279</v>
      </c>
      <c r="L97" s="45"/>
      <c r="M97" s="221" t="s">
        <v>19</v>
      </c>
      <c r="N97" s="222" t="s">
        <v>41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104</v>
      </c>
      <c r="AT97" s="225" t="s">
        <v>161</v>
      </c>
      <c r="AU97" s="225" t="s">
        <v>79</v>
      </c>
      <c r="AY97" s="18" t="s">
        <v>158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77</v>
      </c>
      <c r="BK97" s="226">
        <f>ROUND(I97*H97,2)</f>
        <v>0</v>
      </c>
      <c r="BL97" s="18" t="s">
        <v>104</v>
      </c>
      <c r="BM97" s="225" t="s">
        <v>671</v>
      </c>
    </row>
    <row r="98" s="13" customFormat="1">
      <c r="A98" s="13"/>
      <c r="B98" s="227"/>
      <c r="C98" s="228"/>
      <c r="D98" s="229" t="s">
        <v>167</v>
      </c>
      <c r="E98" s="230" t="s">
        <v>19</v>
      </c>
      <c r="F98" s="231" t="s">
        <v>672</v>
      </c>
      <c r="G98" s="228"/>
      <c r="H98" s="230" t="s">
        <v>19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167</v>
      </c>
      <c r="AU98" s="237" t="s">
        <v>79</v>
      </c>
      <c r="AV98" s="13" t="s">
        <v>77</v>
      </c>
      <c r="AW98" s="13" t="s">
        <v>31</v>
      </c>
      <c r="AX98" s="13" t="s">
        <v>70</v>
      </c>
      <c r="AY98" s="237" t="s">
        <v>158</v>
      </c>
    </row>
    <row r="99" s="14" customFormat="1">
      <c r="A99" s="14"/>
      <c r="B99" s="238"/>
      <c r="C99" s="239"/>
      <c r="D99" s="229" t="s">
        <v>167</v>
      </c>
      <c r="E99" s="240" t="s">
        <v>19</v>
      </c>
      <c r="F99" s="241" t="s">
        <v>673</v>
      </c>
      <c r="G99" s="239"/>
      <c r="H99" s="242">
        <v>33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167</v>
      </c>
      <c r="AU99" s="248" t="s">
        <v>79</v>
      </c>
      <c r="AV99" s="14" t="s">
        <v>79</v>
      </c>
      <c r="AW99" s="14" t="s">
        <v>31</v>
      </c>
      <c r="AX99" s="14" t="s">
        <v>77</v>
      </c>
      <c r="AY99" s="248" t="s">
        <v>158</v>
      </c>
    </row>
    <row r="100" s="2" customFormat="1" ht="123" customHeight="1">
      <c r="A100" s="39"/>
      <c r="B100" s="40"/>
      <c r="C100" s="214" t="s">
        <v>79</v>
      </c>
      <c r="D100" s="214" t="s">
        <v>161</v>
      </c>
      <c r="E100" s="215" t="s">
        <v>674</v>
      </c>
      <c r="F100" s="216" t="s">
        <v>675</v>
      </c>
      <c r="G100" s="217" t="s">
        <v>220</v>
      </c>
      <c r="H100" s="218">
        <v>33</v>
      </c>
      <c r="I100" s="219"/>
      <c r="J100" s="220">
        <f>ROUND(I100*H100,2)</f>
        <v>0</v>
      </c>
      <c r="K100" s="216" t="s">
        <v>279</v>
      </c>
      <c r="L100" s="45"/>
      <c r="M100" s="221" t="s">
        <v>19</v>
      </c>
      <c r="N100" s="222" t="s">
        <v>41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104</v>
      </c>
      <c r="AT100" s="225" t="s">
        <v>161</v>
      </c>
      <c r="AU100" s="225" t="s">
        <v>79</v>
      </c>
      <c r="AY100" s="18" t="s">
        <v>158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77</v>
      </c>
      <c r="BK100" s="226">
        <f>ROUND(I100*H100,2)</f>
        <v>0</v>
      </c>
      <c r="BL100" s="18" t="s">
        <v>104</v>
      </c>
      <c r="BM100" s="225" t="s">
        <v>676</v>
      </c>
    </row>
    <row r="101" s="13" customFormat="1">
      <c r="A101" s="13"/>
      <c r="B101" s="227"/>
      <c r="C101" s="228"/>
      <c r="D101" s="229" t="s">
        <v>167</v>
      </c>
      <c r="E101" s="230" t="s">
        <v>19</v>
      </c>
      <c r="F101" s="231" t="s">
        <v>672</v>
      </c>
      <c r="G101" s="228"/>
      <c r="H101" s="230" t="s">
        <v>19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167</v>
      </c>
      <c r="AU101" s="237" t="s">
        <v>79</v>
      </c>
      <c r="AV101" s="13" t="s">
        <v>77</v>
      </c>
      <c r="AW101" s="13" t="s">
        <v>31</v>
      </c>
      <c r="AX101" s="13" t="s">
        <v>70</v>
      </c>
      <c r="AY101" s="237" t="s">
        <v>158</v>
      </c>
    </row>
    <row r="102" s="14" customFormat="1">
      <c r="A102" s="14"/>
      <c r="B102" s="238"/>
      <c r="C102" s="239"/>
      <c r="D102" s="229" t="s">
        <v>167</v>
      </c>
      <c r="E102" s="240" t="s">
        <v>19</v>
      </c>
      <c r="F102" s="241" t="s">
        <v>673</v>
      </c>
      <c r="G102" s="239"/>
      <c r="H102" s="242">
        <v>33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167</v>
      </c>
      <c r="AU102" s="248" t="s">
        <v>79</v>
      </c>
      <c r="AV102" s="14" t="s">
        <v>79</v>
      </c>
      <c r="AW102" s="14" t="s">
        <v>31</v>
      </c>
      <c r="AX102" s="14" t="s">
        <v>77</v>
      </c>
      <c r="AY102" s="248" t="s">
        <v>158</v>
      </c>
    </row>
    <row r="103" s="2" customFormat="1">
      <c r="A103" s="39"/>
      <c r="B103" s="40"/>
      <c r="C103" s="214" t="s">
        <v>101</v>
      </c>
      <c r="D103" s="214" t="s">
        <v>161</v>
      </c>
      <c r="E103" s="215" t="s">
        <v>677</v>
      </c>
      <c r="F103" s="216" t="s">
        <v>678</v>
      </c>
      <c r="G103" s="217" t="s">
        <v>220</v>
      </c>
      <c r="H103" s="218">
        <v>23.332999999999998</v>
      </c>
      <c r="I103" s="219"/>
      <c r="J103" s="220">
        <f>ROUND(I103*H103,2)</f>
        <v>0</v>
      </c>
      <c r="K103" s="216" t="s">
        <v>279</v>
      </c>
      <c r="L103" s="45"/>
      <c r="M103" s="221" t="s">
        <v>19</v>
      </c>
      <c r="N103" s="222" t="s">
        <v>41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104</v>
      </c>
      <c r="AT103" s="225" t="s">
        <v>161</v>
      </c>
      <c r="AU103" s="225" t="s">
        <v>79</v>
      </c>
      <c r="AY103" s="18" t="s">
        <v>158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77</v>
      </c>
      <c r="BK103" s="226">
        <f>ROUND(I103*H103,2)</f>
        <v>0</v>
      </c>
      <c r="BL103" s="18" t="s">
        <v>104</v>
      </c>
      <c r="BM103" s="225" t="s">
        <v>679</v>
      </c>
    </row>
    <row r="104" s="2" customFormat="1">
      <c r="A104" s="39"/>
      <c r="B104" s="40"/>
      <c r="C104" s="41"/>
      <c r="D104" s="229" t="s">
        <v>215</v>
      </c>
      <c r="E104" s="41"/>
      <c r="F104" s="259" t="s">
        <v>680</v>
      </c>
      <c r="G104" s="41"/>
      <c r="H104" s="41"/>
      <c r="I104" s="260"/>
      <c r="J104" s="41"/>
      <c r="K104" s="41"/>
      <c r="L104" s="45"/>
      <c r="M104" s="261"/>
      <c r="N104" s="26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215</v>
      </c>
      <c r="AU104" s="18" t="s">
        <v>79</v>
      </c>
    </row>
    <row r="105" s="13" customFormat="1">
      <c r="A105" s="13"/>
      <c r="B105" s="227"/>
      <c r="C105" s="228"/>
      <c r="D105" s="229" t="s">
        <v>167</v>
      </c>
      <c r="E105" s="230" t="s">
        <v>19</v>
      </c>
      <c r="F105" s="231" t="s">
        <v>681</v>
      </c>
      <c r="G105" s="228"/>
      <c r="H105" s="230" t="s">
        <v>19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167</v>
      </c>
      <c r="AU105" s="237" t="s">
        <v>79</v>
      </c>
      <c r="AV105" s="13" t="s">
        <v>77</v>
      </c>
      <c r="AW105" s="13" t="s">
        <v>31</v>
      </c>
      <c r="AX105" s="13" t="s">
        <v>70</v>
      </c>
      <c r="AY105" s="237" t="s">
        <v>158</v>
      </c>
    </row>
    <row r="106" s="14" customFormat="1">
      <c r="A106" s="14"/>
      <c r="B106" s="238"/>
      <c r="C106" s="239"/>
      <c r="D106" s="229" t="s">
        <v>167</v>
      </c>
      <c r="E106" s="240" t="s">
        <v>19</v>
      </c>
      <c r="F106" s="241" t="s">
        <v>682</v>
      </c>
      <c r="G106" s="239"/>
      <c r="H106" s="242">
        <v>23.332999999999998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167</v>
      </c>
      <c r="AU106" s="248" t="s">
        <v>79</v>
      </c>
      <c r="AV106" s="14" t="s">
        <v>79</v>
      </c>
      <c r="AW106" s="14" t="s">
        <v>31</v>
      </c>
      <c r="AX106" s="14" t="s">
        <v>77</v>
      </c>
      <c r="AY106" s="248" t="s">
        <v>158</v>
      </c>
    </row>
    <row r="107" s="2" customFormat="1" ht="16.5" customHeight="1">
      <c r="A107" s="39"/>
      <c r="B107" s="40"/>
      <c r="C107" s="249" t="s">
        <v>104</v>
      </c>
      <c r="D107" s="249" t="s">
        <v>180</v>
      </c>
      <c r="E107" s="250" t="s">
        <v>683</v>
      </c>
      <c r="F107" s="251" t="s">
        <v>684</v>
      </c>
      <c r="G107" s="252" t="s">
        <v>195</v>
      </c>
      <c r="H107" s="253">
        <v>95.766000000000005</v>
      </c>
      <c r="I107" s="254"/>
      <c r="J107" s="255">
        <f>ROUND(I107*H107,2)</f>
        <v>0</v>
      </c>
      <c r="K107" s="251" t="s">
        <v>279</v>
      </c>
      <c r="L107" s="256"/>
      <c r="M107" s="257" t="s">
        <v>19</v>
      </c>
      <c r="N107" s="258" t="s">
        <v>41</v>
      </c>
      <c r="O107" s="85"/>
      <c r="P107" s="223">
        <f>O107*H107</f>
        <v>0</v>
      </c>
      <c r="Q107" s="223">
        <v>1</v>
      </c>
      <c r="R107" s="223">
        <f>Q107*H107</f>
        <v>95.766000000000005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183</v>
      </c>
      <c r="AT107" s="225" t="s">
        <v>180</v>
      </c>
      <c r="AU107" s="225" t="s">
        <v>79</v>
      </c>
      <c r="AY107" s="18" t="s">
        <v>158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77</v>
      </c>
      <c r="BK107" s="226">
        <f>ROUND(I107*H107,2)</f>
        <v>0</v>
      </c>
      <c r="BL107" s="18" t="s">
        <v>104</v>
      </c>
      <c r="BM107" s="225" t="s">
        <v>685</v>
      </c>
    </row>
    <row r="108" s="14" customFormat="1">
      <c r="A108" s="14"/>
      <c r="B108" s="238"/>
      <c r="C108" s="239"/>
      <c r="D108" s="229" t="s">
        <v>167</v>
      </c>
      <c r="E108" s="240" t="s">
        <v>19</v>
      </c>
      <c r="F108" s="241" t="s">
        <v>686</v>
      </c>
      <c r="G108" s="239"/>
      <c r="H108" s="242">
        <v>95.766000000000005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167</v>
      </c>
      <c r="AU108" s="248" t="s">
        <v>79</v>
      </c>
      <c r="AV108" s="14" t="s">
        <v>79</v>
      </c>
      <c r="AW108" s="14" t="s">
        <v>31</v>
      </c>
      <c r="AX108" s="14" t="s">
        <v>77</v>
      </c>
      <c r="AY108" s="248" t="s">
        <v>158</v>
      </c>
    </row>
    <row r="109" s="2" customFormat="1" ht="78" customHeight="1">
      <c r="A109" s="39"/>
      <c r="B109" s="40"/>
      <c r="C109" s="214" t="s">
        <v>159</v>
      </c>
      <c r="D109" s="214" t="s">
        <v>161</v>
      </c>
      <c r="E109" s="215" t="s">
        <v>687</v>
      </c>
      <c r="F109" s="216" t="s">
        <v>688</v>
      </c>
      <c r="G109" s="217" t="s">
        <v>188</v>
      </c>
      <c r="H109" s="218">
        <v>0.012</v>
      </c>
      <c r="I109" s="219"/>
      <c r="J109" s="220">
        <f>ROUND(I109*H109,2)</f>
        <v>0</v>
      </c>
      <c r="K109" s="216" t="s">
        <v>279</v>
      </c>
      <c r="L109" s="45"/>
      <c r="M109" s="221" t="s">
        <v>19</v>
      </c>
      <c r="N109" s="222" t="s">
        <v>41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104</v>
      </c>
      <c r="AT109" s="225" t="s">
        <v>161</v>
      </c>
      <c r="AU109" s="225" t="s">
        <v>79</v>
      </c>
      <c r="AY109" s="18" t="s">
        <v>158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77</v>
      </c>
      <c r="BK109" s="226">
        <f>ROUND(I109*H109,2)</f>
        <v>0</v>
      </c>
      <c r="BL109" s="18" t="s">
        <v>104</v>
      </c>
      <c r="BM109" s="225" t="s">
        <v>689</v>
      </c>
    </row>
    <row r="110" s="2" customFormat="1">
      <c r="A110" s="39"/>
      <c r="B110" s="40"/>
      <c r="C110" s="41"/>
      <c r="D110" s="229" t="s">
        <v>215</v>
      </c>
      <c r="E110" s="41"/>
      <c r="F110" s="259" t="s">
        <v>690</v>
      </c>
      <c r="G110" s="41"/>
      <c r="H110" s="41"/>
      <c r="I110" s="260"/>
      <c r="J110" s="41"/>
      <c r="K110" s="41"/>
      <c r="L110" s="45"/>
      <c r="M110" s="261"/>
      <c r="N110" s="26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215</v>
      </c>
      <c r="AU110" s="18" t="s">
        <v>79</v>
      </c>
    </row>
    <row r="111" s="13" customFormat="1">
      <c r="A111" s="13"/>
      <c r="B111" s="227"/>
      <c r="C111" s="228"/>
      <c r="D111" s="229" t="s">
        <v>167</v>
      </c>
      <c r="E111" s="230" t="s">
        <v>19</v>
      </c>
      <c r="F111" s="231" t="s">
        <v>672</v>
      </c>
      <c r="G111" s="228"/>
      <c r="H111" s="230" t="s">
        <v>19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167</v>
      </c>
      <c r="AU111" s="237" t="s">
        <v>79</v>
      </c>
      <c r="AV111" s="13" t="s">
        <v>77</v>
      </c>
      <c r="AW111" s="13" t="s">
        <v>31</v>
      </c>
      <c r="AX111" s="13" t="s">
        <v>70</v>
      </c>
      <c r="AY111" s="237" t="s">
        <v>158</v>
      </c>
    </row>
    <row r="112" s="14" customFormat="1">
      <c r="A112" s="14"/>
      <c r="B112" s="238"/>
      <c r="C112" s="239"/>
      <c r="D112" s="229" t="s">
        <v>167</v>
      </c>
      <c r="E112" s="240" t="s">
        <v>19</v>
      </c>
      <c r="F112" s="241" t="s">
        <v>691</v>
      </c>
      <c r="G112" s="239"/>
      <c r="H112" s="242">
        <v>0.012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167</v>
      </c>
      <c r="AU112" s="248" t="s">
        <v>79</v>
      </c>
      <c r="AV112" s="14" t="s">
        <v>79</v>
      </c>
      <c r="AW112" s="14" t="s">
        <v>31</v>
      </c>
      <c r="AX112" s="14" t="s">
        <v>77</v>
      </c>
      <c r="AY112" s="248" t="s">
        <v>158</v>
      </c>
    </row>
    <row r="113" s="2" customFormat="1" ht="90" customHeight="1">
      <c r="A113" s="39"/>
      <c r="B113" s="40"/>
      <c r="C113" s="214" t="s">
        <v>201</v>
      </c>
      <c r="D113" s="214" t="s">
        <v>161</v>
      </c>
      <c r="E113" s="215" t="s">
        <v>692</v>
      </c>
      <c r="F113" s="216" t="s">
        <v>693</v>
      </c>
      <c r="G113" s="217" t="s">
        <v>188</v>
      </c>
      <c r="H113" s="218">
        <v>0.012</v>
      </c>
      <c r="I113" s="219"/>
      <c r="J113" s="220">
        <f>ROUND(I113*H113,2)</f>
        <v>0</v>
      </c>
      <c r="K113" s="216" t="s">
        <v>279</v>
      </c>
      <c r="L113" s="45"/>
      <c r="M113" s="221" t="s">
        <v>19</v>
      </c>
      <c r="N113" s="222" t="s">
        <v>41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104</v>
      </c>
      <c r="AT113" s="225" t="s">
        <v>161</v>
      </c>
      <c r="AU113" s="225" t="s">
        <v>79</v>
      </c>
      <c r="AY113" s="18" t="s">
        <v>158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77</v>
      </c>
      <c r="BK113" s="226">
        <f>ROUND(I113*H113,2)</f>
        <v>0</v>
      </c>
      <c r="BL113" s="18" t="s">
        <v>104</v>
      </c>
      <c r="BM113" s="225" t="s">
        <v>694</v>
      </c>
    </row>
    <row r="114" s="2" customFormat="1">
      <c r="A114" s="39"/>
      <c r="B114" s="40"/>
      <c r="C114" s="41"/>
      <c r="D114" s="229" t="s">
        <v>215</v>
      </c>
      <c r="E114" s="41"/>
      <c r="F114" s="259" t="s">
        <v>690</v>
      </c>
      <c r="G114" s="41"/>
      <c r="H114" s="41"/>
      <c r="I114" s="260"/>
      <c r="J114" s="41"/>
      <c r="K114" s="41"/>
      <c r="L114" s="45"/>
      <c r="M114" s="261"/>
      <c r="N114" s="26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215</v>
      </c>
      <c r="AU114" s="18" t="s">
        <v>79</v>
      </c>
    </row>
    <row r="115" s="13" customFormat="1">
      <c r="A115" s="13"/>
      <c r="B115" s="227"/>
      <c r="C115" s="228"/>
      <c r="D115" s="229" t="s">
        <v>167</v>
      </c>
      <c r="E115" s="230" t="s">
        <v>19</v>
      </c>
      <c r="F115" s="231" t="s">
        <v>672</v>
      </c>
      <c r="G115" s="228"/>
      <c r="H115" s="230" t="s">
        <v>19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167</v>
      </c>
      <c r="AU115" s="237" t="s">
        <v>79</v>
      </c>
      <c r="AV115" s="13" t="s">
        <v>77</v>
      </c>
      <c r="AW115" s="13" t="s">
        <v>31</v>
      </c>
      <c r="AX115" s="13" t="s">
        <v>70</v>
      </c>
      <c r="AY115" s="237" t="s">
        <v>158</v>
      </c>
    </row>
    <row r="116" s="14" customFormat="1">
      <c r="A116" s="14"/>
      <c r="B116" s="238"/>
      <c r="C116" s="239"/>
      <c r="D116" s="229" t="s">
        <v>167</v>
      </c>
      <c r="E116" s="240" t="s">
        <v>19</v>
      </c>
      <c r="F116" s="241" t="s">
        <v>691</v>
      </c>
      <c r="G116" s="239"/>
      <c r="H116" s="242">
        <v>0.012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167</v>
      </c>
      <c r="AU116" s="248" t="s">
        <v>79</v>
      </c>
      <c r="AV116" s="14" t="s">
        <v>79</v>
      </c>
      <c r="AW116" s="14" t="s">
        <v>31</v>
      </c>
      <c r="AX116" s="14" t="s">
        <v>77</v>
      </c>
      <c r="AY116" s="248" t="s">
        <v>158</v>
      </c>
    </row>
    <row r="117" s="2" customFormat="1">
      <c r="A117" s="39"/>
      <c r="B117" s="40"/>
      <c r="C117" s="214" t="s">
        <v>192</v>
      </c>
      <c r="D117" s="214" t="s">
        <v>161</v>
      </c>
      <c r="E117" s="215" t="s">
        <v>235</v>
      </c>
      <c r="F117" s="216" t="s">
        <v>695</v>
      </c>
      <c r="G117" s="217" t="s">
        <v>172</v>
      </c>
      <c r="H117" s="218">
        <v>8</v>
      </c>
      <c r="I117" s="219"/>
      <c r="J117" s="220">
        <f>ROUND(I117*H117,2)</f>
        <v>0</v>
      </c>
      <c r="K117" s="216" t="s">
        <v>279</v>
      </c>
      <c r="L117" s="45"/>
      <c r="M117" s="221" t="s">
        <v>19</v>
      </c>
      <c r="N117" s="222" t="s">
        <v>41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104</v>
      </c>
      <c r="AT117" s="225" t="s">
        <v>161</v>
      </c>
      <c r="AU117" s="225" t="s">
        <v>79</v>
      </c>
      <c r="AY117" s="18" t="s">
        <v>158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77</v>
      </c>
      <c r="BK117" s="226">
        <f>ROUND(I117*H117,2)</f>
        <v>0</v>
      </c>
      <c r="BL117" s="18" t="s">
        <v>104</v>
      </c>
      <c r="BM117" s="225" t="s">
        <v>696</v>
      </c>
    </row>
    <row r="118" s="13" customFormat="1">
      <c r="A118" s="13"/>
      <c r="B118" s="227"/>
      <c r="C118" s="228"/>
      <c r="D118" s="229" t="s">
        <v>167</v>
      </c>
      <c r="E118" s="230" t="s">
        <v>19</v>
      </c>
      <c r="F118" s="231" t="s">
        <v>697</v>
      </c>
      <c r="G118" s="228"/>
      <c r="H118" s="230" t="s">
        <v>19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167</v>
      </c>
      <c r="AU118" s="237" t="s">
        <v>79</v>
      </c>
      <c r="AV118" s="13" t="s">
        <v>77</v>
      </c>
      <c r="AW118" s="13" t="s">
        <v>31</v>
      </c>
      <c r="AX118" s="13" t="s">
        <v>70</v>
      </c>
      <c r="AY118" s="237" t="s">
        <v>158</v>
      </c>
    </row>
    <row r="119" s="14" customFormat="1">
      <c r="A119" s="14"/>
      <c r="B119" s="238"/>
      <c r="C119" s="239"/>
      <c r="D119" s="229" t="s">
        <v>167</v>
      </c>
      <c r="E119" s="240" t="s">
        <v>19</v>
      </c>
      <c r="F119" s="241" t="s">
        <v>698</v>
      </c>
      <c r="G119" s="239"/>
      <c r="H119" s="242">
        <v>8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167</v>
      </c>
      <c r="AU119" s="248" t="s">
        <v>79</v>
      </c>
      <c r="AV119" s="14" t="s">
        <v>79</v>
      </c>
      <c r="AW119" s="14" t="s">
        <v>31</v>
      </c>
      <c r="AX119" s="14" t="s">
        <v>77</v>
      </c>
      <c r="AY119" s="248" t="s">
        <v>158</v>
      </c>
    </row>
    <row r="120" s="2" customFormat="1" ht="134.25" customHeight="1">
      <c r="A120" s="39"/>
      <c r="B120" s="40"/>
      <c r="C120" s="214" t="s">
        <v>183</v>
      </c>
      <c r="D120" s="214" t="s">
        <v>161</v>
      </c>
      <c r="E120" s="215" t="s">
        <v>206</v>
      </c>
      <c r="F120" s="216" t="s">
        <v>207</v>
      </c>
      <c r="G120" s="217" t="s">
        <v>188</v>
      </c>
      <c r="H120" s="218">
        <v>0.53300000000000003</v>
      </c>
      <c r="I120" s="219"/>
      <c r="J120" s="220">
        <f>ROUND(I120*H120,2)</f>
        <v>0</v>
      </c>
      <c r="K120" s="216" t="s">
        <v>279</v>
      </c>
      <c r="L120" s="45"/>
      <c r="M120" s="221" t="s">
        <v>19</v>
      </c>
      <c r="N120" s="222" t="s">
        <v>41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104</v>
      </c>
      <c r="AT120" s="225" t="s">
        <v>161</v>
      </c>
      <c r="AU120" s="225" t="s">
        <v>79</v>
      </c>
      <c r="AY120" s="18" t="s">
        <v>158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77</v>
      </c>
      <c r="BK120" s="226">
        <f>ROUND(I120*H120,2)</f>
        <v>0</v>
      </c>
      <c r="BL120" s="18" t="s">
        <v>104</v>
      </c>
      <c r="BM120" s="225" t="s">
        <v>699</v>
      </c>
    </row>
    <row r="121" s="2" customFormat="1">
      <c r="A121" s="39"/>
      <c r="B121" s="40"/>
      <c r="C121" s="41"/>
      <c r="D121" s="229" t="s">
        <v>215</v>
      </c>
      <c r="E121" s="41"/>
      <c r="F121" s="259" t="s">
        <v>700</v>
      </c>
      <c r="G121" s="41"/>
      <c r="H121" s="41"/>
      <c r="I121" s="260"/>
      <c r="J121" s="41"/>
      <c r="K121" s="41"/>
      <c r="L121" s="45"/>
      <c r="M121" s="261"/>
      <c r="N121" s="26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215</v>
      </c>
      <c r="AU121" s="18" t="s">
        <v>79</v>
      </c>
    </row>
    <row r="122" s="13" customFormat="1">
      <c r="A122" s="13"/>
      <c r="B122" s="227"/>
      <c r="C122" s="228"/>
      <c r="D122" s="229" t="s">
        <v>167</v>
      </c>
      <c r="E122" s="230" t="s">
        <v>19</v>
      </c>
      <c r="F122" s="231" t="s">
        <v>701</v>
      </c>
      <c r="G122" s="228"/>
      <c r="H122" s="230" t="s">
        <v>19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167</v>
      </c>
      <c r="AU122" s="237" t="s">
        <v>79</v>
      </c>
      <c r="AV122" s="13" t="s">
        <v>77</v>
      </c>
      <c r="AW122" s="13" t="s">
        <v>31</v>
      </c>
      <c r="AX122" s="13" t="s">
        <v>70</v>
      </c>
      <c r="AY122" s="237" t="s">
        <v>158</v>
      </c>
    </row>
    <row r="123" s="13" customFormat="1">
      <c r="A123" s="13"/>
      <c r="B123" s="227"/>
      <c r="C123" s="228"/>
      <c r="D123" s="229" t="s">
        <v>167</v>
      </c>
      <c r="E123" s="230" t="s">
        <v>19</v>
      </c>
      <c r="F123" s="231" t="s">
        <v>702</v>
      </c>
      <c r="G123" s="228"/>
      <c r="H123" s="230" t="s">
        <v>19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167</v>
      </c>
      <c r="AU123" s="237" t="s">
        <v>79</v>
      </c>
      <c r="AV123" s="13" t="s">
        <v>77</v>
      </c>
      <c r="AW123" s="13" t="s">
        <v>31</v>
      </c>
      <c r="AX123" s="13" t="s">
        <v>70</v>
      </c>
      <c r="AY123" s="237" t="s">
        <v>158</v>
      </c>
    </row>
    <row r="124" s="14" customFormat="1">
      <c r="A124" s="14"/>
      <c r="B124" s="238"/>
      <c r="C124" s="239"/>
      <c r="D124" s="229" t="s">
        <v>167</v>
      </c>
      <c r="E124" s="240" t="s">
        <v>19</v>
      </c>
      <c r="F124" s="241" t="s">
        <v>703</v>
      </c>
      <c r="G124" s="239"/>
      <c r="H124" s="242">
        <v>0.53300000000000003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8" t="s">
        <v>167</v>
      </c>
      <c r="AU124" s="248" t="s">
        <v>79</v>
      </c>
      <c r="AV124" s="14" t="s">
        <v>79</v>
      </c>
      <c r="AW124" s="14" t="s">
        <v>31</v>
      </c>
      <c r="AX124" s="14" t="s">
        <v>77</v>
      </c>
      <c r="AY124" s="248" t="s">
        <v>158</v>
      </c>
    </row>
    <row r="125" s="2" customFormat="1" ht="114.9" customHeight="1">
      <c r="A125" s="39"/>
      <c r="B125" s="40"/>
      <c r="C125" s="214" t="s">
        <v>205</v>
      </c>
      <c r="D125" s="214" t="s">
        <v>161</v>
      </c>
      <c r="E125" s="215" t="s">
        <v>247</v>
      </c>
      <c r="F125" s="216" t="s">
        <v>248</v>
      </c>
      <c r="G125" s="217" t="s">
        <v>244</v>
      </c>
      <c r="H125" s="218">
        <v>2</v>
      </c>
      <c r="I125" s="219"/>
      <c r="J125" s="220">
        <f>ROUND(I125*H125,2)</f>
        <v>0</v>
      </c>
      <c r="K125" s="216" t="s">
        <v>279</v>
      </c>
      <c r="L125" s="45"/>
      <c r="M125" s="221" t="s">
        <v>19</v>
      </c>
      <c r="N125" s="222" t="s">
        <v>41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104</v>
      </c>
      <c r="AT125" s="225" t="s">
        <v>161</v>
      </c>
      <c r="AU125" s="225" t="s">
        <v>79</v>
      </c>
      <c r="AY125" s="18" t="s">
        <v>158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77</v>
      </c>
      <c r="BK125" s="226">
        <f>ROUND(I125*H125,2)</f>
        <v>0</v>
      </c>
      <c r="BL125" s="18" t="s">
        <v>104</v>
      </c>
      <c r="BM125" s="225" t="s">
        <v>704</v>
      </c>
    </row>
    <row r="126" s="13" customFormat="1">
      <c r="A126" s="13"/>
      <c r="B126" s="227"/>
      <c r="C126" s="228"/>
      <c r="D126" s="229" t="s">
        <v>167</v>
      </c>
      <c r="E126" s="230" t="s">
        <v>19</v>
      </c>
      <c r="F126" s="231" t="s">
        <v>705</v>
      </c>
      <c r="G126" s="228"/>
      <c r="H126" s="230" t="s">
        <v>19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167</v>
      </c>
      <c r="AU126" s="237" t="s">
        <v>79</v>
      </c>
      <c r="AV126" s="13" t="s">
        <v>77</v>
      </c>
      <c r="AW126" s="13" t="s">
        <v>31</v>
      </c>
      <c r="AX126" s="13" t="s">
        <v>70</v>
      </c>
      <c r="AY126" s="237" t="s">
        <v>158</v>
      </c>
    </row>
    <row r="127" s="14" customFormat="1">
      <c r="A127" s="14"/>
      <c r="B127" s="238"/>
      <c r="C127" s="239"/>
      <c r="D127" s="229" t="s">
        <v>167</v>
      </c>
      <c r="E127" s="240" t="s">
        <v>19</v>
      </c>
      <c r="F127" s="241" t="s">
        <v>79</v>
      </c>
      <c r="G127" s="239"/>
      <c r="H127" s="242">
        <v>2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8" t="s">
        <v>167</v>
      </c>
      <c r="AU127" s="248" t="s">
        <v>79</v>
      </c>
      <c r="AV127" s="14" t="s">
        <v>79</v>
      </c>
      <c r="AW127" s="14" t="s">
        <v>31</v>
      </c>
      <c r="AX127" s="14" t="s">
        <v>77</v>
      </c>
      <c r="AY127" s="248" t="s">
        <v>158</v>
      </c>
    </row>
    <row r="128" s="2" customFormat="1" ht="114.9" customHeight="1">
      <c r="A128" s="39"/>
      <c r="B128" s="40"/>
      <c r="C128" s="214" t="s">
        <v>211</v>
      </c>
      <c r="D128" s="214" t="s">
        <v>161</v>
      </c>
      <c r="E128" s="215" t="s">
        <v>706</v>
      </c>
      <c r="F128" s="216" t="s">
        <v>707</v>
      </c>
      <c r="G128" s="217" t="s">
        <v>244</v>
      </c>
      <c r="H128" s="218">
        <v>2</v>
      </c>
      <c r="I128" s="219"/>
      <c r="J128" s="220">
        <f>ROUND(I128*H128,2)</f>
        <v>0</v>
      </c>
      <c r="K128" s="216" t="s">
        <v>279</v>
      </c>
      <c r="L128" s="45"/>
      <c r="M128" s="221" t="s">
        <v>19</v>
      </c>
      <c r="N128" s="222" t="s">
        <v>41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104</v>
      </c>
      <c r="AT128" s="225" t="s">
        <v>161</v>
      </c>
      <c r="AU128" s="225" t="s">
        <v>79</v>
      </c>
      <c r="AY128" s="18" t="s">
        <v>158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77</v>
      </c>
      <c r="BK128" s="226">
        <f>ROUND(I128*H128,2)</f>
        <v>0</v>
      </c>
      <c r="BL128" s="18" t="s">
        <v>104</v>
      </c>
      <c r="BM128" s="225" t="s">
        <v>708</v>
      </c>
    </row>
    <row r="129" s="13" customFormat="1">
      <c r="A129" s="13"/>
      <c r="B129" s="227"/>
      <c r="C129" s="228"/>
      <c r="D129" s="229" t="s">
        <v>167</v>
      </c>
      <c r="E129" s="230" t="s">
        <v>19</v>
      </c>
      <c r="F129" s="231" t="s">
        <v>709</v>
      </c>
      <c r="G129" s="228"/>
      <c r="H129" s="230" t="s">
        <v>19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167</v>
      </c>
      <c r="AU129" s="237" t="s">
        <v>79</v>
      </c>
      <c r="AV129" s="13" t="s">
        <v>77</v>
      </c>
      <c r="AW129" s="13" t="s">
        <v>31</v>
      </c>
      <c r="AX129" s="13" t="s">
        <v>70</v>
      </c>
      <c r="AY129" s="237" t="s">
        <v>158</v>
      </c>
    </row>
    <row r="130" s="14" customFormat="1">
      <c r="A130" s="14"/>
      <c r="B130" s="238"/>
      <c r="C130" s="239"/>
      <c r="D130" s="229" t="s">
        <v>167</v>
      </c>
      <c r="E130" s="240" t="s">
        <v>19</v>
      </c>
      <c r="F130" s="241" t="s">
        <v>79</v>
      </c>
      <c r="G130" s="239"/>
      <c r="H130" s="242">
        <v>2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8" t="s">
        <v>167</v>
      </c>
      <c r="AU130" s="248" t="s">
        <v>79</v>
      </c>
      <c r="AV130" s="14" t="s">
        <v>79</v>
      </c>
      <c r="AW130" s="14" t="s">
        <v>31</v>
      </c>
      <c r="AX130" s="14" t="s">
        <v>77</v>
      </c>
      <c r="AY130" s="248" t="s">
        <v>158</v>
      </c>
    </row>
    <row r="131" s="2" customFormat="1" ht="114.9" customHeight="1">
      <c r="A131" s="39"/>
      <c r="B131" s="40"/>
      <c r="C131" s="214" t="s">
        <v>217</v>
      </c>
      <c r="D131" s="214" t="s">
        <v>161</v>
      </c>
      <c r="E131" s="215" t="s">
        <v>251</v>
      </c>
      <c r="F131" s="216" t="s">
        <v>252</v>
      </c>
      <c r="G131" s="217" t="s">
        <v>244</v>
      </c>
      <c r="H131" s="218">
        <v>4</v>
      </c>
      <c r="I131" s="219"/>
      <c r="J131" s="220">
        <f>ROUND(I131*H131,2)</f>
        <v>0</v>
      </c>
      <c r="K131" s="216" t="s">
        <v>279</v>
      </c>
      <c r="L131" s="45"/>
      <c r="M131" s="221" t="s">
        <v>19</v>
      </c>
      <c r="N131" s="222" t="s">
        <v>41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104</v>
      </c>
      <c r="AT131" s="225" t="s">
        <v>161</v>
      </c>
      <c r="AU131" s="225" t="s">
        <v>79</v>
      </c>
      <c r="AY131" s="18" t="s">
        <v>158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77</v>
      </c>
      <c r="BK131" s="226">
        <f>ROUND(I131*H131,2)</f>
        <v>0</v>
      </c>
      <c r="BL131" s="18" t="s">
        <v>104</v>
      </c>
      <c r="BM131" s="225" t="s">
        <v>710</v>
      </c>
    </row>
    <row r="132" s="2" customFormat="1">
      <c r="A132" s="39"/>
      <c r="B132" s="40"/>
      <c r="C132" s="41"/>
      <c r="D132" s="229" t="s">
        <v>215</v>
      </c>
      <c r="E132" s="41"/>
      <c r="F132" s="259" t="s">
        <v>711</v>
      </c>
      <c r="G132" s="41"/>
      <c r="H132" s="41"/>
      <c r="I132" s="260"/>
      <c r="J132" s="41"/>
      <c r="K132" s="41"/>
      <c r="L132" s="45"/>
      <c r="M132" s="261"/>
      <c r="N132" s="26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215</v>
      </c>
      <c r="AU132" s="18" t="s">
        <v>79</v>
      </c>
    </row>
    <row r="133" s="13" customFormat="1">
      <c r="A133" s="13"/>
      <c r="B133" s="227"/>
      <c r="C133" s="228"/>
      <c r="D133" s="229" t="s">
        <v>167</v>
      </c>
      <c r="E133" s="230" t="s">
        <v>19</v>
      </c>
      <c r="F133" s="231" t="s">
        <v>712</v>
      </c>
      <c r="G133" s="228"/>
      <c r="H133" s="230" t="s">
        <v>19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167</v>
      </c>
      <c r="AU133" s="237" t="s">
        <v>79</v>
      </c>
      <c r="AV133" s="13" t="s">
        <v>77</v>
      </c>
      <c r="AW133" s="13" t="s">
        <v>31</v>
      </c>
      <c r="AX133" s="13" t="s">
        <v>70</v>
      </c>
      <c r="AY133" s="237" t="s">
        <v>158</v>
      </c>
    </row>
    <row r="134" s="14" customFormat="1">
      <c r="A134" s="14"/>
      <c r="B134" s="238"/>
      <c r="C134" s="239"/>
      <c r="D134" s="229" t="s">
        <v>167</v>
      </c>
      <c r="E134" s="240" t="s">
        <v>19</v>
      </c>
      <c r="F134" s="241" t="s">
        <v>104</v>
      </c>
      <c r="G134" s="239"/>
      <c r="H134" s="242">
        <v>4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167</v>
      </c>
      <c r="AU134" s="248" t="s">
        <v>79</v>
      </c>
      <c r="AV134" s="14" t="s">
        <v>79</v>
      </c>
      <c r="AW134" s="14" t="s">
        <v>31</v>
      </c>
      <c r="AX134" s="14" t="s">
        <v>77</v>
      </c>
      <c r="AY134" s="248" t="s">
        <v>158</v>
      </c>
    </row>
    <row r="135" s="2" customFormat="1" ht="90" customHeight="1">
      <c r="A135" s="39"/>
      <c r="B135" s="40"/>
      <c r="C135" s="214" t="s">
        <v>224</v>
      </c>
      <c r="D135" s="214" t="s">
        <v>161</v>
      </c>
      <c r="E135" s="215" t="s">
        <v>259</v>
      </c>
      <c r="F135" s="216" t="s">
        <v>260</v>
      </c>
      <c r="G135" s="217" t="s">
        <v>244</v>
      </c>
      <c r="H135" s="218">
        <v>3</v>
      </c>
      <c r="I135" s="219"/>
      <c r="J135" s="220">
        <f>ROUND(I135*H135,2)</f>
        <v>0</v>
      </c>
      <c r="K135" s="216" t="s">
        <v>279</v>
      </c>
      <c r="L135" s="45"/>
      <c r="M135" s="221" t="s">
        <v>19</v>
      </c>
      <c r="N135" s="222" t="s">
        <v>41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104</v>
      </c>
      <c r="AT135" s="225" t="s">
        <v>161</v>
      </c>
      <c r="AU135" s="225" t="s">
        <v>79</v>
      </c>
      <c r="AY135" s="18" t="s">
        <v>158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77</v>
      </c>
      <c r="BK135" s="226">
        <f>ROUND(I135*H135,2)</f>
        <v>0</v>
      </c>
      <c r="BL135" s="18" t="s">
        <v>104</v>
      </c>
      <c r="BM135" s="225" t="s">
        <v>713</v>
      </c>
    </row>
    <row r="136" s="2" customFormat="1" ht="90" customHeight="1">
      <c r="A136" s="39"/>
      <c r="B136" s="40"/>
      <c r="C136" s="214" t="s">
        <v>229</v>
      </c>
      <c r="D136" s="214" t="s">
        <v>161</v>
      </c>
      <c r="E136" s="215" t="s">
        <v>714</v>
      </c>
      <c r="F136" s="216" t="s">
        <v>715</v>
      </c>
      <c r="G136" s="217" t="s">
        <v>244</v>
      </c>
      <c r="H136" s="218">
        <v>1</v>
      </c>
      <c r="I136" s="219"/>
      <c r="J136" s="220">
        <f>ROUND(I136*H136,2)</f>
        <v>0</v>
      </c>
      <c r="K136" s="216" t="s">
        <v>279</v>
      </c>
      <c r="L136" s="45"/>
      <c r="M136" s="221" t="s">
        <v>19</v>
      </c>
      <c r="N136" s="222" t="s">
        <v>41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104</v>
      </c>
      <c r="AT136" s="225" t="s">
        <v>161</v>
      </c>
      <c r="AU136" s="225" t="s">
        <v>79</v>
      </c>
      <c r="AY136" s="18" t="s">
        <v>158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77</v>
      </c>
      <c r="BK136" s="226">
        <f>ROUND(I136*H136,2)</f>
        <v>0</v>
      </c>
      <c r="BL136" s="18" t="s">
        <v>104</v>
      </c>
      <c r="BM136" s="225" t="s">
        <v>716</v>
      </c>
    </row>
    <row r="137" s="2" customFormat="1" ht="90" customHeight="1">
      <c r="A137" s="39"/>
      <c r="B137" s="40"/>
      <c r="C137" s="214" t="s">
        <v>234</v>
      </c>
      <c r="D137" s="214" t="s">
        <v>161</v>
      </c>
      <c r="E137" s="215" t="s">
        <v>717</v>
      </c>
      <c r="F137" s="216" t="s">
        <v>718</v>
      </c>
      <c r="G137" s="217" t="s">
        <v>164</v>
      </c>
      <c r="H137" s="218">
        <v>424</v>
      </c>
      <c r="I137" s="219"/>
      <c r="J137" s="220">
        <f>ROUND(I137*H137,2)</f>
        <v>0</v>
      </c>
      <c r="K137" s="216" t="s">
        <v>279</v>
      </c>
      <c r="L137" s="45"/>
      <c r="M137" s="221" t="s">
        <v>19</v>
      </c>
      <c r="N137" s="222" t="s">
        <v>41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104</v>
      </c>
      <c r="AT137" s="225" t="s">
        <v>161</v>
      </c>
      <c r="AU137" s="225" t="s">
        <v>79</v>
      </c>
      <c r="AY137" s="18" t="s">
        <v>158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77</v>
      </c>
      <c r="BK137" s="226">
        <f>ROUND(I137*H137,2)</f>
        <v>0</v>
      </c>
      <c r="BL137" s="18" t="s">
        <v>104</v>
      </c>
      <c r="BM137" s="225" t="s">
        <v>719</v>
      </c>
    </row>
    <row r="138" s="13" customFormat="1">
      <c r="A138" s="13"/>
      <c r="B138" s="227"/>
      <c r="C138" s="228"/>
      <c r="D138" s="229" t="s">
        <v>167</v>
      </c>
      <c r="E138" s="230" t="s">
        <v>19</v>
      </c>
      <c r="F138" s="231" t="s">
        <v>720</v>
      </c>
      <c r="G138" s="228"/>
      <c r="H138" s="230" t="s">
        <v>19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167</v>
      </c>
      <c r="AU138" s="237" t="s">
        <v>79</v>
      </c>
      <c r="AV138" s="13" t="s">
        <v>77</v>
      </c>
      <c r="AW138" s="13" t="s">
        <v>31</v>
      </c>
      <c r="AX138" s="13" t="s">
        <v>70</v>
      </c>
      <c r="AY138" s="237" t="s">
        <v>158</v>
      </c>
    </row>
    <row r="139" s="14" customFormat="1">
      <c r="A139" s="14"/>
      <c r="B139" s="238"/>
      <c r="C139" s="239"/>
      <c r="D139" s="229" t="s">
        <v>167</v>
      </c>
      <c r="E139" s="240" t="s">
        <v>19</v>
      </c>
      <c r="F139" s="241" t="s">
        <v>721</v>
      </c>
      <c r="G139" s="239"/>
      <c r="H139" s="242">
        <v>212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167</v>
      </c>
      <c r="AU139" s="248" t="s">
        <v>79</v>
      </c>
      <c r="AV139" s="14" t="s">
        <v>79</v>
      </c>
      <c r="AW139" s="14" t="s">
        <v>31</v>
      </c>
      <c r="AX139" s="14" t="s">
        <v>70</v>
      </c>
      <c r="AY139" s="248" t="s">
        <v>158</v>
      </c>
    </row>
    <row r="140" s="13" customFormat="1">
      <c r="A140" s="13"/>
      <c r="B140" s="227"/>
      <c r="C140" s="228"/>
      <c r="D140" s="229" t="s">
        <v>167</v>
      </c>
      <c r="E140" s="230" t="s">
        <v>19</v>
      </c>
      <c r="F140" s="231" t="s">
        <v>722</v>
      </c>
      <c r="G140" s="228"/>
      <c r="H140" s="230" t="s">
        <v>19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167</v>
      </c>
      <c r="AU140" s="237" t="s">
        <v>79</v>
      </c>
      <c r="AV140" s="13" t="s">
        <v>77</v>
      </c>
      <c r="AW140" s="13" t="s">
        <v>31</v>
      </c>
      <c r="AX140" s="13" t="s">
        <v>70</v>
      </c>
      <c r="AY140" s="237" t="s">
        <v>158</v>
      </c>
    </row>
    <row r="141" s="14" customFormat="1">
      <c r="A141" s="14"/>
      <c r="B141" s="238"/>
      <c r="C141" s="239"/>
      <c r="D141" s="229" t="s">
        <v>167</v>
      </c>
      <c r="E141" s="240" t="s">
        <v>19</v>
      </c>
      <c r="F141" s="241" t="s">
        <v>723</v>
      </c>
      <c r="G141" s="239"/>
      <c r="H141" s="242">
        <v>212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8" t="s">
        <v>167</v>
      </c>
      <c r="AU141" s="248" t="s">
        <v>79</v>
      </c>
      <c r="AV141" s="14" t="s">
        <v>79</v>
      </c>
      <c r="AW141" s="14" t="s">
        <v>31</v>
      </c>
      <c r="AX141" s="14" t="s">
        <v>70</v>
      </c>
      <c r="AY141" s="248" t="s">
        <v>158</v>
      </c>
    </row>
    <row r="142" s="15" customFormat="1">
      <c r="A142" s="15"/>
      <c r="B142" s="263"/>
      <c r="C142" s="264"/>
      <c r="D142" s="229" t="s">
        <v>167</v>
      </c>
      <c r="E142" s="265" t="s">
        <v>19</v>
      </c>
      <c r="F142" s="266" t="s">
        <v>332</v>
      </c>
      <c r="G142" s="264"/>
      <c r="H142" s="267">
        <v>424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3" t="s">
        <v>167</v>
      </c>
      <c r="AU142" s="273" t="s">
        <v>79</v>
      </c>
      <c r="AV142" s="15" t="s">
        <v>104</v>
      </c>
      <c r="AW142" s="15" t="s">
        <v>31</v>
      </c>
      <c r="AX142" s="15" t="s">
        <v>77</v>
      </c>
      <c r="AY142" s="273" t="s">
        <v>158</v>
      </c>
    </row>
    <row r="143" s="2" customFormat="1">
      <c r="A143" s="39"/>
      <c r="B143" s="40"/>
      <c r="C143" s="214" t="s">
        <v>8</v>
      </c>
      <c r="D143" s="214" t="s">
        <v>161</v>
      </c>
      <c r="E143" s="215" t="s">
        <v>724</v>
      </c>
      <c r="F143" s="216" t="s">
        <v>725</v>
      </c>
      <c r="G143" s="217" t="s">
        <v>164</v>
      </c>
      <c r="H143" s="218">
        <v>424</v>
      </c>
      <c r="I143" s="219"/>
      <c r="J143" s="220">
        <f>ROUND(I143*H143,2)</f>
        <v>0</v>
      </c>
      <c r="K143" s="216" t="s">
        <v>279</v>
      </c>
      <c r="L143" s="45"/>
      <c r="M143" s="221" t="s">
        <v>19</v>
      </c>
      <c r="N143" s="222" t="s">
        <v>41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104</v>
      </c>
      <c r="AT143" s="225" t="s">
        <v>161</v>
      </c>
      <c r="AU143" s="225" t="s">
        <v>79</v>
      </c>
      <c r="AY143" s="18" t="s">
        <v>158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77</v>
      </c>
      <c r="BK143" s="226">
        <f>ROUND(I143*H143,2)</f>
        <v>0</v>
      </c>
      <c r="BL143" s="18" t="s">
        <v>104</v>
      </c>
      <c r="BM143" s="225" t="s">
        <v>726</v>
      </c>
    </row>
    <row r="144" s="12" customFormat="1" ht="25.92" customHeight="1">
      <c r="A144" s="12"/>
      <c r="B144" s="198"/>
      <c r="C144" s="199"/>
      <c r="D144" s="200" t="s">
        <v>69</v>
      </c>
      <c r="E144" s="201" t="s">
        <v>727</v>
      </c>
      <c r="F144" s="201" t="s">
        <v>728</v>
      </c>
      <c r="G144" s="199"/>
      <c r="H144" s="199"/>
      <c r="I144" s="202"/>
      <c r="J144" s="203">
        <f>BK144</f>
        <v>0</v>
      </c>
      <c r="K144" s="199"/>
      <c r="L144" s="204"/>
      <c r="M144" s="205"/>
      <c r="N144" s="206"/>
      <c r="O144" s="206"/>
      <c r="P144" s="207">
        <f>SUM(P145:P164)</f>
        <v>0</v>
      </c>
      <c r="Q144" s="206"/>
      <c r="R144" s="207">
        <f>SUM(R145:R164)</f>
        <v>0</v>
      </c>
      <c r="S144" s="206"/>
      <c r="T144" s="208">
        <f>SUM(T145:T164)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104</v>
      </c>
      <c r="AT144" s="210" t="s">
        <v>69</v>
      </c>
      <c r="AU144" s="210" t="s">
        <v>70</v>
      </c>
      <c r="AY144" s="209" t="s">
        <v>158</v>
      </c>
      <c r="BK144" s="211">
        <f>SUM(BK145:BK164)</f>
        <v>0</v>
      </c>
    </row>
    <row r="145" s="2" customFormat="1" ht="44.25" customHeight="1">
      <c r="A145" s="39"/>
      <c r="B145" s="40"/>
      <c r="C145" s="214" t="s">
        <v>241</v>
      </c>
      <c r="D145" s="214" t="s">
        <v>161</v>
      </c>
      <c r="E145" s="215" t="s">
        <v>729</v>
      </c>
      <c r="F145" s="216" t="s">
        <v>730</v>
      </c>
      <c r="G145" s="217" t="s">
        <v>172</v>
      </c>
      <c r="H145" s="218">
        <v>2</v>
      </c>
      <c r="I145" s="219"/>
      <c r="J145" s="220">
        <f>ROUND(I145*H145,2)</f>
        <v>0</v>
      </c>
      <c r="K145" s="216" t="s">
        <v>279</v>
      </c>
      <c r="L145" s="45"/>
      <c r="M145" s="221" t="s">
        <v>19</v>
      </c>
      <c r="N145" s="222" t="s">
        <v>41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303</v>
      </c>
      <c r="AT145" s="225" t="s">
        <v>161</v>
      </c>
      <c r="AU145" s="225" t="s">
        <v>77</v>
      </c>
      <c r="AY145" s="18" t="s">
        <v>158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77</v>
      </c>
      <c r="BK145" s="226">
        <f>ROUND(I145*H145,2)</f>
        <v>0</v>
      </c>
      <c r="BL145" s="18" t="s">
        <v>303</v>
      </c>
      <c r="BM145" s="225" t="s">
        <v>731</v>
      </c>
    </row>
    <row r="146" s="2" customFormat="1" ht="16.5" customHeight="1">
      <c r="A146" s="39"/>
      <c r="B146" s="40"/>
      <c r="C146" s="214" t="s">
        <v>246</v>
      </c>
      <c r="D146" s="214" t="s">
        <v>161</v>
      </c>
      <c r="E146" s="215" t="s">
        <v>732</v>
      </c>
      <c r="F146" s="216" t="s">
        <v>733</v>
      </c>
      <c r="G146" s="217" t="s">
        <v>172</v>
      </c>
      <c r="H146" s="218">
        <v>2</v>
      </c>
      <c r="I146" s="219"/>
      <c r="J146" s="220">
        <f>ROUND(I146*H146,2)</f>
        <v>0</v>
      </c>
      <c r="K146" s="216" t="s">
        <v>279</v>
      </c>
      <c r="L146" s="45"/>
      <c r="M146" s="221" t="s">
        <v>19</v>
      </c>
      <c r="N146" s="222" t="s">
        <v>41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303</v>
      </c>
      <c r="AT146" s="225" t="s">
        <v>161</v>
      </c>
      <c r="AU146" s="225" t="s">
        <v>77</v>
      </c>
      <c r="AY146" s="18" t="s">
        <v>158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77</v>
      </c>
      <c r="BK146" s="226">
        <f>ROUND(I146*H146,2)</f>
        <v>0</v>
      </c>
      <c r="BL146" s="18" t="s">
        <v>303</v>
      </c>
      <c r="BM146" s="225" t="s">
        <v>734</v>
      </c>
    </row>
    <row r="147" s="2" customFormat="1">
      <c r="A147" s="39"/>
      <c r="B147" s="40"/>
      <c r="C147" s="214" t="s">
        <v>250</v>
      </c>
      <c r="D147" s="214" t="s">
        <v>161</v>
      </c>
      <c r="E147" s="215" t="s">
        <v>735</v>
      </c>
      <c r="F147" s="216" t="s">
        <v>736</v>
      </c>
      <c r="G147" s="217" t="s">
        <v>172</v>
      </c>
      <c r="H147" s="218">
        <v>2</v>
      </c>
      <c r="I147" s="219"/>
      <c r="J147" s="220">
        <f>ROUND(I147*H147,2)</f>
        <v>0</v>
      </c>
      <c r="K147" s="216" t="s">
        <v>279</v>
      </c>
      <c r="L147" s="45"/>
      <c r="M147" s="221" t="s">
        <v>19</v>
      </c>
      <c r="N147" s="222" t="s">
        <v>41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303</v>
      </c>
      <c r="AT147" s="225" t="s">
        <v>161</v>
      </c>
      <c r="AU147" s="225" t="s">
        <v>77</v>
      </c>
      <c r="AY147" s="18" t="s">
        <v>158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77</v>
      </c>
      <c r="BK147" s="226">
        <f>ROUND(I147*H147,2)</f>
        <v>0</v>
      </c>
      <c r="BL147" s="18" t="s">
        <v>303</v>
      </c>
      <c r="BM147" s="225" t="s">
        <v>737</v>
      </c>
    </row>
    <row r="148" s="2" customFormat="1">
      <c r="A148" s="39"/>
      <c r="B148" s="40"/>
      <c r="C148" s="214" t="s">
        <v>254</v>
      </c>
      <c r="D148" s="214" t="s">
        <v>161</v>
      </c>
      <c r="E148" s="215" t="s">
        <v>297</v>
      </c>
      <c r="F148" s="216" t="s">
        <v>298</v>
      </c>
      <c r="G148" s="217" t="s">
        <v>172</v>
      </c>
      <c r="H148" s="218">
        <v>2</v>
      </c>
      <c r="I148" s="219"/>
      <c r="J148" s="220">
        <f>ROUND(I148*H148,2)</f>
        <v>0</v>
      </c>
      <c r="K148" s="216" t="s">
        <v>279</v>
      </c>
      <c r="L148" s="45"/>
      <c r="M148" s="221" t="s">
        <v>19</v>
      </c>
      <c r="N148" s="222" t="s">
        <v>41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303</v>
      </c>
      <c r="AT148" s="225" t="s">
        <v>161</v>
      </c>
      <c r="AU148" s="225" t="s">
        <v>77</v>
      </c>
      <c r="AY148" s="18" t="s">
        <v>158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77</v>
      </c>
      <c r="BK148" s="226">
        <f>ROUND(I148*H148,2)</f>
        <v>0</v>
      </c>
      <c r="BL148" s="18" t="s">
        <v>303</v>
      </c>
      <c r="BM148" s="225" t="s">
        <v>738</v>
      </c>
    </row>
    <row r="149" s="2" customFormat="1" ht="21.75" customHeight="1">
      <c r="A149" s="39"/>
      <c r="B149" s="40"/>
      <c r="C149" s="214" t="s">
        <v>258</v>
      </c>
      <c r="D149" s="214" t="s">
        <v>161</v>
      </c>
      <c r="E149" s="215" t="s">
        <v>739</v>
      </c>
      <c r="F149" s="216" t="s">
        <v>740</v>
      </c>
      <c r="G149" s="217" t="s">
        <v>172</v>
      </c>
      <c r="H149" s="218">
        <v>2</v>
      </c>
      <c r="I149" s="219"/>
      <c r="J149" s="220">
        <f>ROUND(I149*H149,2)</f>
        <v>0</v>
      </c>
      <c r="K149" s="216" t="s">
        <v>279</v>
      </c>
      <c r="L149" s="45"/>
      <c r="M149" s="221" t="s">
        <v>19</v>
      </c>
      <c r="N149" s="222" t="s">
        <v>41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303</v>
      </c>
      <c r="AT149" s="225" t="s">
        <v>161</v>
      </c>
      <c r="AU149" s="225" t="s">
        <v>77</v>
      </c>
      <c r="AY149" s="18" t="s">
        <v>158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77</v>
      </c>
      <c r="BK149" s="226">
        <f>ROUND(I149*H149,2)</f>
        <v>0</v>
      </c>
      <c r="BL149" s="18" t="s">
        <v>303</v>
      </c>
      <c r="BM149" s="225" t="s">
        <v>741</v>
      </c>
    </row>
    <row r="150" s="2" customFormat="1" ht="16.5" customHeight="1">
      <c r="A150" s="39"/>
      <c r="B150" s="40"/>
      <c r="C150" s="214" t="s">
        <v>7</v>
      </c>
      <c r="D150" s="214" t="s">
        <v>161</v>
      </c>
      <c r="E150" s="215" t="s">
        <v>292</v>
      </c>
      <c r="F150" s="216" t="s">
        <v>293</v>
      </c>
      <c r="G150" s="217" t="s">
        <v>172</v>
      </c>
      <c r="H150" s="218">
        <v>2</v>
      </c>
      <c r="I150" s="219"/>
      <c r="J150" s="220">
        <f>ROUND(I150*H150,2)</f>
        <v>0</v>
      </c>
      <c r="K150" s="216" t="s">
        <v>279</v>
      </c>
      <c r="L150" s="45"/>
      <c r="M150" s="221" t="s">
        <v>19</v>
      </c>
      <c r="N150" s="222" t="s">
        <v>41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303</v>
      </c>
      <c r="AT150" s="225" t="s">
        <v>161</v>
      </c>
      <c r="AU150" s="225" t="s">
        <v>77</v>
      </c>
      <c r="AY150" s="18" t="s">
        <v>158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77</v>
      </c>
      <c r="BK150" s="226">
        <f>ROUND(I150*H150,2)</f>
        <v>0</v>
      </c>
      <c r="BL150" s="18" t="s">
        <v>303</v>
      </c>
      <c r="BM150" s="225" t="s">
        <v>742</v>
      </c>
    </row>
    <row r="151" s="2" customFormat="1" ht="218.55" customHeight="1">
      <c r="A151" s="39"/>
      <c r="B151" s="40"/>
      <c r="C151" s="214" t="s">
        <v>267</v>
      </c>
      <c r="D151" s="214" t="s">
        <v>161</v>
      </c>
      <c r="E151" s="215" t="s">
        <v>743</v>
      </c>
      <c r="F151" s="216" t="s">
        <v>744</v>
      </c>
      <c r="G151" s="217" t="s">
        <v>195</v>
      </c>
      <c r="H151" s="218">
        <v>59.399999999999999</v>
      </c>
      <c r="I151" s="219"/>
      <c r="J151" s="220">
        <f>ROUND(I151*H151,2)</f>
        <v>0</v>
      </c>
      <c r="K151" s="216" t="s">
        <v>279</v>
      </c>
      <c r="L151" s="45"/>
      <c r="M151" s="221" t="s">
        <v>19</v>
      </c>
      <c r="N151" s="222" t="s">
        <v>41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303</v>
      </c>
      <c r="AT151" s="225" t="s">
        <v>161</v>
      </c>
      <c r="AU151" s="225" t="s">
        <v>77</v>
      </c>
      <c r="AY151" s="18" t="s">
        <v>158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77</v>
      </c>
      <c r="BK151" s="226">
        <f>ROUND(I151*H151,2)</f>
        <v>0</v>
      </c>
      <c r="BL151" s="18" t="s">
        <v>303</v>
      </c>
      <c r="BM151" s="225" t="s">
        <v>745</v>
      </c>
    </row>
    <row r="152" s="13" customFormat="1">
      <c r="A152" s="13"/>
      <c r="B152" s="227"/>
      <c r="C152" s="228"/>
      <c r="D152" s="229" t="s">
        <v>167</v>
      </c>
      <c r="E152" s="230" t="s">
        <v>19</v>
      </c>
      <c r="F152" s="231" t="s">
        <v>746</v>
      </c>
      <c r="G152" s="228"/>
      <c r="H152" s="230" t="s">
        <v>19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167</v>
      </c>
      <c r="AU152" s="237" t="s">
        <v>77</v>
      </c>
      <c r="AV152" s="13" t="s">
        <v>77</v>
      </c>
      <c r="AW152" s="13" t="s">
        <v>31</v>
      </c>
      <c r="AX152" s="13" t="s">
        <v>70</v>
      </c>
      <c r="AY152" s="237" t="s">
        <v>158</v>
      </c>
    </row>
    <row r="153" s="14" customFormat="1">
      <c r="A153" s="14"/>
      <c r="B153" s="238"/>
      <c r="C153" s="239"/>
      <c r="D153" s="229" t="s">
        <v>167</v>
      </c>
      <c r="E153" s="240" t="s">
        <v>19</v>
      </c>
      <c r="F153" s="241" t="s">
        <v>747</v>
      </c>
      <c r="G153" s="239"/>
      <c r="H153" s="242">
        <v>59.399999999999999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8" t="s">
        <v>167</v>
      </c>
      <c r="AU153" s="248" t="s">
        <v>77</v>
      </c>
      <c r="AV153" s="14" t="s">
        <v>79</v>
      </c>
      <c r="AW153" s="14" t="s">
        <v>31</v>
      </c>
      <c r="AX153" s="14" t="s">
        <v>70</v>
      </c>
      <c r="AY153" s="248" t="s">
        <v>158</v>
      </c>
    </row>
    <row r="154" s="15" customFormat="1">
      <c r="A154" s="15"/>
      <c r="B154" s="263"/>
      <c r="C154" s="264"/>
      <c r="D154" s="229" t="s">
        <v>167</v>
      </c>
      <c r="E154" s="265" t="s">
        <v>19</v>
      </c>
      <c r="F154" s="266" t="s">
        <v>332</v>
      </c>
      <c r="G154" s="264"/>
      <c r="H154" s="267">
        <v>59.399999999999999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3" t="s">
        <v>167</v>
      </c>
      <c r="AU154" s="273" t="s">
        <v>77</v>
      </c>
      <c r="AV154" s="15" t="s">
        <v>104</v>
      </c>
      <c r="AW154" s="15" t="s">
        <v>31</v>
      </c>
      <c r="AX154" s="15" t="s">
        <v>77</v>
      </c>
      <c r="AY154" s="273" t="s">
        <v>158</v>
      </c>
    </row>
    <row r="155" s="2" customFormat="1" ht="156.75" customHeight="1">
      <c r="A155" s="39"/>
      <c r="B155" s="40"/>
      <c r="C155" s="214" t="s">
        <v>271</v>
      </c>
      <c r="D155" s="214" t="s">
        <v>161</v>
      </c>
      <c r="E155" s="215" t="s">
        <v>230</v>
      </c>
      <c r="F155" s="216" t="s">
        <v>231</v>
      </c>
      <c r="G155" s="217" t="s">
        <v>195</v>
      </c>
      <c r="H155" s="218">
        <v>95.766000000000005</v>
      </c>
      <c r="I155" s="219"/>
      <c r="J155" s="220">
        <f>ROUND(I155*H155,2)</f>
        <v>0</v>
      </c>
      <c r="K155" s="216" t="s">
        <v>165</v>
      </c>
      <c r="L155" s="45"/>
      <c r="M155" s="221" t="s">
        <v>19</v>
      </c>
      <c r="N155" s="222" t="s">
        <v>41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303</v>
      </c>
      <c r="AT155" s="225" t="s">
        <v>161</v>
      </c>
      <c r="AU155" s="225" t="s">
        <v>77</v>
      </c>
      <c r="AY155" s="18" t="s">
        <v>158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77</v>
      </c>
      <c r="BK155" s="226">
        <f>ROUND(I155*H155,2)</f>
        <v>0</v>
      </c>
      <c r="BL155" s="18" t="s">
        <v>303</v>
      </c>
      <c r="BM155" s="225" t="s">
        <v>748</v>
      </c>
    </row>
    <row r="156" s="2" customFormat="1">
      <c r="A156" s="39"/>
      <c r="B156" s="40"/>
      <c r="C156" s="41"/>
      <c r="D156" s="229" t="s">
        <v>215</v>
      </c>
      <c r="E156" s="41"/>
      <c r="F156" s="259" t="s">
        <v>233</v>
      </c>
      <c r="G156" s="41"/>
      <c r="H156" s="41"/>
      <c r="I156" s="260"/>
      <c r="J156" s="41"/>
      <c r="K156" s="41"/>
      <c r="L156" s="45"/>
      <c r="M156" s="261"/>
      <c r="N156" s="26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215</v>
      </c>
      <c r="AU156" s="18" t="s">
        <v>77</v>
      </c>
    </row>
    <row r="157" s="13" customFormat="1">
      <c r="A157" s="13"/>
      <c r="B157" s="227"/>
      <c r="C157" s="228"/>
      <c r="D157" s="229" t="s">
        <v>167</v>
      </c>
      <c r="E157" s="230" t="s">
        <v>19</v>
      </c>
      <c r="F157" s="231" t="s">
        <v>749</v>
      </c>
      <c r="G157" s="228"/>
      <c r="H157" s="230" t="s">
        <v>19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167</v>
      </c>
      <c r="AU157" s="237" t="s">
        <v>77</v>
      </c>
      <c r="AV157" s="13" t="s">
        <v>77</v>
      </c>
      <c r="AW157" s="13" t="s">
        <v>31</v>
      </c>
      <c r="AX157" s="13" t="s">
        <v>70</v>
      </c>
      <c r="AY157" s="237" t="s">
        <v>158</v>
      </c>
    </row>
    <row r="158" s="14" customFormat="1">
      <c r="A158" s="14"/>
      <c r="B158" s="238"/>
      <c r="C158" s="239"/>
      <c r="D158" s="229" t="s">
        <v>167</v>
      </c>
      <c r="E158" s="240" t="s">
        <v>19</v>
      </c>
      <c r="F158" s="241" t="s">
        <v>750</v>
      </c>
      <c r="G158" s="239"/>
      <c r="H158" s="242">
        <v>95.766000000000005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8" t="s">
        <v>167</v>
      </c>
      <c r="AU158" s="248" t="s">
        <v>77</v>
      </c>
      <c r="AV158" s="14" t="s">
        <v>79</v>
      </c>
      <c r="AW158" s="14" t="s">
        <v>31</v>
      </c>
      <c r="AX158" s="14" t="s">
        <v>77</v>
      </c>
      <c r="AY158" s="248" t="s">
        <v>158</v>
      </c>
    </row>
    <row r="159" s="2" customFormat="1" ht="90" customHeight="1">
      <c r="A159" s="39"/>
      <c r="B159" s="40"/>
      <c r="C159" s="214" t="s">
        <v>276</v>
      </c>
      <c r="D159" s="214" t="s">
        <v>161</v>
      </c>
      <c r="E159" s="215" t="s">
        <v>386</v>
      </c>
      <c r="F159" s="216" t="s">
        <v>751</v>
      </c>
      <c r="G159" s="217" t="s">
        <v>172</v>
      </c>
      <c r="H159" s="218">
        <v>0.66700000000000004</v>
      </c>
      <c r="I159" s="219"/>
      <c r="J159" s="220">
        <f>ROUND(I159*H159,2)</f>
        <v>0</v>
      </c>
      <c r="K159" s="216" t="s">
        <v>279</v>
      </c>
      <c r="L159" s="45"/>
      <c r="M159" s="221" t="s">
        <v>19</v>
      </c>
      <c r="N159" s="222" t="s">
        <v>41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303</v>
      </c>
      <c r="AT159" s="225" t="s">
        <v>161</v>
      </c>
      <c r="AU159" s="225" t="s">
        <v>77</v>
      </c>
      <c r="AY159" s="18" t="s">
        <v>158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77</v>
      </c>
      <c r="BK159" s="226">
        <f>ROUND(I159*H159,2)</f>
        <v>0</v>
      </c>
      <c r="BL159" s="18" t="s">
        <v>303</v>
      </c>
      <c r="BM159" s="225" t="s">
        <v>752</v>
      </c>
    </row>
    <row r="160" s="2" customFormat="1">
      <c r="A160" s="39"/>
      <c r="B160" s="40"/>
      <c r="C160" s="41"/>
      <c r="D160" s="229" t="s">
        <v>215</v>
      </c>
      <c r="E160" s="41"/>
      <c r="F160" s="259" t="s">
        <v>753</v>
      </c>
      <c r="G160" s="41"/>
      <c r="H160" s="41"/>
      <c r="I160" s="260"/>
      <c r="J160" s="41"/>
      <c r="K160" s="41"/>
      <c r="L160" s="45"/>
      <c r="M160" s="261"/>
      <c r="N160" s="26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215</v>
      </c>
      <c r="AU160" s="18" t="s">
        <v>77</v>
      </c>
    </row>
    <row r="161" s="13" customFormat="1">
      <c r="A161" s="13"/>
      <c r="B161" s="227"/>
      <c r="C161" s="228"/>
      <c r="D161" s="229" t="s">
        <v>167</v>
      </c>
      <c r="E161" s="230" t="s">
        <v>19</v>
      </c>
      <c r="F161" s="231" t="s">
        <v>702</v>
      </c>
      <c r="G161" s="228"/>
      <c r="H161" s="230" t="s">
        <v>19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167</v>
      </c>
      <c r="AU161" s="237" t="s">
        <v>77</v>
      </c>
      <c r="AV161" s="13" t="s">
        <v>77</v>
      </c>
      <c r="AW161" s="13" t="s">
        <v>31</v>
      </c>
      <c r="AX161" s="13" t="s">
        <v>70</v>
      </c>
      <c r="AY161" s="237" t="s">
        <v>158</v>
      </c>
    </row>
    <row r="162" s="14" customFormat="1">
      <c r="A162" s="14"/>
      <c r="B162" s="238"/>
      <c r="C162" s="239"/>
      <c r="D162" s="229" t="s">
        <v>167</v>
      </c>
      <c r="E162" s="240" t="s">
        <v>19</v>
      </c>
      <c r="F162" s="241" t="s">
        <v>754</v>
      </c>
      <c r="G162" s="239"/>
      <c r="H162" s="242">
        <v>0.66700000000000004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167</v>
      </c>
      <c r="AU162" s="248" t="s">
        <v>77</v>
      </c>
      <c r="AV162" s="14" t="s">
        <v>79</v>
      </c>
      <c r="AW162" s="14" t="s">
        <v>31</v>
      </c>
      <c r="AX162" s="14" t="s">
        <v>77</v>
      </c>
      <c r="AY162" s="248" t="s">
        <v>158</v>
      </c>
    </row>
    <row r="163" s="2" customFormat="1" ht="90" customHeight="1">
      <c r="A163" s="39"/>
      <c r="B163" s="40"/>
      <c r="C163" s="214" t="s">
        <v>283</v>
      </c>
      <c r="D163" s="214" t="s">
        <v>161</v>
      </c>
      <c r="E163" s="215" t="s">
        <v>755</v>
      </c>
      <c r="F163" s="216" t="s">
        <v>756</v>
      </c>
      <c r="G163" s="217" t="s">
        <v>195</v>
      </c>
      <c r="H163" s="218">
        <v>59.399999999999999</v>
      </c>
      <c r="I163" s="219"/>
      <c r="J163" s="220">
        <f>ROUND(I163*H163,2)</f>
        <v>0</v>
      </c>
      <c r="K163" s="216" t="s">
        <v>279</v>
      </c>
      <c r="L163" s="45"/>
      <c r="M163" s="221" t="s">
        <v>19</v>
      </c>
      <c r="N163" s="222" t="s">
        <v>41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303</v>
      </c>
      <c r="AT163" s="225" t="s">
        <v>161</v>
      </c>
      <c r="AU163" s="225" t="s">
        <v>77</v>
      </c>
      <c r="AY163" s="18" t="s">
        <v>158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77</v>
      </c>
      <c r="BK163" s="226">
        <f>ROUND(I163*H163,2)</f>
        <v>0</v>
      </c>
      <c r="BL163" s="18" t="s">
        <v>303</v>
      </c>
      <c r="BM163" s="225" t="s">
        <v>757</v>
      </c>
    </row>
    <row r="164" s="14" customFormat="1">
      <c r="A164" s="14"/>
      <c r="B164" s="238"/>
      <c r="C164" s="239"/>
      <c r="D164" s="229" t="s">
        <v>167</v>
      </c>
      <c r="E164" s="240" t="s">
        <v>19</v>
      </c>
      <c r="F164" s="241" t="s">
        <v>747</v>
      </c>
      <c r="G164" s="239"/>
      <c r="H164" s="242">
        <v>59.399999999999999</v>
      </c>
      <c r="I164" s="243"/>
      <c r="J164" s="239"/>
      <c r="K164" s="239"/>
      <c r="L164" s="244"/>
      <c r="M164" s="274"/>
      <c r="N164" s="275"/>
      <c r="O164" s="275"/>
      <c r="P164" s="275"/>
      <c r="Q164" s="275"/>
      <c r="R164" s="275"/>
      <c r="S164" s="275"/>
      <c r="T164" s="27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167</v>
      </c>
      <c r="AU164" s="248" t="s">
        <v>77</v>
      </c>
      <c r="AV164" s="14" t="s">
        <v>79</v>
      </c>
      <c r="AW164" s="14" t="s">
        <v>31</v>
      </c>
      <c r="AX164" s="14" t="s">
        <v>77</v>
      </c>
      <c r="AY164" s="248" t="s">
        <v>158</v>
      </c>
    </row>
    <row r="165" s="2" customFormat="1" ht="6.96" customHeight="1">
      <c r="A165" s="39"/>
      <c r="B165" s="60"/>
      <c r="C165" s="61"/>
      <c r="D165" s="61"/>
      <c r="E165" s="61"/>
      <c r="F165" s="61"/>
      <c r="G165" s="61"/>
      <c r="H165" s="61"/>
      <c r="I165" s="61"/>
      <c r="J165" s="61"/>
      <c r="K165" s="61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2uDFyko4lBTgmy5U+IoK+1N8X68Htdi+jhjPDSONHXJDN5voHR4PFWbUjofrL73Rw8NviZp13uCgRiT1LbMfaQ==" hashValue="lVgkI9DSAvXETVnn3wOSCD0B9WcS5qFrpS9t+zmHA0mx/M6LYkQt8ddLz4tjgzUHzMUJNC2m9ul84r82Q1fOOg==" algorithmName="SHA-512" password="CC35"/>
  <autoFilter ref="C93:K16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Oprava trati v úseku Hoštka - Polepy_OPRAVA č.1</v>
      </c>
      <c r="F7" s="144"/>
      <c r="G7" s="144"/>
      <c r="H7" s="144"/>
      <c r="L7" s="21"/>
    </row>
    <row r="8">
      <c r="B8" s="21"/>
      <c r="D8" s="144" t="s">
        <v>133</v>
      </c>
      <c r="L8" s="21"/>
    </row>
    <row r="9" s="1" customFormat="1" ht="16.5" customHeight="1">
      <c r="B9" s="21"/>
      <c r="E9" s="145" t="s">
        <v>447</v>
      </c>
      <c r="F9" s="1"/>
      <c r="G9" s="1"/>
      <c r="H9" s="1"/>
      <c r="L9" s="21"/>
    </row>
    <row r="10" s="1" customFormat="1" ht="12" customHeight="1">
      <c r="B10" s="21"/>
      <c r="D10" s="144" t="s">
        <v>135</v>
      </c>
      <c r="L10" s="21"/>
    </row>
    <row r="11" s="2" customFormat="1" ht="16.5" customHeight="1">
      <c r="A11" s="39"/>
      <c r="B11" s="45"/>
      <c r="C11" s="39"/>
      <c r="D11" s="39"/>
      <c r="E11" s="157" t="s">
        <v>448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758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759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8" t="str">
        <f>'Rekapitulace zakázky'!AN8</f>
        <v>15. 12. 2020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zakázky'!AN10="","",'Rekapitulace zakázky'!AN10)</f>
        <v/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zakázky'!E11="","",'Rekapitulace zakázky'!E11)</f>
        <v xml:space="preserve"> </v>
      </c>
      <c r="F19" s="39"/>
      <c r="G19" s="39"/>
      <c r="H19" s="39"/>
      <c r="I19" s="144" t="s">
        <v>27</v>
      </c>
      <c r="J19" s="134" t="str">
        <f>IF('Rekapitulace zakázky'!AN11="","",'Rekapitulace zakázky'!AN11)</f>
        <v/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27</v>
      </c>
      <c r="J22" s="34" t="str">
        <f>'Rekapitulace zakázky'!AN14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tr">
        <f>IF('Rekapitulace zakázky'!AN16="","",'Rekapitulace zakázky'!AN16)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zakázky'!E17="","",'Rekapitulace zakázky'!E17)</f>
        <v xml:space="preserve"> </v>
      </c>
      <c r="F25" s="39"/>
      <c r="G25" s="39"/>
      <c r="H25" s="39"/>
      <c r="I25" s="144" t="s">
        <v>27</v>
      </c>
      <c r="J25" s="134" t="str">
        <f>IF('Rekapitulace zakázky'!AN17="","",'Rekapitulace zakázky'!AN17)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tr">
        <f>IF('Rekapitulace zakázky'!AN19="","",'Rekapitulace zakázky'!AN19)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zakázky'!E20="","",'Rekapitulace zakázky'!E20)</f>
        <v>Věra Trnková</v>
      </c>
      <c r="F28" s="39"/>
      <c r="G28" s="39"/>
      <c r="H28" s="39"/>
      <c r="I28" s="144" t="s">
        <v>27</v>
      </c>
      <c r="J28" s="134" t="str">
        <f>IF('Rekapitulace zakázky'!AN20="","",'Rekapitulace zakázky'!AN20)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36</v>
      </c>
      <c r="E34" s="39"/>
      <c r="F34" s="39"/>
      <c r="G34" s="39"/>
      <c r="H34" s="39"/>
      <c r="I34" s="39"/>
      <c r="J34" s="155">
        <f>ROUND(J94,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38</v>
      </c>
      <c r="G36" s="39"/>
      <c r="H36" s="39"/>
      <c r="I36" s="156" t="s">
        <v>37</v>
      </c>
      <c r="J36" s="156" t="s">
        <v>39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40</v>
      </c>
      <c r="E37" s="144" t="s">
        <v>41</v>
      </c>
      <c r="F37" s="158">
        <f>ROUND((SUM(BE94:BE103)),  2)</f>
        <v>0</v>
      </c>
      <c r="G37" s="39"/>
      <c r="H37" s="39"/>
      <c r="I37" s="159">
        <v>0.20999999999999999</v>
      </c>
      <c r="J37" s="158">
        <f>ROUND(((SUM(BE94:BE103))*I37),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ROUND((SUM(BF94:BF103)),  2)</f>
        <v>0</v>
      </c>
      <c r="G38" s="39"/>
      <c r="H38" s="39"/>
      <c r="I38" s="159">
        <v>0.14999999999999999</v>
      </c>
      <c r="J38" s="158">
        <f>ROUND(((SUM(BF94:BF103))*I38),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ROUND((SUM(BG94:BG103)),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ROUND((SUM(BH94:BH103)),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ROUND((SUM(BI94:BI103)),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trati v úseku Hoštka - Polepy_OPRAVA č.1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133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447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135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87" t="s">
        <v>448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758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002 - VRN - km 391,804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15. 12. 2020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138</v>
      </c>
      <c r="D65" s="173"/>
      <c r="E65" s="173"/>
      <c r="F65" s="173"/>
      <c r="G65" s="173"/>
      <c r="H65" s="173"/>
      <c r="I65" s="173"/>
      <c r="J65" s="174" t="s">
        <v>139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68</v>
      </c>
      <c r="D67" s="41"/>
      <c r="E67" s="41"/>
      <c r="F67" s="41"/>
      <c r="G67" s="41"/>
      <c r="H67" s="41"/>
      <c r="I67" s="41"/>
      <c r="J67" s="103">
        <f>J94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9" customFormat="1" ht="24.96" customHeight="1">
      <c r="A68" s="9"/>
      <c r="B68" s="176"/>
      <c r="C68" s="177"/>
      <c r="D68" s="178" t="s">
        <v>760</v>
      </c>
      <c r="E68" s="179"/>
      <c r="F68" s="179"/>
      <c r="G68" s="179"/>
      <c r="H68" s="179"/>
      <c r="I68" s="179"/>
      <c r="J68" s="180">
        <f>J95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761</v>
      </c>
      <c r="E69" s="184"/>
      <c r="F69" s="184"/>
      <c r="G69" s="184"/>
      <c r="H69" s="184"/>
      <c r="I69" s="184"/>
      <c r="J69" s="185">
        <f>J96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762</v>
      </c>
      <c r="E70" s="184"/>
      <c r="F70" s="184"/>
      <c r="G70" s="184"/>
      <c r="H70" s="184"/>
      <c r="I70" s="184"/>
      <c r="J70" s="185">
        <f>J101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143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Oprava trati v úseku Hoštka - Polepy_OPRAVA č.1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133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1" customFormat="1" ht="16.5" customHeight="1">
      <c r="B82" s="22"/>
      <c r="C82" s="23"/>
      <c r="D82" s="23"/>
      <c r="E82" s="171" t="s">
        <v>447</v>
      </c>
      <c r="F82" s="23"/>
      <c r="G82" s="23"/>
      <c r="H82" s="23"/>
      <c r="I82" s="23"/>
      <c r="J82" s="23"/>
      <c r="K82" s="23"/>
      <c r="L82" s="21"/>
    </row>
    <row r="83" s="1" customFormat="1" ht="12" customHeight="1">
      <c r="B83" s="22"/>
      <c r="C83" s="33" t="s">
        <v>135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287" t="s">
        <v>448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758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E13</f>
        <v>002 - VRN - km 391,804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F16</f>
        <v xml:space="preserve"> </v>
      </c>
      <c r="G88" s="41"/>
      <c r="H88" s="41"/>
      <c r="I88" s="33" t="s">
        <v>23</v>
      </c>
      <c r="J88" s="73" t="str">
        <f>IF(J16="","",J16)</f>
        <v>15. 12. 2020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E19</f>
        <v xml:space="preserve"> </v>
      </c>
      <c r="G90" s="41"/>
      <c r="H90" s="41"/>
      <c r="I90" s="33" t="s">
        <v>30</v>
      </c>
      <c r="J90" s="37" t="str">
        <f>E25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28</v>
      </c>
      <c r="D91" s="41"/>
      <c r="E91" s="41"/>
      <c r="F91" s="28" t="str">
        <f>IF(E22="","",E22)</f>
        <v>Vyplň údaj</v>
      </c>
      <c r="G91" s="41"/>
      <c r="H91" s="41"/>
      <c r="I91" s="33" t="s">
        <v>32</v>
      </c>
      <c r="J91" s="37" t="str">
        <f>E28</f>
        <v>Věra Trnková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144</v>
      </c>
      <c r="D93" s="190" t="s">
        <v>55</v>
      </c>
      <c r="E93" s="190" t="s">
        <v>51</v>
      </c>
      <c r="F93" s="190" t="s">
        <v>52</v>
      </c>
      <c r="G93" s="190" t="s">
        <v>145</v>
      </c>
      <c r="H93" s="190" t="s">
        <v>146</v>
      </c>
      <c r="I93" s="190" t="s">
        <v>147</v>
      </c>
      <c r="J93" s="190" t="s">
        <v>139</v>
      </c>
      <c r="K93" s="191" t="s">
        <v>148</v>
      </c>
      <c r="L93" s="192"/>
      <c r="M93" s="93" t="s">
        <v>19</v>
      </c>
      <c r="N93" s="94" t="s">
        <v>40</v>
      </c>
      <c r="O93" s="94" t="s">
        <v>149</v>
      </c>
      <c r="P93" s="94" t="s">
        <v>150</v>
      </c>
      <c r="Q93" s="94" t="s">
        <v>151</v>
      </c>
      <c r="R93" s="94" t="s">
        <v>152</v>
      </c>
      <c r="S93" s="94" t="s">
        <v>153</v>
      </c>
      <c r="T93" s="95" t="s">
        <v>154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155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</f>
        <v>0</v>
      </c>
      <c r="Q94" s="97"/>
      <c r="R94" s="195">
        <f>R95</f>
        <v>0</v>
      </c>
      <c r="S94" s="97"/>
      <c r="T94" s="196">
        <f>T95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69</v>
      </c>
      <c r="AU94" s="18" t="s">
        <v>140</v>
      </c>
      <c r="BK94" s="197">
        <f>BK95</f>
        <v>0</v>
      </c>
    </row>
    <row r="95" s="12" customFormat="1" ht="25.92" customHeight="1">
      <c r="A95" s="12"/>
      <c r="B95" s="198"/>
      <c r="C95" s="199"/>
      <c r="D95" s="200" t="s">
        <v>69</v>
      </c>
      <c r="E95" s="201" t="s">
        <v>92</v>
      </c>
      <c r="F95" s="201" t="s">
        <v>763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P96+P101</f>
        <v>0</v>
      </c>
      <c r="Q95" s="206"/>
      <c r="R95" s="207">
        <f>R96+R101</f>
        <v>0</v>
      </c>
      <c r="S95" s="206"/>
      <c r="T95" s="208">
        <f>T96+T101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159</v>
      </c>
      <c r="AT95" s="210" t="s">
        <v>69</v>
      </c>
      <c r="AU95" s="210" t="s">
        <v>70</v>
      </c>
      <c r="AY95" s="209" t="s">
        <v>158</v>
      </c>
      <c r="BK95" s="211">
        <f>BK96+BK101</f>
        <v>0</v>
      </c>
    </row>
    <row r="96" s="12" customFormat="1" ht="22.8" customHeight="1">
      <c r="A96" s="12"/>
      <c r="B96" s="198"/>
      <c r="C96" s="199"/>
      <c r="D96" s="200" t="s">
        <v>69</v>
      </c>
      <c r="E96" s="212" t="s">
        <v>764</v>
      </c>
      <c r="F96" s="212" t="s">
        <v>765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SUM(P97:P100)</f>
        <v>0</v>
      </c>
      <c r="Q96" s="206"/>
      <c r="R96" s="207">
        <f>SUM(R97:R100)</f>
        <v>0</v>
      </c>
      <c r="S96" s="206"/>
      <c r="T96" s="208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159</v>
      </c>
      <c r="AT96" s="210" t="s">
        <v>69</v>
      </c>
      <c r="AU96" s="210" t="s">
        <v>77</v>
      </c>
      <c r="AY96" s="209" t="s">
        <v>158</v>
      </c>
      <c r="BK96" s="211">
        <f>SUM(BK97:BK100)</f>
        <v>0</v>
      </c>
    </row>
    <row r="97" s="2" customFormat="1" ht="16.5" customHeight="1">
      <c r="A97" s="39"/>
      <c r="B97" s="40"/>
      <c r="C97" s="214" t="s">
        <v>77</v>
      </c>
      <c r="D97" s="214" t="s">
        <v>161</v>
      </c>
      <c r="E97" s="215" t="s">
        <v>766</v>
      </c>
      <c r="F97" s="216" t="s">
        <v>767</v>
      </c>
      <c r="G97" s="217" t="s">
        <v>418</v>
      </c>
      <c r="H97" s="218">
        <v>1</v>
      </c>
      <c r="I97" s="219"/>
      <c r="J97" s="220">
        <f>ROUND(I97*H97,2)</f>
        <v>0</v>
      </c>
      <c r="K97" s="216" t="s">
        <v>463</v>
      </c>
      <c r="L97" s="45"/>
      <c r="M97" s="221" t="s">
        <v>19</v>
      </c>
      <c r="N97" s="222" t="s">
        <v>41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768</v>
      </c>
      <c r="AT97" s="225" t="s">
        <v>161</v>
      </c>
      <c r="AU97" s="225" t="s">
        <v>79</v>
      </c>
      <c r="AY97" s="18" t="s">
        <v>158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77</v>
      </c>
      <c r="BK97" s="226">
        <f>ROUND(I97*H97,2)</f>
        <v>0</v>
      </c>
      <c r="BL97" s="18" t="s">
        <v>768</v>
      </c>
      <c r="BM97" s="225" t="s">
        <v>769</v>
      </c>
    </row>
    <row r="98" s="2" customFormat="1">
      <c r="A98" s="39"/>
      <c r="B98" s="40"/>
      <c r="C98" s="41"/>
      <c r="D98" s="229" t="s">
        <v>215</v>
      </c>
      <c r="E98" s="41"/>
      <c r="F98" s="259" t="s">
        <v>770</v>
      </c>
      <c r="G98" s="41"/>
      <c r="H98" s="41"/>
      <c r="I98" s="260"/>
      <c r="J98" s="41"/>
      <c r="K98" s="41"/>
      <c r="L98" s="45"/>
      <c r="M98" s="261"/>
      <c r="N98" s="26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215</v>
      </c>
      <c r="AU98" s="18" t="s">
        <v>79</v>
      </c>
    </row>
    <row r="99" s="2" customFormat="1" ht="16.5" customHeight="1">
      <c r="A99" s="39"/>
      <c r="B99" s="40"/>
      <c r="C99" s="214" t="s">
        <v>79</v>
      </c>
      <c r="D99" s="214" t="s">
        <v>161</v>
      </c>
      <c r="E99" s="215" t="s">
        <v>771</v>
      </c>
      <c r="F99" s="216" t="s">
        <v>772</v>
      </c>
      <c r="G99" s="217" t="s">
        <v>418</v>
      </c>
      <c r="H99" s="218">
        <v>1</v>
      </c>
      <c r="I99" s="219"/>
      <c r="J99" s="220">
        <f>ROUND(I99*H99,2)</f>
        <v>0</v>
      </c>
      <c r="K99" s="216" t="s">
        <v>463</v>
      </c>
      <c r="L99" s="45"/>
      <c r="M99" s="221" t="s">
        <v>19</v>
      </c>
      <c r="N99" s="222" t="s">
        <v>41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768</v>
      </c>
      <c r="AT99" s="225" t="s">
        <v>161</v>
      </c>
      <c r="AU99" s="225" t="s">
        <v>79</v>
      </c>
      <c r="AY99" s="18" t="s">
        <v>158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77</v>
      </c>
      <c r="BK99" s="226">
        <f>ROUND(I99*H99,2)</f>
        <v>0</v>
      </c>
      <c r="BL99" s="18" t="s">
        <v>768</v>
      </c>
      <c r="BM99" s="225" t="s">
        <v>773</v>
      </c>
    </row>
    <row r="100" s="2" customFormat="1">
      <c r="A100" s="39"/>
      <c r="B100" s="40"/>
      <c r="C100" s="41"/>
      <c r="D100" s="229" t="s">
        <v>215</v>
      </c>
      <c r="E100" s="41"/>
      <c r="F100" s="259" t="s">
        <v>774</v>
      </c>
      <c r="G100" s="41"/>
      <c r="H100" s="41"/>
      <c r="I100" s="260"/>
      <c r="J100" s="41"/>
      <c r="K100" s="41"/>
      <c r="L100" s="45"/>
      <c r="M100" s="261"/>
      <c r="N100" s="26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215</v>
      </c>
      <c r="AU100" s="18" t="s">
        <v>79</v>
      </c>
    </row>
    <row r="101" s="12" customFormat="1" ht="22.8" customHeight="1">
      <c r="A101" s="12"/>
      <c r="B101" s="198"/>
      <c r="C101" s="199"/>
      <c r="D101" s="200" t="s">
        <v>69</v>
      </c>
      <c r="E101" s="212" t="s">
        <v>775</v>
      </c>
      <c r="F101" s="212" t="s">
        <v>776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SUM(P102:P103)</f>
        <v>0</v>
      </c>
      <c r="Q101" s="206"/>
      <c r="R101" s="207">
        <f>SUM(R102:R103)</f>
        <v>0</v>
      </c>
      <c r="S101" s="206"/>
      <c r="T101" s="208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159</v>
      </c>
      <c r="AT101" s="210" t="s">
        <v>69</v>
      </c>
      <c r="AU101" s="210" t="s">
        <v>77</v>
      </c>
      <c r="AY101" s="209" t="s">
        <v>158</v>
      </c>
      <c r="BK101" s="211">
        <f>SUM(BK102:BK103)</f>
        <v>0</v>
      </c>
    </row>
    <row r="102" s="2" customFormat="1" ht="16.5" customHeight="1">
      <c r="A102" s="39"/>
      <c r="B102" s="40"/>
      <c r="C102" s="214" t="s">
        <v>101</v>
      </c>
      <c r="D102" s="214" t="s">
        <v>161</v>
      </c>
      <c r="E102" s="215" t="s">
        <v>777</v>
      </c>
      <c r="F102" s="216" t="s">
        <v>776</v>
      </c>
      <c r="G102" s="217" t="s">
        <v>418</v>
      </c>
      <c r="H102" s="218">
        <v>1</v>
      </c>
      <c r="I102" s="219"/>
      <c r="J102" s="220">
        <f>ROUND(I102*H102,2)</f>
        <v>0</v>
      </c>
      <c r="K102" s="216" t="s">
        <v>463</v>
      </c>
      <c r="L102" s="45"/>
      <c r="M102" s="221" t="s">
        <v>19</v>
      </c>
      <c r="N102" s="222" t="s">
        <v>41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768</v>
      </c>
      <c r="AT102" s="225" t="s">
        <v>161</v>
      </c>
      <c r="AU102" s="225" t="s">
        <v>79</v>
      </c>
      <c r="AY102" s="18" t="s">
        <v>158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77</v>
      </c>
      <c r="BK102" s="226">
        <f>ROUND(I102*H102,2)</f>
        <v>0</v>
      </c>
      <c r="BL102" s="18" t="s">
        <v>768</v>
      </c>
      <c r="BM102" s="225" t="s">
        <v>778</v>
      </c>
    </row>
    <row r="103" s="2" customFormat="1">
      <c r="A103" s="39"/>
      <c r="B103" s="40"/>
      <c r="C103" s="41"/>
      <c r="D103" s="229" t="s">
        <v>215</v>
      </c>
      <c r="E103" s="41"/>
      <c r="F103" s="259" t="s">
        <v>779</v>
      </c>
      <c r="G103" s="41"/>
      <c r="H103" s="41"/>
      <c r="I103" s="260"/>
      <c r="J103" s="41"/>
      <c r="K103" s="41"/>
      <c r="L103" s="45"/>
      <c r="M103" s="284"/>
      <c r="N103" s="285"/>
      <c r="O103" s="279"/>
      <c r="P103" s="279"/>
      <c r="Q103" s="279"/>
      <c r="R103" s="279"/>
      <c r="S103" s="279"/>
      <c r="T103" s="2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215</v>
      </c>
      <c r="AU103" s="18" t="s">
        <v>79</v>
      </c>
    </row>
    <row r="104" s="2" customFormat="1" ht="6.96" customHeight="1">
      <c r="A104" s="39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45"/>
      <c r="M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</sheetData>
  <sheetProtection sheet="1" autoFilter="0" formatColumns="0" formatRows="0" objects="1" scenarios="1" spinCount="100000" saltValue="oEGToeX+BgojV3ZbDzde0BB6LQ/pP2jrJKLTxQR28vHLRPO6xte/BVlMmZgW0d9nSE8iPOP/Ka64yLZr6F9UTQ==" hashValue="RvxIJ0s8DoQnffDXUEcTXXktjJCC1gjrRO11UJLuvXXBU5tV5MUiVvrjQESGvG5ZeGAXoTCX2S42uQmLBACO7g==" algorithmName="SHA-512" password="CC35"/>
  <autoFilter ref="C93:K10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Oprava trati v úseku Hoštka - Polepy_OPRAVA č.1</v>
      </c>
      <c r="F7" s="144"/>
      <c r="G7" s="144"/>
      <c r="H7" s="144"/>
      <c r="L7" s="21"/>
    </row>
    <row r="8">
      <c r="B8" s="21"/>
      <c r="D8" s="144" t="s">
        <v>133</v>
      </c>
      <c r="L8" s="21"/>
    </row>
    <row r="9" s="1" customFormat="1" ht="16.5" customHeight="1">
      <c r="B9" s="21"/>
      <c r="E9" s="145" t="s">
        <v>447</v>
      </c>
      <c r="F9" s="1"/>
      <c r="G9" s="1"/>
      <c r="H9" s="1"/>
      <c r="L9" s="21"/>
    </row>
    <row r="10" s="1" customFormat="1" ht="12" customHeight="1">
      <c r="B10" s="21"/>
      <c r="D10" s="144" t="s">
        <v>135</v>
      </c>
      <c r="L10" s="21"/>
    </row>
    <row r="11" s="2" customFormat="1" ht="16.5" customHeight="1">
      <c r="A11" s="39"/>
      <c r="B11" s="45"/>
      <c r="C11" s="39"/>
      <c r="D11" s="39"/>
      <c r="E11" s="157" t="s">
        <v>780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449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781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8" t="str">
        <f>'Rekapitulace zakázky'!AN8</f>
        <v>15. 12. 2020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zakázky'!AN10="","",'Rekapitulace zakázky'!AN10)</f>
        <v/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zakázky'!E11="","",'Rekapitulace zakázky'!E11)</f>
        <v xml:space="preserve"> </v>
      </c>
      <c r="F19" s="39"/>
      <c r="G19" s="39"/>
      <c r="H19" s="39"/>
      <c r="I19" s="144" t="s">
        <v>27</v>
      </c>
      <c r="J19" s="134" t="str">
        <f>IF('Rekapitulace zakázky'!AN11="","",'Rekapitulace zakázky'!AN11)</f>
        <v/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27</v>
      </c>
      <c r="J22" s="34" t="str">
        <f>'Rekapitulace zakázky'!AN14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tr">
        <f>IF('Rekapitulace zakázky'!AN16="","",'Rekapitulace zakázky'!AN16)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zakázky'!E17="","",'Rekapitulace zakázky'!E17)</f>
        <v xml:space="preserve"> </v>
      </c>
      <c r="F25" s="39"/>
      <c r="G25" s="39"/>
      <c r="H25" s="39"/>
      <c r="I25" s="144" t="s">
        <v>27</v>
      </c>
      <c r="J25" s="134" t="str">
        <f>IF('Rekapitulace zakázky'!AN17="","",'Rekapitulace zakázky'!AN17)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tr">
        <f>IF('Rekapitulace zakázky'!AN19="","",'Rekapitulace zakázky'!AN19)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zakázky'!E20="","",'Rekapitulace zakázky'!E20)</f>
        <v>Věra Trnková</v>
      </c>
      <c r="F28" s="39"/>
      <c r="G28" s="39"/>
      <c r="H28" s="39"/>
      <c r="I28" s="144" t="s">
        <v>27</v>
      </c>
      <c r="J28" s="134" t="str">
        <f>IF('Rekapitulace zakázky'!AN20="","",'Rekapitulace zakázky'!AN20)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36</v>
      </c>
      <c r="E34" s="39"/>
      <c r="F34" s="39"/>
      <c r="G34" s="39"/>
      <c r="H34" s="39"/>
      <c r="I34" s="39"/>
      <c r="J34" s="155">
        <f>ROUND(J100,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38</v>
      </c>
      <c r="G36" s="39"/>
      <c r="H36" s="39"/>
      <c r="I36" s="156" t="s">
        <v>37</v>
      </c>
      <c r="J36" s="156" t="s">
        <v>39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40</v>
      </c>
      <c r="E37" s="144" t="s">
        <v>41</v>
      </c>
      <c r="F37" s="158">
        <f>ROUND((SUM(BE100:BE227)),  2)</f>
        <v>0</v>
      </c>
      <c r="G37" s="39"/>
      <c r="H37" s="39"/>
      <c r="I37" s="159">
        <v>0.20999999999999999</v>
      </c>
      <c r="J37" s="158">
        <f>ROUND(((SUM(BE100:BE227))*I37),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ROUND((SUM(BF100:BF227)),  2)</f>
        <v>0</v>
      </c>
      <c r="G38" s="39"/>
      <c r="H38" s="39"/>
      <c r="I38" s="159">
        <v>0.14999999999999999</v>
      </c>
      <c r="J38" s="158">
        <f>ROUND(((SUM(BF100:BF227))*I38),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ROUND((SUM(BG100:BG227)),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ROUND((SUM(BH100:BH227)),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ROUND((SUM(BI100:BI227)),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trati v úseku Hoštka - Polepy_OPRAVA č.1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133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447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135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87" t="s">
        <v>780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449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001 - km 392,730 - propustek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15. 12. 2020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138</v>
      </c>
      <c r="D65" s="173"/>
      <c r="E65" s="173"/>
      <c r="F65" s="173"/>
      <c r="G65" s="173"/>
      <c r="H65" s="173"/>
      <c r="I65" s="173"/>
      <c r="J65" s="174" t="s">
        <v>139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68</v>
      </c>
      <c r="D67" s="41"/>
      <c r="E67" s="41"/>
      <c r="F67" s="41"/>
      <c r="G67" s="41"/>
      <c r="H67" s="41"/>
      <c r="I67" s="41"/>
      <c r="J67" s="103">
        <f>J100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9" customFormat="1" ht="24.96" customHeight="1">
      <c r="A68" s="9"/>
      <c r="B68" s="176"/>
      <c r="C68" s="177"/>
      <c r="D68" s="178" t="s">
        <v>141</v>
      </c>
      <c r="E68" s="179"/>
      <c r="F68" s="179"/>
      <c r="G68" s="179"/>
      <c r="H68" s="179"/>
      <c r="I68" s="179"/>
      <c r="J68" s="180">
        <f>J101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451</v>
      </c>
      <c r="E69" s="184"/>
      <c r="F69" s="184"/>
      <c r="G69" s="184"/>
      <c r="H69" s="184"/>
      <c r="I69" s="184"/>
      <c r="J69" s="185">
        <f>J102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782</v>
      </c>
      <c r="E70" s="184"/>
      <c r="F70" s="184"/>
      <c r="G70" s="184"/>
      <c r="H70" s="184"/>
      <c r="I70" s="184"/>
      <c r="J70" s="185">
        <f>J143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453</v>
      </c>
      <c r="E71" s="184"/>
      <c r="F71" s="184"/>
      <c r="G71" s="184"/>
      <c r="H71" s="184"/>
      <c r="I71" s="184"/>
      <c r="J71" s="185">
        <f>J167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783</v>
      </c>
      <c r="E72" s="184"/>
      <c r="F72" s="184"/>
      <c r="G72" s="184"/>
      <c r="H72" s="184"/>
      <c r="I72" s="184"/>
      <c r="J72" s="185">
        <f>J177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455</v>
      </c>
      <c r="E73" s="184"/>
      <c r="F73" s="184"/>
      <c r="G73" s="184"/>
      <c r="H73" s="184"/>
      <c r="I73" s="184"/>
      <c r="J73" s="185">
        <f>J185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456</v>
      </c>
      <c r="E74" s="184"/>
      <c r="F74" s="184"/>
      <c r="G74" s="184"/>
      <c r="H74" s="184"/>
      <c r="I74" s="184"/>
      <c r="J74" s="185">
        <f>J205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457</v>
      </c>
      <c r="E75" s="184"/>
      <c r="F75" s="184"/>
      <c r="G75" s="184"/>
      <c r="H75" s="184"/>
      <c r="I75" s="184"/>
      <c r="J75" s="185">
        <f>J214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6"/>
      <c r="C76" s="177"/>
      <c r="D76" s="178" t="s">
        <v>458</v>
      </c>
      <c r="E76" s="179"/>
      <c r="F76" s="179"/>
      <c r="G76" s="179"/>
      <c r="H76" s="179"/>
      <c r="I76" s="179"/>
      <c r="J76" s="180">
        <f>J217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143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1" t="str">
        <f>E7</f>
        <v>Oprava trati v úseku Hoštka - Polepy_OPRAVA č.1</v>
      </c>
      <c r="F86" s="33"/>
      <c r="G86" s="33"/>
      <c r="H86" s="33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" customFormat="1" ht="12" customHeight="1">
      <c r="B87" s="22"/>
      <c r="C87" s="33" t="s">
        <v>133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1" customFormat="1" ht="16.5" customHeight="1">
      <c r="B88" s="22"/>
      <c r="C88" s="23"/>
      <c r="D88" s="23"/>
      <c r="E88" s="171" t="s">
        <v>447</v>
      </c>
      <c r="F88" s="23"/>
      <c r="G88" s="23"/>
      <c r="H88" s="23"/>
      <c r="I88" s="23"/>
      <c r="J88" s="23"/>
      <c r="K88" s="23"/>
      <c r="L88" s="21"/>
    </row>
    <row r="89" s="1" customFormat="1" ht="12" customHeight="1">
      <c r="B89" s="22"/>
      <c r="C89" s="33" t="s">
        <v>135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287" t="s">
        <v>780</v>
      </c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449</v>
      </c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E13</f>
        <v>001 - km 392,730 - propustek</v>
      </c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F16</f>
        <v xml:space="preserve"> </v>
      </c>
      <c r="G94" s="41"/>
      <c r="H94" s="41"/>
      <c r="I94" s="33" t="s">
        <v>23</v>
      </c>
      <c r="J94" s="73" t="str">
        <f>IF(J16="","",J16)</f>
        <v>15. 12. 2020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E19</f>
        <v xml:space="preserve"> </v>
      </c>
      <c r="G96" s="41"/>
      <c r="H96" s="41"/>
      <c r="I96" s="33" t="s">
        <v>30</v>
      </c>
      <c r="J96" s="37" t="str">
        <f>E25</f>
        <v xml:space="preserve"> 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28</v>
      </c>
      <c r="D97" s="41"/>
      <c r="E97" s="41"/>
      <c r="F97" s="28" t="str">
        <f>IF(E22="","",E22)</f>
        <v>Vyplň údaj</v>
      </c>
      <c r="G97" s="41"/>
      <c r="H97" s="41"/>
      <c r="I97" s="33" t="s">
        <v>32</v>
      </c>
      <c r="J97" s="37" t="str">
        <f>E28</f>
        <v>Věra Trnková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7"/>
      <c r="B99" s="188"/>
      <c r="C99" s="189" t="s">
        <v>144</v>
      </c>
      <c r="D99" s="190" t="s">
        <v>55</v>
      </c>
      <c r="E99" s="190" t="s">
        <v>51</v>
      </c>
      <c r="F99" s="190" t="s">
        <v>52</v>
      </c>
      <c r="G99" s="190" t="s">
        <v>145</v>
      </c>
      <c r="H99" s="190" t="s">
        <v>146</v>
      </c>
      <c r="I99" s="190" t="s">
        <v>147</v>
      </c>
      <c r="J99" s="190" t="s">
        <v>139</v>
      </c>
      <c r="K99" s="191" t="s">
        <v>148</v>
      </c>
      <c r="L99" s="192"/>
      <c r="M99" s="93" t="s">
        <v>19</v>
      </c>
      <c r="N99" s="94" t="s">
        <v>40</v>
      </c>
      <c r="O99" s="94" t="s">
        <v>149</v>
      </c>
      <c r="P99" s="94" t="s">
        <v>150</v>
      </c>
      <c r="Q99" s="94" t="s">
        <v>151</v>
      </c>
      <c r="R99" s="94" t="s">
        <v>152</v>
      </c>
      <c r="S99" s="94" t="s">
        <v>153</v>
      </c>
      <c r="T99" s="95" t="s">
        <v>154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0" s="2" customFormat="1" ht="22.8" customHeight="1">
      <c r="A100" s="39"/>
      <c r="B100" s="40"/>
      <c r="C100" s="100" t="s">
        <v>155</v>
      </c>
      <c r="D100" s="41"/>
      <c r="E100" s="41"/>
      <c r="F100" s="41"/>
      <c r="G100" s="41"/>
      <c r="H100" s="41"/>
      <c r="I100" s="41"/>
      <c r="J100" s="193">
        <f>BK100</f>
        <v>0</v>
      </c>
      <c r="K100" s="41"/>
      <c r="L100" s="45"/>
      <c r="M100" s="96"/>
      <c r="N100" s="194"/>
      <c r="O100" s="97"/>
      <c r="P100" s="195">
        <f>P101+P217</f>
        <v>0</v>
      </c>
      <c r="Q100" s="97"/>
      <c r="R100" s="195">
        <f>R101+R217</f>
        <v>447.61205268700007</v>
      </c>
      <c r="S100" s="97"/>
      <c r="T100" s="196">
        <f>T101+T217</f>
        <v>66.6618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69</v>
      </c>
      <c r="AU100" s="18" t="s">
        <v>140</v>
      </c>
      <c r="BK100" s="197">
        <f>BK101+BK217</f>
        <v>0</v>
      </c>
    </row>
    <row r="101" s="12" customFormat="1" ht="25.92" customHeight="1">
      <c r="A101" s="12"/>
      <c r="B101" s="198"/>
      <c r="C101" s="199"/>
      <c r="D101" s="200" t="s">
        <v>69</v>
      </c>
      <c r="E101" s="201" t="s">
        <v>156</v>
      </c>
      <c r="F101" s="201" t="s">
        <v>157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P102+P143+P167+P177+P185+P205+P214</f>
        <v>0</v>
      </c>
      <c r="Q101" s="206"/>
      <c r="R101" s="207">
        <f>R102+R143+R167+R177+R185+R205+R214</f>
        <v>447.53705268700008</v>
      </c>
      <c r="S101" s="206"/>
      <c r="T101" s="208">
        <f>T102+T143+T167+T177+T185+T205+T214</f>
        <v>66.6618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77</v>
      </c>
      <c r="AT101" s="210" t="s">
        <v>69</v>
      </c>
      <c r="AU101" s="210" t="s">
        <v>70</v>
      </c>
      <c r="AY101" s="209" t="s">
        <v>158</v>
      </c>
      <c r="BK101" s="211">
        <f>BK102+BK143+BK167+BK177+BK185+BK205+BK214</f>
        <v>0</v>
      </c>
    </row>
    <row r="102" s="12" customFormat="1" ht="22.8" customHeight="1">
      <c r="A102" s="12"/>
      <c r="B102" s="198"/>
      <c r="C102" s="199"/>
      <c r="D102" s="200" t="s">
        <v>69</v>
      </c>
      <c r="E102" s="212" t="s">
        <v>77</v>
      </c>
      <c r="F102" s="212" t="s">
        <v>459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SUM(P103:P142)</f>
        <v>0</v>
      </c>
      <c r="Q102" s="206"/>
      <c r="R102" s="207">
        <f>SUM(R103:R142)</f>
        <v>360.34300309500003</v>
      </c>
      <c r="S102" s="206"/>
      <c r="T102" s="208">
        <f>SUM(T103:T142)</f>
        <v>13.624499999999999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77</v>
      </c>
      <c r="AT102" s="210" t="s">
        <v>69</v>
      </c>
      <c r="AU102" s="210" t="s">
        <v>77</v>
      </c>
      <c r="AY102" s="209" t="s">
        <v>158</v>
      </c>
      <c r="BK102" s="211">
        <f>SUM(BK103:BK142)</f>
        <v>0</v>
      </c>
    </row>
    <row r="103" s="2" customFormat="1">
      <c r="A103" s="39"/>
      <c r="B103" s="40"/>
      <c r="C103" s="214" t="s">
        <v>77</v>
      </c>
      <c r="D103" s="214" t="s">
        <v>161</v>
      </c>
      <c r="E103" s="215" t="s">
        <v>460</v>
      </c>
      <c r="F103" s="216" t="s">
        <v>461</v>
      </c>
      <c r="G103" s="217" t="s">
        <v>462</v>
      </c>
      <c r="H103" s="218">
        <v>40</v>
      </c>
      <c r="I103" s="219"/>
      <c r="J103" s="220">
        <f>ROUND(I103*H103,2)</f>
        <v>0</v>
      </c>
      <c r="K103" s="216" t="s">
        <v>463</v>
      </c>
      <c r="L103" s="45"/>
      <c r="M103" s="221" t="s">
        <v>19</v>
      </c>
      <c r="N103" s="222" t="s">
        <v>41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104</v>
      </c>
      <c r="AT103" s="225" t="s">
        <v>161</v>
      </c>
      <c r="AU103" s="225" t="s">
        <v>79</v>
      </c>
      <c r="AY103" s="18" t="s">
        <v>158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77</v>
      </c>
      <c r="BK103" s="226">
        <f>ROUND(I103*H103,2)</f>
        <v>0</v>
      </c>
      <c r="BL103" s="18" t="s">
        <v>104</v>
      </c>
      <c r="BM103" s="225" t="s">
        <v>784</v>
      </c>
    </row>
    <row r="104" s="2" customFormat="1" ht="44.25" customHeight="1">
      <c r="A104" s="39"/>
      <c r="B104" s="40"/>
      <c r="C104" s="214" t="s">
        <v>79</v>
      </c>
      <c r="D104" s="214" t="s">
        <v>161</v>
      </c>
      <c r="E104" s="215" t="s">
        <v>465</v>
      </c>
      <c r="F104" s="216" t="s">
        <v>466</v>
      </c>
      <c r="G104" s="217" t="s">
        <v>220</v>
      </c>
      <c r="H104" s="218">
        <v>0.80000000000000004</v>
      </c>
      <c r="I104" s="219"/>
      <c r="J104" s="220">
        <f>ROUND(I104*H104,2)</f>
        <v>0</v>
      </c>
      <c r="K104" s="216" t="s">
        <v>463</v>
      </c>
      <c r="L104" s="45"/>
      <c r="M104" s="221" t="s">
        <v>19</v>
      </c>
      <c r="N104" s="222" t="s">
        <v>41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104</v>
      </c>
      <c r="AT104" s="225" t="s">
        <v>161</v>
      </c>
      <c r="AU104" s="225" t="s">
        <v>79</v>
      </c>
      <c r="AY104" s="18" t="s">
        <v>158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77</v>
      </c>
      <c r="BK104" s="226">
        <f>ROUND(I104*H104,2)</f>
        <v>0</v>
      </c>
      <c r="BL104" s="18" t="s">
        <v>104</v>
      </c>
      <c r="BM104" s="225" t="s">
        <v>785</v>
      </c>
    </row>
    <row r="105" s="14" customFormat="1">
      <c r="A105" s="14"/>
      <c r="B105" s="238"/>
      <c r="C105" s="239"/>
      <c r="D105" s="229" t="s">
        <v>167</v>
      </c>
      <c r="E105" s="240" t="s">
        <v>19</v>
      </c>
      <c r="F105" s="241" t="s">
        <v>786</v>
      </c>
      <c r="G105" s="239"/>
      <c r="H105" s="242">
        <v>0.80000000000000004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8" t="s">
        <v>167</v>
      </c>
      <c r="AU105" s="248" t="s">
        <v>79</v>
      </c>
      <c r="AV105" s="14" t="s">
        <v>79</v>
      </c>
      <c r="AW105" s="14" t="s">
        <v>31</v>
      </c>
      <c r="AX105" s="14" t="s">
        <v>77</v>
      </c>
      <c r="AY105" s="248" t="s">
        <v>158</v>
      </c>
    </row>
    <row r="106" s="2" customFormat="1">
      <c r="A106" s="39"/>
      <c r="B106" s="40"/>
      <c r="C106" s="214" t="s">
        <v>101</v>
      </c>
      <c r="D106" s="214" t="s">
        <v>161</v>
      </c>
      <c r="E106" s="215" t="s">
        <v>787</v>
      </c>
      <c r="F106" s="216" t="s">
        <v>788</v>
      </c>
      <c r="G106" s="217" t="s">
        <v>462</v>
      </c>
      <c r="H106" s="218">
        <v>23.25</v>
      </c>
      <c r="I106" s="219"/>
      <c r="J106" s="220">
        <f>ROUND(I106*H106,2)</f>
        <v>0</v>
      </c>
      <c r="K106" s="216" t="s">
        <v>463</v>
      </c>
      <c r="L106" s="45"/>
      <c r="M106" s="221" t="s">
        <v>19</v>
      </c>
      <c r="N106" s="222" t="s">
        <v>41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0.58599999999999997</v>
      </c>
      <c r="T106" s="224">
        <f>S106*H106</f>
        <v>13.624499999999999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104</v>
      </c>
      <c r="AT106" s="225" t="s">
        <v>161</v>
      </c>
      <c r="AU106" s="225" t="s">
        <v>79</v>
      </c>
      <c r="AY106" s="18" t="s">
        <v>158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77</v>
      </c>
      <c r="BK106" s="226">
        <f>ROUND(I106*H106,2)</f>
        <v>0</v>
      </c>
      <c r="BL106" s="18" t="s">
        <v>104</v>
      </c>
      <c r="BM106" s="225" t="s">
        <v>789</v>
      </c>
    </row>
    <row r="107" s="14" customFormat="1">
      <c r="A107" s="14"/>
      <c r="B107" s="238"/>
      <c r="C107" s="239"/>
      <c r="D107" s="229" t="s">
        <v>167</v>
      </c>
      <c r="E107" s="240" t="s">
        <v>19</v>
      </c>
      <c r="F107" s="241" t="s">
        <v>790</v>
      </c>
      <c r="G107" s="239"/>
      <c r="H107" s="242">
        <v>23.25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8" t="s">
        <v>167</v>
      </c>
      <c r="AU107" s="248" t="s">
        <v>79</v>
      </c>
      <c r="AV107" s="14" t="s">
        <v>79</v>
      </c>
      <c r="AW107" s="14" t="s">
        <v>31</v>
      </c>
      <c r="AX107" s="14" t="s">
        <v>77</v>
      </c>
      <c r="AY107" s="248" t="s">
        <v>158</v>
      </c>
    </row>
    <row r="108" s="2" customFormat="1" ht="21.75" customHeight="1">
      <c r="A108" s="39"/>
      <c r="B108" s="40"/>
      <c r="C108" s="214" t="s">
        <v>104</v>
      </c>
      <c r="D108" s="214" t="s">
        <v>161</v>
      </c>
      <c r="E108" s="215" t="s">
        <v>791</v>
      </c>
      <c r="F108" s="216" t="s">
        <v>792</v>
      </c>
      <c r="G108" s="217" t="s">
        <v>164</v>
      </c>
      <c r="H108" s="218">
        <v>25</v>
      </c>
      <c r="I108" s="219"/>
      <c r="J108" s="220">
        <f>ROUND(I108*H108,2)</f>
        <v>0</v>
      </c>
      <c r="K108" s="216" t="s">
        <v>463</v>
      </c>
      <c r="L108" s="45"/>
      <c r="M108" s="221" t="s">
        <v>19</v>
      </c>
      <c r="N108" s="222" t="s">
        <v>41</v>
      </c>
      <c r="O108" s="85"/>
      <c r="P108" s="223">
        <f>O108*H108</f>
        <v>0</v>
      </c>
      <c r="Q108" s="223">
        <v>0.0100433238</v>
      </c>
      <c r="R108" s="223">
        <f>Q108*H108</f>
        <v>0.25108309499999998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104</v>
      </c>
      <c r="AT108" s="225" t="s">
        <v>161</v>
      </c>
      <c r="AU108" s="225" t="s">
        <v>79</v>
      </c>
      <c r="AY108" s="18" t="s">
        <v>158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77</v>
      </c>
      <c r="BK108" s="226">
        <f>ROUND(I108*H108,2)</f>
        <v>0</v>
      </c>
      <c r="BL108" s="18" t="s">
        <v>104</v>
      </c>
      <c r="BM108" s="225" t="s">
        <v>793</v>
      </c>
    </row>
    <row r="109" s="2" customFormat="1" ht="90" customHeight="1">
      <c r="A109" s="39"/>
      <c r="B109" s="40"/>
      <c r="C109" s="214" t="s">
        <v>159</v>
      </c>
      <c r="D109" s="214" t="s">
        <v>161</v>
      </c>
      <c r="E109" s="215" t="s">
        <v>794</v>
      </c>
      <c r="F109" s="216" t="s">
        <v>795</v>
      </c>
      <c r="G109" s="217" t="s">
        <v>164</v>
      </c>
      <c r="H109" s="218">
        <v>10</v>
      </c>
      <c r="I109" s="219"/>
      <c r="J109" s="220">
        <f>ROUND(I109*H109,2)</f>
        <v>0</v>
      </c>
      <c r="K109" s="216" t="s">
        <v>463</v>
      </c>
      <c r="L109" s="45"/>
      <c r="M109" s="221" t="s">
        <v>19</v>
      </c>
      <c r="N109" s="222" t="s">
        <v>41</v>
      </c>
      <c r="O109" s="85"/>
      <c r="P109" s="223">
        <f>O109*H109</f>
        <v>0</v>
      </c>
      <c r="Q109" s="223">
        <v>0.036904300000000001</v>
      </c>
      <c r="R109" s="223">
        <f>Q109*H109</f>
        <v>0.36904300000000001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104</v>
      </c>
      <c r="AT109" s="225" t="s">
        <v>161</v>
      </c>
      <c r="AU109" s="225" t="s">
        <v>79</v>
      </c>
      <c r="AY109" s="18" t="s">
        <v>158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77</v>
      </c>
      <c r="BK109" s="226">
        <f>ROUND(I109*H109,2)</f>
        <v>0</v>
      </c>
      <c r="BL109" s="18" t="s">
        <v>104</v>
      </c>
      <c r="BM109" s="225" t="s">
        <v>796</v>
      </c>
    </row>
    <row r="110" s="2" customFormat="1">
      <c r="A110" s="39"/>
      <c r="B110" s="40"/>
      <c r="C110" s="214" t="s">
        <v>201</v>
      </c>
      <c r="D110" s="214" t="s">
        <v>161</v>
      </c>
      <c r="E110" s="215" t="s">
        <v>797</v>
      </c>
      <c r="F110" s="216" t="s">
        <v>798</v>
      </c>
      <c r="G110" s="217" t="s">
        <v>220</v>
      </c>
      <c r="H110" s="218">
        <v>290.27999999999997</v>
      </c>
      <c r="I110" s="219"/>
      <c r="J110" s="220">
        <f>ROUND(I110*H110,2)</f>
        <v>0</v>
      </c>
      <c r="K110" s="216" t="s">
        <v>463</v>
      </c>
      <c r="L110" s="45"/>
      <c r="M110" s="221" t="s">
        <v>19</v>
      </c>
      <c r="N110" s="222" t="s">
        <v>41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104</v>
      </c>
      <c r="AT110" s="225" t="s">
        <v>161</v>
      </c>
      <c r="AU110" s="225" t="s">
        <v>79</v>
      </c>
      <c r="AY110" s="18" t="s">
        <v>158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77</v>
      </c>
      <c r="BK110" s="226">
        <f>ROUND(I110*H110,2)</f>
        <v>0</v>
      </c>
      <c r="BL110" s="18" t="s">
        <v>104</v>
      </c>
      <c r="BM110" s="225" t="s">
        <v>799</v>
      </c>
    </row>
    <row r="111" s="2" customFormat="1">
      <c r="A111" s="39"/>
      <c r="B111" s="40"/>
      <c r="C111" s="214" t="s">
        <v>192</v>
      </c>
      <c r="D111" s="214" t="s">
        <v>161</v>
      </c>
      <c r="E111" s="215" t="s">
        <v>800</v>
      </c>
      <c r="F111" s="216" t="s">
        <v>801</v>
      </c>
      <c r="G111" s="217" t="s">
        <v>220</v>
      </c>
      <c r="H111" s="218">
        <v>290.27999999999997</v>
      </c>
      <c r="I111" s="219"/>
      <c r="J111" s="220">
        <f>ROUND(I111*H111,2)</f>
        <v>0</v>
      </c>
      <c r="K111" s="216" t="s">
        <v>463</v>
      </c>
      <c r="L111" s="45"/>
      <c r="M111" s="221" t="s">
        <v>19</v>
      </c>
      <c r="N111" s="222" t="s">
        <v>41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104</v>
      </c>
      <c r="AT111" s="225" t="s">
        <v>161</v>
      </c>
      <c r="AU111" s="225" t="s">
        <v>79</v>
      </c>
      <c r="AY111" s="18" t="s">
        <v>158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77</v>
      </c>
      <c r="BK111" s="226">
        <f>ROUND(I111*H111,2)</f>
        <v>0</v>
      </c>
      <c r="BL111" s="18" t="s">
        <v>104</v>
      </c>
      <c r="BM111" s="225" t="s">
        <v>802</v>
      </c>
    </row>
    <row r="112" s="2" customFormat="1">
      <c r="A112" s="39"/>
      <c r="B112" s="40"/>
      <c r="C112" s="214" t="s">
        <v>183</v>
      </c>
      <c r="D112" s="214" t="s">
        <v>161</v>
      </c>
      <c r="E112" s="215" t="s">
        <v>803</v>
      </c>
      <c r="F112" s="216" t="s">
        <v>804</v>
      </c>
      <c r="G112" s="217" t="s">
        <v>220</v>
      </c>
      <c r="H112" s="218">
        <v>10</v>
      </c>
      <c r="I112" s="219"/>
      <c r="J112" s="220">
        <f>ROUND(I112*H112,2)</f>
        <v>0</v>
      </c>
      <c r="K112" s="216" t="s">
        <v>463</v>
      </c>
      <c r="L112" s="45"/>
      <c r="M112" s="221" t="s">
        <v>19</v>
      </c>
      <c r="N112" s="222" t="s">
        <v>41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104</v>
      </c>
      <c r="AT112" s="225" t="s">
        <v>161</v>
      </c>
      <c r="AU112" s="225" t="s">
        <v>79</v>
      </c>
      <c r="AY112" s="18" t="s">
        <v>158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77</v>
      </c>
      <c r="BK112" s="226">
        <f>ROUND(I112*H112,2)</f>
        <v>0</v>
      </c>
      <c r="BL112" s="18" t="s">
        <v>104</v>
      </c>
      <c r="BM112" s="225" t="s">
        <v>805</v>
      </c>
    </row>
    <row r="113" s="14" customFormat="1">
      <c r="A113" s="14"/>
      <c r="B113" s="238"/>
      <c r="C113" s="239"/>
      <c r="D113" s="229" t="s">
        <v>167</v>
      </c>
      <c r="E113" s="240" t="s">
        <v>19</v>
      </c>
      <c r="F113" s="241" t="s">
        <v>806</v>
      </c>
      <c r="G113" s="239"/>
      <c r="H113" s="242">
        <v>10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8" t="s">
        <v>167</v>
      </c>
      <c r="AU113" s="248" t="s">
        <v>79</v>
      </c>
      <c r="AV113" s="14" t="s">
        <v>79</v>
      </c>
      <c r="AW113" s="14" t="s">
        <v>31</v>
      </c>
      <c r="AX113" s="14" t="s">
        <v>77</v>
      </c>
      <c r="AY113" s="248" t="s">
        <v>158</v>
      </c>
    </row>
    <row r="114" s="2" customFormat="1">
      <c r="A114" s="39"/>
      <c r="B114" s="40"/>
      <c r="C114" s="214" t="s">
        <v>205</v>
      </c>
      <c r="D114" s="214" t="s">
        <v>161</v>
      </c>
      <c r="E114" s="215" t="s">
        <v>478</v>
      </c>
      <c r="F114" s="216" t="s">
        <v>479</v>
      </c>
      <c r="G114" s="217" t="s">
        <v>462</v>
      </c>
      <c r="H114" s="218">
        <v>16.353999999999999</v>
      </c>
      <c r="I114" s="219"/>
      <c r="J114" s="220">
        <f>ROUND(I114*H114,2)</f>
        <v>0</v>
      </c>
      <c r="K114" s="216" t="s">
        <v>463</v>
      </c>
      <c r="L114" s="45"/>
      <c r="M114" s="221" t="s">
        <v>19</v>
      </c>
      <c r="N114" s="222" t="s">
        <v>41</v>
      </c>
      <c r="O114" s="85"/>
      <c r="P114" s="223">
        <f>O114*H114</f>
        <v>0</v>
      </c>
      <c r="Q114" s="223">
        <v>0.002</v>
      </c>
      <c r="R114" s="223">
        <f>Q114*H114</f>
        <v>0.032708000000000001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104</v>
      </c>
      <c r="AT114" s="225" t="s">
        <v>161</v>
      </c>
      <c r="AU114" s="225" t="s">
        <v>79</v>
      </c>
      <c r="AY114" s="18" t="s">
        <v>158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77</v>
      </c>
      <c r="BK114" s="226">
        <f>ROUND(I114*H114,2)</f>
        <v>0</v>
      </c>
      <c r="BL114" s="18" t="s">
        <v>104</v>
      </c>
      <c r="BM114" s="225" t="s">
        <v>807</v>
      </c>
    </row>
    <row r="115" s="2" customFormat="1">
      <c r="A115" s="39"/>
      <c r="B115" s="40"/>
      <c r="C115" s="41"/>
      <c r="D115" s="229" t="s">
        <v>215</v>
      </c>
      <c r="E115" s="41"/>
      <c r="F115" s="259" t="s">
        <v>808</v>
      </c>
      <c r="G115" s="41"/>
      <c r="H115" s="41"/>
      <c r="I115" s="260"/>
      <c r="J115" s="41"/>
      <c r="K115" s="41"/>
      <c r="L115" s="45"/>
      <c r="M115" s="261"/>
      <c r="N115" s="26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215</v>
      </c>
      <c r="AU115" s="18" t="s">
        <v>79</v>
      </c>
    </row>
    <row r="116" s="13" customFormat="1">
      <c r="A116" s="13"/>
      <c r="B116" s="227"/>
      <c r="C116" s="228"/>
      <c r="D116" s="229" t="s">
        <v>167</v>
      </c>
      <c r="E116" s="230" t="s">
        <v>19</v>
      </c>
      <c r="F116" s="231" t="s">
        <v>809</v>
      </c>
      <c r="G116" s="228"/>
      <c r="H116" s="230" t="s">
        <v>19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167</v>
      </c>
      <c r="AU116" s="237" t="s">
        <v>79</v>
      </c>
      <c r="AV116" s="13" t="s">
        <v>77</v>
      </c>
      <c r="AW116" s="13" t="s">
        <v>31</v>
      </c>
      <c r="AX116" s="13" t="s">
        <v>70</v>
      </c>
      <c r="AY116" s="237" t="s">
        <v>158</v>
      </c>
    </row>
    <row r="117" s="14" customFormat="1">
      <c r="A117" s="14"/>
      <c r="B117" s="238"/>
      <c r="C117" s="239"/>
      <c r="D117" s="229" t="s">
        <v>167</v>
      </c>
      <c r="E117" s="240" t="s">
        <v>19</v>
      </c>
      <c r="F117" s="241" t="s">
        <v>810</v>
      </c>
      <c r="G117" s="239"/>
      <c r="H117" s="242">
        <v>8.1769999999999996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8" t="s">
        <v>167</v>
      </c>
      <c r="AU117" s="248" t="s">
        <v>79</v>
      </c>
      <c r="AV117" s="14" t="s">
        <v>79</v>
      </c>
      <c r="AW117" s="14" t="s">
        <v>31</v>
      </c>
      <c r="AX117" s="14" t="s">
        <v>70</v>
      </c>
      <c r="AY117" s="248" t="s">
        <v>158</v>
      </c>
    </row>
    <row r="118" s="13" customFormat="1">
      <c r="A118" s="13"/>
      <c r="B118" s="227"/>
      <c r="C118" s="228"/>
      <c r="D118" s="229" t="s">
        <v>167</v>
      </c>
      <c r="E118" s="230" t="s">
        <v>19</v>
      </c>
      <c r="F118" s="231" t="s">
        <v>811</v>
      </c>
      <c r="G118" s="228"/>
      <c r="H118" s="230" t="s">
        <v>19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167</v>
      </c>
      <c r="AU118" s="237" t="s">
        <v>79</v>
      </c>
      <c r="AV118" s="13" t="s">
        <v>77</v>
      </c>
      <c r="AW118" s="13" t="s">
        <v>31</v>
      </c>
      <c r="AX118" s="13" t="s">
        <v>70</v>
      </c>
      <c r="AY118" s="237" t="s">
        <v>158</v>
      </c>
    </row>
    <row r="119" s="14" customFormat="1">
      <c r="A119" s="14"/>
      <c r="B119" s="238"/>
      <c r="C119" s="239"/>
      <c r="D119" s="229" t="s">
        <v>167</v>
      </c>
      <c r="E119" s="240" t="s">
        <v>19</v>
      </c>
      <c r="F119" s="241" t="s">
        <v>810</v>
      </c>
      <c r="G119" s="239"/>
      <c r="H119" s="242">
        <v>8.1769999999999996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167</v>
      </c>
      <c r="AU119" s="248" t="s">
        <v>79</v>
      </c>
      <c r="AV119" s="14" t="s">
        <v>79</v>
      </c>
      <c r="AW119" s="14" t="s">
        <v>31</v>
      </c>
      <c r="AX119" s="14" t="s">
        <v>70</v>
      </c>
      <c r="AY119" s="248" t="s">
        <v>158</v>
      </c>
    </row>
    <row r="120" s="15" customFormat="1">
      <c r="A120" s="15"/>
      <c r="B120" s="263"/>
      <c r="C120" s="264"/>
      <c r="D120" s="229" t="s">
        <v>167</v>
      </c>
      <c r="E120" s="265" t="s">
        <v>19</v>
      </c>
      <c r="F120" s="266" t="s">
        <v>332</v>
      </c>
      <c r="G120" s="264"/>
      <c r="H120" s="267">
        <v>16.353999999999999</v>
      </c>
      <c r="I120" s="268"/>
      <c r="J120" s="264"/>
      <c r="K120" s="264"/>
      <c r="L120" s="269"/>
      <c r="M120" s="270"/>
      <c r="N120" s="271"/>
      <c r="O120" s="271"/>
      <c r="P120" s="271"/>
      <c r="Q120" s="271"/>
      <c r="R120" s="271"/>
      <c r="S120" s="271"/>
      <c r="T120" s="272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3" t="s">
        <v>167</v>
      </c>
      <c r="AU120" s="273" t="s">
        <v>79</v>
      </c>
      <c r="AV120" s="15" t="s">
        <v>104</v>
      </c>
      <c r="AW120" s="15" t="s">
        <v>31</v>
      </c>
      <c r="AX120" s="15" t="s">
        <v>77</v>
      </c>
      <c r="AY120" s="273" t="s">
        <v>158</v>
      </c>
    </row>
    <row r="121" s="2" customFormat="1">
      <c r="A121" s="39"/>
      <c r="B121" s="40"/>
      <c r="C121" s="214" t="s">
        <v>211</v>
      </c>
      <c r="D121" s="214" t="s">
        <v>161</v>
      </c>
      <c r="E121" s="215" t="s">
        <v>483</v>
      </c>
      <c r="F121" s="216" t="s">
        <v>484</v>
      </c>
      <c r="G121" s="217" t="s">
        <v>462</v>
      </c>
      <c r="H121" s="218">
        <v>16.353999999999999</v>
      </c>
      <c r="I121" s="219"/>
      <c r="J121" s="220">
        <f>ROUND(I121*H121,2)</f>
        <v>0</v>
      </c>
      <c r="K121" s="216" t="s">
        <v>463</v>
      </c>
      <c r="L121" s="45"/>
      <c r="M121" s="221" t="s">
        <v>19</v>
      </c>
      <c r="N121" s="222" t="s">
        <v>41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104</v>
      </c>
      <c r="AT121" s="225" t="s">
        <v>161</v>
      </c>
      <c r="AU121" s="225" t="s">
        <v>79</v>
      </c>
      <c r="AY121" s="18" t="s">
        <v>158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77</v>
      </c>
      <c r="BK121" s="226">
        <f>ROUND(I121*H121,2)</f>
        <v>0</v>
      </c>
      <c r="BL121" s="18" t="s">
        <v>104</v>
      </c>
      <c r="BM121" s="225" t="s">
        <v>812</v>
      </c>
    </row>
    <row r="122" s="2" customFormat="1">
      <c r="A122" s="39"/>
      <c r="B122" s="40"/>
      <c r="C122" s="41"/>
      <c r="D122" s="229" t="s">
        <v>215</v>
      </c>
      <c r="E122" s="41"/>
      <c r="F122" s="259" t="s">
        <v>813</v>
      </c>
      <c r="G122" s="41"/>
      <c r="H122" s="41"/>
      <c r="I122" s="260"/>
      <c r="J122" s="41"/>
      <c r="K122" s="41"/>
      <c r="L122" s="45"/>
      <c r="M122" s="261"/>
      <c r="N122" s="26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215</v>
      </c>
      <c r="AU122" s="18" t="s">
        <v>79</v>
      </c>
    </row>
    <row r="123" s="2" customFormat="1" ht="33" customHeight="1">
      <c r="A123" s="39"/>
      <c r="B123" s="40"/>
      <c r="C123" s="214" t="s">
        <v>217</v>
      </c>
      <c r="D123" s="214" t="s">
        <v>161</v>
      </c>
      <c r="E123" s="215" t="s">
        <v>814</v>
      </c>
      <c r="F123" s="216" t="s">
        <v>815</v>
      </c>
      <c r="G123" s="217" t="s">
        <v>462</v>
      </c>
      <c r="H123" s="218">
        <v>27.899999999999999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41</v>
      </c>
      <c r="O123" s="85"/>
      <c r="P123" s="223">
        <f>O123*H123</f>
        <v>0</v>
      </c>
      <c r="Q123" s="223">
        <v>0.02111</v>
      </c>
      <c r="R123" s="223">
        <f>Q123*H123</f>
        <v>0.58896899999999996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104</v>
      </c>
      <c r="AT123" s="225" t="s">
        <v>161</v>
      </c>
      <c r="AU123" s="225" t="s">
        <v>79</v>
      </c>
      <c r="AY123" s="18" t="s">
        <v>158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77</v>
      </c>
      <c r="BK123" s="226">
        <f>ROUND(I123*H123,2)</f>
        <v>0</v>
      </c>
      <c r="BL123" s="18" t="s">
        <v>104</v>
      </c>
      <c r="BM123" s="225" t="s">
        <v>816</v>
      </c>
    </row>
    <row r="124" s="2" customFormat="1">
      <c r="A124" s="39"/>
      <c r="B124" s="40"/>
      <c r="C124" s="41"/>
      <c r="D124" s="229" t="s">
        <v>215</v>
      </c>
      <c r="E124" s="41"/>
      <c r="F124" s="259" t="s">
        <v>817</v>
      </c>
      <c r="G124" s="41"/>
      <c r="H124" s="41"/>
      <c r="I124" s="260"/>
      <c r="J124" s="41"/>
      <c r="K124" s="41"/>
      <c r="L124" s="45"/>
      <c r="M124" s="261"/>
      <c r="N124" s="26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215</v>
      </c>
      <c r="AU124" s="18" t="s">
        <v>79</v>
      </c>
    </row>
    <row r="125" s="13" customFormat="1">
      <c r="A125" s="13"/>
      <c r="B125" s="227"/>
      <c r="C125" s="228"/>
      <c r="D125" s="229" t="s">
        <v>167</v>
      </c>
      <c r="E125" s="230" t="s">
        <v>19</v>
      </c>
      <c r="F125" s="231" t="s">
        <v>818</v>
      </c>
      <c r="G125" s="228"/>
      <c r="H125" s="230" t="s">
        <v>19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167</v>
      </c>
      <c r="AU125" s="237" t="s">
        <v>79</v>
      </c>
      <c r="AV125" s="13" t="s">
        <v>77</v>
      </c>
      <c r="AW125" s="13" t="s">
        <v>31</v>
      </c>
      <c r="AX125" s="13" t="s">
        <v>70</v>
      </c>
      <c r="AY125" s="237" t="s">
        <v>158</v>
      </c>
    </row>
    <row r="126" s="14" customFormat="1">
      <c r="A126" s="14"/>
      <c r="B126" s="238"/>
      <c r="C126" s="239"/>
      <c r="D126" s="229" t="s">
        <v>167</v>
      </c>
      <c r="E126" s="240" t="s">
        <v>19</v>
      </c>
      <c r="F126" s="241" t="s">
        <v>819</v>
      </c>
      <c r="G126" s="239"/>
      <c r="H126" s="242">
        <v>18.600000000000001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167</v>
      </c>
      <c r="AU126" s="248" t="s">
        <v>79</v>
      </c>
      <c r="AV126" s="14" t="s">
        <v>79</v>
      </c>
      <c r="AW126" s="14" t="s">
        <v>31</v>
      </c>
      <c r="AX126" s="14" t="s">
        <v>70</v>
      </c>
      <c r="AY126" s="248" t="s">
        <v>158</v>
      </c>
    </row>
    <row r="127" s="13" customFormat="1">
      <c r="A127" s="13"/>
      <c r="B127" s="227"/>
      <c r="C127" s="228"/>
      <c r="D127" s="229" t="s">
        <v>167</v>
      </c>
      <c r="E127" s="230" t="s">
        <v>19</v>
      </c>
      <c r="F127" s="231" t="s">
        <v>820</v>
      </c>
      <c r="G127" s="228"/>
      <c r="H127" s="230" t="s">
        <v>19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167</v>
      </c>
      <c r="AU127" s="237" t="s">
        <v>79</v>
      </c>
      <c r="AV127" s="13" t="s">
        <v>77</v>
      </c>
      <c r="AW127" s="13" t="s">
        <v>31</v>
      </c>
      <c r="AX127" s="13" t="s">
        <v>70</v>
      </c>
      <c r="AY127" s="237" t="s">
        <v>158</v>
      </c>
    </row>
    <row r="128" s="14" customFormat="1">
      <c r="A128" s="14"/>
      <c r="B128" s="238"/>
      <c r="C128" s="239"/>
      <c r="D128" s="229" t="s">
        <v>167</v>
      </c>
      <c r="E128" s="240" t="s">
        <v>19</v>
      </c>
      <c r="F128" s="241" t="s">
        <v>821</v>
      </c>
      <c r="G128" s="239"/>
      <c r="H128" s="242">
        <v>9.3000000000000007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167</v>
      </c>
      <c r="AU128" s="248" t="s">
        <v>79</v>
      </c>
      <c r="AV128" s="14" t="s">
        <v>79</v>
      </c>
      <c r="AW128" s="14" t="s">
        <v>31</v>
      </c>
      <c r="AX128" s="14" t="s">
        <v>70</v>
      </c>
      <c r="AY128" s="248" t="s">
        <v>158</v>
      </c>
    </row>
    <row r="129" s="15" customFormat="1">
      <c r="A129" s="15"/>
      <c r="B129" s="263"/>
      <c r="C129" s="264"/>
      <c r="D129" s="229" t="s">
        <v>167</v>
      </c>
      <c r="E129" s="265" t="s">
        <v>19</v>
      </c>
      <c r="F129" s="266" t="s">
        <v>332</v>
      </c>
      <c r="G129" s="264"/>
      <c r="H129" s="267">
        <v>27.899999999999999</v>
      </c>
      <c r="I129" s="268"/>
      <c r="J129" s="264"/>
      <c r="K129" s="264"/>
      <c r="L129" s="269"/>
      <c r="M129" s="270"/>
      <c r="N129" s="271"/>
      <c r="O129" s="271"/>
      <c r="P129" s="271"/>
      <c r="Q129" s="271"/>
      <c r="R129" s="271"/>
      <c r="S129" s="271"/>
      <c r="T129" s="27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3" t="s">
        <v>167</v>
      </c>
      <c r="AU129" s="273" t="s">
        <v>79</v>
      </c>
      <c r="AV129" s="15" t="s">
        <v>104</v>
      </c>
      <c r="AW129" s="15" t="s">
        <v>31</v>
      </c>
      <c r="AX129" s="15" t="s">
        <v>77</v>
      </c>
      <c r="AY129" s="273" t="s">
        <v>158</v>
      </c>
    </row>
    <row r="130" s="2" customFormat="1">
      <c r="A130" s="39"/>
      <c r="B130" s="40"/>
      <c r="C130" s="214" t="s">
        <v>224</v>
      </c>
      <c r="D130" s="214" t="s">
        <v>161</v>
      </c>
      <c r="E130" s="215" t="s">
        <v>486</v>
      </c>
      <c r="F130" s="216" t="s">
        <v>487</v>
      </c>
      <c r="G130" s="217" t="s">
        <v>220</v>
      </c>
      <c r="H130" s="218">
        <v>290.27999999999997</v>
      </c>
      <c r="I130" s="219"/>
      <c r="J130" s="220">
        <f>ROUND(I130*H130,2)</f>
        <v>0</v>
      </c>
      <c r="K130" s="216" t="s">
        <v>463</v>
      </c>
      <c r="L130" s="45"/>
      <c r="M130" s="221" t="s">
        <v>19</v>
      </c>
      <c r="N130" s="222" t="s">
        <v>41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104</v>
      </c>
      <c r="AT130" s="225" t="s">
        <v>161</v>
      </c>
      <c r="AU130" s="225" t="s">
        <v>79</v>
      </c>
      <c r="AY130" s="18" t="s">
        <v>158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77</v>
      </c>
      <c r="BK130" s="226">
        <f>ROUND(I130*H130,2)</f>
        <v>0</v>
      </c>
      <c r="BL130" s="18" t="s">
        <v>104</v>
      </c>
      <c r="BM130" s="225" t="s">
        <v>822</v>
      </c>
    </row>
    <row r="131" s="2" customFormat="1" ht="66.75" customHeight="1">
      <c r="A131" s="39"/>
      <c r="B131" s="40"/>
      <c r="C131" s="214" t="s">
        <v>229</v>
      </c>
      <c r="D131" s="214" t="s">
        <v>161</v>
      </c>
      <c r="E131" s="215" t="s">
        <v>489</v>
      </c>
      <c r="F131" s="216" t="s">
        <v>490</v>
      </c>
      <c r="G131" s="217" t="s">
        <v>220</v>
      </c>
      <c r="H131" s="218">
        <v>2322.2399999999998</v>
      </c>
      <c r="I131" s="219"/>
      <c r="J131" s="220">
        <f>ROUND(I131*H131,2)</f>
        <v>0</v>
      </c>
      <c r="K131" s="216" t="s">
        <v>463</v>
      </c>
      <c r="L131" s="45"/>
      <c r="M131" s="221" t="s">
        <v>19</v>
      </c>
      <c r="N131" s="222" t="s">
        <v>41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104</v>
      </c>
      <c r="AT131" s="225" t="s">
        <v>161</v>
      </c>
      <c r="AU131" s="225" t="s">
        <v>79</v>
      </c>
      <c r="AY131" s="18" t="s">
        <v>158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77</v>
      </c>
      <c r="BK131" s="226">
        <f>ROUND(I131*H131,2)</f>
        <v>0</v>
      </c>
      <c r="BL131" s="18" t="s">
        <v>104</v>
      </c>
      <c r="BM131" s="225" t="s">
        <v>823</v>
      </c>
    </row>
    <row r="132" s="13" customFormat="1">
      <c r="A132" s="13"/>
      <c r="B132" s="227"/>
      <c r="C132" s="228"/>
      <c r="D132" s="229" t="s">
        <v>167</v>
      </c>
      <c r="E132" s="230" t="s">
        <v>19</v>
      </c>
      <c r="F132" s="231" t="s">
        <v>824</v>
      </c>
      <c r="G132" s="228"/>
      <c r="H132" s="230" t="s">
        <v>19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167</v>
      </c>
      <c r="AU132" s="237" t="s">
        <v>79</v>
      </c>
      <c r="AV132" s="13" t="s">
        <v>77</v>
      </c>
      <c r="AW132" s="13" t="s">
        <v>31</v>
      </c>
      <c r="AX132" s="13" t="s">
        <v>70</v>
      </c>
      <c r="AY132" s="237" t="s">
        <v>158</v>
      </c>
    </row>
    <row r="133" s="14" customFormat="1">
      <c r="A133" s="14"/>
      <c r="B133" s="238"/>
      <c r="C133" s="239"/>
      <c r="D133" s="229" t="s">
        <v>167</v>
      </c>
      <c r="E133" s="240" t="s">
        <v>19</v>
      </c>
      <c r="F133" s="241" t="s">
        <v>825</v>
      </c>
      <c r="G133" s="239"/>
      <c r="H133" s="242">
        <v>2322.2399999999998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8" t="s">
        <v>167</v>
      </c>
      <c r="AU133" s="248" t="s">
        <v>79</v>
      </c>
      <c r="AV133" s="14" t="s">
        <v>79</v>
      </c>
      <c r="AW133" s="14" t="s">
        <v>31</v>
      </c>
      <c r="AX133" s="14" t="s">
        <v>77</v>
      </c>
      <c r="AY133" s="248" t="s">
        <v>158</v>
      </c>
    </row>
    <row r="134" s="2" customFormat="1" ht="44.25" customHeight="1">
      <c r="A134" s="39"/>
      <c r="B134" s="40"/>
      <c r="C134" s="214" t="s">
        <v>234</v>
      </c>
      <c r="D134" s="214" t="s">
        <v>161</v>
      </c>
      <c r="E134" s="215" t="s">
        <v>494</v>
      </c>
      <c r="F134" s="216" t="s">
        <v>495</v>
      </c>
      <c r="G134" s="217" t="s">
        <v>195</v>
      </c>
      <c r="H134" s="218">
        <v>580.55999999999995</v>
      </c>
      <c r="I134" s="219"/>
      <c r="J134" s="220">
        <f>ROUND(I134*H134,2)</f>
        <v>0</v>
      </c>
      <c r="K134" s="216" t="s">
        <v>463</v>
      </c>
      <c r="L134" s="45"/>
      <c r="M134" s="221" t="s">
        <v>19</v>
      </c>
      <c r="N134" s="222" t="s">
        <v>41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104</v>
      </c>
      <c r="AT134" s="225" t="s">
        <v>161</v>
      </c>
      <c r="AU134" s="225" t="s">
        <v>79</v>
      </c>
      <c r="AY134" s="18" t="s">
        <v>158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77</v>
      </c>
      <c r="BK134" s="226">
        <f>ROUND(I134*H134,2)</f>
        <v>0</v>
      </c>
      <c r="BL134" s="18" t="s">
        <v>104</v>
      </c>
      <c r="BM134" s="225" t="s">
        <v>826</v>
      </c>
    </row>
    <row r="135" s="14" customFormat="1">
      <c r="A135" s="14"/>
      <c r="B135" s="238"/>
      <c r="C135" s="239"/>
      <c r="D135" s="229" t="s">
        <v>167</v>
      </c>
      <c r="E135" s="240" t="s">
        <v>19</v>
      </c>
      <c r="F135" s="241" t="s">
        <v>827</v>
      </c>
      <c r="G135" s="239"/>
      <c r="H135" s="242">
        <v>580.55999999999995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167</v>
      </c>
      <c r="AU135" s="248" t="s">
        <v>79</v>
      </c>
      <c r="AV135" s="14" t="s">
        <v>79</v>
      </c>
      <c r="AW135" s="14" t="s">
        <v>31</v>
      </c>
      <c r="AX135" s="14" t="s">
        <v>77</v>
      </c>
      <c r="AY135" s="248" t="s">
        <v>158</v>
      </c>
    </row>
    <row r="136" s="2" customFormat="1">
      <c r="A136" s="39"/>
      <c r="B136" s="40"/>
      <c r="C136" s="214" t="s">
        <v>8</v>
      </c>
      <c r="D136" s="214" t="s">
        <v>161</v>
      </c>
      <c r="E136" s="215" t="s">
        <v>828</v>
      </c>
      <c r="F136" s="216" t="s">
        <v>829</v>
      </c>
      <c r="G136" s="217" t="s">
        <v>220</v>
      </c>
      <c r="H136" s="218">
        <v>189</v>
      </c>
      <c r="I136" s="219"/>
      <c r="J136" s="220">
        <f>ROUND(I136*H136,2)</f>
        <v>0</v>
      </c>
      <c r="K136" s="216" t="s">
        <v>463</v>
      </c>
      <c r="L136" s="45"/>
      <c r="M136" s="221" t="s">
        <v>19</v>
      </c>
      <c r="N136" s="222" t="s">
        <v>41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104</v>
      </c>
      <c r="AT136" s="225" t="s">
        <v>161</v>
      </c>
      <c r="AU136" s="225" t="s">
        <v>79</v>
      </c>
      <c r="AY136" s="18" t="s">
        <v>158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77</v>
      </c>
      <c r="BK136" s="226">
        <f>ROUND(I136*H136,2)</f>
        <v>0</v>
      </c>
      <c r="BL136" s="18" t="s">
        <v>104</v>
      </c>
      <c r="BM136" s="225" t="s">
        <v>830</v>
      </c>
    </row>
    <row r="137" s="2" customFormat="1" ht="16.5" customHeight="1">
      <c r="A137" s="39"/>
      <c r="B137" s="40"/>
      <c r="C137" s="249" t="s">
        <v>241</v>
      </c>
      <c r="D137" s="249" t="s">
        <v>180</v>
      </c>
      <c r="E137" s="250" t="s">
        <v>831</v>
      </c>
      <c r="F137" s="251" t="s">
        <v>832</v>
      </c>
      <c r="G137" s="252" t="s">
        <v>195</v>
      </c>
      <c r="H137" s="253">
        <v>359.10000000000002</v>
      </c>
      <c r="I137" s="254"/>
      <c r="J137" s="255">
        <f>ROUND(I137*H137,2)</f>
        <v>0</v>
      </c>
      <c r="K137" s="251" t="s">
        <v>463</v>
      </c>
      <c r="L137" s="256"/>
      <c r="M137" s="257" t="s">
        <v>19</v>
      </c>
      <c r="N137" s="258" t="s">
        <v>41</v>
      </c>
      <c r="O137" s="85"/>
      <c r="P137" s="223">
        <f>O137*H137</f>
        <v>0</v>
      </c>
      <c r="Q137" s="223">
        <v>1</v>
      </c>
      <c r="R137" s="223">
        <f>Q137*H137</f>
        <v>359.10000000000002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183</v>
      </c>
      <c r="AT137" s="225" t="s">
        <v>180</v>
      </c>
      <c r="AU137" s="225" t="s">
        <v>79</v>
      </c>
      <c r="AY137" s="18" t="s">
        <v>158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77</v>
      </c>
      <c r="BK137" s="226">
        <f>ROUND(I137*H137,2)</f>
        <v>0</v>
      </c>
      <c r="BL137" s="18" t="s">
        <v>104</v>
      </c>
      <c r="BM137" s="225" t="s">
        <v>833</v>
      </c>
    </row>
    <row r="138" s="14" customFormat="1">
      <c r="A138" s="14"/>
      <c r="B138" s="238"/>
      <c r="C138" s="239"/>
      <c r="D138" s="229" t="s">
        <v>167</v>
      </c>
      <c r="E138" s="240" t="s">
        <v>19</v>
      </c>
      <c r="F138" s="241" t="s">
        <v>834</v>
      </c>
      <c r="G138" s="239"/>
      <c r="H138" s="242">
        <v>359.10000000000002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167</v>
      </c>
      <c r="AU138" s="248" t="s">
        <v>79</v>
      </c>
      <c r="AV138" s="14" t="s">
        <v>79</v>
      </c>
      <c r="AW138" s="14" t="s">
        <v>31</v>
      </c>
      <c r="AX138" s="14" t="s">
        <v>77</v>
      </c>
      <c r="AY138" s="248" t="s">
        <v>158</v>
      </c>
    </row>
    <row r="139" s="2" customFormat="1">
      <c r="A139" s="39"/>
      <c r="B139" s="40"/>
      <c r="C139" s="214" t="s">
        <v>246</v>
      </c>
      <c r="D139" s="214" t="s">
        <v>161</v>
      </c>
      <c r="E139" s="215" t="s">
        <v>835</v>
      </c>
      <c r="F139" s="216" t="s">
        <v>836</v>
      </c>
      <c r="G139" s="217" t="s">
        <v>462</v>
      </c>
      <c r="H139" s="218">
        <v>40</v>
      </c>
      <c r="I139" s="219"/>
      <c r="J139" s="220">
        <f>ROUND(I139*H139,2)</f>
        <v>0</v>
      </c>
      <c r="K139" s="216" t="s">
        <v>463</v>
      </c>
      <c r="L139" s="45"/>
      <c r="M139" s="221" t="s">
        <v>19</v>
      </c>
      <c r="N139" s="222" t="s">
        <v>41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104</v>
      </c>
      <c r="AT139" s="225" t="s">
        <v>161</v>
      </c>
      <c r="AU139" s="225" t="s">
        <v>79</v>
      </c>
      <c r="AY139" s="18" t="s">
        <v>158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77</v>
      </c>
      <c r="BK139" s="226">
        <f>ROUND(I139*H139,2)</f>
        <v>0</v>
      </c>
      <c r="BL139" s="18" t="s">
        <v>104</v>
      </c>
      <c r="BM139" s="225" t="s">
        <v>837</v>
      </c>
    </row>
    <row r="140" s="2" customFormat="1" ht="16.5" customHeight="1">
      <c r="A140" s="39"/>
      <c r="B140" s="40"/>
      <c r="C140" s="249" t="s">
        <v>250</v>
      </c>
      <c r="D140" s="249" t="s">
        <v>180</v>
      </c>
      <c r="E140" s="250" t="s">
        <v>838</v>
      </c>
      <c r="F140" s="251" t="s">
        <v>839</v>
      </c>
      <c r="G140" s="252" t="s">
        <v>840</v>
      </c>
      <c r="H140" s="253">
        <v>1.2</v>
      </c>
      <c r="I140" s="254"/>
      <c r="J140" s="255">
        <f>ROUND(I140*H140,2)</f>
        <v>0</v>
      </c>
      <c r="K140" s="251" t="s">
        <v>463</v>
      </c>
      <c r="L140" s="256"/>
      <c r="M140" s="257" t="s">
        <v>19</v>
      </c>
      <c r="N140" s="258" t="s">
        <v>41</v>
      </c>
      <c r="O140" s="85"/>
      <c r="P140" s="223">
        <f>O140*H140</f>
        <v>0</v>
      </c>
      <c r="Q140" s="223">
        <v>0.001</v>
      </c>
      <c r="R140" s="223">
        <f>Q140*H140</f>
        <v>0.0011999999999999999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183</v>
      </c>
      <c r="AT140" s="225" t="s">
        <v>180</v>
      </c>
      <c r="AU140" s="225" t="s">
        <v>79</v>
      </c>
      <c r="AY140" s="18" t="s">
        <v>158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77</v>
      </c>
      <c r="BK140" s="226">
        <f>ROUND(I140*H140,2)</f>
        <v>0</v>
      </c>
      <c r="BL140" s="18" t="s">
        <v>104</v>
      </c>
      <c r="BM140" s="225" t="s">
        <v>841</v>
      </c>
    </row>
    <row r="141" s="14" customFormat="1">
      <c r="A141" s="14"/>
      <c r="B141" s="238"/>
      <c r="C141" s="239"/>
      <c r="D141" s="229" t="s">
        <v>167</v>
      </c>
      <c r="E141" s="240" t="s">
        <v>19</v>
      </c>
      <c r="F141" s="241" t="s">
        <v>842</v>
      </c>
      <c r="G141" s="239"/>
      <c r="H141" s="242">
        <v>1.2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8" t="s">
        <v>167</v>
      </c>
      <c r="AU141" s="248" t="s">
        <v>79</v>
      </c>
      <c r="AV141" s="14" t="s">
        <v>79</v>
      </c>
      <c r="AW141" s="14" t="s">
        <v>31</v>
      </c>
      <c r="AX141" s="14" t="s">
        <v>77</v>
      </c>
      <c r="AY141" s="248" t="s">
        <v>158</v>
      </c>
    </row>
    <row r="142" s="2" customFormat="1">
      <c r="A142" s="39"/>
      <c r="B142" s="40"/>
      <c r="C142" s="214" t="s">
        <v>254</v>
      </c>
      <c r="D142" s="214" t="s">
        <v>161</v>
      </c>
      <c r="E142" s="215" t="s">
        <v>843</v>
      </c>
      <c r="F142" s="216" t="s">
        <v>844</v>
      </c>
      <c r="G142" s="217" t="s">
        <v>462</v>
      </c>
      <c r="H142" s="218">
        <v>40</v>
      </c>
      <c r="I142" s="219"/>
      <c r="J142" s="220">
        <f>ROUND(I142*H142,2)</f>
        <v>0</v>
      </c>
      <c r="K142" s="216" t="s">
        <v>463</v>
      </c>
      <c r="L142" s="45"/>
      <c r="M142" s="221" t="s">
        <v>19</v>
      </c>
      <c r="N142" s="222" t="s">
        <v>41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104</v>
      </c>
      <c r="AT142" s="225" t="s">
        <v>161</v>
      </c>
      <c r="AU142" s="225" t="s">
        <v>79</v>
      </c>
      <c r="AY142" s="18" t="s">
        <v>158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77</v>
      </c>
      <c r="BK142" s="226">
        <f>ROUND(I142*H142,2)</f>
        <v>0</v>
      </c>
      <c r="BL142" s="18" t="s">
        <v>104</v>
      </c>
      <c r="BM142" s="225" t="s">
        <v>845</v>
      </c>
    </row>
    <row r="143" s="12" customFormat="1" ht="22.8" customHeight="1">
      <c r="A143" s="12"/>
      <c r="B143" s="198"/>
      <c r="C143" s="199"/>
      <c r="D143" s="200" t="s">
        <v>69</v>
      </c>
      <c r="E143" s="212" t="s">
        <v>79</v>
      </c>
      <c r="F143" s="212" t="s">
        <v>846</v>
      </c>
      <c r="G143" s="199"/>
      <c r="H143" s="199"/>
      <c r="I143" s="202"/>
      <c r="J143" s="213">
        <f>BK143</f>
        <v>0</v>
      </c>
      <c r="K143" s="199"/>
      <c r="L143" s="204"/>
      <c r="M143" s="205"/>
      <c r="N143" s="206"/>
      <c r="O143" s="206"/>
      <c r="P143" s="207">
        <f>SUM(P144:P166)</f>
        <v>0</v>
      </c>
      <c r="Q143" s="206"/>
      <c r="R143" s="207">
        <f>SUM(R144:R166)</f>
        <v>0.41296530919999996</v>
      </c>
      <c r="S143" s="206"/>
      <c r="T143" s="208">
        <f>SUM(T144:T166)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77</v>
      </c>
      <c r="AT143" s="210" t="s">
        <v>69</v>
      </c>
      <c r="AU143" s="210" t="s">
        <v>77</v>
      </c>
      <c r="AY143" s="209" t="s">
        <v>158</v>
      </c>
      <c r="BK143" s="211">
        <f>SUM(BK144:BK166)</f>
        <v>0</v>
      </c>
    </row>
    <row r="144" s="2" customFormat="1">
      <c r="A144" s="39"/>
      <c r="B144" s="40"/>
      <c r="C144" s="214" t="s">
        <v>258</v>
      </c>
      <c r="D144" s="214" t="s">
        <v>161</v>
      </c>
      <c r="E144" s="215" t="s">
        <v>847</v>
      </c>
      <c r="F144" s="216" t="s">
        <v>848</v>
      </c>
      <c r="G144" s="217" t="s">
        <v>220</v>
      </c>
      <c r="H144" s="218">
        <v>8.0229999999999997</v>
      </c>
      <c r="I144" s="219"/>
      <c r="J144" s="220">
        <f>ROUND(I144*H144,2)</f>
        <v>0</v>
      </c>
      <c r="K144" s="216" t="s">
        <v>463</v>
      </c>
      <c r="L144" s="45"/>
      <c r="M144" s="221" t="s">
        <v>19</v>
      </c>
      <c r="N144" s="222" t="s">
        <v>41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104</v>
      </c>
      <c r="AT144" s="225" t="s">
        <v>161</v>
      </c>
      <c r="AU144" s="225" t="s">
        <v>79</v>
      </c>
      <c r="AY144" s="18" t="s">
        <v>158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77</v>
      </c>
      <c r="BK144" s="226">
        <f>ROUND(I144*H144,2)</f>
        <v>0</v>
      </c>
      <c r="BL144" s="18" t="s">
        <v>104</v>
      </c>
      <c r="BM144" s="225" t="s">
        <v>849</v>
      </c>
    </row>
    <row r="145" s="13" customFormat="1">
      <c r="A145" s="13"/>
      <c r="B145" s="227"/>
      <c r="C145" s="228"/>
      <c r="D145" s="229" t="s">
        <v>167</v>
      </c>
      <c r="E145" s="230" t="s">
        <v>19</v>
      </c>
      <c r="F145" s="231" t="s">
        <v>850</v>
      </c>
      <c r="G145" s="228"/>
      <c r="H145" s="230" t="s">
        <v>19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167</v>
      </c>
      <c r="AU145" s="237" t="s">
        <v>79</v>
      </c>
      <c r="AV145" s="13" t="s">
        <v>77</v>
      </c>
      <c r="AW145" s="13" t="s">
        <v>31</v>
      </c>
      <c r="AX145" s="13" t="s">
        <v>70</v>
      </c>
      <c r="AY145" s="237" t="s">
        <v>158</v>
      </c>
    </row>
    <row r="146" s="14" customFormat="1">
      <c r="A146" s="14"/>
      <c r="B146" s="238"/>
      <c r="C146" s="239"/>
      <c r="D146" s="229" t="s">
        <v>167</v>
      </c>
      <c r="E146" s="240" t="s">
        <v>19</v>
      </c>
      <c r="F146" s="241" t="s">
        <v>851</v>
      </c>
      <c r="G146" s="239"/>
      <c r="H146" s="242">
        <v>7.3799999999999999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167</v>
      </c>
      <c r="AU146" s="248" t="s">
        <v>79</v>
      </c>
      <c r="AV146" s="14" t="s">
        <v>79</v>
      </c>
      <c r="AW146" s="14" t="s">
        <v>31</v>
      </c>
      <c r="AX146" s="14" t="s">
        <v>70</v>
      </c>
      <c r="AY146" s="248" t="s">
        <v>158</v>
      </c>
    </row>
    <row r="147" s="13" customFormat="1">
      <c r="A147" s="13"/>
      <c r="B147" s="227"/>
      <c r="C147" s="228"/>
      <c r="D147" s="229" t="s">
        <v>167</v>
      </c>
      <c r="E147" s="230" t="s">
        <v>19</v>
      </c>
      <c r="F147" s="231" t="s">
        <v>852</v>
      </c>
      <c r="G147" s="228"/>
      <c r="H147" s="230" t="s">
        <v>19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167</v>
      </c>
      <c r="AU147" s="237" t="s">
        <v>79</v>
      </c>
      <c r="AV147" s="13" t="s">
        <v>77</v>
      </c>
      <c r="AW147" s="13" t="s">
        <v>31</v>
      </c>
      <c r="AX147" s="13" t="s">
        <v>70</v>
      </c>
      <c r="AY147" s="237" t="s">
        <v>158</v>
      </c>
    </row>
    <row r="148" s="14" customFormat="1">
      <c r="A148" s="14"/>
      <c r="B148" s="238"/>
      <c r="C148" s="239"/>
      <c r="D148" s="229" t="s">
        <v>167</v>
      </c>
      <c r="E148" s="240" t="s">
        <v>19</v>
      </c>
      <c r="F148" s="241" t="s">
        <v>853</v>
      </c>
      <c r="G148" s="239"/>
      <c r="H148" s="242">
        <v>0.64300000000000002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167</v>
      </c>
      <c r="AU148" s="248" t="s">
        <v>79</v>
      </c>
      <c r="AV148" s="14" t="s">
        <v>79</v>
      </c>
      <c r="AW148" s="14" t="s">
        <v>31</v>
      </c>
      <c r="AX148" s="14" t="s">
        <v>70</v>
      </c>
      <c r="AY148" s="248" t="s">
        <v>158</v>
      </c>
    </row>
    <row r="149" s="15" customFormat="1">
      <c r="A149" s="15"/>
      <c r="B149" s="263"/>
      <c r="C149" s="264"/>
      <c r="D149" s="229" t="s">
        <v>167</v>
      </c>
      <c r="E149" s="265" t="s">
        <v>19</v>
      </c>
      <c r="F149" s="266" t="s">
        <v>332</v>
      </c>
      <c r="G149" s="264"/>
      <c r="H149" s="267">
        <v>8.0229999999999997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3" t="s">
        <v>167</v>
      </c>
      <c r="AU149" s="273" t="s">
        <v>79</v>
      </c>
      <c r="AV149" s="15" t="s">
        <v>104</v>
      </c>
      <c r="AW149" s="15" t="s">
        <v>31</v>
      </c>
      <c r="AX149" s="15" t="s">
        <v>77</v>
      </c>
      <c r="AY149" s="273" t="s">
        <v>158</v>
      </c>
    </row>
    <row r="150" s="2" customFormat="1" ht="33" customHeight="1">
      <c r="A150" s="39"/>
      <c r="B150" s="40"/>
      <c r="C150" s="214" t="s">
        <v>7</v>
      </c>
      <c r="D150" s="214" t="s">
        <v>161</v>
      </c>
      <c r="E150" s="215" t="s">
        <v>854</v>
      </c>
      <c r="F150" s="216" t="s">
        <v>855</v>
      </c>
      <c r="G150" s="217" t="s">
        <v>220</v>
      </c>
      <c r="H150" s="218">
        <v>8.0229999999999997</v>
      </c>
      <c r="I150" s="219"/>
      <c r="J150" s="220">
        <f>ROUND(I150*H150,2)</f>
        <v>0</v>
      </c>
      <c r="K150" s="216" t="s">
        <v>463</v>
      </c>
      <c r="L150" s="45"/>
      <c r="M150" s="221" t="s">
        <v>19</v>
      </c>
      <c r="N150" s="222" t="s">
        <v>41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104</v>
      </c>
      <c r="AT150" s="225" t="s">
        <v>161</v>
      </c>
      <c r="AU150" s="225" t="s">
        <v>79</v>
      </c>
      <c r="AY150" s="18" t="s">
        <v>158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77</v>
      </c>
      <c r="BK150" s="226">
        <f>ROUND(I150*H150,2)</f>
        <v>0</v>
      </c>
      <c r="BL150" s="18" t="s">
        <v>104</v>
      </c>
      <c r="BM150" s="225" t="s">
        <v>856</v>
      </c>
    </row>
    <row r="151" s="2" customFormat="1" ht="16.5" customHeight="1">
      <c r="A151" s="39"/>
      <c r="B151" s="40"/>
      <c r="C151" s="214" t="s">
        <v>267</v>
      </c>
      <c r="D151" s="214" t="s">
        <v>161</v>
      </c>
      <c r="E151" s="215" t="s">
        <v>857</v>
      </c>
      <c r="F151" s="216" t="s">
        <v>858</v>
      </c>
      <c r="G151" s="217" t="s">
        <v>462</v>
      </c>
      <c r="H151" s="218">
        <v>13.359999999999999</v>
      </c>
      <c r="I151" s="219"/>
      <c r="J151" s="220">
        <f>ROUND(I151*H151,2)</f>
        <v>0</v>
      </c>
      <c r="K151" s="216" t="s">
        <v>463</v>
      </c>
      <c r="L151" s="45"/>
      <c r="M151" s="221" t="s">
        <v>19</v>
      </c>
      <c r="N151" s="222" t="s">
        <v>41</v>
      </c>
      <c r="O151" s="85"/>
      <c r="P151" s="223">
        <f>O151*H151</f>
        <v>0</v>
      </c>
      <c r="Q151" s="223">
        <v>0.0014357</v>
      </c>
      <c r="R151" s="223">
        <f>Q151*H151</f>
        <v>0.019180952000000001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104</v>
      </c>
      <c r="AT151" s="225" t="s">
        <v>161</v>
      </c>
      <c r="AU151" s="225" t="s">
        <v>79</v>
      </c>
      <c r="AY151" s="18" t="s">
        <v>158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77</v>
      </c>
      <c r="BK151" s="226">
        <f>ROUND(I151*H151,2)</f>
        <v>0</v>
      </c>
      <c r="BL151" s="18" t="s">
        <v>104</v>
      </c>
      <c r="BM151" s="225" t="s">
        <v>859</v>
      </c>
    </row>
    <row r="152" s="14" customFormat="1">
      <c r="A152" s="14"/>
      <c r="B152" s="238"/>
      <c r="C152" s="239"/>
      <c r="D152" s="229" t="s">
        <v>167</v>
      </c>
      <c r="E152" s="240" t="s">
        <v>19</v>
      </c>
      <c r="F152" s="241" t="s">
        <v>860</v>
      </c>
      <c r="G152" s="239"/>
      <c r="H152" s="242">
        <v>6.8799999999999999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8" t="s">
        <v>167</v>
      </c>
      <c r="AU152" s="248" t="s">
        <v>79</v>
      </c>
      <c r="AV152" s="14" t="s">
        <v>79</v>
      </c>
      <c r="AW152" s="14" t="s">
        <v>31</v>
      </c>
      <c r="AX152" s="14" t="s">
        <v>70</v>
      </c>
      <c r="AY152" s="248" t="s">
        <v>158</v>
      </c>
    </row>
    <row r="153" s="14" customFormat="1">
      <c r="A153" s="14"/>
      <c r="B153" s="238"/>
      <c r="C153" s="239"/>
      <c r="D153" s="229" t="s">
        <v>167</v>
      </c>
      <c r="E153" s="240" t="s">
        <v>19</v>
      </c>
      <c r="F153" s="241" t="s">
        <v>861</v>
      </c>
      <c r="G153" s="239"/>
      <c r="H153" s="242">
        <v>3.6000000000000001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8" t="s">
        <v>167</v>
      </c>
      <c r="AU153" s="248" t="s">
        <v>79</v>
      </c>
      <c r="AV153" s="14" t="s">
        <v>79</v>
      </c>
      <c r="AW153" s="14" t="s">
        <v>31</v>
      </c>
      <c r="AX153" s="14" t="s">
        <v>70</v>
      </c>
      <c r="AY153" s="248" t="s">
        <v>158</v>
      </c>
    </row>
    <row r="154" s="14" customFormat="1">
      <c r="A154" s="14"/>
      <c r="B154" s="238"/>
      <c r="C154" s="239"/>
      <c r="D154" s="229" t="s">
        <v>167</v>
      </c>
      <c r="E154" s="240" t="s">
        <v>19</v>
      </c>
      <c r="F154" s="241" t="s">
        <v>862</v>
      </c>
      <c r="G154" s="239"/>
      <c r="H154" s="242">
        <v>2.8799999999999999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8" t="s">
        <v>167</v>
      </c>
      <c r="AU154" s="248" t="s">
        <v>79</v>
      </c>
      <c r="AV154" s="14" t="s">
        <v>79</v>
      </c>
      <c r="AW154" s="14" t="s">
        <v>31</v>
      </c>
      <c r="AX154" s="14" t="s">
        <v>70</v>
      </c>
      <c r="AY154" s="248" t="s">
        <v>158</v>
      </c>
    </row>
    <row r="155" s="15" customFormat="1">
      <c r="A155" s="15"/>
      <c r="B155" s="263"/>
      <c r="C155" s="264"/>
      <c r="D155" s="229" t="s">
        <v>167</v>
      </c>
      <c r="E155" s="265" t="s">
        <v>19</v>
      </c>
      <c r="F155" s="266" t="s">
        <v>332</v>
      </c>
      <c r="G155" s="264"/>
      <c r="H155" s="267">
        <v>13.359999999999999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3" t="s">
        <v>167</v>
      </c>
      <c r="AU155" s="273" t="s">
        <v>79</v>
      </c>
      <c r="AV155" s="15" t="s">
        <v>104</v>
      </c>
      <c r="AW155" s="15" t="s">
        <v>31</v>
      </c>
      <c r="AX155" s="15" t="s">
        <v>77</v>
      </c>
      <c r="AY155" s="273" t="s">
        <v>158</v>
      </c>
    </row>
    <row r="156" s="2" customFormat="1">
      <c r="A156" s="39"/>
      <c r="B156" s="40"/>
      <c r="C156" s="214" t="s">
        <v>271</v>
      </c>
      <c r="D156" s="214" t="s">
        <v>161</v>
      </c>
      <c r="E156" s="215" t="s">
        <v>863</v>
      </c>
      <c r="F156" s="216" t="s">
        <v>864</v>
      </c>
      <c r="G156" s="217" t="s">
        <v>462</v>
      </c>
      <c r="H156" s="218">
        <v>13.359999999999999</v>
      </c>
      <c r="I156" s="219"/>
      <c r="J156" s="220">
        <f>ROUND(I156*H156,2)</f>
        <v>0</v>
      </c>
      <c r="K156" s="216" t="s">
        <v>463</v>
      </c>
      <c r="L156" s="45"/>
      <c r="M156" s="221" t="s">
        <v>19</v>
      </c>
      <c r="N156" s="222" t="s">
        <v>41</v>
      </c>
      <c r="O156" s="85"/>
      <c r="P156" s="223">
        <f>O156*H156</f>
        <v>0</v>
      </c>
      <c r="Q156" s="223">
        <v>3.6000000000000001E-05</v>
      </c>
      <c r="R156" s="223">
        <f>Q156*H156</f>
        <v>0.00048096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104</v>
      </c>
      <c r="AT156" s="225" t="s">
        <v>161</v>
      </c>
      <c r="AU156" s="225" t="s">
        <v>79</v>
      </c>
      <c r="AY156" s="18" t="s">
        <v>158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77</v>
      </c>
      <c r="BK156" s="226">
        <f>ROUND(I156*H156,2)</f>
        <v>0</v>
      </c>
      <c r="BL156" s="18" t="s">
        <v>104</v>
      </c>
      <c r="BM156" s="225" t="s">
        <v>865</v>
      </c>
    </row>
    <row r="157" s="2" customFormat="1">
      <c r="A157" s="39"/>
      <c r="B157" s="40"/>
      <c r="C157" s="214" t="s">
        <v>276</v>
      </c>
      <c r="D157" s="214" t="s">
        <v>161</v>
      </c>
      <c r="E157" s="215" t="s">
        <v>562</v>
      </c>
      <c r="F157" s="216" t="s">
        <v>563</v>
      </c>
      <c r="G157" s="217" t="s">
        <v>195</v>
      </c>
      <c r="H157" s="218">
        <v>0.36499999999999999</v>
      </c>
      <c r="I157" s="219"/>
      <c r="J157" s="220">
        <f>ROUND(I157*H157,2)</f>
        <v>0</v>
      </c>
      <c r="K157" s="216" t="s">
        <v>463</v>
      </c>
      <c r="L157" s="45"/>
      <c r="M157" s="221" t="s">
        <v>19</v>
      </c>
      <c r="N157" s="222" t="s">
        <v>41</v>
      </c>
      <c r="O157" s="85"/>
      <c r="P157" s="223">
        <f>O157*H157</f>
        <v>0</v>
      </c>
      <c r="Q157" s="223">
        <v>1.0597380000000001</v>
      </c>
      <c r="R157" s="223">
        <f>Q157*H157</f>
        <v>0.38680437000000001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104</v>
      </c>
      <c r="AT157" s="225" t="s">
        <v>161</v>
      </c>
      <c r="AU157" s="225" t="s">
        <v>79</v>
      </c>
      <c r="AY157" s="18" t="s">
        <v>158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77</v>
      </c>
      <c r="BK157" s="226">
        <f>ROUND(I157*H157,2)</f>
        <v>0</v>
      </c>
      <c r="BL157" s="18" t="s">
        <v>104</v>
      </c>
      <c r="BM157" s="225" t="s">
        <v>866</v>
      </c>
    </row>
    <row r="158" s="2" customFormat="1">
      <c r="A158" s="39"/>
      <c r="B158" s="40"/>
      <c r="C158" s="214" t="s">
        <v>283</v>
      </c>
      <c r="D158" s="214" t="s">
        <v>161</v>
      </c>
      <c r="E158" s="215" t="s">
        <v>867</v>
      </c>
      <c r="F158" s="216" t="s">
        <v>868</v>
      </c>
      <c r="G158" s="217" t="s">
        <v>220</v>
      </c>
      <c r="H158" s="218">
        <v>0.30399999999999999</v>
      </c>
      <c r="I158" s="219"/>
      <c r="J158" s="220">
        <f>ROUND(I158*H158,2)</f>
        <v>0</v>
      </c>
      <c r="K158" s="216" t="s">
        <v>463</v>
      </c>
      <c r="L158" s="45"/>
      <c r="M158" s="221" t="s">
        <v>19</v>
      </c>
      <c r="N158" s="222" t="s">
        <v>41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104</v>
      </c>
      <c r="AT158" s="225" t="s">
        <v>161</v>
      </c>
      <c r="AU158" s="225" t="s">
        <v>79</v>
      </c>
      <c r="AY158" s="18" t="s">
        <v>158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77</v>
      </c>
      <c r="BK158" s="226">
        <f>ROUND(I158*H158,2)</f>
        <v>0</v>
      </c>
      <c r="BL158" s="18" t="s">
        <v>104</v>
      </c>
      <c r="BM158" s="225" t="s">
        <v>869</v>
      </c>
    </row>
    <row r="159" s="13" customFormat="1">
      <c r="A159" s="13"/>
      <c r="B159" s="227"/>
      <c r="C159" s="228"/>
      <c r="D159" s="229" t="s">
        <v>167</v>
      </c>
      <c r="E159" s="230" t="s">
        <v>19</v>
      </c>
      <c r="F159" s="231" t="s">
        <v>870</v>
      </c>
      <c r="G159" s="228"/>
      <c r="H159" s="230" t="s">
        <v>19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167</v>
      </c>
      <c r="AU159" s="237" t="s">
        <v>79</v>
      </c>
      <c r="AV159" s="13" t="s">
        <v>77</v>
      </c>
      <c r="AW159" s="13" t="s">
        <v>31</v>
      </c>
      <c r="AX159" s="13" t="s">
        <v>70</v>
      </c>
      <c r="AY159" s="237" t="s">
        <v>158</v>
      </c>
    </row>
    <row r="160" s="14" customFormat="1">
      <c r="A160" s="14"/>
      <c r="B160" s="238"/>
      <c r="C160" s="239"/>
      <c r="D160" s="229" t="s">
        <v>167</v>
      </c>
      <c r="E160" s="240" t="s">
        <v>19</v>
      </c>
      <c r="F160" s="241" t="s">
        <v>871</v>
      </c>
      <c r="G160" s="239"/>
      <c r="H160" s="242">
        <v>0.30399999999999999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167</v>
      </c>
      <c r="AU160" s="248" t="s">
        <v>79</v>
      </c>
      <c r="AV160" s="14" t="s">
        <v>79</v>
      </c>
      <c r="AW160" s="14" t="s">
        <v>31</v>
      </c>
      <c r="AX160" s="14" t="s">
        <v>77</v>
      </c>
      <c r="AY160" s="248" t="s">
        <v>158</v>
      </c>
    </row>
    <row r="161" s="2" customFormat="1" ht="33" customHeight="1">
      <c r="A161" s="39"/>
      <c r="B161" s="40"/>
      <c r="C161" s="214" t="s">
        <v>287</v>
      </c>
      <c r="D161" s="214" t="s">
        <v>161</v>
      </c>
      <c r="E161" s="215" t="s">
        <v>872</v>
      </c>
      <c r="F161" s="216" t="s">
        <v>873</v>
      </c>
      <c r="G161" s="217" t="s">
        <v>220</v>
      </c>
      <c r="H161" s="218">
        <v>0.30399999999999999</v>
      </c>
      <c r="I161" s="219"/>
      <c r="J161" s="220">
        <f>ROUND(I161*H161,2)</f>
        <v>0</v>
      </c>
      <c r="K161" s="216" t="s">
        <v>463</v>
      </c>
      <c r="L161" s="45"/>
      <c r="M161" s="221" t="s">
        <v>19</v>
      </c>
      <c r="N161" s="222" t="s">
        <v>41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104</v>
      </c>
      <c r="AT161" s="225" t="s">
        <v>161</v>
      </c>
      <c r="AU161" s="225" t="s">
        <v>79</v>
      </c>
      <c r="AY161" s="18" t="s">
        <v>158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77</v>
      </c>
      <c r="BK161" s="226">
        <f>ROUND(I161*H161,2)</f>
        <v>0</v>
      </c>
      <c r="BL161" s="18" t="s">
        <v>104</v>
      </c>
      <c r="BM161" s="225" t="s">
        <v>874</v>
      </c>
    </row>
    <row r="162" s="2" customFormat="1">
      <c r="A162" s="39"/>
      <c r="B162" s="40"/>
      <c r="C162" s="214" t="s">
        <v>291</v>
      </c>
      <c r="D162" s="214" t="s">
        <v>161</v>
      </c>
      <c r="E162" s="215" t="s">
        <v>875</v>
      </c>
      <c r="F162" s="216" t="s">
        <v>876</v>
      </c>
      <c r="G162" s="217" t="s">
        <v>462</v>
      </c>
      <c r="H162" s="218">
        <v>4.4160000000000004</v>
      </c>
      <c r="I162" s="219"/>
      <c r="J162" s="220">
        <f>ROUND(I162*H162,2)</f>
        <v>0</v>
      </c>
      <c r="K162" s="216" t="s">
        <v>463</v>
      </c>
      <c r="L162" s="45"/>
      <c r="M162" s="221" t="s">
        <v>19</v>
      </c>
      <c r="N162" s="222" t="s">
        <v>41</v>
      </c>
      <c r="O162" s="85"/>
      <c r="P162" s="223">
        <f>O162*H162</f>
        <v>0</v>
      </c>
      <c r="Q162" s="223">
        <v>0.0014357</v>
      </c>
      <c r="R162" s="223">
        <f>Q162*H162</f>
        <v>0.0063400512000000011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104</v>
      </c>
      <c r="AT162" s="225" t="s">
        <v>161</v>
      </c>
      <c r="AU162" s="225" t="s">
        <v>79</v>
      </c>
      <c r="AY162" s="18" t="s">
        <v>158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77</v>
      </c>
      <c r="BK162" s="226">
        <f>ROUND(I162*H162,2)</f>
        <v>0</v>
      </c>
      <c r="BL162" s="18" t="s">
        <v>104</v>
      </c>
      <c r="BM162" s="225" t="s">
        <v>877</v>
      </c>
    </row>
    <row r="163" s="14" customFormat="1">
      <c r="A163" s="14"/>
      <c r="B163" s="238"/>
      <c r="C163" s="239"/>
      <c r="D163" s="229" t="s">
        <v>167</v>
      </c>
      <c r="E163" s="240" t="s">
        <v>19</v>
      </c>
      <c r="F163" s="241" t="s">
        <v>878</v>
      </c>
      <c r="G163" s="239"/>
      <c r="H163" s="242">
        <v>4.056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8" t="s">
        <v>167</v>
      </c>
      <c r="AU163" s="248" t="s">
        <v>79</v>
      </c>
      <c r="AV163" s="14" t="s">
        <v>79</v>
      </c>
      <c r="AW163" s="14" t="s">
        <v>31</v>
      </c>
      <c r="AX163" s="14" t="s">
        <v>70</v>
      </c>
      <c r="AY163" s="248" t="s">
        <v>158</v>
      </c>
    </row>
    <row r="164" s="14" customFormat="1">
      <c r="A164" s="14"/>
      <c r="B164" s="238"/>
      <c r="C164" s="239"/>
      <c r="D164" s="229" t="s">
        <v>167</v>
      </c>
      <c r="E164" s="240" t="s">
        <v>19</v>
      </c>
      <c r="F164" s="241" t="s">
        <v>879</v>
      </c>
      <c r="G164" s="239"/>
      <c r="H164" s="242">
        <v>0.35999999999999999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167</v>
      </c>
      <c r="AU164" s="248" t="s">
        <v>79</v>
      </c>
      <c r="AV164" s="14" t="s">
        <v>79</v>
      </c>
      <c r="AW164" s="14" t="s">
        <v>31</v>
      </c>
      <c r="AX164" s="14" t="s">
        <v>70</v>
      </c>
      <c r="AY164" s="248" t="s">
        <v>158</v>
      </c>
    </row>
    <row r="165" s="15" customFormat="1">
      <c r="A165" s="15"/>
      <c r="B165" s="263"/>
      <c r="C165" s="264"/>
      <c r="D165" s="229" t="s">
        <v>167</v>
      </c>
      <c r="E165" s="265" t="s">
        <v>19</v>
      </c>
      <c r="F165" s="266" t="s">
        <v>332</v>
      </c>
      <c r="G165" s="264"/>
      <c r="H165" s="267">
        <v>4.4160000000000004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3" t="s">
        <v>167</v>
      </c>
      <c r="AU165" s="273" t="s">
        <v>79</v>
      </c>
      <c r="AV165" s="15" t="s">
        <v>104</v>
      </c>
      <c r="AW165" s="15" t="s">
        <v>31</v>
      </c>
      <c r="AX165" s="15" t="s">
        <v>77</v>
      </c>
      <c r="AY165" s="273" t="s">
        <v>158</v>
      </c>
    </row>
    <row r="166" s="2" customFormat="1">
      <c r="A166" s="39"/>
      <c r="B166" s="40"/>
      <c r="C166" s="214" t="s">
        <v>296</v>
      </c>
      <c r="D166" s="214" t="s">
        <v>161</v>
      </c>
      <c r="E166" s="215" t="s">
        <v>880</v>
      </c>
      <c r="F166" s="216" t="s">
        <v>881</v>
      </c>
      <c r="G166" s="217" t="s">
        <v>462</v>
      </c>
      <c r="H166" s="218">
        <v>4.4160000000000004</v>
      </c>
      <c r="I166" s="219"/>
      <c r="J166" s="220">
        <f>ROUND(I166*H166,2)</f>
        <v>0</v>
      </c>
      <c r="K166" s="216" t="s">
        <v>463</v>
      </c>
      <c r="L166" s="45"/>
      <c r="M166" s="221" t="s">
        <v>19</v>
      </c>
      <c r="N166" s="222" t="s">
        <v>41</v>
      </c>
      <c r="O166" s="85"/>
      <c r="P166" s="223">
        <f>O166*H166</f>
        <v>0</v>
      </c>
      <c r="Q166" s="223">
        <v>3.6000000000000001E-05</v>
      </c>
      <c r="R166" s="223">
        <f>Q166*H166</f>
        <v>0.00015897600000000002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104</v>
      </c>
      <c r="AT166" s="225" t="s">
        <v>161</v>
      </c>
      <c r="AU166" s="225" t="s">
        <v>79</v>
      </c>
      <c r="AY166" s="18" t="s">
        <v>158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77</v>
      </c>
      <c r="BK166" s="226">
        <f>ROUND(I166*H166,2)</f>
        <v>0</v>
      </c>
      <c r="BL166" s="18" t="s">
        <v>104</v>
      </c>
      <c r="BM166" s="225" t="s">
        <v>882</v>
      </c>
    </row>
    <row r="167" s="12" customFormat="1" ht="22.8" customHeight="1">
      <c r="A167" s="12"/>
      <c r="B167" s="198"/>
      <c r="C167" s="199"/>
      <c r="D167" s="200" t="s">
        <v>69</v>
      </c>
      <c r="E167" s="212" t="s">
        <v>104</v>
      </c>
      <c r="F167" s="212" t="s">
        <v>510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SUM(P168:P176)</f>
        <v>0</v>
      </c>
      <c r="Q167" s="206"/>
      <c r="R167" s="207">
        <f>SUM(R168:R176)</f>
        <v>53.113454357999998</v>
      </c>
      <c r="S167" s="206"/>
      <c r="T167" s="208">
        <f>SUM(T168:T176)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9" t="s">
        <v>77</v>
      </c>
      <c r="AT167" s="210" t="s">
        <v>69</v>
      </c>
      <c r="AU167" s="210" t="s">
        <v>77</v>
      </c>
      <c r="AY167" s="209" t="s">
        <v>158</v>
      </c>
      <c r="BK167" s="211">
        <f>SUM(BK168:BK176)</f>
        <v>0</v>
      </c>
    </row>
    <row r="168" s="2" customFormat="1">
      <c r="A168" s="39"/>
      <c r="B168" s="40"/>
      <c r="C168" s="214" t="s">
        <v>300</v>
      </c>
      <c r="D168" s="214" t="s">
        <v>161</v>
      </c>
      <c r="E168" s="215" t="s">
        <v>562</v>
      </c>
      <c r="F168" s="216" t="s">
        <v>563</v>
      </c>
      <c r="G168" s="217" t="s">
        <v>195</v>
      </c>
      <c r="H168" s="218">
        <v>0.24099999999999999</v>
      </c>
      <c r="I168" s="219"/>
      <c r="J168" s="220">
        <f>ROUND(I168*H168,2)</f>
        <v>0</v>
      </c>
      <c r="K168" s="216" t="s">
        <v>463</v>
      </c>
      <c r="L168" s="45"/>
      <c r="M168" s="221" t="s">
        <v>19</v>
      </c>
      <c r="N168" s="222" t="s">
        <v>41</v>
      </c>
      <c r="O168" s="85"/>
      <c r="P168" s="223">
        <f>O168*H168</f>
        <v>0</v>
      </c>
      <c r="Q168" s="223">
        <v>1.0597380000000001</v>
      </c>
      <c r="R168" s="223">
        <f>Q168*H168</f>
        <v>0.255396858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104</v>
      </c>
      <c r="AT168" s="225" t="s">
        <v>161</v>
      </c>
      <c r="AU168" s="225" t="s">
        <v>79</v>
      </c>
      <c r="AY168" s="18" t="s">
        <v>158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77</v>
      </c>
      <c r="BK168" s="226">
        <f>ROUND(I168*H168,2)</f>
        <v>0</v>
      </c>
      <c r="BL168" s="18" t="s">
        <v>104</v>
      </c>
      <c r="BM168" s="225" t="s">
        <v>883</v>
      </c>
    </row>
    <row r="169" s="13" customFormat="1">
      <c r="A169" s="13"/>
      <c r="B169" s="227"/>
      <c r="C169" s="228"/>
      <c r="D169" s="229" t="s">
        <v>167</v>
      </c>
      <c r="E169" s="230" t="s">
        <v>19</v>
      </c>
      <c r="F169" s="231" t="s">
        <v>565</v>
      </c>
      <c r="G169" s="228"/>
      <c r="H169" s="230" t="s">
        <v>19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167</v>
      </c>
      <c r="AU169" s="237" t="s">
        <v>79</v>
      </c>
      <c r="AV169" s="13" t="s">
        <v>77</v>
      </c>
      <c r="AW169" s="13" t="s">
        <v>31</v>
      </c>
      <c r="AX169" s="13" t="s">
        <v>70</v>
      </c>
      <c r="AY169" s="237" t="s">
        <v>158</v>
      </c>
    </row>
    <row r="170" s="14" customFormat="1">
      <c r="A170" s="14"/>
      <c r="B170" s="238"/>
      <c r="C170" s="239"/>
      <c r="D170" s="229" t="s">
        <v>167</v>
      </c>
      <c r="E170" s="240" t="s">
        <v>19</v>
      </c>
      <c r="F170" s="241" t="s">
        <v>884</v>
      </c>
      <c r="G170" s="239"/>
      <c r="H170" s="242">
        <v>0.24099999999999999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8" t="s">
        <v>167</v>
      </c>
      <c r="AU170" s="248" t="s">
        <v>79</v>
      </c>
      <c r="AV170" s="14" t="s">
        <v>79</v>
      </c>
      <c r="AW170" s="14" t="s">
        <v>31</v>
      </c>
      <c r="AX170" s="14" t="s">
        <v>77</v>
      </c>
      <c r="AY170" s="248" t="s">
        <v>158</v>
      </c>
    </row>
    <row r="171" s="2" customFormat="1">
      <c r="A171" s="39"/>
      <c r="B171" s="40"/>
      <c r="C171" s="214" t="s">
        <v>306</v>
      </c>
      <c r="D171" s="214" t="s">
        <v>161</v>
      </c>
      <c r="E171" s="215" t="s">
        <v>885</v>
      </c>
      <c r="F171" s="216" t="s">
        <v>886</v>
      </c>
      <c r="G171" s="217" t="s">
        <v>462</v>
      </c>
      <c r="H171" s="218">
        <v>31</v>
      </c>
      <c r="I171" s="219"/>
      <c r="J171" s="220">
        <f>ROUND(I171*H171,2)</f>
        <v>0</v>
      </c>
      <c r="K171" s="216" t="s">
        <v>463</v>
      </c>
      <c r="L171" s="45"/>
      <c r="M171" s="221" t="s">
        <v>19</v>
      </c>
      <c r="N171" s="222" t="s">
        <v>41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104</v>
      </c>
      <c r="AT171" s="225" t="s">
        <v>161</v>
      </c>
      <c r="AU171" s="225" t="s">
        <v>79</v>
      </c>
      <c r="AY171" s="18" t="s">
        <v>158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77</v>
      </c>
      <c r="BK171" s="226">
        <f>ROUND(I171*H171,2)</f>
        <v>0</v>
      </c>
      <c r="BL171" s="18" t="s">
        <v>104</v>
      </c>
      <c r="BM171" s="225" t="s">
        <v>887</v>
      </c>
    </row>
    <row r="172" s="13" customFormat="1">
      <c r="A172" s="13"/>
      <c r="B172" s="227"/>
      <c r="C172" s="228"/>
      <c r="D172" s="229" t="s">
        <v>167</v>
      </c>
      <c r="E172" s="230" t="s">
        <v>19</v>
      </c>
      <c r="F172" s="231" t="s">
        <v>888</v>
      </c>
      <c r="G172" s="228"/>
      <c r="H172" s="230" t="s">
        <v>19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167</v>
      </c>
      <c r="AU172" s="237" t="s">
        <v>79</v>
      </c>
      <c r="AV172" s="13" t="s">
        <v>77</v>
      </c>
      <c r="AW172" s="13" t="s">
        <v>31</v>
      </c>
      <c r="AX172" s="13" t="s">
        <v>70</v>
      </c>
      <c r="AY172" s="237" t="s">
        <v>158</v>
      </c>
    </row>
    <row r="173" s="14" customFormat="1">
      <c r="A173" s="14"/>
      <c r="B173" s="238"/>
      <c r="C173" s="239"/>
      <c r="D173" s="229" t="s">
        <v>167</v>
      </c>
      <c r="E173" s="240" t="s">
        <v>19</v>
      </c>
      <c r="F173" s="241" t="s">
        <v>889</v>
      </c>
      <c r="G173" s="239"/>
      <c r="H173" s="242">
        <v>31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8" t="s">
        <v>167</v>
      </c>
      <c r="AU173" s="248" t="s">
        <v>79</v>
      </c>
      <c r="AV173" s="14" t="s">
        <v>79</v>
      </c>
      <c r="AW173" s="14" t="s">
        <v>31</v>
      </c>
      <c r="AX173" s="14" t="s">
        <v>77</v>
      </c>
      <c r="AY173" s="248" t="s">
        <v>158</v>
      </c>
    </row>
    <row r="174" s="2" customFormat="1" ht="21.75" customHeight="1">
      <c r="A174" s="39"/>
      <c r="B174" s="40"/>
      <c r="C174" s="214" t="s">
        <v>310</v>
      </c>
      <c r="D174" s="214" t="s">
        <v>161</v>
      </c>
      <c r="E174" s="215" t="s">
        <v>890</v>
      </c>
      <c r="F174" s="216" t="s">
        <v>891</v>
      </c>
      <c r="G174" s="217" t="s">
        <v>462</v>
      </c>
      <c r="H174" s="218">
        <v>42.5</v>
      </c>
      <c r="I174" s="219"/>
      <c r="J174" s="220">
        <f>ROUND(I174*H174,2)</f>
        <v>0</v>
      </c>
      <c r="K174" s="216" t="s">
        <v>463</v>
      </c>
      <c r="L174" s="45"/>
      <c r="M174" s="221" t="s">
        <v>19</v>
      </c>
      <c r="N174" s="222" t="s">
        <v>41</v>
      </c>
      <c r="O174" s="85"/>
      <c r="P174" s="223">
        <f>O174*H174</f>
        <v>0</v>
      </c>
      <c r="Q174" s="223">
        <v>0.21251999999999999</v>
      </c>
      <c r="R174" s="223">
        <f>Q174*H174</f>
        <v>9.0320999999999998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104</v>
      </c>
      <c r="AT174" s="225" t="s">
        <v>161</v>
      </c>
      <c r="AU174" s="225" t="s">
        <v>79</v>
      </c>
      <c r="AY174" s="18" t="s">
        <v>158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77</v>
      </c>
      <c r="BK174" s="226">
        <f>ROUND(I174*H174,2)</f>
        <v>0</v>
      </c>
      <c r="BL174" s="18" t="s">
        <v>104</v>
      </c>
      <c r="BM174" s="225" t="s">
        <v>892</v>
      </c>
    </row>
    <row r="175" s="2" customFormat="1" ht="55.5" customHeight="1">
      <c r="A175" s="39"/>
      <c r="B175" s="40"/>
      <c r="C175" s="214" t="s">
        <v>314</v>
      </c>
      <c r="D175" s="214" t="s">
        <v>161</v>
      </c>
      <c r="E175" s="215" t="s">
        <v>555</v>
      </c>
      <c r="F175" s="216" t="s">
        <v>556</v>
      </c>
      <c r="G175" s="217" t="s">
        <v>462</v>
      </c>
      <c r="H175" s="218">
        <v>42.5</v>
      </c>
      <c r="I175" s="219"/>
      <c r="J175" s="220">
        <f>ROUND(I175*H175,2)</f>
        <v>0</v>
      </c>
      <c r="K175" s="216" t="s">
        <v>463</v>
      </c>
      <c r="L175" s="45"/>
      <c r="M175" s="221" t="s">
        <v>19</v>
      </c>
      <c r="N175" s="222" t="s">
        <v>41</v>
      </c>
      <c r="O175" s="85"/>
      <c r="P175" s="223">
        <f>O175*H175</f>
        <v>0</v>
      </c>
      <c r="Q175" s="223">
        <v>1.031199</v>
      </c>
      <c r="R175" s="223">
        <f>Q175*H175</f>
        <v>43.825957500000001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104</v>
      </c>
      <c r="AT175" s="225" t="s">
        <v>161</v>
      </c>
      <c r="AU175" s="225" t="s">
        <v>79</v>
      </c>
      <c r="AY175" s="18" t="s">
        <v>158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77</v>
      </c>
      <c r="BK175" s="226">
        <f>ROUND(I175*H175,2)</f>
        <v>0</v>
      </c>
      <c r="BL175" s="18" t="s">
        <v>104</v>
      </c>
      <c r="BM175" s="225" t="s">
        <v>893</v>
      </c>
    </row>
    <row r="176" s="14" customFormat="1">
      <c r="A176" s="14"/>
      <c r="B176" s="238"/>
      <c r="C176" s="239"/>
      <c r="D176" s="229" t="s">
        <v>167</v>
      </c>
      <c r="E176" s="240" t="s">
        <v>19</v>
      </c>
      <c r="F176" s="241" t="s">
        <v>894</v>
      </c>
      <c r="G176" s="239"/>
      <c r="H176" s="242">
        <v>42.5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8" t="s">
        <v>167</v>
      </c>
      <c r="AU176" s="248" t="s">
        <v>79</v>
      </c>
      <c r="AV176" s="14" t="s">
        <v>79</v>
      </c>
      <c r="AW176" s="14" t="s">
        <v>31</v>
      </c>
      <c r="AX176" s="14" t="s">
        <v>77</v>
      </c>
      <c r="AY176" s="248" t="s">
        <v>158</v>
      </c>
    </row>
    <row r="177" s="12" customFormat="1" ht="22.8" customHeight="1">
      <c r="A177" s="12"/>
      <c r="B177" s="198"/>
      <c r="C177" s="199"/>
      <c r="D177" s="200" t="s">
        <v>69</v>
      </c>
      <c r="E177" s="212" t="s">
        <v>183</v>
      </c>
      <c r="F177" s="212" t="s">
        <v>895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SUM(P178:P184)</f>
        <v>0</v>
      </c>
      <c r="Q177" s="206"/>
      <c r="R177" s="207">
        <f>SUM(R178:R184)</f>
        <v>30.071502240000001</v>
      </c>
      <c r="S177" s="206"/>
      <c r="T177" s="208">
        <f>SUM(T178:T184)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77</v>
      </c>
      <c r="AT177" s="210" t="s">
        <v>69</v>
      </c>
      <c r="AU177" s="210" t="s">
        <v>77</v>
      </c>
      <c r="AY177" s="209" t="s">
        <v>158</v>
      </c>
      <c r="BK177" s="211">
        <f>SUM(BK178:BK184)</f>
        <v>0</v>
      </c>
    </row>
    <row r="178" s="2" customFormat="1">
      <c r="A178" s="39"/>
      <c r="B178" s="40"/>
      <c r="C178" s="214" t="s">
        <v>318</v>
      </c>
      <c r="D178" s="214" t="s">
        <v>161</v>
      </c>
      <c r="E178" s="215" t="s">
        <v>896</v>
      </c>
      <c r="F178" s="216" t="s">
        <v>897</v>
      </c>
      <c r="G178" s="217" t="s">
        <v>164</v>
      </c>
      <c r="H178" s="218">
        <v>17.199999999999999</v>
      </c>
      <c r="I178" s="219"/>
      <c r="J178" s="220">
        <f>ROUND(I178*H178,2)</f>
        <v>0</v>
      </c>
      <c r="K178" s="216" t="s">
        <v>463</v>
      </c>
      <c r="L178" s="45"/>
      <c r="M178" s="221" t="s">
        <v>19</v>
      </c>
      <c r="N178" s="222" t="s">
        <v>41</v>
      </c>
      <c r="O178" s="85"/>
      <c r="P178" s="223">
        <f>O178*H178</f>
        <v>0</v>
      </c>
      <c r="Q178" s="223">
        <v>2.9200000000000002E-05</v>
      </c>
      <c r="R178" s="223">
        <f>Q178*H178</f>
        <v>0.00050224000000000004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104</v>
      </c>
      <c r="AT178" s="225" t="s">
        <v>161</v>
      </c>
      <c r="AU178" s="225" t="s">
        <v>79</v>
      </c>
      <c r="AY178" s="18" t="s">
        <v>158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77</v>
      </c>
      <c r="BK178" s="226">
        <f>ROUND(I178*H178,2)</f>
        <v>0</v>
      </c>
      <c r="BL178" s="18" t="s">
        <v>104</v>
      </c>
      <c r="BM178" s="225" t="s">
        <v>898</v>
      </c>
    </row>
    <row r="179" s="2" customFormat="1" ht="16.5" customHeight="1">
      <c r="A179" s="39"/>
      <c r="B179" s="40"/>
      <c r="C179" s="249" t="s">
        <v>322</v>
      </c>
      <c r="D179" s="249" t="s">
        <v>180</v>
      </c>
      <c r="E179" s="250" t="s">
        <v>899</v>
      </c>
      <c r="F179" s="251" t="s">
        <v>900</v>
      </c>
      <c r="G179" s="252" t="s">
        <v>172</v>
      </c>
      <c r="H179" s="253">
        <v>14</v>
      </c>
      <c r="I179" s="254"/>
      <c r="J179" s="255">
        <f>ROUND(I179*H179,2)</f>
        <v>0</v>
      </c>
      <c r="K179" s="251" t="s">
        <v>19</v>
      </c>
      <c r="L179" s="256"/>
      <c r="M179" s="257" t="s">
        <v>19</v>
      </c>
      <c r="N179" s="258" t="s">
        <v>41</v>
      </c>
      <c r="O179" s="85"/>
      <c r="P179" s="223">
        <f>O179*H179</f>
        <v>0</v>
      </c>
      <c r="Q179" s="223">
        <v>1.8109999999999999</v>
      </c>
      <c r="R179" s="223">
        <f>Q179*H179</f>
        <v>25.353999999999999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183</v>
      </c>
      <c r="AT179" s="225" t="s">
        <v>180</v>
      </c>
      <c r="AU179" s="225" t="s">
        <v>79</v>
      </c>
      <c r="AY179" s="18" t="s">
        <v>158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77</v>
      </c>
      <c r="BK179" s="226">
        <f>ROUND(I179*H179,2)</f>
        <v>0</v>
      </c>
      <c r="BL179" s="18" t="s">
        <v>104</v>
      </c>
      <c r="BM179" s="225" t="s">
        <v>901</v>
      </c>
    </row>
    <row r="180" s="2" customFormat="1">
      <c r="A180" s="39"/>
      <c r="B180" s="40"/>
      <c r="C180" s="41"/>
      <c r="D180" s="229" t="s">
        <v>215</v>
      </c>
      <c r="E180" s="41"/>
      <c r="F180" s="259" t="s">
        <v>902</v>
      </c>
      <c r="G180" s="41"/>
      <c r="H180" s="41"/>
      <c r="I180" s="260"/>
      <c r="J180" s="41"/>
      <c r="K180" s="41"/>
      <c r="L180" s="45"/>
      <c r="M180" s="261"/>
      <c r="N180" s="26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215</v>
      </c>
      <c r="AU180" s="18" t="s">
        <v>79</v>
      </c>
    </row>
    <row r="181" s="2" customFormat="1" ht="16.5" customHeight="1">
      <c r="A181" s="39"/>
      <c r="B181" s="40"/>
      <c r="C181" s="249" t="s">
        <v>333</v>
      </c>
      <c r="D181" s="249" t="s">
        <v>180</v>
      </c>
      <c r="E181" s="250" t="s">
        <v>903</v>
      </c>
      <c r="F181" s="251" t="s">
        <v>904</v>
      </c>
      <c r="G181" s="252" t="s">
        <v>172</v>
      </c>
      <c r="H181" s="253">
        <v>1</v>
      </c>
      <c r="I181" s="254"/>
      <c r="J181" s="255">
        <f>ROUND(I181*H181,2)</f>
        <v>0</v>
      </c>
      <c r="K181" s="251" t="s">
        <v>19</v>
      </c>
      <c r="L181" s="256"/>
      <c r="M181" s="257" t="s">
        <v>19</v>
      </c>
      <c r="N181" s="258" t="s">
        <v>41</v>
      </c>
      <c r="O181" s="85"/>
      <c r="P181" s="223">
        <f>O181*H181</f>
        <v>0</v>
      </c>
      <c r="Q181" s="223">
        <v>2.347</v>
      </c>
      <c r="R181" s="223">
        <f>Q181*H181</f>
        <v>2.347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183</v>
      </c>
      <c r="AT181" s="225" t="s">
        <v>180</v>
      </c>
      <c r="AU181" s="225" t="s">
        <v>79</v>
      </c>
      <c r="AY181" s="18" t="s">
        <v>158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77</v>
      </c>
      <c r="BK181" s="226">
        <f>ROUND(I181*H181,2)</f>
        <v>0</v>
      </c>
      <c r="BL181" s="18" t="s">
        <v>104</v>
      </c>
      <c r="BM181" s="225" t="s">
        <v>905</v>
      </c>
    </row>
    <row r="182" s="2" customFormat="1">
      <c r="A182" s="39"/>
      <c r="B182" s="40"/>
      <c r="C182" s="41"/>
      <c r="D182" s="229" t="s">
        <v>215</v>
      </c>
      <c r="E182" s="41"/>
      <c r="F182" s="259" t="s">
        <v>906</v>
      </c>
      <c r="G182" s="41"/>
      <c r="H182" s="41"/>
      <c r="I182" s="260"/>
      <c r="J182" s="41"/>
      <c r="K182" s="41"/>
      <c r="L182" s="45"/>
      <c r="M182" s="261"/>
      <c r="N182" s="26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215</v>
      </c>
      <c r="AU182" s="18" t="s">
        <v>79</v>
      </c>
    </row>
    <row r="183" s="2" customFormat="1" ht="16.5" customHeight="1">
      <c r="A183" s="39"/>
      <c r="B183" s="40"/>
      <c r="C183" s="249" t="s">
        <v>338</v>
      </c>
      <c r="D183" s="249" t="s">
        <v>180</v>
      </c>
      <c r="E183" s="250" t="s">
        <v>907</v>
      </c>
      <c r="F183" s="251" t="s">
        <v>908</v>
      </c>
      <c r="G183" s="252" t="s">
        <v>172</v>
      </c>
      <c r="H183" s="253">
        <v>1</v>
      </c>
      <c r="I183" s="254"/>
      <c r="J183" s="255">
        <f>ROUND(I183*H183,2)</f>
        <v>0</v>
      </c>
      <c r="K183" s="251" t="s">
        <v>19</v>
      </c>
      <c r="L183" s="256"/>
      <c r="M183" s="257" t="s">
        <v>19</v>
      </c>
      <c r="N183" s="258" t="s">
        <v>41</v>
      </c>
      <c r="O183" s="85"/>
      <c r="P183" s="223">
        <f>O183*H183</f>
        <v>0</v>
      </c>
      <c r="Q183" s="223">
        <v>2.3700000000000001</v>
      </c>
      <c r="R183" s="223">
        <f>Q183*H183</f>
        <v>2.3700000000000001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183</v>
      </c>
      <c r="AT183" s="225" t="s">
        <v>180</v>
      </c>
      <c r="AU183" s="225" t="s">
        <v>79</v>
      </c>
      <c r="AY183" s="18" t="s">
        <v>158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77</v>
      </c>
      <c r="BK183" s="226">
        <f>ROUND(I183*H183,2)</f>
        <v>0</v>
      </c>
      <c r="BL183" s="18" t="s">
        <v>104</v>
      </c>
      <c r="BM183" s="225" t="s">
        <v>909</v>
      </c>
    </row>
    <row r="184" s="2" customFormat="1">
      <c r="A184" s="39"/>
      <c r="B184" s="40"/>
      <c r="C184" s="41"/>
      <c r="D184" s="229" t="s">
        <v>215</v>
      </c>
      <c r="E184" s="41"/>
      <c r="F184" s="259" t="s">
        <v>902</v>
      </c>
      <c r="G184" s="41"/>
      <c r="H184" s="41"/>
      <c r="I184" s="260"/>
      <c r="J184" s="41"/>
      <c r="K184" s="41"/>
      <c r="L184" s="45"/>
      <c r="M184" s="261"/>
      <c r="N184" s="26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215</v>
      </c>
      <c r="AU184" s="18" t="s">
        <v>79</v>
      </c>
    </row>
    <row r="185" s="12" customFormat="1" ht="22.8" customHeight="1">
      <c r="A185" s="12"/>
      <c r="B185" s="198"/>
      <c r="C185" s="199"/>
      <c r="D185" s="200" t="s">
        <v>69</v>
      </c>
      <c r="E185" s="212" t="s">
        <v>205</v>
      </c>
      <c r="F185" s="212" t="s">
        <v>574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SUM(P186:P204)</f>
        <v>0</v>
      </c>
      <c r="Q185" s="206"/>
      <c r="R185" s="207">
        <f>SUM(R186:R204)</f>
        <v>3.5961276847999999</v>
      </c>
      <c r="S185" s="206"/>
      <c r="T185" s="208">
        <f>SUM(T186:T204)</f>
        <v>53.037299999999995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77</v>
      </c>
      <c r="AT185" s="210" t="s">
        <v>69</v>
      </c>
      <c r="AU185" s="210" t="s">
        <v>77</v>
      </c>
      <c r="AY185" s="209" t="s">
        <v>158</v>
      </c>
      <c r="BK185" s="211">
        <f>SUM(BK186:BK204)</f>
        <v>0</v>
      </c>
    </row>
    <row r="186" s="2" customFormat="1">
      <c r="A186" s="39"/>
      <c r="B186" s="40"/>
      <c r="C186" s="214" t="s">
        <v>343</v>
      </c>
      <c r="D186" s="214" t="s">
        <v>161</v>
      </c>
      <c r="E186" s="215" t="s">
        <v>580</v>
      </c>
      <c r="F186" s="216" t="s">
        <v>581</v>
      </c>
      <c r="G186" s="217" t="s">
        <v>462</v>
      </c>
      <c r="H186" s="218">
        <v>2.1600000000000001</v>
      </c>
      <c r="I186" s="219"/>
      <c r="J186" s="220">
        <f>ROUND(I186*H186,2)</f>
        <v>0</v>
      </c>
      <c r="K186" s="216" t="s">
        <v>463</v>
      </c>
      <c r="L186" s="45"/>
      <c r="M186" s="221" t="s">
        <v>19</v>
      </c>
      <c r="N186" s="222" t="s">
        <v>41</v>
      </c>
      <c r="O186" s="85"/>
      <c r="P186" s="223">
        <f>O186*H186</f>
        <v>0</v>
      </c>
      <c r="Q186" s="223">
        <v>0.00063000000000000003</v>
      </c>
      <c r="R186" s="223">
        <f>Q186*H186</f>
        <v>0.0013608000000000001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104</v>
      </c>
      <c r="AT186" s="225" t="s">
        <v>161</v>
      </c>
      <c r="AU186" s="225" t="s">
        <v>79</v>
      </c>
      <c r="AY186" s="18" t="s">
        <v>158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77</v>
      </c>
      <c r="BK186" s="226">
        <f>ROUND(I186*H186,2)</f>
        <v>0</v>
      </c>
      <c r="BL186" s="18" t="s">
        <v>104</v>
      </c>
      <c r="BM186" s="225" t="s">
        <v>910</v>
      </c>
    </row>
    <row r="187" s="13" customFormat="1">
      <c r="A187" s="13"/>
      <c r="B187" s="227"/>
      <c r="C187" s="228"/>
      <c r="D187" s="229" t="s">
        <v>167</v>
      </c>
      <c r="E187" s="230" t="s">
        <v>19</v>
      </c>
      <c r="F187" s="231" t="s">
        <v>583</v>
      </c>
      <c r="G187" s="228"/>
      <c r="H187" s="230" t="s">
        <v>19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167</v>
      </c>
      <c r="AU187" s="237" t="s">
        <v>79</v>
      </c>
      <c r="AV187" s="13" t="s">
        <v>77</v>
      </c>
      <c r="AW187" s="13" t="s">
        <v>31</v>
      </c>
      <c r="AX187" s="13" t="s">
        <v>70</v>
      </c>
      <c r="AY187" s="237" t="s">
        <v>158</v>
      </c>
    </row>
    <row r="188" s="14" customFormat="1">
      <c r="A188" s="14"/>
      <c r="B188" s="238"/>
      <c r="C188" s="239"/>
      <c r="D188" s="229" t="s">
        <v>167</v>
      </c>
      <c r="E188" s="240" t="s">
        <v>19</v>
      </c>
      <c r="F188" s="241" t="s">
        <v>911</v>
      </c>
      <c r="G188" s="239"/>
      <c r="H188" s="242">
        <v>1.0800000000000001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8" t="s">
        <v>167</v>
      </c>
      <c r="AU188" s="248" t="s">
        <v>79</v>
      </c>
      <c r="AV188" s="14" t="s">
        <v>79</v>
      </c>
      <c r="AW188" s="14" t="s">
        <v>31</v>
      </c>
      <c r="AX188" s="14" t="s">
        <v>70</v>
      </c>
      <c r="AY188" s="248" t="s">
        <v>158</v>
      </c>
    </row>
    <row r="189" s="13" customFormat="1">
      <c r="A189" s="13"/>
      <c r="B189" s="227"/>
      <c r="C189" s="228"/>
      <c r="D189" s="229" t="s">
        <v>167</v>
      </c>
      <c r="E189" s="230" t="s">
        <v>19</v>
      </c>
      <c r="F189" s="231" t="s">
        <v>585</v>
      </c>
      <c r="G189" s="228"/>
      <c r="H189" s="230" t="s">
        <v>19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167</v>
      </c>
      <c r="AU189" s="237" t="s">
        <v>79</v>
      </c>
      <c r="AV189" s="13" t="s">
        <v>77</v>
      </c>
      <c r="AW189" s="13" t="s">
        <v>31</v>
      </c>
      <c r="AX189" s="13" t="s">
        <v>70</v>
      </c>
      <c r="AY189" s="237" t="s">
        <v>158</v>
      </c>
    </row>
    <row r="190" s="14" customFormat="1">
      <c r="A190" s="14"/>
      <c r="B190" s="238"/>
      <c r="C190" s="239"/>
      <c r="D190" s="229" t="s">
        <v>167</v>
      </c>
      <c r="E190" s="240" t="s">
        <v>19</v>
      </c>
      <c r="F190" s="241" t="s">
        <v>911</v>
      </c>
      <c r="G190" s="239"/>
      <c r="H190" s="242">
        <v>1.0800000000000001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8" t="s">
        <v>167</v>
      </c>
      <c r="AU190" s="248" t="s">
        <v>79</v>
      </c>
      <c r="AV190" s="14" t="s">
        <v>79</v>
      </c>
      <c r="AW190" s="14" t="s">
        <v>31</v>
      </c>
      <c r="AX190" s="14" t="s">
        <v>70</v>
      </c>
      <c r="AY190" s="248" t="s">
        <v>158</v>
      </c>
    </row>
    <row r="191" s="15" customFormat="1">
      <c r="A191" s="15"/>
      <c r="B191" s="263"/>
      <c r="C191" s="264"/>
      <c r="D191" s="229" t="s">
        <v>167</v>
      </c>
      <c r="E191" s="265" t="s">
        <v>19</v>
      </c>
      <c r="F191" s="266" t="s">
        <v>332</v>
      </c>
      <c r="G191" s="264"/>
      <c r="H191" s="267">
        <v>2.1600000000000001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3" t="s">
        <v>167</v>
      </c>
      <c r="AU191" s="273" t="s">
        <v>79</v>
      </c>
      <c r="AV191" s="15" t="s">
        <v>104</v>
      </c>
      <c r="AW191" s="15" t="s">
        <v>31</v>
      </c>
      <c r="AX191" s="15" t="s">
        <v>77</v>
      </c>
      <c r="AY191" s="273" t="s">
        <v>158</v>
      </c>
    </row>
    <row r="192" s="2" customFormat="1" ht="33" customHeight="1">
      <c r="A192" s="39"/>
      <c r="B192" s="40"/>
      <c r="C192" s="214" t="s">
        <v>349</v>
      </c>
      <c r="D192" s="214" t="s">
        <v>161</v>
      </c>
      <c r="E192" s="215" t="s">
        <v>589</v>
      </c>
      <c r="F192" s="216" t="s">
        <v>590</v>
      </c>
      <c r="G192" s="217" t="s">
        <v>164</v>
      </c>
      <c r="H192" s="218">
        <v>8</v>
      </c>
      <c r="I192" s="219"/>
      <c r="J192" s="220">
        <f>ROUND(I192*H192,2)</f>
        <v>0</v>
      </c>
      <c r="K192" s="216" t="s">
        <v>463</v>
      </c>
      <c r="L192" s="45"/>
      <c r="M192" s="221" t="s">
        <v>19</v>
      </c>
      <c r="N192" s="222" t="s">
        <v>41</v>
      </c>
      <c r="O192" s="85"/>
      <c r="P192" s="223">
        <f>O192*H192</f>
        <v>0</v>
      </c>
      <c r="Q192" s="223">
        <v>0.000174</v>
      </c>
      <c r="R192" s="223">
        <f>Q192*H192</f>
        <v>0.001392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104</v>
      </c>
      <c r="AT192" s="225" t="s">
        <v>161</v>
      </c>
      <c r="AU192" s="225" t="s">
        <v>79</v>
      </c>
      <c r="AY192" s="18" t="s">
        <v>158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77</v>
      </c>
      <c r="BK192" s="226">
        <f>ROUND(I192*H192,2)</f>
        <v>0</v>
      </c>
      <c r="BL192" s="18" t="s">
        <v>104</v>
      </c>
      <c r="BM192" s="225" t="s">
        <v>912</v>
      </c>
    </row>
    <row r="193" s="13" customFormat="1">
      <c r="A193" s="13"/>
      <c r="B193" s="227"/>
      <c r="C193" s="228"/>
      <c r="D193" s="229" t="s">
        <v>167</v>
      </c>
      <c r="E193" s="230" t="s">
        <v>19</v>
      </c>
      <c r="F193" s="231" t="s">
        <v>583</v>
      </c>
      <c r="G193" s="228"/>
      <c r="H193" s="230" t="s">
        <v>19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167</v>
      </c>
      <c r="AU193" s="237" t="s">
        <v>79</v>
      </c>
      <c r="AV193" s="13" t="s">
        <v>77</v>
      </c>
      <c r="AW193" s="13" t="s">
        <v>31</v>
      </c>
      <c r="AX193" s="13" t="s">
        <v>70</v>
      </c>
      <c r="AY193" s="237" t="s">
        <v>158</v>
      </c>
    </row>
    <row r="194" s="14" customFormat="1">
      <c r="A194" s="14"/>
      <c r="B194" s="238"/>
      <c r="C194" s="239"/>
      <c r="D194" s="229" t="s">
        <v>167</v>
      </c>
      <c r="E194" s="240" t="s">
        <v>19</v>
      </c>
      <c r="F194" s="241" t="s">
        <v>913</v>
      </c>
      <c r="G194" s="239"/>
      <c r="H194" s="242">
        <v>4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8" t="s">
        <v>167</v>
      </c>
      <c r="AU194" s="248" t="s">
        <v>79</v>
      </c>
      <c r="AV194" s="14" t="s">
        <v>79</v>
      </c>
      <c r="AW194" s="14" t="s">
        <v>31</v>
      </c>
      <c r="AX194" s="14" t="s">
        <v>70</v>
      </c>
      <c r="AY194" s="248" t="s">
        <v>158</v>
      </c>
    </row>
    <row r="195" s="13" customFormat="1">
      <c r="A195" s="13"/>
      <c r="B195" s="227"/>
      <c r="C195" s="228"/>
      <c r="D195" s="229" t="s">
        <v>167</v>
      </c>
      <c r="E195" s="230" t="s">
        <v>19</v>
      </c>
      <c r="F195" s="231" t="s">
        <v>585</v>
      </c>
      <c r="G195" s="228"/>
      <c r="H195" s="230" t="s">
        <v>19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167</v>
      </c>
      <c r="AU195" s="237" t="s">
        <v>79</v>
      </c>
      <c r="AV195" s="13" t="s">
        <v>77</v>
      </c>
      <c r="AW195" s="13" t="s">
        <v>31</v>
      </c>
      <c r="AX195" s="13" t="s">
        <v>70</v>
      </c>
      <c r="AY195" s="237" t="s">
        <v>158</v>
      </c>
    </row>
    <row r="196" s="14" customFormat="1">
      <c r="A196" s="14"/>
      <c r="B196" s="238"/>
      <c r="C196" s="239"/>
      <c r="D196" s="229" t="s">
        <v>167</v>
      </c>
      <c r="E196" s="240" t="s">
        <v>19</v>
      </c>
      <c r="F196" s="241" t="s">
        <v>913</v>
      </c>
      <c r="G196" s="239"/>
      <c r="H196" s="242">
        <v>4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8" t="s">
        <v>167</v>
      </c>
      <c r="AU196" s="248" t="s">
        <v>79</v>
      </c>
      <c r="AV196" s="14" t="s">
        <v>79</v>
      </c>
      <c r="AW196" s="14" t="s">
        <v>31</v>
      </c>
      <c r="AX196" s="14" t="s">
        <v>70</v>
      </c>
      <c r="AY196" s="248" t="s">
        <v>158</v>
      </c>
    </row>
    <row r="197" s="15" customFormat="1">
      <c r="A197" s="15"/>
      <c r="B197" s="263"/>
      <c r="C197" s="264"/>
      <c r="D197" s="229" t="s">
        <v>167</v>
      </c>
      <c r="E197" s="265" t="s">
        <v>19</v>
      </c>
      <c r="F197" s="266" t="s">
        <v>332</v>
      </c>
      <c r="G197" s="264"/>
      <c r="H197" s="267">
        <v>8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3" t="s">
        <v>167</v>
      </c>
      <c r="AU197" s="273" t="s">
        <v>79</v>
      </c>
      <c r="AV197" s="15" t="s">
        <v>104</v>
      </c>
      <c r="AW197" s="15" t="s">
        <v>31</v>
      </c>
      <c r="AX197" s="15" t="s">
        <v>77</v>
      </c>
      <c r="AY197" s="273" t="s">
        <v>158</v>
      </c>
    </row>
    <row r="198" s="2" customFormat="1" ht="55.5" customHeight="1">
      <c r="A198" s="39"/>
      <c r="B198" s="40"/>
      <c r="C198" s="214" t="s">
        <v>353</v>
      </c>
      <c r="D198" s="214" t="s">
        <v>161</v>
      </c>
      <c r="E198" s="215" t="s">
        <v>914</v>
      </c>
      <c r="F198" s="216" t="s">
        <v>915</v>
      </c>
      <c r="G198" s="217" t="s">
        <v>164</v>
      </c>
      <c r="H198" s="218">
        <v>2</v>
      </c>
      <c r="I198" s="219"/>
      <c r="J198" s="220">
        <f>ROUND(I198*H198,2)</f>
        <v>0</v>
      </c>
      <c r="K198" s="216" t="s">
        <v>463</v>
      </c>
      <c r="L198" s="45"/>
      <c r="M198" s="221" t="s">
        <v>19</v>
      </c>
      <c r="N198" s="222" t="s">
        <v>41</v>
      </c>
      <c r="O198" s="85"/>
      <c r="P198" s="223">
        <f>O198*H198</f>
        <v>0</v>
      </c>
      <c r="Q198" s="223">
        <v>0.29032999999999998</v>
      </c>
      <c r="R198" s="223">
        <f>Q198*H198</f>
        <v>0.58065999999999995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104</v>
      </c>
      <c r="AT198" s="225" t="s">
        <v>161</v>
      </c>
      <c r="AU198" s="225" t="s">
        <v>79</v>
      </c>
      <c r="AY198" s="18" t="s">
        <v>158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77</v>
      </c>
      <c r="BK198" s="226">
        <f>ROUND(I198*H198,2)</f>
        <v>0</v>
      </c>
      <c r="BL198" s="18" t="s">
        <v>104</v>
      </c>
      <c r="BM198" s="225" t="s">
        <v>916</v>
      </c>
    </row>
    <row r="199" s="2" customFormat="1" ht="16.5" customHeight="1">
      <c r="A199" s="39"/>
      <c r="B199" s="40"/>
      <c r="C199" s="249" t="s">
        <v>359</v>
      </c>
      <c r="D199" s="249" t="s">
        <v>180</v>
      </c>
      <c r="E199" s="250" t="s">
        <v>917</v>
      </c>
      <c r="F199" s="251" t="s">
        <v>918</v>
      </c>
      <c r="G199" s="252" t="s">
        <v>164</v>
      </c>
      <c r="H199" s="253">
        <v>2</v>
      </c>
      <c r="I199" s="254"/>
      <c r="J199" s="255">
        <f>ROUND(I199*H199,2)</f>
        <v>0</v>
      </c>
      <c r="K199" s="251" t="s">
        <v>463</v>
      </c>
      <c r="L199" s="256"/>
      <c r="M199" s="257" t="s">
        <v>19</v>
      </c>
      <c r="N199" s="258" t="s">
        <v>41</v>
      </c>
      <c r="O199" s="85"/>
      <c r="P199" s="223">
        <f>O199*H199</f>
        <v>0</v>
      </c>
      <c r="Q199" s="223">
        <v>0.17000000000000001</v>
      </c>
      <c r="R199" s="223">
        <f>Q199*H199</f>
        <v>0.34000000000000002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183</v>
      </c>
      <c r="AT199" s="225" t="s">
        <v>180</v>
      </c>
      <c r="AU199" s="225" t="s">
        <v>79</v>
      </c>
      <c r="AY199" s="18" t="s">
        <v>158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77</v>
      </c>
      <c r="BK199" s="226">
        <f>ROUND(I199*H199,2)</f>
        <v>0</v>
      </c>
      <c r="BL199" s="18" t="s">
        <v>104</v>
      </c>
      <c r="BM199" s="225" t="s">
        <v>919</v>
      </c>
    </row>
    <row r="200" s="2" customFormat="1">
      <c r="A200" s="39"/>
      <c r="B200" s="40"/>
      <c r="C200" s="214" t="s">
        <v>365</v>
      </c>
      <c r="D200" s="214" t="s">
        <v>161</v>
      </c>
      <c r="E200" s="215" t="s">
        <v>920</v>
      </c>
      <c r="F200" s="216" t="s">
        <v>921</v>
      </c>
      <c r="G200" s="217" t="s">
        <v>172</v>
      </c>
      <c r="H200" s="218">
        <v>2</v>
      </c>
      <c r="I200" s="219"/>
      <c r="J200" s="220">
        <f>ROUND(I200*H200,2)</f>
        <v>0</v>
      </c>
      <c r="K200" s="216" t="s">
        <v>463</v>
      </c>
      <c r="L200" s="45"/>
      <c r="M200" s="221" t="s">
        <v>19</v>
      </c>
      <c r="N200" s="222" t="s">
        <v>41</v>
      </c>
      <c r="O200" s="85"/>
      <c r="P200" s="223">
        <f>O200*H200</f>
        <v>0</v>
      </c>
      <c r="Q200" s="223">
        <v>0.0064850000000000003</v>
      </c>
      <c r="R200" s="223">
        <f>Q200*H200</f>
        <v>0.012970000000000001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104</v>
      </c>
      <c r="AT200" s="225" t="s">
        <v>161</v>
      </c>
      <c r="AU200" s="225" t="s">
        <v>79</v>
      </c>
      <c r="AY200" s="18" t="s">
        <v>158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77</v>
      </c>
      <c r="BK200" s="226">
        <f>ROUND(I200*H200,2)</f>
        <v>0</v>
      </c>
      <c r="BL200" s="18" t="s">
        <v>104</v>
      </c>
      <c r="BM200" s="225" t="s">
        <v>922</v>
      </c>
    </row>
    <row r="201" s="13" customFormat="1">
      <c r="A201" s="13"/>
      <c r="B201" s="227"/>
      <c r="C201" s="228"/>
      <c r="D201" s="229" t="s">
        <v>167</v>
      </c>
      <c r="E201" s="230" t="s">
        <v>19</v>
      </c>
      <c r="F201" s="231" t="s">
        <v>923</v>
      </c>
      <c r="G201" s="228"/>
      <c r="H201" s="230" t="s">
        <v>19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167</v>
      </c>
      <c r="AU201" s="237" t="s">
        <v>79</v>
      </c>
      <c r="AV201" s="13" t="s">
        <v>77</v>
      </c>
      <c r="AW201" s="13" t="s">
        <v>31</v>
      </c>
      <c r="AX201" s="13" t="s">
        <v>70</v>
      </c>
      <c r="AY201" s="237" t="s">
        <v>158</v>
      </c>
    </row>
    <row r="202" s="14" customFormat="1">
      <c r="A202" s="14"/>
      <c r="B202" s="238"/>
      <c r="C202" s="239"/>
      <c r="D202" s="229" t="s">
        <v>167</v>
      </c>
      <c r="E202" s="240" t="s">
        <v>19</v>
      </c>
      <c r="F202" s="241" t="s">
        <v>79</v>
      </c>
      <c r="G202" s="239"/>
      <c r="H202" s="242">
        <v>2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8" t="s">
        <v>167</v>
      </c>
      <c r="AU202" s="248" t="s">
        <v>79</v>
      </c>
      <c r="AV202" s="14" t="s">
        <v>79</v>
      </c>
      <c r="AW202" s="14" t="s">
        <v>31</v>
      </c>
      <c r="AX202" s="14" t="s">
        <v>77</v>
      </c>
      <c r="AY202" s="248" t="s">
        <v>158</v>
      </c>
    </row>
    <row r="203" s="2" customFormat="1">
      <c r="A203" s="39"/>
      <c r="B203" s="40"/>
      <c r="C203" s="214" t="s">
        <v>373</v>
      </c>
      <c r="D203" s="214" t="s">
        <v>161</v>
      </c>
      <c r="E203" s="215" t="s">
        <v>924</v>
      </c>
      <c r="F203" s="216" t="s">
        <v>925</v>
      </c>
      <c r="G203" s="217" t="s">
        <v>220</v>
      </c>
      <c r="H203" s="218">
        <v>4.7699999999999996</v>
      </c>
      <c r="I203" s="219"/>
      <c r="J203" s="220">
        <f>ROUND(I203*H203,2)</f>
        <v>0</v>
      </c>
      <c r="K203" s="216" t="s">
        <v>463</v>
      </c>
      <c r="L203" s="45"/>
      <c r="M203" s="221" t="s">
        <v>19</v>
      </c>
      <c r="N203" s="222" t="s">
        <v>41</v>
      </c>
      <c r="O203" s="85"/>
      <c r="P203" s="223">
        <f>O203*H203</f>
        <v>0</v>
      </c>
      <c r="Q203" s="223">
        <v>0.12</v>
      </c>
      <c r="R203" s="223">
        <f>Q203*H203</f>
        <v>0.57239999999999991</v>
      </c>
      <c r="S203" s="223">
        <v>2.4900000000000002</v>
      </c>
      <c r="T203" s="224">
        <f>S203*H203</f>
        <v>11.8773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104</v>
      </c>
      <c r="AT203" s="225" t="s">
        <v>161</v>
      </c>
      <c r="AU203" s="225" t="s">
        <v>79</v>
      </c>
      <c r="AY203" s="18" t="s">
        <v>158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77</v>
      </c>
      <c r="BK203" s="226">
        <f>ROUND(I203*H203,2)</f>
        <v>0</v>
      </c>
      <c r="BL203" s="18" t="s">
        <v>104</v>
      </c>
      <c r="BM203" s="225" t="s">
        <v>926</v>
      </c>
    </row>
    <row r="204" s="2" customFormat="1">
      <c r="A204" s="39"/>
      <c r="B204" s="40"/>
      <c r="C204" s="214" t="s">
        <v>378</v>
      </c>
      <c r="D204" s="214" t="s">
        <v>161</v>
      </c>
      <c r="E204" s="215" t="s">
        <v>594</v>
      </c>
      <c r="F204" s="216" t="s">
        <v>595</v>
      </c>
      <c r="G204" s="217" t="s">
        <v>220</v>
      </c>
      <c r="H204" s="218">
        <v>17.149999999999999</v>
      </c>
      <c r="I204" s="219"/>
      <c r="J204" s="220">
        <f>ROUND(I204*H204,2)</f>
        <v>0</v>
      </c>
      <c r="K204" s="216" t="s">
        <v>463</v>
      </c>
      <c r="L204" s="45"/>
      <c r="M204" s="221" t="s">
        <v>19</v>
      </c>
      <c r="N204" s="222" t="s">
        <v>41</v>
      </c>
      <c r="O204" s="85"/>
      <c r="P204" s="223">
        <f>O204*H204</f>
        <v>0</v>
      </c>
      <c r="Q204" s="223">
        <v>0.121711072</v>
      </c>
      <c r="R204" s="223">
        <f>Q204*H204</f>
        <v>2.0873448847999998</v>
      </c>
      <c r="S204" s="223">
        <v>2.3999999999999999</v>
      </c>
      <c r="T204" s="224">
        <f>S204*H204</f>
        <v>41.159999999999997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104</v>
      </c>
      <c r="AT204" s="225" t="s">
        <v>161</v>
      </c>
      <c r="AU204" s="225" t="s">
        <v>79</v>
      </c>
      <c r="AY204" s="18" t="s">
        <v>158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77</v>
      </c>
      <c r="BK204" s="226">
        <f>ROUND(I204*H204,2)</f>
        <v>0</v>
      </c>
      <c r="BL204" s="18" t="s">
        <v>104</v>
      </c>
      <c r="BM204" s="225" t="s">
        <v>927</v>
      </c>
    </row>
    <row r="205" s="12" customFormat="1" ht="22.8" customHeight="1">
      <c r="A205" s="12"/>
      <c r="B205" s="198"/>
      <c r="C205" s="199"/>
      <c r="D205" s="200" t="s">
        <v>69</v>
      </c>
      <c r="E205" s="212" t="s">
        <v>614</v>
      </c>
      <c r="F205" s="212" t="s">
        <v>615</v>
      </c>
      <c r="G205" s="199"/>
      <c r="H205" s="199"/>
      <c r="I205" s="202"/>
      <c r="J205" s="213">
        <f>BK205</f>
        <v>0</v>
      </c>
      <c r="K205" s="199"/>
      <c r="L205" s="204"/>
      <c r="M205" s="205"/>
      <c r="N205" s="206"/>
      <c r="O205" s="206"/>
      <c r="P205" s="207">
        <f>SUM(P206:P213)</f>
        <v>0</v>
      </c>
      <c r="Q205" s="206"/>
      <c r="R205" s="207">
        <f>SUM(R206:R213)</f>
        <v>0</v>
      </c>
      <c r="S205" s="206"/>
      <c r="T205" s="208">
        <f>SUM(T206:T213)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9" t="s">
        <v>77</v>
      </c>
      <c r="AT205" s="210" t="s">
        <v>69</v>
      </c>
      <c r="AU205" s="210" t="s">
        <v>77</v>
      </c>
      <c r="AY205" s="209" t="s">
        <v>158</v>
      </c>
      <c r="BK205" s="211">
        <f>SUM(BK206:BK213)</f>
        <v>0</v>
      </c>
    </row>
    <row r="206" s="2" customFormat="1" ht="44.25" customHeight="1">
      <c r="A206" s="39"/>
      <c r="B206" s="40"/>
      <c r="C206" s="214" t="s">
        <v>385</v>
      </c>
      <c r="D206" s="214" t="s">
        <v>161</v>
      </c>
      <c r="E206" s="215" t="s">
        <v>621</v>
      </c>
      <c r="F206" s="216" t="s">
        <v>622</v>
      </c>
      <c r="G206" s="217" t="s">
        <v>195</v>
      </c>
      <c r="H206" s="218">
        <v>41.159999999999997</v>
      </c>
      <c r="I206" s="219"/>
      <c r="J206" s="220">
        <f>ROUND(I206*H206,2)</f>
        <v>0</v>
      </c>
      <c r="K206" s="216" t="s">
        <v>463</v>
      </c>
      <c r="L206" s="45"/>
      <c r="M206" s="221" t="s">
        <v>19</v>
      </c>
      <c r="N206" s="222" t="s">
        <v>41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104</v>
      </c>
      <c r="AT206" s="225" t="s">
        <v>161</v>
      </c>
      <c r="AU206" s="225" t="s">
        <v>79</v>
      </c>
      <c r="AY206" s="18" t="s">
        <v>158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77</v>
      </c>
      <c r="BK206" s="226">
        <f>ROUND(I206*H206,2)</f>
        <v>0</v>
      </c>
      <c r="BL206" s="18" t="s">
        <v>104</v>
      </c>
      <c r="BM206" s="225" t="s">
        <v>928</v>
      </c>
    </row>
    <row r="207" s="2" customFormat="1" ht="44.25" customHeight="1">
      <c r="A207" s="39"/>
      <c r="B207" s="40"/>
      <c r="C207" s="214" t="s">
        <v>929</v>
      </c>
      <c r="D207" s="214" t="s">
        <v>161</v>
      </c>
      <c r="E207" s="215" t="s">
        <v>930</v>
      </c>
      <c r="F207" s="216" t="s">
        <v>495</v>
      </c>
      <c r="G207" s="217" t="s">
        <v>195</v>
      </c>
      <c r="H207" s="218">
        <v>25.501999999999999</v>
      </c>
      <c r="I207" s="219"/>
      <c r="J207" s="220">
        <f>ROUND(I207*H207,2)</f>
        <v>0</v>
      </c>
      <c r="K207" s="216" t="s">
        <v>463</v>
      </c>
      <c r="L207" s="45"/>
      <c r="M207" s="221" t="s">
        <v>19</v>
      </c>
      <c r="N207" s="222" t="s">
        <v>41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104</v>
      </c>
      <c r="AT207" s="225" t="s">
        <v>161</v>
      </c>
      <c r="AU207" s="225" t="s">
        <v>79</v>
      </c>
      <c r="AY207" s="18" t="s">
        <v>158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77</v>
      </c>
      <c r="BK207" s="226">
        <f>ROUND(I207*H207,2)</f>
        <v>0</v>
      </c>
      <c r="BL207" s="18" t="s">
        <v>104</v>
      </c>
      <c r="BM207" s="225" t="s">
        <v>931</v>
      </c>
    </row>
    <row r="208" s="14" customFormat="1">
      <c r="A208" s="14"/>
      <c r="B208" s="238"/>
      <c r="C208" s="239"/>
      <c r="D208" s="229" t="s">
        <v>167</v>
      </c>
      <c r="E208" s="240" t="s">
        <v>19</v>
      </c>
      <c r="F208" s="241" t="s">
        <v>932</v>
      </c>
      <c r="G208" s="239"/>
      <c r="H208" s="242">
        <v>25.501999999999999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8" t="s">
        <v>167</v>
      </c>
      <c r="AU208" s="248" t="s">
        <v>79</v>
      </c>
      <c r="AV208" s="14" t="s">
        <v>79</v>
      </c>
      <c r="AW208" s="14" t="s">
        <v>31</v>
      </c>
      <c r="AX208" s="14" t="s">
        <v>77</v>
      </c>
      <c r="AY208" s="248" t="s">
        <v>158</v>
      </c>
    </row>
    <row r="209" s="2" customFormat="1" ht="33" customHeight="1">
      <c r="A209" s="39"/>
      <c r="B209" s="40"/>
      <c r="C209" s="214" t="s">
        <v>933</v>
      </c>
      <c r="D209" s="214" t="s">
        <v>161</v>
      </c>
      <c r="E209" s="215" t="s">
        <v>626</v>
      </c>
      <c r="F209" s="216" t="s">
        <v>627</v>
      </c>
      <c r="G209" s="217" t="s">
        <v>195</v>
      </c>
      <c r="H209" s="218">
        <v>66.662000000000006</v>
      </c>
      <c r="I209" s="219"/>
      <c r="J209" s="220">
        <f>ROUND(I209*H209,2)</f>
        <v>0</v>
      </c>
      <c r="K209" s="216" t="s">
        <v>463</v>
      </c>
      <c r="L209" s="45"/>
      <c r="M209" s="221" t="s">
        <v>19</v>
      </c>
      <c r="N209" s="222" t="s">
        <v>41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104</v>
      </c>
      <c r="AT209" s="225" t="s">
        <v>161</v>
      </c>
      <c r="AU209" s="225" t="s">
        <v>79</v>
      </c>
      <c r="AY209" s="18" t="s">
        <v>158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77</v>
      </c>
      <c r="BK209" s="226">
        <f>ROUND(I209*H209,2)</f>
        <v>0</v>
      </c>
      <c r="BL209" s="18" t="s">
        <v>104</v>
      </c>
      <c r="BM209" s="225" t="s">
        <v>934</v>
      </c>
    </row>
    <row r="210" s="2" customFormat="1" ht="44.25" customHeight="1">
      <c r="A210" s="39"/>
      <c r="B210" s="40"/>
      <c r="C210" s="214" t="s">
        <v>935</v>
      </c>
      <c r="D210" s="214" t="s">
        <v>161</v>
      </c>
      <c r="E210" s="215" t="s">
        <v>629</v>
      </c>
      <c r="F210" s="216" t="s">
        <v>630</v>
      </c>
      <c r="G210" s="217" t="s">
        <v>195</v>
      </c>
      <c r="H210" s="218">
        <v>1133.2539999999999</v>
      </c>
      <c r="I210" s="219"/>
      <c r="J210" s="220">
        <f>ROUND(I210*H210,2)</f>
        <v>0</v>
      </c>
      <c r="K210" s="216" t="s">
        <v>463</v>
      </c>
      <c r="L210" s="45"/>
      <c r="M210" s="221" t="s">
        <v>19</v>
      </c>
      <c r="N210" s="222" t="s">
        <v>41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104</v>
      </c>
      <c r="AT210" s="225" t="s">
        <v>161</v>
      </c>
      <c r="AU210" s="225" t="s">
        <v>79</v>
      </c>
      <c r="AY210" s="18" t="s">
        <v>158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77</v>
      </c>
      <c r="BK210" s="226">
        <f>ROUND(I210*H210,2)</f>
        <v>0</v>
      </c>
      <c r="BL210" s="18" t="s">
        <v>104</v>
      </c>
      <c r="BM210" s="225" t="s">
        <v>936</v>
      </c>
    </row>
    <row r="211" s="13" customFormat="1">
      <c r="A211" s="13"/>
      <c r="B211" s="227"/>
      <c r="C211" s="228"/>
      <c r="D211" s="229" t="s">
        <v>167</v>
      </c>
      <c r="E211" s="230" t="s">
        <v>19</v>
      </c>
      <c r="F211" s="231" t="s">
        <v>824</v>
      </c>
      <c r="G211" s="228"/>
      <c r="H211" s="230" t="s">
        <v>19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167</v>
      </c>
      <c r="AU211" s="237" t="s">
        <v>79</v>
      </c>
      <c r="AV211" s="13" t="s">
        <v>77</v>
      </c>
      <c r="AW211" s="13" t="s">
        <v>31</v>
      </c>
      <c r="AX211" s="13" t="s">
        <v>70</v>
      </c>
      <c r="AY211" s="237" t="s">
        <v>158</v>
      </c>
    </row>
    <row r="212" s="14" customFormat="1">
      <c r="A212" s="14"/>
      <c r="B212" s="238"/>
      <c r="C212" s="239"/>
      <c r="D212" s="229" t="s">
        <v>167</v>
      </c>
      <c r="E212" s="240" t="s">
        <v>19</v>
      </c>
      <c r="F212" s="241" t="s">
        <v>937</v>
      </c>
      <c r="G212" s="239"/>
      <c r="H212" s="242">
        <v>1133.2539999999999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8" t="s">
        <v>167</v>
      </c>
      <c r="AU212" s="248" t="s">
        <v>79</v>
      </c>
      <c r="AV212" s="14" t="s">
        <v>79</v>
      </c>
      <c r="AW212" s="14" t="s">
        <v>31</v>
      </c>
      <c r="AX212" s="14" t="s">
        <v>77</v>
      </c>
      <c r="AY212" s="248" t="s">
        <v>158</v>
      </c>
    </row>
    <row r="213" s="2" customFormat="1">
      <c r="A213" s="39"/>
      <c r="B213" s="40"/>
      <c r="C213" s="214" t="s">
        <v>938</v>
      </c>
      <c r="D213" s="214" t="s">
        <v>161</v>
      </c>
      <c r="E213" s="215" t="s">
        <v>633</v>
      </c>
      <c r="F213" s="216" t="s">
        <v>634</v>
      </c>
      <c r="G213" s="217" t="s">
        <v>195</v>
      </c>
      <c r="H213" s="218">
        <v>66.662000000000006</v>
      </c>
      <c r="I213" s="219"/>
      <c r="J213" s="220">
        <f>ROUND(I213*H213,2)</f>
        <v>0</v>
      </c>
      <c r="K213" s="216" t="s">
        <v>463</v>
      </c>
      <c r="L213" s="45"/>
      <c r="M213" s="221" t="s">
        <v>19</v>
      </c>
      <c r="N213" s="222" t="s">
        <v>41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104</v>
      </c>
      <c r="AT213" s="225" t="s">
        <v>161</v>
      </c>
      <c r="AU213" s="225" t="s">
        <v>79</v>
      </c>
      <c r="AY213" s="18" t="s">
        <v>158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77</v>
      </c>
      <c r="BK213" s="226">
        <f>ROUND(I213*H213,2)</f>
        <v>0</v>
      </c>
      <c r="BL213" s="18" t="s">
        <v>104</v>
      </c>
      <c r="BM213" s="225" t="s">
        <v>939</v>
      </c>
    </row>
    <row r="214" s="12" customFormat="1" ht="22.8" customHeight="1">
      <c r="A214" s="12"/>
      <c r="B214" s="198"/>
      <c r="C214" s="199"/>
      <c r="D214" s="200" t="s">
        <v>69</v>
      </c>
      <c r="E214" s="212" t="s">
        <v>636</v>
      </c>
      <c r="F214" s="212" t="s">
        <v>637</v>
      </c>
      <c r="G214" s="199"/>
      <c r="H214" s="199"/>
      <c r="I214" s="202"/>
      <c r="J214" s="213">
        <f>BK214</f>
        <v>0</v>
      </c>
      <c r="K214" s="199"/>
      <c r="L214" s="204"/>
      <c r="M214" s="205"/>
      <c r="N214" s="206"/>
      <c r="O214" s="206"/>
      <c r="P214" s="207">
        <f>SUM(P215:P216)</f>
        <v>0</v>
      </c>
      <c r="Q214" s="206"/>
      <c r="R214" s="207">
        <f>SUM(R215:R216)</f>
        <v>0</v>
      </c>
      <c r="S214" s="206"/>
      <c r="T214" s="208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9" t="s">
        <v>77</v>
      </c>
      <c r="AT214" s="210" t="s">
        <v>69</v>
      </c>
      <c r="AU214" s="210" t="s">
        <v>77</v>
      </c>
      <c r="AY214" s="209" t="s">
        <v>158</v>
      </c>
      <c r="BK214" s="211">
        <f>SUM(BK215:BK216)</f>
        <v>0</v>
      </c>
    </row>
    <row r="215" s="2" customFormat="1" ht="44.25" customHeight="1">
      <c r="A215" s="39"/>
      <c r="B215" s="40"/>
      <c r="C215" s="214" t="s">
        <v>940</v>
      </c>
      <c r="D215" s="214" t="s">
        <v>161</v>
      </c>
      <c r="E215" s="215" t="s">
        <v>941</v>
      </c>
      <c r="F215" s="216" t="s">
        <v>942</v>
      </c>
      <c r="G215" s="217" t="s">
        <v>195</v>
      </c>
      <c r="H215" s="218">
        <v>447.53699999999998</v>
      </c>
      <c r="I215" s="219"/>
      <c r="J215" s="220">
        <f>ROUND(I215*H215,2)</f>
        <v>0</v>
      </c>
      <c r="K215" s="216" t="s">
        <v>463</v>
      </c>
      <c r="L215" s="45"/>
      <c r="M215" s="221" t="s">
        <v>19</v>
      </c>
      <c r="N215" s="222" t="s">
        <v>41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241</v>
      </c>
      <c r="AT215" s="225" t="s">
        <v>161</v>
      </c>
      <c r="AU215" s="225" t="s">
        <v>79</v>
      </c>
      <c r="AY215" s="18" t="s">
        <v>158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77</v>
      </c>
      <c r="BK215" s="226">
        <f>ROUND(I215*H215,2)</f>
        <v>0</v>
      </c>
      <c r="BL215" s="18" t="s">
        <v>241</v>
      </c>
      <c r="BM215" s="225" t="s">
        <v>943</v>
      </c>
    </row>
    <row r="216" s="2" customFormat="1">
      <c r="A216" s="39"/>
      <c r="B216" s="40"/>
      <c r="C216" s="41"/>
      <c r="D216" s="229" t="s">
        <v>215</v>
      </c>
      <c r="E216" s="41"/>
      <c r="F216" s="259" t="s">
        <v>944</v>
      </c>
      <c r="G216" s="41"/>
      <c r="H216" s="41"/>
      <c r="I216" s="260"/>
      <c r="J216" s="41"/>
      <c r="K216" s="41"/>
      <c r="L216" s="45"/>
      <c r="M216" s="261"/>
      <c r="N216" s="26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215</v>
      </c>
      <c r="AU216" s="18" t="s">
        <v>79</v>
      </c>
    </row>
    <row r="217" s="12" customFormat="1" ht="25.92" customHeight="1">
      <c r="A217" s="12"/>
      <c r="B217" s="198"/>
      <c r="C217" s="199"/>
      <c r="D217" s="200" t="s">
        <v>69</v>
      </c>
      <c r="E217" s="201" t="s">
        <v>642</v>
      </c>
      <c r="F217" s="201" t="s">
        <v>643</v>
      </c>
      <c r="G217" s="199"/>
      <c r="H217" s="199"/>
      <c r="I217" s="202"/>
      <c r="J217" s="203">
        <f>BK217</f>
        <v>0</v>
      </c>
      <c r="K217" s="199"/>
      <c r="L217" s="204"/>
      <c r="M217" s="205"/>
      <c r="N217" s="206"/>
      <c r="O217" s="206"/>
      <c r="P217" s="207">
        <f>SUM(P218:P227)</f>
        <v>0</v>
      </c>
      <c r="Q217" s="206"/>
      <c r="R217" s="207">
        <f>SUM(R218:R227)</f>
        <v>0.074999999999999997</v>
      </c>
      <c r="S217" s="206"/>
      <c r="T217" s="208">
        <f>SUM(T218:T227)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9" t="s">
        <v>79</v>
      </c>
      <c r="AT217" s="210" t="s">
        <v>69</v>
      </c>
      <c r="AU217" s="210" t="s">
        <v>70</v>
      </c>
      <c r="AY217" s="209" t="s">
        <v>158</v>
      </c>
      <c r="BK217" s="211">
        <f>SUM(BK218:BK227)</f>
        <v>0</v>
      </c>
    </row>
    <row r="218" s="2" customFormat="1">
      <c r="A218" s="39"/>
      <c r="B218" s="40"/>
      <c r="C218" s="214" t="s">
        <v>945</v>
      </c>
      <c r="D218" s="214" t="s">
        <v>161</v>
      </c>
      <c r="E218" s="215" t="s">
        <v>644</v>
      </c>
      <c r="F218" s="216" t="s">
        <v>645</v>
      </c>
      <c r="G218" s="217" t="s">
        <v>462</v>
      </c>
      <c r="H218" s="218">
        <v>65.359999999999999</v>
      </c>
      <c r="I218" s="219"/>
      <c r="J218" s="220">
        <f>ROUND(I218*H218,2)</f>
        <v>0</v>
      </c>
      <c r="K218" s="216" t="s">
        <v>463</v>
      </c>
      <c r="L218" s="45"/>
      <c r="M218" s="221" t="s">
        <v>19</v>
      </c>
      <c r="N218" s="222" t="s">
        <v>41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241</v>
      </c>
      <c r="AT218" s="225" t="s">
        <v>161</v>
      </c>
      <c r="AU218" s="225" t="s">
        <v>77</v>
      </c>
      <c r="AY218" s="18" t="s">
        <v>158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77</v>
      </c>
      <c r="BK218" s="226">
        <f>ROUND(I218*H218,2)</f>
        <v>0</v>
      </c>
      <c r="BL218" s="18" t="s">
        <v>241</v>
      </c>
      <c r="BM218" s="225" t="s">
        <v>946</v>
      </c>
    </row>
    <row r="219" s="2" customFormat="1" ht="16.5" customHeight="1">
      <c r="A219" s="39"/>
      <c r="B219" s="40"/>
      <c r="C219" s="249" t="s">
        <v>947</v>
      </c>
      <c r="D219" s="249" t="s">
        <v>180</v>
      </c>
      <c r="E219" s="250" t="s">
        <v>650</v>
      </c>
      <c r="F219" s="251" t="s">
        <v>651</v>
      </c>
      <c r="G219" s="252" t="s">
        <v>195</v>
      </c>
      <c r="H219" s="253">
        <v>0.023</v>
      </c>
      <c r="I219" s="254"/>
      <c r="J219" s="255">
        <f>ROUND(I219*H219,2)</f>
        <v>0</v>
      </c>
      <c r="K219" s="251" t="s">
        <v>463</v>
      </c>
      <c r="L219" s="256"/>
      <c r="M219" s="257" t="s">
        <v>19</v>
      </c>
      <c r="N219" s="258" t="s">
        <v>41</v>
      </c>
      <c r="O219" s="85"/>
      <c r="P219" s="223">
        <f>O219*H219</f>
        <v>0</v>
      </c>
      <c r="Q219" s="223">
        <v>1</v>
      </c>
      <c r="R219" s="223">
        <f>Q219*H219</f>
        <v>0.023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314</v>
      </c>
      <c r="AT219" s="225" t="s">
        <v>180</v>
      </c>
      <c r="AU219" s="225" t="s">
        <v>77</v>
      </c>
      <c r="AY219" s="18" t="s">
        <v>158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77</v>
      </c>
      <c r="BK219" s="226">
        <f>ROUND(I219*H219,2)</f>
        <v>0</v>
      </c>
      <c r="BL219" s="18" t="s">
        <v>241</v>
      </c>
      <c r="BM219" s="225" t="s">
        <v>948</v>
      </c>
    </row>
    <row r="220" s="2" customFormat="1">
      <c r="A220" s="39"/>
      <c r="B220" s="40"/>
      <c r="C220" s="41"/>
      <c r="D220" s="229" t="s">
        <v>215</v>
      </c>
      <c r="E220" s="41"/>
      <c r="F220" s="259" t="s">
        <v>653</v>
      </c>
      <c r="G220" s="41"/>
      <c r="H220" s="41"/>
      <c r="I220" s="260"/>
      <c r="J220" s="41"/>
      <c r="K220" s="41"/>
      <c r="L220" s="45"/>
      <c r="M220" s="261"/>
      <c r="N220" s="26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215</v>
      </c>
      <c r="AU220" s="18" t="s">
        <v>77</v>
      </c>
    </row>
    <row r="221" s="14" customFormat="1">
      <c r="A221" s="14"/>
      <c r="B221" s="238"/>
      <c r="C221" s="239"/>
      <c r="D221" s="229" t="s">
        <v>167</v>
      </c>
      <c r="E221" s="240" t="s">
        <v>19</v>
      </c>
      <c r="F221" s="241" t="s">
        <v>949</v>
      </c>
      <c r="G221" s="239"/>
      <c r="H221" s="242">
        <v>0.023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8" t="s">
        <v>167</v>
      </c>
      <c r="AU221" s="248" t="s">
        <v>77</v>
      </c>
      <c r="AV221" s="14" t="s">
        <v>79</v>
      </c>
      <c r="AW221" s="14" t="s">
        <v>31</v>
      </c>
      <c r="AX221" s="14" t="s">
        <v>77</v>
      </c>
      <c r="AY221" s="248" t="s">
        <v>158</v>
      </c>
    </row>
    <row r="222" s="2" customFormat="1">
      <c r="A222" s="39"/>
      <c r="B222" s="40"/>
      <c r="C222" s="214" t="s">
        <v>950</v>
      </c>
      <c r="D222" s="214" t="s">
        <v>161</v>
      </c>
      <c r="E222" s="215" t="s">
        <v>655</v>
      </c>
      <c r="F222" s="216" t="s">
        <v>656</v>
      </c>
      <c r="G222" s="217" t="s">
        <v>462</v>
      </c>
      <c r="H222" s="218">
        <v>130.72</v>
      </c>
      <c r="I222" s="219"/>
      <c r="J222" s="220">
        <f>ROUND(I222*H222,2)</f>
        <v>0</v>
      </c>
      <c r="K222" s="216" t="s">
        <v>463</v>
      </c>
      <c r="L222" s="45"/>
      <c r="M222" s="221" t="s">
        <v>19</v>
      </c>
      <c r="N222" s="222" t="s">
        <v>41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241</v>
      </c>
      <c r="AT222" s="225" t="s">
        <v>161</v>
      </c>
      <c r="AU222" s="225" t="s">
        <v>77</v>
      </c>
      <c r="AY222" s="18" t="s">
        <v>158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77</v>
      </c>
      <c r="BK222" s="226">
        <f>ROUND(I222*H222,2)</f>
        <v>0</v>
      </c>
      <c r="BL222" s="18" t="s">
        <v>241</v>
      </c>
      <c r="BM222" s="225" t="s">
        <v>951</v>
      </c>
    </row>
    <row r="223" s="14" customFormat="1">
      <c r="A223" s="14"/>
      <c r="B223" s="238"/>
      <c r="C223" s="239"/>
      <c r="D223" s="229" t="s">
        <v>167</v>
      </c>
      <c r="E223" s="240" t="s">
        <v>19</v>
      </c>
      <c r="F223" s="241" t="s">
        <v>952</v>
      </c>
      <c r="G223" s="239"/>
      <c r="H223" s="242">
        <v>130.72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8" t="s">
        <v>167</v>
      </c>
      <c r="AU223" s="248" t="s">
        <v>77</v>
      </c>
      <c r="AV223" s="14" t="s">
        <v>79</v>
      </c>
      <c r="AW223" s="14" t="s">
        <v>31</v>
      </c>
      <c r="AX223" s="14" t="s">
        <v>77</v>
      </c>
      <c r="AY223" s="248" t="s">
        <v>158</v>
      </c>
    </row>
    <row r="224" s="2" customFormat="1" ht="16.5" customHeight="1">
      <c r="A224" s="39"/>
      <c r="B224" s="40"/>
      <c r="C224" s="249" t="s">
        <v>953</v>
      </c>
      <c r="D224" s="249" t="s">
        <v>180</v>
      </c>
      <c r="E224" s="250" t="s">
        <v>659</v>
      </c>
      <c r="F224" s="251" t="s">
        <v>660</v>
      </c>
      <c r="G224" s="252" t="s">
        <v>195</v>
      </c>
      <c r="H224" s="253">
        <v>0.051999999999999998</v>
      </c>
      <c r="I224" s="254"/>
      <c r="J224" s="255">
        <f>ROUND(I224*H224,2)</f>
        <v>0</v>
      </c>
      <c r="K224" s="251" t="s">
        <v>463</v>
      </c>
      <c r="L224" s="256"/>
      <c r="M224" s="257" t="s">
        <v>19</v>
      </c>
      <c r="N224" s="258" t="s">
        <v>41</v>
      </c>
      <c r="O224" s="85"/>
      <c r="P224" s="223">
        <f>O224*H224</f>
        <v>0</v>
      </c>
      <c r="Q224" s="223">
        <v>1</v>
      </c>
      <c r="R224" s="223">
        <f>Q224*H224</f>
        <v>0.051999999999999998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314</v>
      </c>
      <c r="AT224" s="225" t="s">
        <v>180</v>
      </c>
      <c r="AU224" s="225" t="s">
        <v>77</v>
      </c>
      <c r="AY224" s="18" t="s">
        <v>158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77</v>
      </c>
      <c r="BK224" s="226">
        <f>ROUND(I224*H224,2)</f>
        <v>0</v>
      </c>
      <c r="BL224" s="18" t="s">
        <v>241</v>
      </c>
      <c r="BM224" s="225" t="s">
        <v>954</v>
      </c>
    </row>
    <row r="225" s="2" customFormat="1">
      <c r="A225" s="39"/>
      <c r="B225" s="40"/>
      <c r="C225" s="41"/>
      <c r="D225" s="229" t="s">
        <v>215</v>
      </c>
      <c r="E225" s="41"/>
      <c r="F225" s="259" t="s">
        <v>662</v>
      </c>
      <c r="G225" s="41"/>
      <c r="H225" s="41"/>
      <c r="I225" s="260"/>
      <c r="J225" s="41"/>
      <c r="K225" s="41"/>
      <c r="L225" s="45"/>
      <c r="M225" s="261"/>
      <c r="N225" s="26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215</v>
      </c>
      <c r="AU225" s="18" t="s">
        <v>77</v>
      </c>
    </row>
    <row r="226" s="14" customFormat="1">
      <c r="A226" s="14"/>
      <c r="B226" s="238"/>
      <c r="C226" s="239"/>
      <c r="D226" s="229" t="s">
        <v>167</v>
      </c>
      <c r="E226" s="240" t="s">
        <v>19</v>
      </c>
      <c r="F226" s="241" t="s">
        <v>955</v>
      </c>
      <c r="G226" s="239"/>
      <c r="H226" s="242">
        <v>0.051999999999999998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8" t="s">
        <v>167</v>
      </c>
      <c r="AU226" s="248" t="s">
        <v>77</v>
      </c>
      <c r="AV226" s="14" t="s">
        <v>79</v>
      </c>
      <c r="AW226" s="14" t="s">
        <v>31</v>
      </c>
      <c r="AX226" s="14" t="s">
        <v>77</v>
      </c>
      <c r="AY226" s="248" t="s">
        <v>158</v>
      </c>
    </row>
    <row r="227" s="2" customFormat="1">
      <c r="A227" s="39"/>
      <c r="B227" s="40"/>
      <c r="C227" s="214" t="s">
        <v>956</v>
      </c>
      <c r="D227" s="214" t="s">
        <v>161</v>
      </c>
      <c r="E227" s="215" t="s">
        <v>664</v>
      </c>
      <c r="F227" s="216" t="s">
        <v>665</v>
      </c>
      <c r="G227" s="217" t="s">
        <v>195</v>
      </c>
      <c r="H227" s="218">
        <v>0.074999999999999997</v>
      </c>
      <c r="I227" s="219"/>
      <c r="J227" s="220">
        <f>ROUND(I227*H227,2)</f>
        <v>0</v>
      </c>
      <c r="K227" s="216" t="s">
        <v>463</v>
      </c>
      <c r="L227" s="45"/>
      <c r="M227" s="277" t="s">
        <v>19</v>
      </c>
      <c r="N227" s="278" t="s">
        <v>41</v>
      </c>
      <c r="O227" s="279"/>
      <c r="P227" s="280">
        <f>O227*H227</f>
        <v>0</v>
      </c>
      <c r="Q227" s="280">
        <v>0</v>
      </c>
      <c r="R227" s="280">
        <f>Q227*H227</f>
        <v>0</v>
      </c>
      <c r="S227" s="280">
        <v>0</v>
      </c>
      <c r="T227" s="28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241</v>
      </c>
      <c r="AT227" s="225" t="s">
        <v>161</v>
      </c>
      <c r="AU227" s="225" t="s">
        <v>77</v>
      </c>
      <c r="AY227" s="18" t="s">
        <v>158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77</v>
      </c>
      <c r="BK227" s="226">
        <f>ROUND(I227*H227,2)</f>
        <v>0</v>
      </c>
      <c r="BL227" s="18" t="s">
        <v>241</v>
      </c>
      <c r="BM227" s="225" t="s">
        <v>957</v>
      </c>
    </row>
    <row r="228" s="2" customFormat="1" ht="6.96" customHeight="1">
      <c r="A228" s="39"/>
      <c r="B228" s="60"/>
      <c r="C228" s="61"/>
      <c r="D228" s="61"/>
      <c r="E228" s="61"/>
      <c r="F228" s="61"/>
      <c r="G228" s="61"/>
      <c r="H228" s="61"/>
      <c r="I228" s="61"/>
      <c r="J228" s="61"/>
      <c r="K228" s="61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BZQs6cKk4SBFL1BpZTjAbVDA6r5AFdCBxXn6wDR63+SRGCRwd5YKk7hMoDuwqIbxRrOBfydOhWgF2Mjigq/4EQ==" hashValue="mSkJQAUfV+gcD+fsnML6MpIwPM0GjNUGWzxAxTaoeK8J0AY4Ty0LFcNMnoVmX3oaF+uzc7Y4hZZMxazAeNJ16w==" algorithmName="SHA-512" password="CC35"/>
  <autoFilter ref="C99:K22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Oprava trati v úseku Hoštka - Polepy_OPRAVA č.1</v>
      </c>
      <c r="F7" s="144"/>
      <c r="G7" s="144"/>
      <c r="H7" s="144"/>
      <c r="L7" s="21"/>
    </row>
    <row r="8">
      <c r="B8" s="21"/>
      <c r="D8" s="144" t="s">
        <v>133</v>
      </c>
      <c r="L8" s="21"/>
    </row>
    <row r="9" s="1" customFormat="1" ht="16.5" customHeight="1">
      <c r="B9" s="21"/>
      <c r="E9" s="145" t="s">
        <v>447</v>
      </c>
      <c r="F9" s="1"/>
      <c r="G9" s="1"/>
      <c r="H9" s="1"/>
      <c r="L9" s="21"/>
    </row>
    <row r="10" s="1" customFormat="1" ht="12" customHeight="1">
      <c r="B10" s="21"/>
      <c r="D10" s="144" t="s">
        <v>135</v>
      </c>
      <c r="L10" s="21"/>
    </row>
    <row r="11" s="2" customFormat="1" ht="16.5" customHeight="1">
      <c r="A11" s="39"/>
      <c r="B11" s="45"/>
      <c r="C11" s="39"/>
      <c r="D11" s="39"/>
      <c r="E11" s="157" t="s">
        <v>780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449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958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8" t="str">
        <f>'Rekapitulace zakázky'!AN8</f>
        <v>15. 12. 2020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zakázky'!AN10="","",'Rekapitulace zakázky'!AN10)</f>
        <v/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zakázky'!E11="","",'Rekapitulace zakázky'!E11)</f>
        <v xml:space="preserve"> </v>
      </c>
      <c r="F19" s="39"/>
      <c r="G19" s="39"/>
      <c r="H19" s="39"/>
      <c r="I19" s="144" t="s">
        <v>27</v>
      </c>
      <c r="J19" s="134" t="str">
        <f>IF('Rekapitulace zakázky'!AN11="","",'Rekapitulace zakázky'!AN11)</f>
        <v/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27</v>
      </c>
      <c r="J22" s="34" t="str">
        <f>'Rekapitulace zakázky'!AN14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tr">
        <f>IF('Rekapitulace zakázky'!AN16="","",'Rekapitulace zakázky'!AN16)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zakázky'!E17="","",'Rekapitulace zakázky'!E17)</f>
        <v xml:space="preserve"> </v>
      </c>
      <c r="F25" s="39"/>
      <c r="G25" s="39"/>
      <c r="H25" s="39"/>
      <c r="I25" s="144" t="s">
        <v>27</v>
      </c>
      <c r="J25" s="134" t="str">
        <f>IF('Rekapitulace zakázky'!AN17="","",'Rekapitulace zakázky'!AN17)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tr">
        <f>IF('Rekapitulace zakázky'!AN19="","",'Rekapitulace zakázky'!AN19)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zakázky'!E20="","",'Rekapitulace zakázky'!E20)</f>
        <v>Věra Trnková</v>
      </c>
      <c r="F28" s="39"/>
      <c r="G28" s="39"/>
      <c r="H28" s="39"/>
      <c r="I28" s="144" t="s">
        <v>27</v>
      </c>
      <c r="J28" s="134" t="str">
        <f>IF('Rekapitulace zakázky'!AN20="","",'Rekapitulace zakázky'!AN20)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36</v>
      </c>
      <c r="E34" s="39"/>
      <c r="F34" s="39"/>
      <c r="G34" s="39"/>
      <c r="H34" s="39"/>
      <c r="I34" s="39"/>
      <c r="J34" s="155">
        <f>ROUND(J94,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38</v>
      </c>
      <c r="G36" s="39"/>
      <c r="H36" s="39"/>
      <c r="I36" s="156" t="s">
        <v>37</v>
      </c>
      <c r="J36" s="156" t="s">
        <v>39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40</v>
      </c>
      <c r="E37" s="144" t="s">
        <v>41</v>
      </c>
      <c r="F37" s="158">
        <f>ROUND((SUM(BE94:BE176)),  2)</f>
        <v>0</v>
      </c>
      <c r="G37" s="39"/>
      <c r="H37" s="39"/>
      <c r="I37" s="159">
        <v>0.20999999999999999</v>
      </c>
      <c r="J37" s="158">
        <f>ROUND(((SUM(BE94:BE176))*I37),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ROUND((SUM(BF94:BF176)),  2)</f>
        <v>0</v>
      </c>
      <c r="G38" s="39"/>
      <c r="H38" s="39"/>
      <c r="I38" s="159">
        <v>0.14999999999999999</v>
      </c>
      <c r="J38" s="158">
        <f>ROUND(((SUM(BF94:BF176))*I38),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ROUND((SUM(BG94:BG176)),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ROUND((SUM(BH94:BH176)),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ROUND((SUM(BI94:BI176)),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trati v úseku Hoštka - Polepy_OPRAVA č.1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133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447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135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87" t="s">
        <v>780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449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002 - km 392,730 - svršek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15. 12. 2020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138</v>
      </c>
      <c r="D65" s="173"/>
      <c r="E65" s="173"/>
      <c r="F65" s="173"/>
      <c r="G65" s="173"/>
      <c r="H65" s="173"/>
      <c r="I65" s="173"/>
      <c r="J65" s="174" t="s">
        <v>139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68</v>
      </c>
      <c r="D67" s="41"/>
      <c r="E67" s="41"/>
      <c r="F67" s="41"/>
      <c r="G67" s="41"/>
      <c r="H67" s="41"/>
      <c r="I67" s="41"/>
      <c r="J67" s="103">
        <f>J94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9" customFormat="1" ht="24.96" customHeight="1">
      <c r="A68" s="9"/>
      <c r="B68" s="176"/>
      <c r="C68" s="177"/>
      <c r="D68" s="178" t="s">
        <v>141</v>
      </c>
      <c r="E68" s="179"/>
      <c r="F68" s="179"/>
      <c r="G68" s="179"/>
      <c r="H68" s="179"/>
      <c r="I68" s="179"/>
      <c r="J68" s="180">
        <f>J95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142</v>
      </c>
      <c r="E69" s="184"/>
      <c r="F69" s="184"/>
      <c r="G69" s="184"/>
      <c r="H69" s="184"/>
      <c r="I69" s="184"/>
      <c r="J69" s="185">
        <f>J96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668</v>
      </c>
      <c r="E70" s="179"/>
      <c r="F70" s="179"/>
      <c r="G70" s="179"/>
      <c r="H70" s="179"/>
      <c r="I70" s="179"/>
      <c r="J70" s="180">
        <f>J161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143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Oprava trati v úseku Hoštka - Polepy_OPRAVA č.1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133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1" customFormat="1" ht="16.5" customHeight="1">
      <c r="B82" s="22"/>
      <c r="C82" s="23"/>
      <c r="D82" s="23"/>
      <c r="E82" s="171" t="s">
        <v>447</v>
      </c>
      <c r="F82" s="23"/>
      <c r="G82" s="23"/>
      <c r="H82" s="23"/>
      <c r="I82" s="23"/>
      <c r="J82" s="23"/>
      <c r="K82" s="23"/>
      <c r="L82" s="21"/>
    </row>
    <row r="83" s="1" customFormat="1" ht="12" customHeight="1">
      <c r="B83" s="22"/>
      <c r="C83" s="33" t="s">
        <v>135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287" t="s">
        <v>780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449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E13</f>
        <v>002 - km 392,730 - svršek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F16</f>
        <v xml:space="preserve"> </v>
      </c>
      <c r="G88" s="41"/>
      <c r="H88" s="41"/>
      <c r="I88" s="33" t="s">
        <v>23</v>
      </c>
      <c r="J88" s="73" t="str">
        <f>IF(J16="","",J16)</f>
        <v>15. 12. 2020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E19</f>
        <v xml:space="preserve"> </v>
      </c>
      <c r="G90" s="41"/>
      <c r="H90" s="41"/>
      <c r="I90" s="33" t="s">
        <v>30</v>
      </c>
      <c r="J90" s="37" t="str">
        <f>E25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28</v>
      </c>
      <c r="D91" s="41"/>
      <c r="E91" s="41"/>
      <c r="F91" s="28" t="str">
        <f>IF(E22="","",E22)</f>
        <v>Vyplň údaj</v>
      </c>
      <c r="G91" s="41"/>
      <c r="H91" s="41"/>
      <c r="I91" s="33" t="s">
        <v>32</v>
      </c>
      <c r="J91" s="37" t="str">
        <f>E28</f>
        <v>Věra Trnková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144</v>
      </c>
      <c r="D93" s="190" t="s">
        <v>55</v>
      </c>
      <c r="E93" s="190" t="s">
        <v>51</v>
      </c>
      <c r="F93" s="190" t="s">
        <v>52</v>
      </c>
      <c r="G93" s="190" t="s">
        <v>145</v>
      </c>
      <c r="H93" s="190" t="s">
        <v>146</v>
      </c>
      <c r="I93" s="190" t="s">
        <v>147</v>
      </c>
      <c r="J93" s="190" t="s">
        <v>139</v>
      </c>
      <c r="K93" s="191" t="s">
        <v>148</v>
      </c>
      <c r="L93" s="192"/>
      <c r="M93" s="93" t="s">
        <v>19</v>
      </c>
      <c r="N93" s="94" t="s">
        <v>40</v>
      </c>
      <c r="O93" s="94" t="s">
        <v>149</v>
      </c>
      <c r="P93" s="94" t="s">
        <v>150</v>
      </c>
      <c r="Q93" s="94" t="s">
        <v>151</v>
      </c>
      <c r="R93" s="94" t="s">
        <v>152</v>
      </c>
      <c r="S93" s="94" t="s">
        <v>153</v>
      </c>
      <c r="T93" s="95" t="s">
        <v>154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155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P95+P161</f>
        <v>0</v>
      </c>
      <c r="Q94" s="97"/>
      <c r="R94" s="195">
        <f>R95+R161</f>
        <v>77.307999999999993</v>
      </c>
      <c r="S94" s="97"/>
      <c r="T94" s="196">
        <f>T95+T161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69</v>
      </c>
      <c r="AU94" s="18" t="s">
        <v>140</v>
      </c>
      <c r="BK94" s="197">
        <f>BK95+BK161</f>
        <v>0</v>
      </c>
    </row>
    <row r="95" s="12" customFormat="1" ht="25.92" customHeight="1">
      <c r="A95" s="12"/>
      <c r="B95" s="198"/>
      <c r="C95" s="199"/>
      <c r="D95" s="200" t="s">
        <v>69</v>
      </c>
      <c r="E95" s="201" t="s">
        <v>156</v>
      </c>
      <c r="F95" s="201" t="s">
        <v>157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</f>
        <v>0</v>
      </c>
      <c r="Q95" s="206"/>
      <c r="R95" s="207">
        <f>R96</f>
        <v>77.307999999999993</v>
      </c>
      <c r="S95" s="206"/>
      <c r="T95" s="208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77</v>
      </c>
      <c r="AT95" s="210" t="s">
        <v>69</v>
      </c>
      <c r="AU95" s="210" t="s">
        <v>70</v>
      </c>
      <c r="AY95" s="209" t="s">
        <v>158</v>
      </c>
      <c r="BK95" s="211">
        <f>BK96</f>
        <v>0</v>
      </c>
    </row>
    <row r="96" s="12" customFormat="1" ht="22.8" customHeight="1">
      <c r="A96" s="12"/>
      <c r="B96" s="198"/>
      <c r="C96" s="199"/>
      <c r="D96" s="200" t="s">
        <v>69</v>
      </c>
      <c r="E96" s="212" t="s">
        <v>159</v>
      </c>
      <c r="F96" s="212" t="s">
        <v>160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SUM(P97:P160)</f>
        <v>0</v>
      </c>
      <c r="Q96" s="206"/>
      <c r="R96" s="207">
        <f>SUM(R97:R160)</f>
        <v>77.307999999999993</v>
      </c>
      <c r="S96" s="206"/>
      <c r="T96" s="208">
        <f>SUM(T97:T160)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77</v>
      </c>
      <c r="AT96" s="210" t="s">
        <v>69</v>
      </c>
      <c r="AU96" s="210" t="s">
        <v>77</v>
      </c>
      <c r="AY96" s="209" t="s">
        <v>158</v>
      </c>
      <c r="BK96" s="211">
        <f>SUM(BK97:BK160)</f>
        <v>0</v>
      </c>
    </row>
    <row r="97" s="2" customFormat="1" ht="78" customHeight="1">
      <c r="A97" s="39"/>
      <c r="B97" s="40"/>
      <c r="C97" s="214" t="s">
        <v>77</v>
      </c>
      <c r="D97" s="214" t="s">
        <v>161</v>
      </c>
      <c r="E97" s="215" t="s">
        <v>959</v>
      </c>
      <c r="F97" s="216" t="s">
        <v>960</v>
      </c>
      <c r="G97" s="217" t="s">
        <v>462</v>
      </c>
      <c r="H97" s="218">
        <v>13.199999999999999</v>
      </c>
      <c r="I97" s="219"/>
      <c r="J97" s="220">
        <f>ROUND(I97*H97,2)</f>
        <v>0</v>
      </c>
      <c r="K97" s="216" t="s">
        <v>279</v>
      </c>
      <c r="L97" s="45"/>
      <c r="M97" s="221" t="s">
        <v>19</v>
      </c>
      <c r="N97" s="222" t="s">
        <v>41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104</v>
      </c>
      <c r="AT97" s="225" t="s">
        <v>161</v>
      </c>
      <c r="AU97" s="225" t="s">
        <v>79</v>
      </c>
      <c r="AY97" s="18" t="s">
        <v>158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77</v>
      </c>
      <c r="BK97" s="226">
        <f>ROUND(I97*H97,2)</f>
        <v>0</v>
      </c>
      <c r="BL97" s="18" t="s">
        <v>104</v>
      </c>
      <c r="BM97" s="225" t="s">
        <v>961</v>
      </c>
    </row>
    <row r="98" s="13" customFormat="1">
      <c r="A98" s="13"/>
      <c r="B98" s="227"/>
      <c r="C98" s="228"/>
      <c r="D98" s="229" t="s">
        <v>167</v>
      </c>
      <c r="E98" s="230" t="s">
        <v>19</v>
      </c>
      <c r="F98" s="231" t="s">
        <v>672</v>
      </c>
      <c r="G98" s="228"/>
      <c r="H98" s="230" t="s">
        <v>19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167</v>
      </c>
      <c r="AU98" s="237" t="s">
        <v>79</v>
      </c>
      <c r="AV98" s="13" t="s">
        <v>77</v>
      </c>
      <c r="AW98" s="13" t="s">
        <v>31</v>
      </c>
      <c r="AX98" s="13" t="s">
        <v>70</v>
      </c>
      <c r="AY98" s="237" t="s">
        <v>158</v>
      </c>
    </row>
    <row r="99" s="14" customFormat="1">
      <c r="A99" s="14"/>
      <c r="B99" s="238"/>
      <c r="C99" s="239"/>
      <c r="D99" s="229" t="s">
        <v>167</v>
      </c>
      <c r="E99" s="240" t="s">
        <v>19</v>
      </c>
      <c r="F99" s="241" t="s">
        <v>962</v>
      </c>
      <c r="G99" s="239"/>
      <c r="H99" s="242">
        <v>13.199999999999999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167</v>
      </c>
      <c r="AU99" s="248" t="s">
        <v>79</v>
      </c>
      <c r="AV99" s="14" t="s">
        <v>79</v>
      </c>
      <c r="AW99" s="14" t="s">
        <v>31</v>
      </c>
      <c r="AX99" s="14" t="s">
        <v>77</v>
      </c>
      <c r="AY99" s="248" t="s">
        <v>158</v>
      </c>
    </row>
    <row r="100" s="2" customFormat="1" ht="78" customHeight="1">
      <c r="A100" s="39"/>
      <c r="B100" s="40"/>
      <c r="C100" s="214" t="s">
        <v>79</v>
      </c>
      <c r="D100" s="214" t="s">
        <v>161</v>
      </c>
      <c r="E100" s="215" t="s">
        <v>963</v>
      </c>
      <c r="F100" s="216" t="s">
        <v>964</v>
      </c>
      <c r="G100" s="217" t="s">
        <v>220</v>
      </c>
      <c r="H100" s="218">
        <v>1.3200000000000001</v>
      </c>
      <c r="I100" s="219"/>
      <c r="J100" s="220">
        <f>ROUND(I100*H100,2)</f>
        <v>0</v>
      </c>
      <c r="K100" s="216" t="s">
        <v>279</v>
      </c>
      <c r="L100" s="45"/>
      <c r="M100" s="221" t="s">
        <v>19</v>
      </c>
      <c r="N100" s="222" t="s">
        <v>41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104</v>
      </c>
      <c r="AT100" s="225" t="s">
        <v>161</v>
      </c>
      <c r="AU100" s="225" t="s">
        <v>79</v>
      </c>
      <c r="AY100" s="18" t="s">
        <v>158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77</v>
      </c>
      <c r="BK100" s="226">
        <f>ROUND(I100*H100,2)</f>
        <v>0</v>
      </c>
      <c r="BL100" s="18" t="s">
        <v>104</v>
      </c>
      <c r="BM100" s="225" t="s">
        <v>965</v>
      </c>
    </row>
    <row r="101" s="14" customFormat="1">
      <c r="A101" s="14"/>
      <c r="B101" s="238"/>
      <c r="C101" s="239"/>
      <c r="D101" s="229" t="s">
        <v>167</v>
      </c>
      <c r="E101" s="240" t="s">
        <v>19</v>
      </c>
      <c r="F101" s="241" t="s">
        <v>966</v>
      </c>
      <c r="G101" s="239"/>
      <c r="H101" s="242">
        <v>1.3200000000000001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8" t="s">
        <v>167</v>
      </c>
      <c r="AU101" s="248" t="s">
        <v>79</v>
      </c>
      <c r="AV101" s="14" t="s">
        <v>79</v>
      </c>
      <c r="AW101" s="14" t="s">
        <v>31</v>
      </c>
      <c r="AX101" s="14" t="s">
        <v>77</v>
      </c>
      <c r="AY101" s="248" t="s">
        <v>158</v>
      </c>
    </row>
    <row r="102" s="2" customFormat="1" ht="16.5" customHeight="1">
      <c r="A102" s="39"/>
      <c r="B102" s="40"/>
      <c r="C102" s="249" t="s">
        <v>101</v>
      </c>
      <c r="D102" s="249" t="s">
        <v>180</v>
      </c>
      <c r="E102" s="250" t="s">
        <v>967</v>
      </c>
      <c r="F102" s="251" t="s">
        <v>968</v>
      </c>
      <c r="G102" s="252" t="s">
        <v>195</v>
      </c>
      <c r="H102" s="253">
        <v>2.1120000000000001</v>
      </c>
      <c r="I102" s="254"/>
      <c r="J102" s="255">
        <f>ROUND(I102*H102,2)</f>
        <v>0</v>
      </c>
      <c r="K102" s="251" t="s">
        <v>279</v>
      </c>
      <c r="L102" s="256"/>
      <c r="M102" s="257" t="s">
        <v>19</v>
      </c>
      <c r="N102" s="258" t="s">
        <v>41</v>
      </c>
      <c r="O102" s="85"/>
      <c r="P102" s="223">
        <f>O102*H102</f>
        <v>0</v>
      </c>
      <c r="Q102" s="223">
        <v>1</v>
      </c>
      <c r="R102" s="223">
        <f>Q102*H102</f>
        <v>2.1120000000000001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183</v>
      </c>
      <c r="AT102" s="225" t="s">
        <v>180</v>
      </c>
      <c r="AU102" s="225" t="s">
        <v>79</v>
      </c>
      <c r="AY102" s="18" t="s">
        <v>158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77</v>
      </c>
      <c r="BK102" s="226">
        <f>ROUND(I102*H102,2)</f>
        <v>0</v>
      </c>
      <c r="BL102" s="18" t="s">
        <v>104</v>
      </c>
      <c r="BM102" s="225" t="s">
        <v>969</v>
      </c>
    </row>
    <row r="103" s="14" customFormat="1">
      <c r="A103" s="14"/>
      <c r="B103" s="238"/>
      <c r="C103" s="239"/>
      <c r="D103" s="229" t="s">
        <v>167</v>
      </c>
      <c r="E103" s="240" t="s">
        <v>19</v>
      </c>
      <c r="F103" s="241" t="s">
        <v>970</v>
      </c>
      <c r="G103" s="239"/>
      <c r="H103" s="242">
        <v>2.1120000000000001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8" t="s">
        <v>167</v>
      </c>
      <c r="AU103" s="248" t="s">
        <v>79</v>
      </c>
      <c r="AV103" s="14" t="s">
        <v>79</v>
      </c>
      <c r="AW103" s="14" t="s">
        <v>31</v>
      </c>
      <c r="AX103" s="14" t="s">
        <v>77</v>
      </c>
      <c r="AY103" s="248" t="s">
        <v>158</v>
      </c>
    </row>
    <row r="104" s="2" customFormat="1">
      <c r="A104" s="39"/>
      <c r="B104" s="40"/>
      <c r="C104" s="214" t="s">
        <v>104</v>
      </c>
      <c r="D104" s="214" t="s">
        <v>161</v>
      </c>
      <c r="E104" s="215" t="s">
        <v>669</v>
      </c>
      <c r="F104" s="216" t="s">
        <v>670</v>
      </c>
      <c r="G104" s="217" t="s">
        <v>220</v>
      </c>
      <c r="H104" s="218">
        <v>41.799999999999997</v>
      </c>
      <c r="I104" s="219"/>
      <c r="J104" s="220">
        <f>ROUND(I104*H104,2)</f>
        <v>0</v>
      </c>
      <c r="K104" s="216" t="s">
        <v>279</v>
      </c>
      <c r="L104" s="45"/>
      <c r="M104" s="221" t="s">
        <v>19</v>
      </c>
      <c r="N104" s="222" t="s">
        <v>41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104</v>
      </c>
      <c r="AT104" s="225" t="s">
        <v>161</v>
      </c>
      <c r="AU104" s="225" t="s">
        <v>79</v>
      </c>
      <c r="AY104" s="18" t="s">
        <v>158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77</v>
      </c>
      <c r="BK104" s="226">
        <f>ROUND(I104*H104,2)</f>
        <v>0</v>
      </c>
      <c r="BL104" s="18" t="s">
        <v>104</v>
      </c>
      <c r="BM104" s="225" t="s">
        <v>971</v>
      </c>
    </row>
    <row r="105" s="13" customFormat="1">
      <c r="A105" s="13"/>
      <c r="B105" s="227"/>
      <c r="C105" s="228"/>
      <c r="D105" s="229" t="s">
        <v>167</v>
      </c>
      <c r="E105" s="230" t="s">
        <v>19</v>
      </c>
      <c r="F105" s="231" t="s">
        <v>672</v>
      </c>
      <c r="G105" s="228"/>
      <c r="H105" s="230" t="s">
        <v>19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167</v>
      </c>
      <c r="AU105" s="237" t="s">
        <v>79</v>
      </c>
      <c r="AV105" s="13" t="s">
        <v>77</v>
      </c>
      <c r="AW105" s="13" t="s">
        <v>31</v>
      </c>
      <c r="AX105" s="13" t="s">
        <v>70</v>
      </c>
      <c r="AY105" s="237" t="s">
        <v>158</v>
      </c>
    </row>
    <row r="106" s="14" customFormat="1">
      <c r="A106" s="14"/>
      <c r="B106" s="238"/>
      <c r="C106" s="239"/>
      <c r="D106" s="229" t="s">
        <v>167</v>
      </c>
      <c r="E106" s="240" t="s">
        <v>19</v>
      </c>
      <c r="F106" s="241" t="s">
        <v>972</v>
      </c>
      <c r="G106" s="239"/>
      <c r="H106" s="242">
        <v>41.799999999999997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167</v>
      </c>
      <c r="AU106" s="248" t="s">
        <v>79</v>
      </c>
      <c r="AV106" s="14" t="s">
        <v>79</v>
      </c>
      <c r="AW106" s="14" t="s">
        <v>31</v>
      </c>
      <c r="AX106" s="14" t="s">
        <v>77</v>
      </c>
      <c r="AY106" s="248" t="s">
        <v>158</v>
      </c>
    </row>
    <row r="107" s="2" customFormat="1" ht="123" customHeight="1">
      <c r="A107" s="39"/>
      <c r="B107" s="40"/>
      <c r="C107" s="214" t="s">
        <v>159</v>
      </c>
      <c r="D107" s="214" t="s">
        <v>161</v>
      </c>
      <c r="E107" s="215" t="s">
        <v>674</v>
      </c>
      <c r="F107" s="216" t="s">
        <v>675</v>
      </c>
      <c r="G107" s="217" t="s">
        <v>220</v>
      </c>
      <c r="H107" s="218">
        <v>41.799999999999997</v>
      </c>
      <c r="I107" s="219"/>
      <c r="J107" s="220">
        <f>ROUND(I107*H107,2)</f>
        <v>0</v>
      </c>
      <c r="K107" s="216" t="s">
        <v>279</v>
      </c>
      <c r="L107" s="45"/>
      <c r="M107" s="221" t="s">
        <v>19</v>
      </c>
      <c r="N107" s="222" t="s">
        <v>41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104</v>
      </c>
      <c r="AT107" s="225" t="s">
        <v>161</v>
      </c>
      <c r="AU107" s="225" t="s">
        <v>79</v>
      </c>
      <c r="AY107" s="18" t="s">
        <v>158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77</v>
      </c>
      <c r="BK107" s="226">
        <f>ROUND(I107*H107,2)</f>
        <v>0</v>
      </c>
      <c r="BL107" s="18" t="s">
        <v>104</v>
      </c>
      <c r="BM107" s="225" t="s">
        <v>973</v>
      </c>
    </row>
    <row r="108" s="13" customFormat="1">
      <c r="A108" s="13"/>
      <c r="B108" s="227"/>
      <c r="C108" s="228"/>
      <c r="D108" s="229" t="s">
        <v>167</v>
      </c>
      <c r="E108" s="230" t="s">
        <v>19</v>
      </c>
      <c r="F108" s="231" t="s">
        <v>672</v>
      </c>
      <c r="G108" s="228"/>
      <c r="H108" s="230" t="s">
        <v>19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167</v>
      </c>
      <c r="AU108" s="237" t="s">
        <v>79</v>
      </c>
      <c r="AV108" s="13" t="s">
        <v>77</v>
      </c>
      <c r="AW108" s="13" t="s">
        <v>31</v>
      </c>
      <c r="AX108" s="13" t="s">
        <v>70</v>
      </c>
      <c r="AY108" s="237" t="s">
        <v>158</v>
      </c>
    </row>
    <row r="109" s="14" customFormat="1">
      <c r="A109" s="14"/>
      <c r="B109" s="238"/>
      <c r="C109" s="239"/>
      <c r="D109" s="229" t="s">
        <v>167</v>
      </c>
      <c r="E109" s="240" t="s">
        <v>19</v>
      </c>
      <c r="F109" s="241" t="s">
        <v>972</v>
      </c>
      <c r="G109" s="239"/>
      <c r="H109" s="242">
        <v>41.799999999999997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167</v>
      </c>
      <c r="AU109" s="248" t="s">
        <v>79</v>
      </c>
      <c r="AV109" s="14" t="s">
        <v>79</v>
      </c>
      <c r="AW109" s="14" t="s">
        <v>31</v>
      </c>
      <c r="AX109" s="14" t="s">
        <v>77</v>
      </c>
      <c r="AY109" s="248" t="s">
        <v>158</v>
      </c>
    </row>
    <row r="110" s="2" customFormat="1">
      <c r="A110" s="39"/>
      <c r="B110" s="40"/>
      <c r="C110" s="214" t="s">
        <v>201</v>
      </c>
      <c r="D110" s="214" t="s">
        <v>161</v>
      </c>
      <c r="E110" s="215" t="s">
        <v>677</v>
      </c>
      <c r="F110" s="216" t="s">
        <v>678</v>
      </c>
      <c r="G110" s="217" t="s">
        <v>220</v>
      </c>
      <c r="H110" s="218">
        <v>23.332999999999998</v>
      </c>
      <c r="I110" s="219"/>
      <c r="J110" s="220">
        <f>ROUND(I110*H110,2)</f>
        <v>0</v>
      </c>
      <c r="K110" s="216" t="s">
        <v>279</v>
      </c>
      <c r="L110" s="45"/>
      <c r="M110" s="221" t="s">
        <v>19</v>
      </c>
      <c r="N110" s="222" t="s">
        <v>41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104</v>
      </c>
      <c r="AT110" s="225" t="s">
        <v>161</v>
      </c>
      <c r="AU110" s="225" t="s">
        <v>79</v>
      </c>
      <c r="AY110" s="18" t="s">
        <v>158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77</v>
      </c>
      <c r="BK110" s="226">
        <f>ROUND(I110*H110,2)</f>
        <v>0</v>
      </c>
      <c r="BL110" s="18" t="s">
        <v>104</v>
      </c>
      <c r="BM110" s="225" t="s">
        <v>974</v>
      </c>
    </row>
    <row r="111" s="2" customFormat="1">
      <c r="A111" s="39"/>
      <c r="B111" s="40"/>
      <c r="C111" s="41"/>
      <c r="D111" s="229" t="s">
        <v>215</v>
      </c>
      <c r="E111" s="41"/>
      <c r="F111" s="259" t="s">
        <v>680</v>
      </c>
      <c r="G111" s="41"/>
      <c r="H111" s="41"/>
      <c r="I111" s="260"/>
      <c r="J111" s="41"/>
      <c r="K111" s="41"/>
      <c r="L111" s="45"/>
      <c r="M111" s="261"/>
      <c r="N111" s="26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215</v>
      </c>
      <c r="AU111" s="18" t="s">
        <v>79</v>
      </c>
    </row>
    <row r="112" s="13" customFormat="1">
      <c r="A112" s="13"/>
      <c r="B112" s="227"/>
      <c r="C112" s="228"/>
      <c r="D112" s="229" t="s">
        <v>167</v>
      </c>
      <c r="E112" s="230" t="s">
        <v>19</v>
      </c>
      <c r="F112" s="231" t="s">
        <v>681</v>
      </c>
      <c r="G112" s="228"/>
      <c r="H112" s="230" t="s">
        <v>19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167</v>
      </c>
      <c r="AU112" s="237" t="s">
        <v>79</v>
      </c>
      <c r="AV112" s="13" t="s">
        <v>77</v>
      </c>
      <c r="AW112" s="13" t="s">
        <v>31</v>
      </c>
      <c r="AX112" s="13" t="s">
        <v>70</v>
      </c>
      <c r="AY112" s="237" t="s">
        <v>158</v>
      </c>
    </row>
    <row r="113" s="14" customFormat="1">
      <c r="A113" s="14"/>
      <c r="B113" s="238"/>
      <c r="C113" s="239"/>
      <c r="D113" s="229" t="s">
        <v>167</v>
      </c>
      <c r="E113" s="240" t="s">
        <v>19</v>
      </c>
      <c r="F113" s="241" t="s">
        <v>682</v>
      </c>
      <c r="G113" s="239"/>
      <c r="H113" s="242">
        <v>23.332999999999998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8" t="s">
        <v>167</v>
      </c>
      <c r="AU113" s="248" t="s">
        <v>79</v>
      </c>
      <c r="AV113" s="14" t="s">
        <v>79</v>
      </c>
      <c r="AW113" s="14" t="s">
        <v>31</v>
      </c>
      <c r="AX113" s="14" t="s">
        <v>77</v>
      </c>
      <c r="AY113" s="248" t="s">
        <v>158</v>
      </c>
    </row>
    <row r="114" s="2" customFormat="1" ht="16.5" customHeight="1">
      <c r="A114" s="39"/>
      <c r="B114" s="40"/>
      <c r="C114" s="249" t="s">
        <v>192</v>
      </c>
      <c r="D114" s="249" t="s">
        <v>180</v>
      </c>
      <c r="E114" s="250" t="s">
        <v>683</v>
      </c>
      <c r="F114" s="251" t="s">
        <v>684</v>
      </c>
      <c r="G114" s="252" t="s">
        <v>195</v>
      </c>
      <c r="H114" s="253">
        <v>75.195999999999998</v>
      </c>
      <c r="I114" s="254"/>
      <c r="J114" s="255">
        <f>ROUND(I114*H114,2)</f>
        <v>0</v>
      </c>
      <c r="K114" s="251" t="s">
        <v>279</v>
      </c>
      <c r="L114" s="256"/>
      <c r="M114" s="257" t="s">
        <v>19</v>
      </c>
      <c r="N114" s="258" t="s">
        <v>41</v>
      </c>
      <c r="O114" s="85"/>
      <c r="P114" s="223">
        <f>O114*H114</f>
        <v>0</v>
      </c>
      <c r="Q114" s="223">
        <v>1</v>
      </c>
      <c r="R114" s="223">
        <f>Q114*H114</f>
        <v>75.195999999999998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183</v>
      </c>
      <c r="AT114" s="225" t="s">
        <v>180</v>
      </c>
      <c r="AU114" s="225" t="s">
        <v>79</v>
      </c>
      <c r="AY114" s="18" t="s">
        <v>158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77</v>
      </c>
      <c r="BK114" s="226">
        <f>ROUND(I114*H114,2)</f>
        <v>0</v>
      </c>
      <c r="BL114" s="18" t="s">
        <v>104</v>
      </c>
      <c r="BM114" s="225" t="s">
        <v>975</v>
      </c>
    </row>
    <row r="115" s="2" customFormat="1">
      <c r="A115" s="39"/>
      <c r="B115" s="40"/>
      <c r="C115" s="41"/>
      <c r="D115" s="229" t="s">
        <v>215</v>
      </c>
      <c r="E115" s="41"/>
      <c r="F115" s="259" t="s">
        <v>976</v>
      </c>
      <c r="G115" s="41"/>
      <c r="H115" s="41"/>
      <c r="I115" s="260"/>
      <c r="J115" s="41"/>
      <c r="K115" s="41"/>
      <c r="L115" s="45"/>
      <c r="M115" s="261"/>
      <c r="N115" s="26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215</v>
      </c>
      <c r="AU115" s="18" t="s">
        <v>79</v>
      </c>
    </row>
    <row r="116" s="13" customFormat="1">
      <c r="A116" s="13"/>
      <c r="B116" s="227"/>
      <c r="C116" s="228"/>
      <c r="D116" s="229" t="s">
        <v>167</v>
      </c>
      <c r="E116" s="230" t="s">
        <v>19</v>
      </c>
      <c r="F116" s="231" t="s">
        <v>702</v>
      </c>
      <c r="G116" s="228"/>
      <c r="H116" s="230" t="s">
        <v>19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167</v>
      </c>
      <c r="AU116" s="237" t="s">
        <v>79</v>
      </c>
      <c r="AV116" s="13" t="s">
        <v>77</v>
      </c>
      <c r="AW116" s="13" t="s">
        <v>31</v>
      </c>
      <c r="AX116" s="13" t="s">
        <v>70</v>
      </c>
      <c r="AY116" s="237" t="s">
        <v>158</v>
      </c>
    </row>
    <row r="117" s="14" customFormat="1">
      <c r="A117" s="14"/>
      <c r="B117" s="238"/>
      <c r="C117" s="239"/>
      <c r="D117" s="229" t="s">
        <v>167</v>
      </c>
      <c r="E117" s="240" t="s">
        <v>19</v>
      </c>
      <c r="F117" s="241" t="s">
        <v>977</v>
      </c>
      <c r="G117" s="239"/>
      <c r="H117" s="242">
        <v>35.530000000000001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8" t="s">
        <v>167</v>
      </c>
      <c r="AU117" s="248" t="s">
        <v>79</v>
      </c>
      <c r="AV117" s="14" t="s">
        <v>79</v>
      </c>
      <c r="AW117" s="14" t="s">
        <v>31</v>
      </c>
      <c r="AX117" s="14" t="s">
        <v>70</v>
      </c>
      <c r="AY117" s="248" t="s">
        <v>158</v>
      </c>
    </row>
    <row r="118" s="14" customFormat="1">
      <c r="A118" s="14"/>
      <c r="B118" s="238"/>
      <c r="C118" s="239"/>
      <c r="D118" s="229" t="s">
        <v>167</v>
      </c>
      <c r="E118" s="240" t="s">
        <v>19</v>
      </c>
      <c r="F118" s="241" t="s">
        <v>978</v>
      </c>
      <c r="G118" s="239"/>
      <c r="H118" s="242">
        <v>39.665999999999997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8" t="s">
        <v>167</v>
      </c>
      <c r="AU118" s="248" t="s">
        <v>79</v>
      </c>
      <c r="AV118" s="14" t="s">
        <v>79</v>
      </c>
      <c r="AW118" s="14" t="s">
        <v>31</v>
      </c>
      <c r="AX118" s="14" t="s">
        <v>70</v>
      </c>
      <c r="AY118" s="248" t="s">
        <v>158</v>
      </c>
    </row>
    <row r="119" s="15" customFormat="1">
      <c r="A119" s="15"/>
      <c r="B119" s="263"/>
      <c r="C119" s="264"/>
      <c r="D119" s="229" t="s">
        <v>167</v>
      </c>
      <c r="E119" s="265" t="s">
        <v>19</v>
      </c>
      <c r="F119" s="266" t="s">
        <v>332</v>
      </c>
      <c r="G119" s="264"/>
      <c r="H119" s="267">
        <v>75.195999999999998</v>
      </c>
      <c r="I119" s="268"/>
      <c r="J119" s="264"/>
      <c r="K119" s="264"/>
      <c r="L119" s="269"/>
      <c r="M119" s="270"/>
      <c r="N119" s="271"/>
      <c r="O119" s="271"/>
      <c r="P119" s="271"/>
      <c r="Q119" s="271"/>
      <c r="R119" s="271"/>
      <c r="S119" s="271"/>
      <c r="T119" s="272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73" t="s">
        <v>167</v>
      </c>
      <c r="AU119" s="273" t="s">
        <v>79</v>
      </c>
      <c r="AV119" s="15" t="s">
        <v>104</v>
      </c>
      <c r="AW119" s="15" t="s">
        <v>31</v>
      </c>
      <c r="AX119" s="15" t="s">
        <v>77</v>
      </c>
      <c r="AY119" s="273" t="s">
        <v>158</v>
      </c>
    </row>
    <row r="120" s="2" customFormat="1" ht="78" customHeight="1">
      <c r="A120" s="39"/>
      <c r="B120" s="40"/>
      <c r="C120" s="214" t="s">
        <v>183</v>
      </c>
      <c r="D120" s="214" t="s">
        <v>161</v>
      </c>
      <c r="E120" s="215" t="s">
        <v>979</v>
      </c>
      <c r="F120" s="216" t="s">
        <v>980</v>
      </c>
      <c r="G120" s="217" t="s">
        <v>188</v>
      </c>
      <c r="H120" s="218">
        <v>0.021999999999999999</v>
      </c>
      <c r="I120" s="219"/>
      <c r="J120" s="220">
        <f>ROUND(I120*H120,2)</f>
        <v>0</v>
      </c>
      <c r="K120" s="216" t="s">
        <v>279</v>
      </c>
      <c r="L120" s="45"/>
      <c r="M120" s="221" t="s">
        <v>19</v>
      </c>
      <c r="N120" s="222" t="s">
        <v>41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104</v>
      </c>
      <c r="AT120" s="225" t="s">
        <v>161</v>
      </c>
      <c r="AU120" s="225" t="s">
        <v>79</v>
      </c>
      <c r="AY120" s="18" t="s">
        <v>158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77</v>
      </c>
      <c r="BK120" s="226">
        <f>ROUND(I120*H120,2)</f>
        <v>0</v>
      </c>
      <c r="BL120" s="18" t="s">
        <v>104</v>
      </c>
      <c r="BM120" s="225" t="s">
        <v>981</v>
      </c>
    </row>
    <row r="121" s="2" customFormat="1">
      <c r="A121" s="39"/>
      <c r="B121" s="40"/>
      <c r="C121" s="41"/>
      <c r="D121" s="229" t="s">
        <v>215</v>
      </c>
      <c r="E121" s="41"/>
      <c r="F121" s="259" t="s">
        <v>982</v>
      </c>
      <c r="G121" s="41"/>
      <c r="H121" s="41"/>
      <c r="I121" s="260"/>
      <c r="J121" s="41"/>
      <c r="K121" s="41"/>
      <c r="L121" s="45"/>
      <c r="M121" s="261"/>
      <c r="N121" s="26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215</v>
      </c>
      <c r="AU121" s="18" t="s">
        <v>79</v>
      </c>
    </row>
    <row r="122" s="13" customFormat="1">
      <c r="A122" s="13"/>
      <c r="B122" s="227"/>
      <c r="C122" s="228"/>
      <c r="D122" s="229" t="s">
        <v>167</v>
      </c>
      <c r="E122" s="230" t="s">
        <v>19</v>
      </c>
      <c r="F122" s="231" t="s">
        <v>672</v>
      </c>
      <c r="G122" s="228"/>
      <c r="H122" s="230" t="s">
        <v>19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167</v>
      </c>
      <c r="AU122" s="237" t="s">
        <v>79</v>
      </c>
      <c r="AV122" s="13" t="s">
        <v>77</v>
      </c>
      <c r="AW122" s="13" t="s">
        <v>31</v>
      </c>
      <c r="AX122" s="13" t="s">
        <v>70</v>
      </c>
      <c r="AY122" s="237" t="s">
        <v>158</v>
      </c>
    </row>
    <row r="123" s="14" customFormat="1">
      <c r="A123" s="14"/>
      <c r="B123" s="238"/>
      <c r="C123" s="239"/>
      <c r="D123" s="229" t="s">
        <v>167</v>
      </c>
      <c r="E123" s="240" t="s">
        <v>19</v>
      </c>
      <c r="F123" s="241" t="s">
        <v>983</v>
      </c>
      <c r="G123" s="239"/>
      <c r="H123" s="242">
        <v>0.021999999999999999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8" t="s">
        <v>167</v>
      </c>
      <c r="AU123" s="248" t="s">
        <v>79</v>
      </c>
      <c r="AV123" s="14" t="s">
        <v>79</v>
      </c>
      <c r="AW123" s="14" t="s">
        <v>31</v>
      </c>
      <c r="AX123" s="14" t="s">
        <v>77</v>
      </c>
      <c r="AY123" s="248" t="s">
        <v>158</v>
      </c>
    </row>
    <row r="124" s="2" customFormat="1" ht="90" customHeight="1">
      <c r="A124" s="39"/>
      <c r="B124" s="40"/>
      <c r="C124" s="214" t="s">
        <v>205</v>
      </c>
      <c r="D124" s="214" t="s">
        <v>161</v>
      </c>
      <c r="E124" s="215" t="s">
        <v>984</v>
      </c>
      <c r="F124" s="216" t="s">
        <v>985</v>
      </c>
      <c r="G124" s="217" t="s">
        <v>188</v>
      </c>
      <c r="H124" s="218">
        <v>0.021999999999999999</v>
      </c>
      <c r="I124" s="219"/>
      <c r="J124" s="220">
        <f>ROUND(I124*H124,2)</f>
        <v>0</v>
      </c>
      <c r="K124" s="216" t="s">
        <v>279</v>
      </c>
      <c r="L124" s="45"/>
      <c r="M124" s="221" t="s">
        <v>19</v>
      </c>
      <c r="N124" s="222" t="s">
        <v>41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104</v>
      </c>
      <c r="AT124" s="225" t="s">
        <v>161</v>
      </c>
      <c r="AU124" s="225" t="s">
        <v>79</v>
      </c>
      <c r="AY124" s="18" t="s">
        <v>158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77</v>
      </c>
      <c r="BK124" s="226">
        <f>ROUND(I124*H124,2)</f>
        <v>0</v>
      </c>
      <c r="BL124" s="18" t="s">
        <v>104</v>
      </c>
      <c r="BM124" s="225" t="s">
        <v>986</v>
      </c>
    </row>
    <row r="125" s="13" customFormat="1">
      <c r="A125" s="13"/>
      <c r="B125" s="227"/>
      <c r="C125" s="228"/>
      <c r="D125" s="229" t="s">
        <v>167</v>
      </c>
      <c r="E125" s="230" t="s">
        <v>19</v>
      </c>
      <c r="F125" s="231" t="s">
        <v>672</v>
      </c>
      <c r="G125" s="228"/>
      <c r="H125" s="230" t="s">
        <v>19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167</v>
      </c>
      <c r="AU125" s="237" t="s">
        <v>79</v>
      </c>
      <c r="AV125" s="13" t="s">
        <v>77</v>
      </c>
      <c r="AW125" s="13" t="s">
        <v>31</v>
      </c>
      <c r="AX125" s="13" t="s">
        <v>70</v>
      </c>
      <c r="AY125" s="237" t="s">
        <v>158</v>
      </c>
    </row>
    <row r="126" s="14" customFormat="1">
      <c r="A126" s="14"/>
      <c r="B126" s="238"/>
      <c r="C126" s="239"/>
      <c r="D126" s="229" t="s">
        <v>167</v>
      </c>
      <c r="E126" s="240" t="s">
        <v>19</v>
      </c>
      <c r="F126" s="241" t="s">
        <v>983</v>
      </c>
      <c r="G126" s="239"/>
      <c r="H126" s="242">
        <v>0.021999999999999999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167</v>
      </c>
      <c r="AU126" s="248" t="s">
        <v>79</v>
      </c>
      <c r="AV126" s="14" t="s">
        <v>79</v>
      </c>
      <c r="AW126" s="14" t="s">
        <v>31</v>
      </c>
      <c r="AX126" s="14" t="s">
        <v>77</v>
      </c>
      <c r="AY126" s="248" t="s">
        <v>158</v>
      </c>
    </row>
    <row r="127" s="2" customFormat="1">
      <c r="A127" s="39"/>
      <c r="B127" s="40"/>
      <c r="C127" s="214" t="s">
        <v>211</v>
      </c>
      <c r="D127" s="214" t="s">
        <v>161</v>
      </c>
      <c r="E127" s="215" t="s">
        <v>235</v>
      </c>
      <c r="F127" s="216" t="s">
        <v>695</v>
      </c>
      <c r="G127" s="217" t="s">
        <v>172</v>
      </c>
      <c r="H127" s="218">
        <v>8</v>
      </c>
      <c r="I127" s="219"/>
      <c r="J127" s="220">
        <f>ROUND(I127*H127,2)</f>
        <v>0</v>
      </c>
      <c r="K127" s="216" t="s">
        <v>279</v>
      </c>
      <c r="L127" s="45"/>
      <c r="M127" s="221" t="s">
        <v>19</v>
      </c>
      <c r="N127" s="222" t="s">
        <v>41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104</v>
      </c>
      <c r="AT127" s="225" t="s">
        <v>161</v>
      </c>
      <c r="AU127" s="225" t="s">
        <v>79</v>
      </c>
      <c r="AY127" s="18" t="s">
        <v>158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77</v>
      </c>
      <c r="BK127" s="226">
        <f>ROUND(I127*H127,2)</f>
        <v>0</v>
      </c>
      <c r="BL127" s="18" t="s">
        <v>104</v>
      </c>
      <c r="BM127" s="225" t="s">
        <v>987</v>
      </c>
    </row>
    <row r="128" s="13" customFormat="1">
      <c r="A128" s="13"/>
      <c r="B128" s="227"/>
      <c r="C128" s="228"/>
      <c r="D128" s="229" t="s">
        <v>167</v>
      </c>
      <c r="E128" s="230" t="s">
        <v>19</v>
      </c>
      <c r="F128" s="231" t="s">
        <v>988</v>
      </c>
      <c r="G128" s="228"/>
      <c r="H128" s="230" t="s">
        <v>19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167</v>
      </c>
      <c r="AU128" s="237" t="s">
        <v>79</v>
      </c>
      <c r="AV128" s="13" t="s">
        <v>77</v>
      </c>
      <c r="AW128" s="13" t="s">
        <v>31</v>
      </c>
      <c r="AX128" s="13" t="s">
        <v>70</v>
      </c>
      <c r="AY128" s="237" t="s">
        <v>158</v>
      </c>
    </row>
    <row r="129" s="14" customFormat="1">
      <c r="A129" s="14"/>
      <c r="B129" s="238"/>
      <c r="C129" s="239"/>
      <c r="D129" s="229" t="s">
        <v>167</v>
      </c>
      <c r="E129" s="240" t="s">
        <v>19</v>
      </c>
      <c r="F129" s="241" t="s">
        <v>989</v>
      </c>
      <c r="G129" s="239"/>
      <c r="H129" s="242">
        <v>4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167</v>
      </c>
      <c r="AU129" s="248" t="s">
        <v>79</v>
      </c>
      <c r="AV129" s="14" t="s">
        <v>79</v>
      </c>
      <c r="AW129" s="14" t="s">
        <v>31</v>
      </c>
      <c r="AX129" s="14" t="s">
        <v>70</v>
      </c>
      <c r="AY129" s="248" t="s">
        <v>158</v>
      </c>
    </row>
    <row r="130" s="13" customFormat="1">
      <c r="A130" s="13"/>
      <c r="B130" s="227"/>
      <c r="C130" s="228"/>
      <c r="D130" s="229" t="s">
        <v>167</v>
      </c>
      <c r="E130" s="230" t="s">
        <v>19</v>
      </c>
      <c r="F130" s="231" t="s">
        <v>990</v>
      </c>
      <c r="G130" s="228"/>
      <c r="H130" s="230" t="s">
        <v>19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167</v>
      </c>
      <c r="AU130" s="237" t="s">
        <v>79</v>
      </c>
      <c r="AV130" s="13" t="s">
        <v>77</v>
      </c>
      <c r="AW130" s="13" t="s">
        <v>31</v>
      </c>
      <c r="AX130" s="13" t="s">
        <v>70</v>
      </c>
      <c r="AY130" s="237" t="s">
        <v>158</v>
      </c>
    </row>
    <row r="131" s="14" customFormat="1">
      <c r="A131" s="14"/>
      <c r="B131" s="238"/>
      <c r="C131" s="239"/>
      <c r="D131" s="229" t="s">
        <v>167</v>
      </c>
      <c r="E131" s="240" t="s">
        <v>19</v>
      </c>
      <c r="F131" s="241" t="s">
        <v>989</v>
      </c>
      <c r="G131" s="239"/>
      <c r="H131" s="242">
        <v>4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167</v>
      </c>
      <c r="AU131" s="248" t="s">
        <v>79</v>
      </c>
      <c r="AV131" s="14" t="s">
        <v>79</v>
      </c>
      <c r="AW131" s="14" t="s">
        <v>31</v>
      </c>
      <c r="AX131" s="14" t="s">
        <v>70</v>
      </c>
      <c r="AY131" s="248" t="s">
        <v>158</v>
      </c>
    </row>
    <row r="132" s="15" customFormat="1">
      <c r="A132" s="15"/>
      <c r="B132" s="263"/>
      <c r="C132" s="264"/>
      <c r="D132" s="229" t="s">
        <v>167</v>
      </c>
      <c r="E132" s="265" t="s">
        <v>19</v>
      </c>
      <c r="F132" s="266" t="s">
        <v>332</v>
      </c>
      <c r="G132" s="264"/>
      <c r="H132" s="267">
        <v>8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3" t="s">
        <v>167</v>
      </c>
      <c r="AU132" s="273" t="s">
        <v>79</v>
      </c>
      <c r="AV132" s="15" t="s">
        <v>104</v>
      </c>
      <c r="AW132" s="15" t="s">
        <v>31</v>
      </c>
      <c r="AX132" s="15" t="s">
        <v>77</v>
      </c>
      <c r="AY132" s="273" t="s">
        <v>158</v>
      </c>
    </row>
    <row r="133" s="2" customFormat="1" ht="78" customHeight="1">
      <c r="A133" s="39"/>
      <c r="B133" s="40"/>
      <c r="C133" s="214" t="s">
        <v>217</v>
      </c>
      <c r="D133" s="214" t="s">
        <v>161</v>
      </c>
      <c r="E133" s="215" t="s">
        <v>991</v>
      </c>
      <c r="F133" s="216" t="s">
        <v>992</v>
      </c>
      <c r="G133" s="217" t="s">
        <v>993</v>
      </c>
      <c r="H133" s="218">
        <v>4</v>
      </c>
      <c r="I133" s="219"/>
      <c r="J133" s="220">
        <f>ROUND(I133*H133,2)</f>
        <v>0</v>
      </c>
      <c r="K133" s="216" t="s">
        <v>279</v>
      </c>
      <c r="L133" s="45"/>
      <c r="M133" s="221" t="s">
        <v>19</v>
      </c>
      <c r="N133" s="222" t="s">
        <v>41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104</v>
      </c>
      <c r="AT133" s="225" t="s">
        <v>161</v>
      </c>
      <c r="AU133" s="225" t="s">
        <v>79</v>
      </c>
      <c r="AY133" s="18" t="s">
        <v>158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77</v>
      </c>
      <c r="BK133" s="226">
        <f>ROUND(I133*H133,2)</f>
        <v>0</v>
      </c>
      <c r="BL133" s="18" t="s">
        <v>104</v>
      </c>
      <c r="BM133" s="225" t="s">
        <v>994</v>
      </c>
    </row>
    <row r="134" s="2" customFormat="1">
      <c r="A134" s="39"/>
      <c r="B134" s="40"/>
      <c r="C134" s="41"/>
      <c r="D134" s="229" t="s">
        <v>215</v>
      </c>
      <c r="E134" s="41"/>
      <c r="F134" s="259" t="s">
        <v>995</v>
      </c>
      <c r="G134" s="41"/>
      <c r="H134" s="41"/>
      <c r="I134" s="260"/>
      <c r="J134" s="41"/>
      <c r="K134" s="41"/>
      <c r="L134" s="45"/>
      <c r="M134" s="261"/>
      <c r="N134" s="26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215</v>
      </c>
      <c r="AU134" s="18" t="s">
        <v>79</v>
      </c>
    </row>
    <row r="135" s="13" customFormat="1">
      <c r="A135" s="13"/>
      <c r="B135" s="227"/>
      <c r="C135" s="228"/>
      <c r="D135" s="229" t="s">
        <v>167</v>
      </c>
      <c r="E135" s="230" t="s">
        <v>19</v>
      </c>
      <c r="F135" s="231" t="s">
        <v>996</v>
      </c>
      <c r="G135" s="228"/>
      <c r="H135" s="230" t="s">
        <v>19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167</v>
      </c>
      <c r="AU135" s="237" t="s">
        <v>79</v>
      </c>
      <c r="AV135" s="13" t="s">
        <v>77</v>
      </c>
      <c r="AW135" s="13" t="s">
        <v>31</v>
      </c>
      <c r="AX135" s="13" t="s">
        <v>70</v>
      </c>
      <c r="AY135" s="237" t="s">
        <v>158</v>
      </c>
    </row>
    <row r="136" s="14" customFormat="1">
      <c r="A136" s="14"/>
      <c r="B136" s="238"/>
      <c r="C136" s="239"/>
      <c r="D136" s="229" t="s">
        <v>167</v>
      </c>
      <c r="E136" s="240" t="s">
        <v>19</v>
      </c>
      <c r="F136" s="241" t="s">
        <v>989</v>
      </c>
      <c r="G136" s="239"/>
      <c r="H136" s="242">
        <v>4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167</v>
      </c>
      <c r="AU136" s="248" t="s">
        <v>79</v>
      </c>
      <c r="AV136" s="14" t="s">
        <v>79</v>
      </c>
      <c r="AW136" s="14" t="s">
        <v>31</v>
      </c>
      <c r="AX136" s="14" t="s">
        <v>77</v>
      </c>
      <c r="AY136" s="248" t="s">
        <v>158</v>
      </c>
    </row>
    <row r="137" s="2" customFormat="1" ht="78" customHeight="1">
      <c r="A137" s="39"/>
      <c r="B137" s="40"/>
      <c r="C137" s="214" t="s">
        <v>224</v>
      </c>
      <c r="D137" s="214" t="s">
        <v>161</v>
      </c>
      <c r="E137" s="215" t="s">
        <v>997</v>
      </c>
      <c r="F137" s="216" t="s">
        <v>998</v>
      </c>
      <c r="G137" s="217" t="s">
        <v>993</v>
      </c>
      <c r="H137" s="218">
        <v>4</v>
      </c>
      <c r="I137" s="219"/>
      <c r="J137" s="220">
        <f>ROUND(I137*H137,2)</f>
        <v>0</v>
      </c>
      <c r="K137" s="216" t="s">
        <v>279</v>
      </c>
      <c r="L137" s="45"/>
      <c r="M137" s="221" t="s">
        <v>19</v>
      </c>
      <c r="N137" s="222" t="s">
        <v>41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104</v>
      </c>
      <c r="AT137" s="225" t="s">
        <v>161</v>
      </c>
      <c r="AU137" s="225" t="s">
        <v>79</v>
      </c>
      <c r="AY137" s="18" t="s">
        <v>158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77</v>
      </c>
      <c r="BK137" s="226">
        <f>ROUND(I137*H137,2)</f>
        <v>0</v>
      </c>
      <c r="BL137" s="18" t="s">
        <v>104</v>
      </c>
      <c r="BM137" s="225" t="s">
        <v>999</v>
      </c>
    </row>
    <row r="138" s="2" customFormat="1">
      <c r="A138" s="39"/>
      <c r="B138" s="40"/>
      <c r="C138" s="41"/>
      <c r="D138" s="229" t="s">
        <v>215</v>
      </c>
      <c r="E138" s="41"/>
      <c r="F138" s="259" t="s">
        <v>1000</v>
      </c>
      <c r="G138" s="41"/>
      <c r="H138" s="41"/>
      <c r="I138" s="260"/>
      <c r="J138" s="41"/>
      <c r="K138" s="41"/>
      <c r="L138" s="45"/>
      <c r="M138" s="261"/>
      <c r="N138" s="26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215</v>
      </c>
      <c r="AU138" s="18" t="s">
        <v>79</v>
      </c>
    </row>
    <row r="139" s="13" customFormat="1">
      <c r="A139" s="13"/>
      <c r="B139" s="227"/>
      <c r="C139" s="228"/>
      <c r="D139" s="229" t="s">
        <v>167</v>
      </c>
      <c r="E139" s="230" t="s">
        <v>19</v>
      </c>
      <c r="F139" s="231" t="s">
        <v>1001</v>
      </c>
      <c r="G139" s="228"/>
      <c r="H139" s="230" t="s">
        <v>19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167</v>
      </c>
      <c r="AU139" s="237" t="s">
        <v>79</v>
      </c>
      <c r="AV139" s="13" t="s">
        <v>77</v>
      </c>
      <c r="AW139" s="13" t="s">
        <v>31</v>
      </c>
      <c r="AX139" s="13" t="s">
        <v>70</v>
      </c>
      <c r="AY139" s="237" t="s">
        <v>158</v>
      </c>
    </row>
    <row r="140" s="14" customFormat="1">
      <c r="A140" s="14"/>
      <c r="B140" s="238"/>
      <c r="C140" s="239"/>
      <c r="D140" s="229" t="s">
        <v>167</v>
      </c>
      <c r="E140" s="240" t="s">
        <v>19</v>
      </c>
      <c r="F140" s="241" t="s">
        <v>989</v>
      </c>
      <c r="G140" s="239"/>
      <c r="H140" s="242">
        <v>4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8" t="s">
        <v>167</v>
      </c>
      <c r="AU140" s="248" t="s">
        <v>79</v>
      </c>
      <c r="AV140" s="14" t="s">
        <v>79</v>
      </c>
      <c r="AW140" s="14" t="s">
        <v>31</v>
      </c>
      <c r="AX140" s="14" t="s">
        <v>77</v>
      </c>
      <c r="AY140" s="248" t="s">
        <v>158</v>
      </c>
    </row>
    <row r="141" s="2" customFormat="1" ht="134.25" customHeight="1">
      <c r="A141" s="39"/>
      <c r="B141" s="40"/>
      <c r="C141" s="214" t="s">
        <v>229</v>
      </c>
      <c r="D141" s="214" t="s">
        <v>161</v>
      </c>
      <c r="E141" s="215" t="s">
        <v>206</v>
      </c>
      <c r="F141" s="216" t="s">
        <v>207</v>
      </c>
      <c r="G141" s="217" t="s">
        <v>188</v>
      </c>
      <c r="H141" s="218">
        <v>0.53300000000000003</v>
      </c>
      <c r="I141" s="219"/>
      <c r="J141" s="220">
        <f>ROUND(I141*H141,2)</f>
        <v>0</v>
      </c>
      <c r="K141" s="216" t="s">
        <v>279</v>
      </c>
      <c r="L141" s="45"/>
      <c r="M141" s="221" t="s">
        <v>19</v>
      </c>
      <c r="N141" s="222" t="s">
        <v>41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104</v>
      </c>
      <c r="AT141" s="225" t="s">
        <v>161</v>
      </c>
      <c r="AU141" s="225" t="s">
        <v>79</v>
      </c>
      <c r="AY141" s="18" t="s">
        <v>158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77</v>
      </c>
      <c r="BK141" s="226">
        <f>ROUND(I141*H141,2)</f>
        <v>0</v>
      </c>
      <c r="BL141" s="18" t="s">
        <v>104</v>
      </c>
      <c r="BM141" s="225" t="s">
        <v>1002</v>
      </c>
    </row>
    <row r="142" s="2" customFormat="1">
      <c r="A142" s="39"/>
      <c r="B142" s="40"/>
      <c r="C142" s="41"/>
      <c r="D142" s="229" t="s">
        <v>215</v>
      </c>
      <c r="E142" s="41"/>
      <c r="F142" s="259" t="s">
        <v>1003</v>
      </c>
      <c r="G142" s="41"/>
      <c r="H142" s="41"/>
      <c r="I142" s="260"/>
      <c r="J142" s="41"/>
      <c r="K142" s="41"/>
      <c r="L142" s="45"/>
      <c r="M142" s="261"/>
      <c r="N142" s="26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215</v>
      </c>
      <c r="AU142" s="18" t="s">
        <v>79</v>
      </c>
    </row>
    <row r="143" s="13" customFormat="1">
      <c r="A143" s="13"/>
      <c r="B143" s="227"/>
      <c r="C143" s="228"/>
      <c r="D143" s="229" t="s">
        <v>167</v>
      </c>
      <c r="E143" s="230" t="s">
        <v>19</v>
      </c>
      <c r="F143" s="231" t="s">
        <v>701</v>
      </c>
      <c r="G143" s="228"/>
      <c r="H143" s="230" t="s">
        <v>19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167</v>
      </c>
      <c r="AU143" s="237" t="s">
        <v>79</v>
      </c>
      <c r="AV143" s="13" t="s">
        <v>77</v>
      </c>
      <c r="AW143" s="13" t="s">
        <v>31</v>
      </c>
      <c r="AX143" s="13" t="s">
        <v>70</v>
      </c>
      <c r="AY143" s="237" t="s">
        <v>158</v>
      </c>
    </row>
    <row r="144" s="13" customFormat="1">
      <c r="A144" s="13"/>
      <c r="B144" s="227"/>
      <c r="C144" s="228"/>
      <c r="D144" s="229" t="s">
        <v>167</v>
      </c>
      <c r="E144" s="230" t="s">
        <v>19</v>
      </c>
      <c r="F144" s="231" t="s">
        <v>702</v>
      </c>
      <c r="G144" s="228"/>
      <c r="H144" s="230" t="s">
        <v>19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167</v>
      </c>
      <c r="AU144" s="237" t="s">
        <v>79</v>
      </c>
      <c r="AV144" s="13" t="s">
        <v>77</v>
      </c>
      <c r="AW144" s="13" t="s">
        <v>31</v>
      </c>
      <c r="AX144" s="13" t="s">
        <v>70</v>
      </c>
      <c r="AY144" s="237" t="s">
        <v>158</v>
      </c>
    </row>
    <row r="145" s="14" customFormat="1">
      <c r="A145" s="14"/>
      <c r="B145" s="238"/>
      <c r="C145" s="239"/>
      <c r="D145" s="229" t="s">
        <v>167</v>
      </c>
      <c r="E145" s="240" t="s">
        <v>19</v>
      </c>
      <c r="F145" s="241" t="s">
        <v>703</v>
      </c>
      <c r="G145" s="239"/>
      <c r="H145" s="242">
        <v>0.53300000000000003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8" t="s">
        <v>167</v>
      </c>
      <c r="AU145" s="248" t="s">
        <v>79</v>
      </c>
      <c r="AV145" s="14" t="s">
        <v>79</v>
      </c>
      <c r="AW145" s="14" t="s">
        <v>31</v>
      </c>
      <c r="AX145" s="14" t="s">
        <v>77</v>
      </c>
      <c r="AY145" s="248" t="s">
        <v>158</v>
      </c>
    </row>
    <row r="146" s="2" customFormat="1" ht="114.9" customHeight="1">
      <c r="A146" s="39"/>
      <c r="B146" s="40"/>
      <c r="C146" s="214" t="s">
        <v>234</v>
      </c>
      <c r="D146" s="214" t="s">
        <v>161</v>
      </c>
      <c r="E146" s="215" t="s">
        <v>251</v>
      </c>
      <c r="F146" s="216" t="s">
        <v>252</v>
      </c>
      <c r="G146" s="217" t="s">
        <v>244</v>
      </c>
      <c r="H146" s="218">
        <v>2</v>
      </c>
      <c r="I146" s="219"/>
      <c r="J146" s="220">
        <f>ROUND(I146*H146,2)</f>
        <v>0</v>
      </c>
      <c r="K146" s="216" t="s">
        <v>279</v>
      </c>
      <c r="L146" s="45"/>
      <c r="M146" s="221" t="s">
        <v>19</v>
      </c>
      <c r="N146" s="222" t="s">
        <v>41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104</v>
      </c>
      <c r="AT146" s="225" t="s">
        <v>161</v>
      </c>
      <c r="AU146" s="225" t="s">
        <v>79</v>
      </c>
      <c r="AY146" s="18" t="s">
        <v>158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77</v>
      </c>
      <c r="BK146" s="226">
        <f>ROUND(I146*H146,2)</f>
        <v>0</v>
      </c>
      <c r="BL146" s="18" t="s">
        <v>104</v>
      </c>
      <c r="BM146" s="225" t="s">
        <v>1004</v>
      </c>
    </row>
    <row r="147" s="2" customFormat="1">
      <c r="A147" s="39"/>
      <c r="B147" s="40"/>
      <c r="C147" s="41"/>
      <c r="D147" s="229" t="s">
        <v>215</v>
      </c>
      <c r="E147" s="41"/>
      <c r="F147" s="259" t="s">
        <v>1005</v>
      </c>
      <c r="G147" s="41"/>
      <c r="H147" s="41"/>
      <c r="I147" s="260"/>
      <c r="J147" s="41"/>
      <c r="K147" s="41"/>
      <c r="L147" s="45"/>
      <c r="M147" s="261"/>
      <c r="N147" s="26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215</v>
      </c>
      <c r="AU147" s="18" t="s">
        <v>79</v>
      </c>
    </row>
    <row r="148" s="13" customFormat="1">
      <c r="A148" s="13"/>
      <c r="B148" s="227"/>
      <c r="C148" s="228"/>
      <c r="D148" s="229" t="s">
        <v>167</v>
      </c>
      <c r="E148" s="230" t="s">
        <v>19</v>
      </c>
      <c r="F148" s="231" t="s">
        <v>709</v>
      </c>
      <c r="G148" s="228"/>
      <c r="H148" s="230" t="s">
        <v>19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167</v>
      </c>
      <c r="AU148" s="237" t="s">
        <v>79</v>
      </c>
      <c r="AV148" s="13" t="s">
        <v>77</v>
      </c>
      <c r="AW148" s="13" t="s">
        <v>31</v>
      </c>
      <c r="AX148" s="13" t="s">
        <v>70</v>
      </c>
      <c r="AY148" s="237" t="s">
        <v>158</v>
      </c>
    </row>
    <row r="149" s="14" customFormat="1">
      <c r="A149" s="14"/>
      <c r="B149" s="238"/>
      <c r="C149" s="239"/>
      <c r="D149" s="229" t="s">
        <v>167</v>
      </c>
      <c r="E149" s="240" t="s">
        <v>19</v>
      </c>
      <c r="F149" s="241" t="s">
        <v>79</v>
      </c>
      <c r="G149" s="239"/>
      <c r="H149" s="242">
        <v>2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8" t="s">
        <v>167</v>
      </c>
      <c r="AU149" s="248" t="s">
        <v>79</v>
      </c>
      <c r="AV149" s="14" t="s">
        <v>79</v>
      </c>
      <c r="AW149" s="14" t="s">
        <v>31</v>
      </c>
      <c r="AX149" s="14" t="s">
        <v>77</v>
      </c>
      <c r="AY149" s="248" t="s">
        <v>158</v>
      </c>
    </row>
    <row r="150" s="2" customFormat="1" ht="114.9" customHeight="1">
      <c r="A150" s="39"/>
      <c r="B150" s="40"/>
      <c r="C150" s="214" t="s">
        <v>8</v>
      </c>
      <c r="D150" s="214" t="s">
        <v>161</v>
      </c>
      <c r="E150" s="215" t="s">
        <v>706</v>
      </c>
      <c r="F150" s="216" t="s">
        <v>707</v>
      </c>
      <c r="G150" s="217" t="s">
        <v>244</v>
      </c>
      <c r="H150" s="218">
        <v>2</v>
      </c>
      <c r="I150" s="219"/>
      <c r="J150" s="220">
        <f>ROUND(I150*H150,2)</f>
        <v>0</v>
      </c>
      <c r="K150" s="216" t="s">
        <v>279</v>
      </c>
      <c r="L150" s="45"/>
      <c r="M150" s="221" t="s">
        <v>19</v>
      </c>
      <c r="N150" s="222" t="s">
        <v>41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104</v>
      </c>
      <c r="AT150" s="225" t="s">
        <v>161</v>
      </c>
      <c r="AU150" s="225" t="s">
        <v>79</v>
      </c>
      <c r="AY150" s="18" t="s">
        <v>158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77</v>
      </c>
      <c r="BK150" s="226">
        <f>ROUND(I150*H150,2)</f>
        <v>0</v>
      </c>
      <c r="BL150" s="18" t="s">
        <v>104</v>
      </c>
      <c r="BM150" s="225" t="s">
        <v>1006</v>
      </c>
    </row>
    <row r="151" s="13" customFormat="1">
      <c r="A151" s="13"/>
      <c r="B151" s="227"/>
      <c r="C151" s="228"/>
      <c r="D151" s="229" t="s">
        <v>167</v>
      </c>
      <c r="E151" s="230" t="s">
        <v>19</v>
      </c>
      <c r="F151" s="231" t="s">
        <v>705</v>
      </c>
      <c r="G151" s="228"/>
      <c r="H151" s="230" t="s">
        <v>19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167</v>
      </c>
      <c r="AU151" s="237" t="s">
        <v>79</v>
      </c>
      <c r="AV151" s="13" t="s">
        <v>77</v>
      </c>
      <c r="AW151" s="13" t="s">
        <v>31</v>
      </c>
      <c r="AX151" s="13" t="s">
        <v>70</v>
      </c>
      <c r="AY151" s="237" t="s">
        <v>158</v>
      </c>
    </row>
    <row r="152" s="14" customFormat="1">
      <c r="A152" s="14"/>
      <c r="B152" s="238"/>
      <c r="C152" s="239"/>
      <c r="D152" s="229" t="s">
        <v>167</v>
      </c>
      <c r="E152" s="240" t="s">
        <v>19</v>
      </c>
      <c r="F152" s="241" t="s">
        <v>79</v>
      </c>
      <c r="G152" s="239"/>
      <c r="H152" s="242">
        <v>2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8" t="s">
        <v>167</v>
      </c>
      <c r="AU152" s="248" t="s">
        <v>79</v>
      </c>
      <c r="AV152" s="14" t="s">
        <v>79</v>
      </c>
      <c r="AW152" s="14" t="s">
        <v>31</v>
      </c>
      <c r="AX152" s="14" t="s">
        <v>77</v>
      </c>
      <c r="AY152" s="248" t="s">
        <v>158</v>
      </c>
    </row>
    <row r="153" s="2" customFormat="1" ht="90" customHeight="1">
      <c r="A153" s="39"/>
      <c r="B153" s="40"/>
      <c r="C153" s="214" t="s">
        <v>241</v>
      </c>
      <c r="D153" s="214" t="s">
        <v>161</v>
      </c>
      <c r="E153" s="215" t="s">
        <v>259</v>
      </c>
      <c r="F153" s="216" t="s">
        <v>260</v>
      </c>
      <c r="G153" s="217" t="s">
        <v>244</v>
      </c>
      <c r="H153" s="218">
        <v>1</v>
      </c>
      <c r="I153" s="219"/>
      <c r="J153" s="220">
        <f>ROUND(I153*H153,2)</f>
        <v>0</v>
      </c>
      <c r="K153" s="216" t="s">
        <v>279</v>
      </c>
      <c r="L153" s="45"/>
      <c r="M153" s="221" t="s">
        <v>19</v>
      </c>
      <c r="N153" s="222" t="s">
        <v>41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104</v>
      </c>
      <c r="AT153" s="225" t="s">
        <v>161</v>
      </c>
      <c r="AU153" s="225" t="s">
        <v>79</v>
      </c>
      <c r="AY153" s="18" t="s">
        <v>158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77</v>
      </c>
      <c r="BK153" s="226">
        <f>ROUND(I153*H153,2)</f>
        <v>0</v>
      </c>
      <c r="BL153" s="18" t="s">
        <v>104</v>
      </c>
      <c r="BM153" s="225" t="s">
        <v>1007</v>
      </c>
    </row>
    <row r="154" s="2" customFormat="1">
      <c r="A154" s="39"/>
      <c r="B154" s="40"/>
      <c r="C154" s="41"/>
      <c r="D154" s="229" t="s">
        <v>215</v>
      </c>
      <c r="E154" s="41"/>
      <c r="F154" s="259" t="s">
        <v>1008</v>
      </c>
      <c r="G154" s="41"/>
      <c r="H154" s="41"/>
      <c r="I154" s="260"/>
      <c r="J154" s="41"/>
      <c r="K154" s="41"/>
      <c r="L154" s="45"/>
      <c r="M154" s="261"/>
      <c r="N154" s="26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215</v>
      </c>
      <c r="AU154" s="18" t="s">
        <v>79</v>
      </c>
    </row>
    <row r="155" s="2" customFormat="1" ht="90" customHeight="1">
      <c r="A155" s="39"/>
      <c r="B155" s="40"/>
      <c r="C155" s="214" t="s">
        <v>246</v>
      </c>
      <c r="D155" s="214" t="s">
        <v>161</v>
      </c>
      <c r="E155" s="215" t="s">
        <v>714</v>
      </c>
      <c r="F155" s="216" t="s">
        <v>715</v>
      </c>
      <c r="G155" s="217" t="s">
        <v>244</v>
      </c>
      <c r="H155" s="218">
        <v>1</v>
      </c>
      <c r="I155" s="219"/>
      <c r="J155" s="220">
        <f>ROUND(I155*H155,2)</f>
        <v>0</v>
      </c>
      <c r="K155" s="216" t="s">
        <v>279</v>
      </c>
      <c r="L155" s="45"/>
      <c r="M155" s="221" t="s">
        <v>19</v>
      </c>
      <c r="N155" s="222" t="s">
        <v>41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104</v>
      </c>
      <c r="AT155" s="225" t="s">
        <v>161</v>
      </c>
      <c r="AU155" s="225" t="s">
        <v>79</v>
      </c>
      <c r="AY155" s="18" t="s">
        <v>158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77</v>
      </c>
      <c r="BK155" s="226">
        <f>ROUND(I155*H155,2)</f>
        <v>0</v>
      </c>
      <c r="BL155" s="18" t="s">
        <v>104</v>
      </c>
      <c r="BM155" s="225" t="s">
        <v>1009</v>
      </c>
    </row>
    <row r="156" s="2" customFormat="1">
      <c r="A156" s="39"/>
      <c r="B156" s="40"/>
      <c r="C156" s="41"/>
      <c r="D156" s="229" t="s">
        <v>215</v>
      </c>
      <c r="E156" s="41"/>
      <c r="F156" s="259" t="s">
        <v>1010</v>
      </c>
      <c r="G156" s="41"/>
      <c r="H156" s="41"/>
      <c r="I156" s="260"/>
      <c r="J156" s="41"/>
      <c r="K156" s="41"/>
      <c r="L156" s="45"/>
      <c r="M156" s="261"/>
      <c r="N156" s="26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215</v>
      </c>
      <c r="AU156" s="18" t="s">
        <v>79</v>
      </c>
    </row>
    <row r="157" s="2" customFormat="1" ht="90" customHeight="1">
      <c r="A157" s="39"/>
      <c r="B157" s="40"/>
      <c r="C157" s="214" t="s">
        <v>250</v>
      </c>
      <c r="D157" s="214" t="s">
        <v>161</v>
      </c>
      <c r="E157" s="215" t="s">
        <v>717</v>
      </c>
      <c r="F157" s="216" t="s">
        <v>718</v>
      </c>
      <c r="G157" s="217" t="s">
        <v>164</v>
      </c>
      <c r="H157" s="218">
        <v>222</v>
      </c>
      <c r="I157" s="219"/>
      <c r="J157" s="220">
        <f>ROUND(I157*H157,2)</f>
        <v>0</v>
      </c>
      <c r="K157" s="216" t="s">
        <v>279</v>
      </c>
      <c r="L157" s="45"/>
      <c r="M157" s="221" t="s">
        <v>19</v>
      </c>
      <c r="N157" s="222" t="s">
        <v>41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104</v>
      </c>
      <c r="AT157" s="225" t="s">
        <v>161</v>
      </c>
      <c r="AU157" s="225" t="s">
        <v>79</v>
      </c>
      <c r="AY157" s="18" t="s">
        <v>158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77</v>
      </c>
      <c r="BK157" s="226">
        <f>ROUND(I157*H157,2)</f>
        <v>0</v>
      </c>
      <c r="BL157" s="18" t="s">
        <v>104</v>
      </c>
      <c r="BM157" s="225" t="s">
        <v>1011</v>
      </c>
    </row>
    <row r="158" s="13" customFormat="1">
      <c r="A158" s="13"/>
      <c r="B158" s="227"/>
      <c r="C158" s="228"/>
      <c r="D158" s="229" t="s">
        <v>167</v>
      </c>
      <c r="E158" s="230" t="s">
        <v>19</v>
      </c>
      <c r="F158" s="231" t="s">
        <v>1012</v>
      </c>
      <c r="G158" s="228"/>
      <c r="H158" s="230" t="s">
        <v>19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167</v>
      </c>
      <c r="AU158" s="237" t="s">
        <v>79</v>
      </c>
      <c r="AV158" s="13" t="s">
        <v>77</v>
      </c>
      <c r="AW158" s="13" t="s">
        <v>31</v>
      </c>
      <c r="AX158" s="13" t="s">
        <v>70</v>
      </c>
      <c r="AY158" s="237" t="s">
        <v>158</v>
      </c>
    </row>
    <row r="159" s="14" customFormat="1">
      <c r="A159" s="14"/>
      <c r="B159" s="238"/>
      <c r="C159" s="239"/>
      <c r="D159" s="229" t="s">
        <v>167</v>
      </c>
      <c r="E159" s="240" t="s">
        <v>19</v>
      </c>
      <c r="F159" s="241" t="s">
        <v>1013</v>
      </c>
      <c r="G159" s="239"/>
      <c r="H159" s="242">
        <v>222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167</v>
      </c>
      <c r="AU159" s="248" t="s">
        <v>79</v>
      </c>
      <c r="AV159" s="14" t="s">
        <v>79</v>
      </c>
      <c r="AW159" s="14" t="s">
        <v>31</v>
      </c>
      <c r="AX159" s="14" t="s">
        <v>77</v>
      </c>
      <c r="AY159" s="248" t="s">
        <v>158</v>
      </c>
    </row>
    <row r="160" s="2" customFormat="1">
      <c r="A160" s="39"/>
      <c r="B160" s="40"/>
      <c r="C160" s="214" t="s">
        <v>254</v>
      </c>
      <c r="D160" s="214" t="s">
        <v>161</v>
      </c>
      <c r="E160" s="215" t="s">
        <v>724</v>
      </c>
      <c r="F160" s="216" t="s">
        <v>725</v>
      </c>
      <c r="G160" s="217" t="s">
        <v>164</v>
      </c>
      <c r="H160" s="218">
        <v>222</v>
      </c>
      <c r="I160" s="219"/>
      <c r="J160" s="220">
        <f>ROUND(I160*H160,2)</f>
        <v>0</v>
      </c>
      <c r="K160" s="216" t="s">
        <v>279</v>
      </c>
      <c r="L160" s="45"/>
      <c r="M160" s="221" t="s">
        <v>19</v>
      </c>
      <c r="N160" s="222" t="s">
        <v>41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104</v>
      </c>
      <c r="AT160" s="225" t="s">
        <v>161</v>
      </c>
      <c r="AU160" s="225" t="s">
        <v>79</v>
      </c>
      <c r="AY160" s="18" t="s">
        <v>158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77</v>
      </c>
      <c r="BK160" s="226">
        <f>ROUND(I160*H160,2)</f>
        <v>0</v>
      </c>
      <c r="BL160" s="18" t="s">
        <v>104</v>
      </c>
      <c r="BM160" s="225" t="s">
        <v>1014</v>
      </c>
    </row>
    <row r="161" s="12" customFormat="1" ht="25.92" customHeight="1">
      <c r="A161" s="12"/>
      <c r="B161" s="198"/>
      <c r="C161" s="199"/>
      <c r="D161" s="200" t="s">
        <v>69</v>
      </c>
      <c r="E161" s="201" t="s">
        <v>727</v>
      </c>
      <c r="F161" s="201" t="s">
        <v>728</v>
      </c>
      <c r="G161" s="199"/>
      <c r="H161" s="199"/>
      <c r="I161" s="202"/>
      <c r="J161" s="203">
        <f>BK161</f>
        <v>0</v>
      </c>
      <c r="K161" s="199"/>
      <c r="L161" s="204"/>
      <c r="M161" s="205"/>
      <c r="N161" s="206"/>
      <c r="O161" s="206"/>
      <c r="P161" s="207">
        <f>SUM(P162:P176)</f>
        <v>0</v>
      </c>
      <c r="Q161" s="206"/>
      <c r="R161" s="207">
        <f>SUM(R162:R176)</f>
        <v>0</v>
      </c>
      <c r="S161" s="206"/>
      <c r="T161" s="208">
        <f>SUM(T162:T176)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104</v>
      </c>
      <c r="AT161" s="210" t="s">
        <v>69</v>
      </c>
      <c r="AU161" s="210" t="s">
        <v>70</v>
      </c>
      <c r="AY161" s="209" t="s">
        <v>158</v>
      </c>
      <c r="BK161" s="211">
        <f>SUM(BK162:BK176)</f>
        <v>0</v>
      </c>
    </row>
    <row r="162" s="2" customFormat="1" ht="218.55" customHeight="1">
      <c r="A162" s="39"/>
      <c r="B162" s="40"/>
      <c r="C162" s="214" t="s">
        <v>258</v>
      </c>
      <c r="D162" s="214" t="s">
        <v>161</v>
      </c>
      <c r="E162" s="215" t="s">
        <v>743</v>
      </c>
      <c r="F162" s="216" t="s">
        <v>744</v>
      </c>
      <c r="G162" s="217" t="s">
        <v>195</v>
      </c>
      <c r="H162" s="218">
        <v>37.619999999999997</v>
      </c>
      <c r="I162" s="219"/>
      <c r="J162" s="220">
        <f>ROUND(I162*H162,2)</f>
        <v>0</v>
      </c>
      <c r="K162" s="216" t="s">
        <v>279</v>
      </c>
      <c r="L162" s="45"/>
      <c r="M162" s="221" t="s">
        <v>19</v>
      </c>
      <c r="N162" s="222" t="s">
        <v>41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303</v>
      </c>
      <c r="AT162" s="225" t="s">
        <v>161</v>
      </c>
      <c r="AU162" s="225" t="s">
        <v>77</v>
      </c>
      <c r="AY162" s="18" t="s">
        <v>158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77</v>
      </c>
      <c r="BK162" s="226">
        <f>ROUND(I162*H162,2)</f>
        <v>0</v>
      </c>
      <c r="BL162" s="18" t="s">
        <v>303</v>
      </c>
      <c r="BM162" s="225" t="s">
        <v>1015</v>
      </c>
    </row>
    <row r="163" s="13" customFormat="1">
      <c r="A163" s="13"/>
      <c r="B163" s="227"/>
      <c r="C163" s="228"/>
      <c r="D163" s="229" t="s">
        <v>167</v>
      </c>
      <c r="E163" s="230" t="s">
        <v>19</v>
      </c>
      <c r="F163" s="231" t="s">
        <v>746</v>
      </c>
      <c r="G163" s="228"/>
      <c r="H163" s="230" t="s">
        <v>19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167</v>
      </c>
      <c r="AU163" s="237" t="s">
        <v>77</v>
      </c>
      <c r="AV163" s="13" t="s">
        <v>77</v>
      </c>
      <c r="AW163" s="13" t="s">
        <v>31</v>
      </c>
      <c r="AX163" s="13" t="s">
        <v>70</v>
      </c>
      <c r="AY163" s="237" t="s">
        <v>158</v>
      </c>
    </row>
    <row r="164" s="14" customFormat="1">
      <c r="A164" s="14"/>
      <c r="B164" s="238"/>
      <c r="C164" s="239"/>
      <c r="D164" s="229" t="s">
        <v>167</v>
      </c>
      <c r="E164" s="240" t="s">
        <v>19</v>
      </c>
      <c r="F164" s="241" t="s">
        <v>1016</v>
      </c>
      <c r="G164" s="239"/>
      <c r="H164" s="242">
        <v>37.619999999999997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167</v>
      </c>
      <c r="AU164" s="248" t="s">
        <v>77</v>
      </c>
      <c r="AV164" s="14" t="s">
        <v>79</v>
      </c>
      <c r="AW164" s="14" t="s">
        <v>31</v>
      </c>
      <c r="AX164" s="14" t="s">
        <v>70</v>
      </c>
      <c r="AY164" s="248" t="s">
        <v>158</v>
      </c>
    </row>
    <row r="165" s="15" customFormat="1">
      <c r="A165" s="15"/>
      <c r="B165" s="263"/>
      <c r="C165" s="264"/>
      <c r="D165" s="229" t="s">
        <v>167</v>
      </c>
      <c r="E165" s="265" t="s">
        <v>19</v>
      </c>
      <c r="F165" s="266" t="s">
        <v>332</v>
      </c>
      <c r="G165" s="264"/>
      <c r="H165" s="267">
        <v>37.619999999999997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3" t="s">
        <v>167</v>
      </c>
      <c r="AU165" s="273" t="s">
        <v>77</v>
      </c>
      <c r="AV165" s="15" t="s">
        <v>104</v>
      </c>
      <c r="AW165" s="15" t="s">
        <v>31</v>
      </c>
      <c r="AX165" s="15" t="s">
        <v>77</v>
      </c>
      <c r="AY165" s="273" t="s">
        <v>158</v>
      </c>
    </row>
    <row r="166" s="2" customFormat="1" ht="128.55" customHeight="1">
      <c r="A166" s="39"/>
      <c r="B166" s="40"/>
      <c r="C166" s="214" t="s">
        <v>7</v>
      </c>
      <c r="D166" s="214" t="s">
        <v>161</v>
      </c>
      <c r="E166" s="215" t="s">
        <v>1017</v>
      </c>
      <c r="F166" s="216" t="s">
        <v>1018</v>
      </c>
      <c r="G166" s="217" t="s">
        <v>195</v>
      </c>
      <c r="H166" s="218">
        <v>75.195999999999998</v>
      </c>
      <c r="I166" s="219"/>
      <c r="J166" s="220">
        <f>ROUND(I166*H166,2)</f>
        <v>0</v>
      </c>
      <c r="K166" s="216" t="s">
        <v>165</v>
      </c>
      <c r="L166" s="45"/>
      <c r="M166" s="221" t="s">
        <v>19</v>
      </c>
      <c r="N166" s="222" t="s">
        <v>41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303</v>
      </c>
      <c r="AT166" s="225" t="s">
        <v>161</v>
      </c>
      <c r="AU166" s="225" t="s">
        <v>77</v>
      </c>
      <c r="AY166" s="18" t="s">
        <v>158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77</v>
      </c>
      <c r="BK166" s="226">
        <f>ROUND(I166*H166,2)</f>
        <v>0</v>
      </c>
      <c r="BL166" s="18" t="s">
        <v>303</v>
      </c>
      <c r="BM166" s="225" t="s">
        <v>1019</v>
      </c>
    </row>
    <row r="167" s="2" customFormat="1">
      <c r="A167" s="39"/>
      <c r="B167" s="40"/>
      <c r="C167" s="41"/>
      <c r="D167" s="229" t="s">
        <v>215</v>
      </c>
      <c r="E167" s="41"/>
      <c r="F167" s="259" t="s">
        <v>233</v>
      </c>
      <c r="G167" s="41"/>
      <c r="H167" s="41"/>
      <c r="I167" s="260"/>
      <c r="J167" s="41"/>
      <c r="K167" s="41"/>
      <c r="L167" s="45"/>
      <c r="M167" s="261"/>
      <c r="N167" s="26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215</v>
      </c>
      <c r="AU167" s="18" t="s">
        <v>77</v>
      </c>
    </row>
    <row r="168" s="13" customFormat="1">
      <c r="A168" s="13"/>
      <c r="B168" s="227"/>
      <c r="C168" s="228"/>
      <c r="D168" s="229" t="s">
        <v>167</v>
      </c>
      <c r="E168" s="230" t="s">
        <v>19</v>
      </c>
      <c r="F168" s="231" t="s">
        <v>749</v>
      </c>
      <c r="G168" s="228"/>
      <c r="H168" s="230" t="s">
        <v>19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167</v>
      </c>
      <c r="AU168" s="237" t="s">
        <v>77</v>
      </c>
      <c r="AV168" s="13" t="s">
        <v>77</v>
      </c>
      <c r="AW168" s="13" t="s">
        <v>31</v>
      </c>
      <c r="AX168" s="13" t="s">
        <v>70</v>
      </c>
      <c r="AY168" s="237" t="s">
        <v>158</v>
      </c>
    </row>
    <row r="169" s="14" customFormat="1">
      <c r="A169" s="14"/>
      <c r="B169" s="238"/>
      <c r="C169" s="239"/>
      <c r="D169" s="229" t="s">
        <v>167</v>
      </c>
      <c r="E169" s="240" t="s">
        <v>19</v>
      </c>
      <c r="F169" s="241" t="s">
        <v>1020</v>
      </c>
      <c r="G169" s="239"/>
      <c r="H169" s="242">
        <v>2.1120000000000001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8" t="s">
        <v>167</v>
      </c>
      <c r="AU169" s="248" t="s">
        <v>77</v>
      </c>
      <c r="AV169" s="14" t="s">
        <v>79</v>
      </c>
      <c r="AW169" s="14" t="s">
        <v>31</v>
      </c>
      <c r="AX169" s="14" t="s">
        <v>70</v>
      </c>
      <c r="AY169" s="248" t="s">
        <v>158</v>
      </c>
    </row>
    <row r="170" s="14" customFormat="1">
      <c r="A170" s="14"/>
      <c r="B170" s="238"/>
      <c r="C170" s="239"/>
      <c r="D170" s="229" t="s">
        <v>167</v>
      </c>
      <c r="E170" s="240" t="s">
        <v>19</v>
      </c>
      <c r="F170" s="241" t="s">
        <v>1021</v>
      </c>
      <c r="G170" s="239"/>
      <c r="H170" s="242">
        <v>75.195999999999998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8" t="s">
        <v>167</v>
      </c>
      <c r="AU170" s="248" t="s">
        <v>77</v>
      </c>
      <c r="AV170" s="14" t="s">
        <v>79</v>
      </c>
      <c r="AW170" s="14" t="s">
        <v>31</v>
      </c>
      <c r="AX170" s="14" t="s">
        <v>77</v>
      </c>
      <c r="AY170" s="248" t="s">
        <v>158</v>
      </c>
    </row>
    <row r="171" s="2" customFormat="1" ht="90" customHeight="1">
      <c r="A171" s="39"/>
      <c r="B171" s="40"/>
      <c r="C171" s="214" t="s">
        <v>267</v>
      </c>
      <c r="D171" s="214" t="s">
        <v>161</v>
      </c>
      <c r="E171" s="215" t="s">
        <v>386</v>
      </c>
      <c r="F171" s="216" t="s">
        <v>751</v>
      </c>
      <c r="G171" s="217" t="s">
        <v>172</v>
      </c>
      <c r="H171" s="218">
        <v>0.66700000000000004</v>
      </c>
      <c r="I171" s="219"/>
      <c r="J171" s="220">
        <f>ROUND(I171*H171,2)</f>
        <v>0</v>
      </c>
      <c r="K171" s="216" t="s">
        <v>279</v>
      </c>
      <c r="L171" s="45"/>
      <c r="M171" s="221" t="s">
        <v>19</v>
      </c>
      <c r="N171" s="222" t="s">
        <v>41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303</v>
      </c>
      <c r="AT171" s="225" t="s">
        <v>161</v>
      </c>
      <c r="AU171" s="225" t="s">
        <v>77</v>
      </c>
      <c r="AY171" s="18" t="s">
        <v>158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77</v>
      </c>
      <c r="BK171" s="226">
        <f>ROUND(I171*H171,2)</f>
        <v>0</v>
      </c>
      <c r="BL171" s="18" t="s">
        <v>303</v>
      </c>
      <c r="BM171" s="225" t="s">
        <v>1022</v>
      </c>
    </row>
    <row r="172" s="2" customFormat="1">
      <c r="A172" s="39"/>
      <c r="B172" s="40"/>
      <c r="C172" s="41"/>
      <c r="D172" s="229" t="s">
        <v>215</v>
      </c>
      <c r="E172" s="41"/>
      <c r="F172" s="259" t="s">
        <v>753</v>
      </c>
      <c r="G172" s="41"/>
      <c r="H172" s="41"/>
      <c r="I172" s="260"/>
      <c r="J172" s="41"/>
      <c r="K172" s="41"/>
      <c r="L172" s="45"/>
      <c r="M172" s="261"/>
      <c r="N172" s="26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215</v>
      </c>
      <c r="AU172" s="18" t="s">
        <v>77</v>
      </c>
    </row>
    <row r="173" s="13" customFormat="1">
      <c r="A173" s="13"/>
      <c r="B173" s="227"/>
      <c r="C173" s="228"/>
      <c r="D173" s="229" t="s">
        <v>167</v>
      </c>
      <c r="E173" s="230" t="s">
        <v>19</v>
      </c>
      <c r="F173" s="231" t="s">
        <v>702</v>
      </c>
      <c r="G173" s="228"/>
      <c r="H173" s="230" t="s">
        <v>19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167</v>
      </c>
      <c r="AU173" s="237" t="s">
        <v>77</v>
      </c>
      <c r="AV173" s="13" t="s">
        <v>77</v>
      </c>
      <c r="AW173" s="13" t="s">
        <v>31</v>
      </c>
      <c r="AX173" s="13" t="s">
        <v>70</v>
      </c>
      <c r="AY173" s="237" t="s">
        <v>158</v>
      </c>
    </row>
    <row r="174" s="14" customFormat="1">
      <c r="A174" s="14"/>
      <c r="B174" s="238"/>
      <c r="C174" s="239"/>
      <c r="D174" s="229" t="s">
        <v>167</v>
      </c>
      <c r="E174" s="240" t="s">
        <v>19</v>
      </c>
      <c r="F174" s="241" t="s">
        <v>754</v>
      </c>
      <c r="G174" s="239"/>
      <c r="H174" s="242">
        <v>0.66700000000000004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8" t="s">
        <v>167</v>
      </c>
      <c r="AU174" s="248" t="s">
        <v>77</v>
      </c>
      <c r="AV174" s="14" t="s">
        <v>79</v>
      </c>
      <c r="AW174" s="14" t="s">
        <v>31</v>
      </c>
      <c r="AX174" s="14" t="s">
        <v>77</v>
      </c>
      <c r="AY174" s="248" t="s">
        <v>158</v>
      </c>
    </row>
    <row r="175" s="2" customFormat="1" ht="90" customHeight="1">
      <c r="A175" s="39"/>
      <c r="B175" s="40"/>
      <c r="C175" s="214" t="s">
        <v>271</v>
      </c>
      <c r="D175" s="214" t="s">
        <v>161</v>
      </c>
      <c r="E175" s="215" t="s">
        <v>755</v>
      </c>
      <c r="F175" s="216" t="s">
        <v>756</v>
      </c>
      <c r="G175" s="217" t="s">
        <v>195</v>
      </c>
      <c r="H175" s="218">
        <v>37.619999999999997</v>
      </c>
      <c r="I175" s="219"/>
      <c r="J175" s="220">
        <f>ROUND(I175*H175,2)</f>
        <v>0</v>
      </c>
      <c r="K175" s="216" t="s">
        <v>279</v>
      </c>
      <c r="L175" s="45"/>
      <c r="M175" s="221" t="s">
        <v>19</v>
      </c>
      <c r="N175" s="222" t="s">
        <v>41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303</v>
      </c>
      <c r="AT175" s="225" t="s">
        <v>161</v>
      </c>
      <c r="AU175" s="225" t="s">
        <v>77</v>
      </c>
      <c r="AY175" s="18" t="s">
        <v>158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77</v>
      </c>
      <c r="BK175" s="226">
        <f>ROUND(I175*H175,2)</f>
        <v>0</v>
      </c>
      <c r="BL175" s="18" t="s">
        <v>303</v>
      </c>
      <c r="BM175" s="225" t="s">
        <v>1023</v>
      </c>
    </row>
    <row r="176" s="14" customFormat="1">
      <c r="A176" s="14"/>
      <c r="B176" s="238"/>
      <c r="C176" s="239"/>
      <c r="D176" s="229" t="s">
        <v>167</v>
      </c>
      <c r="E176" s="240" t="s">
        <v>19</v>
      </c>
      <c r="F176" s="241" t="s">
        <v>1016</v>
      </c>
      <c r="G176" s="239"/>
      <c r="H176" s="242">
        <v>37.619999999999997</v>
      </c>
      <c r="I176" s="243"/>
      <c r="J176" s="239"/>
      <c r="K176" s="239"/>
      <c r="L176" s="244"/>
      <c r="M176" s="274"/>
      <c r="N176" s="275"/>
      <c r="O176" s="275"/>
      <c r="P176" s="275"/>
      <c r="Q176" s="275"/>
      <c r="R176" s="275"/>
      <c r="S176" s="275"/>
      <c r="T176" s="27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8" t="s">
        <v>167</v>
      </c>
      <c r="AU176" s="248" t="s">
        <v>77</v>
      </c>
      <c r="AV176" s="14" t="s">
        <v>79</v>
      </c>
      <c r="AW176" s="14" t="s">
        <v>31</v>
      </c>
      <c r="AX176" s="14" t="s">
        <v>77</v>
      </c>
      <c r="AY176" s="248" t="s">
        <v>158</v>
      </c>
    </row>
    <row r="177" s="2" customFormat="1" ht="6.96" customHeight="1">
      <c r="A177" s="39"/>
      <c r="B177" s="60"/>
      <c r="C177" s="61"/>
      <c r="D177" s="61"/>
      <c r="E177" s="61"/>
      <c r="F177" s="61"/>
      <c r="G177" s="61"/>
      <c r="H177" s="61"/>
      <c r="I177" s="61"/>
      <c r="J177" s="61"/>
      <c r="K177" s="61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Ja1aFa2GaQkMySe+1OOm5+0n99Qyj3tpMOJnWQsM/nVamfbdwykNQdYHPQ86Z3oyodBiujryh+t7yvE1NQxJ6A==" hashValue="AvhrpPLSxaVZYVy7dh5ETnaGdH5BDg7pC0gbExQpEOoeRwdavOQO2PcpnnJqSnywWvEK8YwoYeQl1hftkhEOxw==" algorithmName="SHA-512" password="CC35"/>
  <autoFilter ref="C93:K17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Oprava trati v úseku Hoštka - Polepy_OPRAVA č.1</v>
      </c>
      <c r="F7" s="144"/>
      <c r="G7" s="144"/>
      <c r="H7" s="144"/>
      <c r="L7" s="21"/>
    </row>
    <row r="8">
      <c r="B8" s="21"/>
      <c r="D8" s="144" t="s">
        <v>133</v>
      </c>
      <c r="L8" s="21"/>
    </row>
    <row r="9" s="1" customFormat="1" ht="16.5" customHeight="1">
      <c r="B9" s="21"/>
      <c r="E9" s="145" t="s">
        <v>447</v>
      </c>
      <c r="F9" s="1"/>
      <c r="G9" s="1"/>
      <c r="H9" s="1"/>
      <c r="L9" s="21"/>
    </row>
    <row r="10" s="1" customFormat="1" ht="12" customHeight="1">
      <c r="B10" s="21"/>
      <c r="D10" s="144" t="s">
        <v>135</v>
      </c>
      <c r="L10" s="21"/>
    </row>
    <row r="11" s="2" customFormat="1" ht="16.5" customHeight="1">
      <c r="A11" s="39"/>
      <c r="B11" s="45"/>
      <c r="C11" s="39"/>
      <c r="D11" s="39"/>
      <c r="E11" s="157" t="s">
        <v>780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758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1024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8" t="str">
        <f>'Rekapitulace zakázky'!AN8</f>
        <v>15. 12. 2020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zakázky'!AN10="","",'Rekapitulace zakázky'!AN10)</f>
        <v/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zakázky'!E11="","",'Rekapitulace zakázky'!E11)</f>
        <v xml:space="preserve"> </v>
      </c>
      <c r="F19" s="39"/>
      <c r="G19" s="39"/>
      <c r="H19" s="39"/>
      <c r="I19" s="144" t="s">
        <v>27</v>
      </c>
      <c r="J19" s="134" t="str">
        <f>IF('Rekapitulace zakázky'!AN11="","",'Rekapitulace zakázky'!AN11)</f>
        <v/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27</v>
      </c>
      <c r="J22" s="34" t="str">
        <f>'Rekapitulace zakázky'!AN14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tr">
        <f>IF('Rekapitulace zakázky'!AN16="","",'Rekapitulace zakázky'!AN16)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zakázky'!E17="","",'Rekapitulace zakázky'!E17)</f>
        <v xml:space="preserve"> </v>
      </c>
      <c r="F25" s="39"/>
      <c r="G25" s="39"/>
      <c r="H25" s="39"/>
      <c r="I25" s="144" t="s">
        <v>27</v>
      </c>
      <c r="J25" s="134" t="str">
        <f>IF('Rekapitulace zakázky'!AN17="","",'Rekapitulace zakázky'!AN17)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tr">
        <f>IF('Rekapitulace zakázky'!AN19="","",'Rekapitulace zakázky'!AN19)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zakázky'!E20="","",'Rekapitulace zakázky'!E20)</f>
        <v>Věra Trnková</v>
      </c>
      <c r="F28" s="39"/>
      <c r="G28" s="39"/>
      <c r="H28" s="39"/>
      <c r="I28" s="144" t="s">
        <v>27</v>
      </c>
      <c r="J28" s="134" t="str">
        <f>IF('Rekapitulace zakázky'!AN20="","",'Rekapitulace zakázky'!AN20)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36</v>
      </c>
      <c r="E34" s="39"/>
      <c r="F34" s="39"/>
      <c r="G34" s="39"/>
      <c r="H34" s="39"/>
      <c r="I34" s="39"/>
      <c r="J34" s="155">
        <f>ROUND(J95,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38</v>
      </c>
      <c r="G36" s="39"/>
      <c r="H36" s="39"/>
      <c r="I36" s="156" t="s">
        <v>37</v>
      </c>
      <c r="J36" s="156" t="s">
        <v>39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40</v>
      </c>
      <c r="E37" s="144" t="s">
        <v>41</v>
      </c>
      <c r="F37" s="158">
        <f>ROUND((SUM(BE95:BE112)),  2)</f>
        <v>0</v>
      </c>
      <c r="G37" s="39"/>
      <c r="H37" s="39"/>
      <c r="I37" s="159">
        <v>0.20999999999999999</v>
      </c>
      <c r="J37" s="158">
        <f>ROUND(((SUM(BE95:BE112))*I37),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ROUND((SUM(BF95:BF112)),  2)</f>
        <v>0</v>
      </c>
      <c r="G38" s="39"/>
      <c r="H38" s="39"/>
      <c r="I38" s="159">
        <v>0.14999999999999999</v>
      </c>
      <c r="J38" s="158">
        <f>ROUND(((SUM(BF95:BF112))*I38),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ROUND((SUM(BG95:BG112)),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ROUND((SUM(BH95:BH112)),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ROUND((SUM(BI95:BI112)),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trati v úseku Hoštka - Polepy_OPRAVA č.1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133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447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135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87" t="s">
        <v>780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758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002 - VRN - km 392,730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15. 12. 2020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138</v>
      </c>
      <c r="D65" s="173"/>
      <c r="E65" s="173"/>
      <c r="F65" s="173"/>
      <c r="G65" s="173"/>
      <c r="H65" s="173"/>
      <c r="I65" s="173"/>
      <c r="J65" s="174" t="s">
        <v>139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68</v>
      </c>
      <c r="D67" s="41"/>
      <c r="E67" s="41"/>
      <c r="F67" s="41"/>
      <c r="G67" s="41"/>
      <c r="H67" s="41"/>
      <c r="I67" s="41"/>
      <c r="J67" s="103">
        <f>J95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9" customFormat="1" ht="24.96" customHeight="1">
      <c r="A68" s="9"/>
      <c r="B68" s="176"/>
      <c r="C68" s="177"/>
      <c r="D68" s="178" t="s">
        <v>760</v>
      </c>
      <c r="E68" s="179"/>
      <c r="F68" s="179"/>
      <c r="G68" s="179"/>
      <c r="H68" s="179"/>
      <c r="I68" s="179"/>
      <c r="J68" s="180">
        <f>J96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761</v>
      </c>
      <c r="E69" s="184"/>
      <c r="F69" s="184"/>
      <c r="G69" s="184"/>
      <c r="H69" s="184"/>
      <c r="I69" s="184"/>
      <c r="J69" s="185">
        <f>J97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762</v>
      </c>
      <c r="E70" s="184"/>
      <c r="F70" s="184"/>
      <c r="G70" s="184"/>
      <c r="H70" s="184"/>
      <c r="I70" s="184"/>
      <c r="J70" s="185">
        <f>J102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1025</v>
      </c>
      <c r="E71" s="184"/>
      <c r="F71" s="184"/>
      <c r="G71" s="184"/>
      <c r="H71" s="184"/>
      <c r="I71" s="184"/>
      <c r="J71" s="185">
        <f>J105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143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Oprava trati v úseku Hoštka - Polepy_OPRAVA č.1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133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1" customFormat="1" ht="16.5" customHeight="1">
      <c r="B83" s="22"/>
      <c r="C83" s="23"/>
      <c r="D83" s="23"/>
      <c r="E83" s="171" t="s">
        <v>447</v>
      </c>
      <c r="F83" s="23"/>
      <c r="G83" s="23"/>
      <c r="H83" s="23"/>
      <c r="I83" s="23"/>
      <c r="J83" s="23"/>
      <c r="K83" s="23"/>
      <c r="L83" s="21"/>
    </row>
    <row r="84" s="1" customFormat="1" ht="12" customHeight="1">
      <c r="B84" s="22"/>
      <c r="C84" s="33" t="s">
        <v>135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287" t="s">
        <v>780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758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E13</f>
        <v>002 - VRN - km 392,730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F16</f>
        <v xml:space="preserve"> </v>
      </c>
      <c r="G89" s="41"/>
      <c r="H89" s="41"/>
      <c r="I89" s="33" t="s">
        <v>23</v>
      </c>
      <c r="J89" s="73" t="str">
        <f>IF(J16="","",J16)</f>
        <v>15. 12. 2020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E19</f>
        <v xml:space="preserve"> </v>
      </c>
      <c r="G91" s="41"/>
      <c r="H91" s="41"/>
      <c r="I91" s="33" t="s">
        <v>30</v>
      </c>
      <c r="J91" s="37" t="str">
        <f>E25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IF(E22="","",E22)</f>
        <v>Vyplň údaj</v>
      </c>
      <c r="G92" s="41"/>
      <c r="H92" s="41"/>
      <c r="I92" s="33" t="s">
        <v>32</v>
      </c>
      <c r="J92" s="37" t="str">
        <f>E28</f>
        <v>Věra Trnková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7"/>
      <c r="B94" s="188"/>
      <c r="C94" s="189" t="s">
        <v>144</v>
      </c>
      <c r="D94" s="190" t="s">
        <v>55</v>
      </c>
      <c r="E94" s="190" t="s">
        <v>51</v>
      </c>
      <c r="F94" s="190" t="s">
        <v>52</v>
      </c>
      <c r="G94" s="190" t="s">
        <v>145</v>
      </c>
      <c r="H94" s="190" t="s">
        <v>146</v>
      </c>
      <c r="I94" s="190" t="s">
        <v>147</v>
      </c>
      <c r="J94" s="190" t="s">
        <v>139</v>
      </c>
      <c r="K94" s="191" t="s">
        <v>148</v>
      </c>
      <c r="L94" s="192"/>
      <c r="M94" s="93" t="s">
        <v>19</v>
      </c>
      <c r="N94" s="94" t="s">
        <v>40</v>
      </c>
      <c r="O94" s="94" t="s">
        <v>149</v>
      </c>
      <c r="P94" s="94" t="s">
        <v>150</v>
      </c>
      <c r="Q94" s="94" t="s">
        <v>151</v>
      </c>
      <c r="R94" s="94" t="s">
        <v>152</v>
      </c>
      <c r="S94" s="94" t="s">
        <v>153</v>
      </c>
      <c r="T94" s="95" t="s">
        <v>154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39"/>
      <c r="B95" s="40"/>
      <c r="C95" s="100" t="s">
        <v>155</v>
      </c>
      <c r="D95" s="41"/>
      <c r="E95" s="41"/>
      <c r="F95" s="41"/>
      <c r="G95" s="41"/>
      <c r="H95" s="41"/>
      <c r="I95" s="41"/>
      <c r="J95" s="193">
        <f>BK95</f>
        <v>0</v>
      </c>
      <c r="K95" s="41"/>
      <c r="L95" s="45"/>
      <c r="M95" s="96"/>
      <c r="N95" s="194"/>
      <c r="O95" s="97"/>
      <c r="P95" s="195">
        <f>P96</f>
        <v>0</v>
      </c>
      <c r="Q95" s="97"/>
      <c r="R95" s="195">
        <f>R96</f>
        <v>0</v>
      </c>
      <c r="S95" s="97"/>
      <c r="T95" s="196">
        <f>T96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69</v>
      </c>
      <c r="AU95" s="18" t="s">
        <v>140</v>
      </c>
      <c r="BK95" s="197">
        <f>BK96</f>
        <v>0</v>
      </c>
    </row>
    <row r="96" s="12" customFormat="1" ht="25.92" customHeight="1">
      <c r="A96" s="12"/>
      <c r="B96" s="198"/>
      <c r="C96" s="199"/>
      <c r="D96" s="200" t="s">
        <v>69</v>
      </c>
      <c r="E96" s="201" t="s">
        <v>92</v>
      </c>
      <c r="F96" s="201" t="s">
        <v>763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P97+P102+P105</f>
        <v>0</v>
      </c>
      <c r="Q96" s="206"/>
      <c r="R96" s="207">
        <f>R97+R102+R105</f>
        <v>0</v>
      </c>
      <c r="S96" s="206"/>
      <c r="T96" s="208">
        <f>T97+T102+T105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159</v>
      </c>
      <c r="AT96" s="210" t="s">
        <v>69</v>
      </c>
      <c r="AU96" s="210" t="s">
        <v>70</v>
      </c>
      <c r="AY96" s="209" t="s">
        <v>158</v>
      </c>
      <c r="BK96" s="211">
        <f>BK97+BK102+BK105</f>
        <v>0</v>
      </c>
    </row>
    <row r="97" s="12" customFormat="1" ht="22.8" customHeight="1">
      <c r="A97" s="12"/>
      <c r="B97" s="198"/>
      <c r="C97" s="199"/>
      <c r="D97" s="200" t="s">
        <v>69</v>
      </c>
      <c r="E97" s="212" t="s">
        <v>764</v>
      </c>
      <c r="F97" s="212" t="s">
        <v>765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SUM(P98:P101)</f>
        <v>0</v>
      </c>
      <c r="Q97" s="206"/>
      <c r="R97" s="207">
        <f>SUM(R98:R101)</f>
        <v>0</v>
      </c>
      <c r="S97" s="206"/>
      <c r="T97" s="208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159</v>
      </c>
      <c r="AT97" s="210" t="s">
        <v>69</v>
      </c>
      <c r="AU97" s="210" t="s">
        <v>77</v>
      </c>
      <c r="AY97" s="209" t="s">
        <v>158</v>
      </c>
      <c r="BK97" s="211">
        <f>SUM(BK98:BK101)</f>
        <v>0</v>
      </c>
    </row>
    <row r="98" s="2" customFormat="1" ht="16.5" customHeight="1">
      <c r="A98" s="39"/>
      <c r="B98" s="40"/>
      <c r="C98" s="214" t="s">
        <v>77</v>
      </c>
      <c r="D98" s="214" t="s">
        <v>161</v>
      </c>
      <c r="E98" s="215" t="s">
        <v>766</v>
      </c>
      <c r="F98" s="216" t="s">
        <v>767</v>
      </c>
      <c r="G98" s="217" t="s">
        <v>418</v>
      </c>
      <c r="H98" s="218">
        <v>1</v>
      </c>
      <c r="I98" s="219"/>
      <c r="J98" s="220">
        <f>ROUND(I98*H98,2)</f>
        <v>0</v>
      </c>
      <c r="K98" s="216" t="s">
        <v>463</v>
      </c>
      <c r="L98" s="45"/>
      <c r="M98" s="221" t="s">
        <v>19</v>
      </c>
      <c r="N98" s="222" t="s">
        <v>41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768</v>
      </c>
      <c r="AT98" s="225" t="s">
        <v>161</v>
      </c>
      <c r="AU98" s="225" t="s">
        <v>79</v>
      </c>
      <c r="AY98" s="18" t="s">
        <v>158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77</v>
      </c>
      <c r="BK98" s="226">
        <f>ROUND(I98*H98,2)</f>
        <v>0</v>
      </c>
      <c r="BL98" s="18" t="s">
        <v>768</v>
      </c>
      <c r="BM98" s="225" t="s">
        <v>1026</v>
      </c>
    </row>
    <row r="99" s="2" customFormat="1">
      <c r="A99" s="39"/>
      <c r="B99" s="40"/>
      <c r="C99" s="41"/>
      <c r="D99" s="229" t="s">
        <v>215</v>
      </c>
      <c r="E99" s="41"/>
      <c r="F99" s="259" t="s">
        <v>770</v>
      </c>
      <c r="G99" s="41"/>
      <c r="H99" s="41"/>
      <c r="I99" s="260"/>
      <c r="J99" s="41"/>
      <c r="K99" s="41"/>
      <c r="L99" s="45"/>
      <c r="M99" s="261"/>
      <c r="N99" s="26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215</v>
      </c>
      <c r="AU99" s="18" t="s">
        <v>79</v>
      </c>
    </row>
    <row r="100" s="2" customFormat="1" ht="16.5" customHeight="1">
      <c r="A100" s="39"/>
      <c r="B100" s="40"/>
      <c r="C100" s="214" t="s">
        <v>79</v>
      </c>
      <c r="D100" s="214" t="s">
        <v>161</v>
      </c>
      <c r="E100" s="215" t="s">
        <v>771</v>
      </c>
      <c r="F100" s="216" t="s">
        <v>772</v>
      </c>
      <c r="G100" s="217" t="s">
        <v>418</v>
      </c>
      <c r="H100" s="218">
        <v>1</v>
      </c>
      <c r="I100" s="219"/>
      <c r="J100" s="220">
        <f>ROUND(I100*H100,2)</f>
        <v>0</v>
      </c>
      <c r="K100" s="216" t="s">
        <v>463</v>
      </c>
      <c r="L100" s="45"/>
      <c r="M100" s="221" t="s">
        <v>19</v>
      </c>
      <c r="N100" s="222" t="s">
        <v>41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768</v>
      </c>
      <c r="AT100" s="225" t="s">
        <v>161</v>
      </c>
      <c r="AU100" s="225" t="s">
        <v>79</v>
      </c>
      <c r="AY100" s="18" t="s">
        <v>158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77</v>
      </c>
      <c r="BK100" s="226">
        <f>ROUND(I100*H100,2)</f>
        <v>0</v>
      </c>
      <c r="BL100" s="18" t="s">
        <v>768</v>
      </c>
      <c r="BM100" s="225" t="s">
        <v>1027</v>
      </c>
    </row>
    <row r="101" s="2" customFormat="1">
      <c r="A101" s="39"/>
      <c r="B101" s="40"/>
      <c r="C101" s="41"/>
      <c r="D101" s="229" t="s">
        <v>215</v>
      </c>
      <c r="E101" s="41"/>
      <c r="F101" s="259" t="s">
        <v>1028</v>
      </c>
      <c r="G101" s="41"/>
      <c r="H101" s="41"/>
      <c r="I101" s="260"/>
      <c r="J101" s="41"/>
      <c r="K101" s="41"/>
      <c r="L101" s="45"/>
      <c r="M101" s="261"/>
      <c r="N101" s="26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215</v>
      </c>
      <c r="AU101" s="18" t="s">
        <v>79</v>
      </c>
    </row>
    <row r="102" s="12" customFormat="1" ht="22.8" customHeight="1">
      <c r="A102" s="12"/>
      <c r="B102" s="198"/>
      <c r="C102" s="199"/>
      <c r="D102" s="200" t="s">
        <v>69</v>
      </c>
      <c r="E102" s="212" t="s">
        <v>775</v>
      </c>
      <c r="F102" s="212" t="s">
        <v>776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SUM(P103:P104)</f>
        <v>0</v>
      </c>
      <c r="Q102" s="206"/>
      <c r="R102" s="207">
        <f>SUM(R103:R104)</f>
        <v>0</v>
      </c>
      <c r="S102" s="206"/>
      <c r="T102" s="208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159</v>
      </c>
      <c r="AT102" s="210" t="s">
        <v>69</v>
      </c>
      <c r="AU102" s="210" t="s">
        <v>77</v>
      </c>
      <c r="AY102" s="209" t="s">
        <v>158</v>
      </c>
      <c r="BK102" s="211">
        <f>SUM(BK103:BK104)</f>
        <v>0</v>
      </c>
    </row>
    <row r="103" s="2" customFormat="1" ht="16.5" customHeight="1">
      <c r="A103" s="39"/>
      <c r="B103" s="40"/>
      <c r="C103" s="214" t="s">
        <v>101</v>
      </c>
      <c r="D103" s="214" t="s">
        <v>161</v>
      </c>
      <c r="E103" s="215" t="s">
        <v>777</v>
      </c>
      <c r="F103" s="216" t="s">
        <v>776</v>
      </c>
      <c r="G103" s="217" t="s">
        <v>418</v>
      </c>
      <c r="H103" s="218">
        <v>1</v>
      </c>
      <c r="I103" s="219"/>
      <c r="J103" s="220">
        <f>ROUND(I103*H103,2)</f>
        <v>0</v>
      </c>
      <c r="K103" s="216" t="s">
        <v>463</v>
      </c>
      <c r="L103" s="45"/>
      <c r="M103" s="221" t="s">
        <v>19</v>
      </c>
      <c r="N103" s="222" t="s">
        <v>41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768</v>
      </c>
      <c r="AT103" s="225" t="s">
        <v>161</v>
      </c>
      <c r="AU103" s="225" t="s">
        <v>79</v>
      </c>
      <c r="AY103" s="18" t="s">
        <v>158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77</v>
      </c>
      <c r="BK103" s="226">
        <f>ROUND(I103*H103,2)</f>
        <v>0</v>
      </c>
      <c r="BL103" s="18" t="s">
        <v>768</v>
      </c>
      <c r="BM103" s="225" t="s">
        <v>1029</v>
      </c>
    </row>
    <row r="104" s="2" customFormat="1">
      <c r="A104" s="39"/>
      <c r="B104" s="40"/>
      <c r="C104" s="41"/>
      <c r="D104" s="229" t="s">
        <v>215</v>
      </c>
      <c r="E104" s="41"/>
      <c r="F104" s="259" t="s">
        <v>779</v>
      </c>
      <c r="G104" s="41"/>
      <c r="H104" s="41"/>
      <c r="I104" s="260"/>
      <c r="J104" s="41"/>
      <c r="K104" s="41"/>
      <c r="L104" s="45"/>
      <c r="M104" s="261"/>
      <c r="N104" s="26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215</v>
      </c>
      <c r="AU104" s="18" t="s">
        <v>79</v>
      </c>
    </row>
    <row r="105" s="12" customFormat="1" ht="22.8" customHeight="1">
      <c r="A105" s="12"/>
      <c r="B105" s="198"/>
      <c r="C105" s="199"/>
      <c r="D105" s="200" t="s">
        <v>69</v>
      </c>
      <c r="E105" s="212" t="s">
        <v>1030</v>
      </c>
      <c r="F105" s="212" t="s">
        <v>1031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SUM(P106:P112)</f>
        <v>0</v>
      </c>
      <c r="Q105" s="206"/>
      <c r="R105" s="207">
        <f>SUM(R106:R112)</f>
        <v>0</v>
      </c>
      <c r="S105" s="206"/>
      <c r="T105" s="208">
        <f>SUM(T106:T112)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159</v>
      </c>
      <c r="AT105" s="210" t="s">
        <v>69</v>
      </c>
      <c r="AU105" s="210" t="s">
        <v>77</v>
      </c>
      <c r="AY105" s="209" t="s">
        <v>158</v>
      </c>
      <c r="BK105" s="211">
        <f>SUM(BK106:BK112)</f>
        <v>0</v>
      </c>
    </row>
    <row r="106" s="2" customFormat="1" ht="16.5" customHeight="1">
      <c r="A106" s="39"/>
      <c r="B106" s="40"/>
      <c r="C106" s="214" t="s">
        <v>104</v>
      </c>
      <c r="D106" s="214" t="s">
        <v>161</v>
      </c>
      <c r="E106" s="215" t="s">
        <v>1032</v>
      </c>
      <c r="F106" s="216" t="s">
        <v>1033</v>
      </c>
      <c r="G106" s="217" t="s">
        <v>418</v>
      </c>
      <c r="H106" s="218">
        <v>2</v>
      </c>
      <c r="I106" s="219"/>
      <c r="J106" s="220">
        <f>ROUND(I106*H106,2)</f>
        <v>0</v>
      </c>
      <c r="K106" s="216" t="s">
        <v>463</v>
      </c>
      <c r="L106" s="45"/>
      <c r="M106" s="221" t="s">
        <v>19</v>
      </c>
      <c r="N106" s="222" t="s">
        <v>41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104</v>
      </c>
      <c r="AT106" s="225" t="s">
        <v>161</v>
      </c>
      <c r="AU106" s="225" t="s">
        <v>79</v>
      </c>
      <c r="AY106" s="18" t="s">
        <v>158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77</v>
      </c>
      <c r="BK106" s="226">
        <f>ROUND(I106*H106,2)</f>
        <v>0</v>
      </c>
      <c r="BL106" s="18" t="s">
        <v>104</v>
      </c>
      <c r="BM106" s="225" t="s">
        <v>1034</v>
      </c>
    </row>
    <row r="107" s="2" customFormat="1">
      <c r="A107" s="39"/>
      <c r="B107" s="40"/>
      <c r="C107" s="41"/>
      <c r="D107" s="229" t="s">
        <v>215</v>
      </c>
      <c r="E107" s="41"/>
      <c r="F107" s="259" t="s">
        <v>1035</v>
      </c>
      <c r="G107" s="41"/>
      <c r="H107" s="41"/>
      <c r="I107" s="260"/>
      <c r="J107" s="41"/>
      <c r="K107" s="41"/>
      <c r="L107" s="45"/>
      <c r="M107" s="261"/>
      <c r="N107" s="26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215</v>
      </c>
      <c r="AU107" s="18" t="s">
        <v>79</v>
      </c>
    </row>
    <row r="108" s="13" customFormat="1">
      <c r="A108" s="13"/>
      <c r="B108" s="227"/>
      <c r="C108" s="228"/>
      <c r="D108" s="229" t="s">
        <v>167</v>
      </c>
      <c r="E108" s="230" t="s">
        <v>19</v>
      </c>
      <c r="F108" s="231" t="s">
        <v>1036</v>
      </c>
      <c r="G108" s="228"/>
      <c r="H108" s="230" t="s">
        <v>19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167</v>
      </c>
      <c r="AU108" s="237" t="s">
        <v>79</v>
      </c>
      <c r="AV108" s="13" t="s">
        <v>77</v>
      </c>
      <c r="AW108" s="13" t="s">
        <v>31</v>
      </c>
      <c r="AX108" s="13" t="s">
        <v>70</v>
      </c>
      <c r="AY108" s="237" t="s">
        <v>158</v>
      </c>
    </row>
    <row r="109" s="14" customFormat="1">
      <c r="A109" s="14"/>
      <c r="B109" s="238"/>
      <c r="C109" s="239"/>
      <c r="D109" s="229" t="s">
        <v>167</v>
      </c>
      <c r="E109" s="240" t="s">
        <v>19</v>
      </c>
      <c r="F109" s="241" t="s">
        <v>77</v>
      </c>
      <c r="G109" s="239"/>
      <c r="H109" s="242">
        <v>1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167</v>
      </c>
      <c r="AU109" s="248" t="s">
        <v>79</v>
      </c>
      <c r="AV109" s="14" t="s">
        <v>79</v>
      </c>
      <c r="AW109" s="14" t="s">
        <v>31</v>
      </c>
      <c r="AX109" s="14" t="s">
        <v>70</v>
      </c>
      <c r="AY109" s="248" t="s">
        <v>158</v>
      </c>
    </row>
    <row r="110" s="13" customFormat="1">
      <c r="A110" s="13"/>
      <c r="B110" s="227"/>
      <c r="C110" s="228"/>
      <c r="D110" s="229" t="s">
        <v>167</v>
      </c>
      <c r="E110" s="230" t="s">
        <v>19</v>
      </c>
      <c r="F110" s="231" t="s">
        <v>1037</v>
      </c>
      <c r="G110" s="228"/>
      <c r="H110" s="230" t="s">
        <v>19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167</v>
      </c>
      <c r="AU110" s="237" t="s">
        <v>79</v>
      </c>
      <c r="AV110" s="13" t="s">
        <v>77</v>
      </c>
      <c r="AW110" s="13" t="s">
        <v>31</v>
      </c>
      <c r="AX110" s="13" t="s">
        <v>70</v>
      </c>
      <c r="AY110" s="237" t="s">
        <v>158</v>
      </c>
    </row>
    <row r="111" s="14" customFormat="1">
      <c r="A111" s="14"/>
      <c r="B111" s="238"/>
      <c r="C111" s="239"/>
      <c r="D111" s="229" t="s">
        <v>167</v>
      </c>
      <c r="E111" s="240" t="s">
        <v>19</v>
      </c>
      <c r="F111" s="241" t="s">
        <v>77</v>
      </c>
      <c r="G111" s="239"/>
      <c r="H111" s="242">
        <v>1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167</v>
      </c>
      <c r="AU111" s="248" t="s">
        <v>79</v>
      </c>
      <c r="AV111" s="14" t="s">
        <v>79</v>
      </c>
      <c r="AW111" s="14" t="s">
        <v>31</v>
      </c>
      <c r="AX111" s="14" t="s">
        <v>70</v>
      </c>
      <c r="AY111" s="248" t="s">
        <v>158</v>
      </c>
    </row>
    <row r="112" s="15" customFormat="1">
      <c r="A112" s="15"/>
      <c r="B112" s="263"/>
      <c r="C112" s="264"/>
      <c r="D112" s="229" t="s">
        <v>167</v>
      </c>
      <c r="E112" s="265" t="s">
        <v>19</v>
      </c>
      <c r="F112" s="266" t="s">
        <v>332</v>
      </c>
      <c r="G112" s="264"/>
      <c r="H112" s="267">
        <v>2</v>
      </c>
      <c r="I112" s="268"/>
      <c r="J112" s="264"/>
      <c r="K112" s="264"/>
      <c r="L112" s="269"/>
      <c r="M112" s="288"/>
      <c r="N112" s="289"/>
      <c r="O112" s="289"/>
      <c r="P112" s="289"/>
      <c r="Q112" s="289"/>
      <c r="R112" s="289"/>
      <c r="S112" s="289"/>
      <c r="T112" s="290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73" t="s">
        <v>167</v>
      </c>
      <c r="AU112" s="273" t="s">
        <v>79</v>
      </c>
      <c r="AV112" s="15" t="s">
        <v>104</v>
      </c>
      <c r="AW112" s="15" t="s">
        <v>31</v>
      </c>
      <c r="AX112" s="15" t="s">
        <v>77</v>
      </c>
      <c r="AY112" s="273" t="s">
        <v>158</v>
      </c>
    </row>
    <row r="113" s="2" customFormat="1" ht="6.96" customHeight="1">
      <c r="A113" s="39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45"/>
      <c r="M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</sheetData>
  <sheetProtection sheet="1" autoFilter="0" formatColumns="0" formatRows="0" objects="1" scenarios="1" spinCount="100000" saltValue="un79f2F76uPzbJDxe2ndeK4ROo7THpl9II/GiLP6658lmWlgCyM4pddR98DdqEoxUH8CsNdqjScYmlSYT1fOqw==" hashValue="5VXU4JqpbPdr9btYTshQ2Vg+xxqavzXQe3yPMl8vIno4ObORgzyVEUdrddfaynWc4WJu6Hr4rHwzmujiqW3Q3A==" algorithmName="SHA-512" password="CC35"/>
  <autoFilter ref="C94:K11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Oprava trati v úseku Hoštka - Polepy_OPRAVA č.1</v>
      </c>
      <c r="F7" s="144"/>
      <c r="G7" s="144"/>
      <c r="H7" s="144"/>
      <c r="L7" s="21"/>
    </row>
    <row r="8">
      <c r="B8" s="21"/>
      <c r="D8" s="144" t="s">
        <v>133</v>
      </c>
      <c r="L8" s="21"/>
    </row>
    <row r="9" s="1" customFormat="1" ht="16.5" customHeight="1">
      <c r="B9" s="21"/>
      <c r="E9" s="145" t="s">
        <v>447</v>
      </c>
      <c r="F9" s="1"/>
      <c r="G9" s="1"/>
      <c r="H9" s="1"/>
      <c r="L9" s="21"/>
    </row>
    <row r="10" s="1" customFormat="1" ht="12" customHeight="1">
      <c r="B10" s="21"/>
      <c r="D10" s="144" t="s">
        <v>135</v>
      </c>
      <c r="L10" s="21"/>
    </row>
    <row r="11" s="2" customFormat="1" ht="16.5" customHeight="1">
      <c r="A11" s="39"/>
      <c r="B11" s="45"/>
      <c r="C11" s="39"/>
      <c r="D11" s="39"/>
      <c r="E11" s="157" t="s">
        <v>1038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449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1039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8" t="str">
        <f>'Rekapitulace zakázky'!AN8</f>
        <v>15. 12. 2020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zakázky'!AN10="","",'Rekapitulace zakázky'!AN10)</f>
        <v/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zakázky'!E11="","",'Rekapitulace zakázky'!E11)</f>
        <v xml:space="preserve"> </v>
      </c>
      <c r="F19" s="39"/>
      <c r="G19" s="39"/>
      <c r="H19" s="39"/>
      <c r="I19" s="144" t="s">
        <v>27</v>
      </c>
      <c r="J19" s="134" t="str">
        <f>IF('Rekapitulace zakázky'!AN11="","",'Rekapitulace zakázky'!AN11)</f>
        <v/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27</v>
      </c>
      <c r="J22" s="34" t="str">
        <f>'Rekapitulace zakázky'!AN14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tr">
        <f>IF('Rekapitulace zakázky'!AN16="","",'Rekapitulace zakázky'!AN16)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zakázky'!E17="","",'Rekapitulace zakázky'!E17)</f>
        <v xml:space="preserve"> </v>
      </c>
      <c r="F25" s="39"/>
      <c r="G25" s="39"/>
      <c r="H25" s="39"/>
      <c r="I25" s="144" t="s">
        <v>27</v>
      </c>
      <c r="J25" s="134" t="str">
        <f>IF('Rekapitulace zakázky'!AN17="","",'Rekapitulace zakázky'!AN17)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tr">
        <f>IF('Rekapitulace zakázky'!AN19="","",'Rekapitulace zakázky'!AN19)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zakázky'!E20="","",'Rekapitulace zakázky'!E20)</f>
        <v>Věra Trnková</v>
      </c>
      <c r="F28" s="39"/>
      <c r="G28" s="39"/>
      <c r="H28" s="39"/>
      <c r="I28" s="144" t="s">
        <v>27</v>
      </c>
      <c r="J28" s="134" t="str">
        <f>IF('Rekapitulace zakázky'!AN20="","",'Rekapitulace zakázky'!AN20)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36</v>
      </c>
      <c r="E34" s="39"/>
      <c r="F34" s="39"/>
      <c r="G34" s="39"/>
      <c r="H34" s="39"/>
      <c r="I34" s="39"/>
      <c r="J34" s="155">
        <f>ROUND(J101,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38</v>
      </c>
      <c r="G36" s="39"/>
      <c r="H36" s="39"/>
      <c r="I36" s="156" t="s">
        <v>37</v>
      </c>
      <c r="J36" s="156" t="s">
        <v>39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40</v>
      </c>
      <c r="E37" s="144" t="s">
        <v>41</v>
      </c>
      <c r="F37" s="158">
        <f>ROUND((SUM(BE101:BE276)),  2)</f>
        <v>0</v>
      </c>
      <c r="G37" s="39"/>
      <c r="H37" s="39"/>
      <c r="I37" s="159">
        <v>0.20999999999999999</v>
      </c>
      <c r="J37" s="158">
        <f>ROUND(((SUM(BE101:BE276))*I37),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ROUND((SUM(BF101:BF276)),  2)</f>
        <v>0</v>
      </c>
      <c r="G38" s="39"/>
      <c r="H38" s="39"/>
      <c r="I38" s="159">
        <v>0.14999999999999999</v>
      </c>
      <c r="J38" s="158">
        <f>ROUND(((SUM(BF101:BF276))*I38),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ROUND((SUM(BG101:BG276)),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ROUND((SUM(BH101:BH276)),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ROUND((SUM(BI101:BI276)),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trati v úseku Hoštka - Polepy_OPRAVA č.1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133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447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135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87" t="s">
        <v>1038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449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001 - km 393,710 - propustek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15. 12. 2020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138</v>
      </c>
      <c r="D65" s="173"/>
      <c r="E65" s="173"/>
      <c r="F65" s="173"/>
      <c r="G65" s="173"/>
      <c r="H65" s="173"/>
      <c r="I65" s="173"/>
      <c r="J65" s="174" t="s">
        <v>139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68</v>
      </c>
      <c r="D67" s="41"/>
      <c r="E67" s="41"/>
      <c r="F67" s="41"/>
      <c r="G67" s="41"/>
      <c r="H67" s="41"/>
      <c r="I67" s="41"/>
      <c r="J67" s="103">
        <f>J101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9" customFormat="1" ht="24.96" customHeight="1">
      <c r="A68" s="9"/>
      <c r="B68" s="176"/>
      <c r="C68" s="177"/>
      <c r="D68" s="178" t="s">
        <v>141</v>
      </c>
      <c r="E68" s="179"/>
      <c r="F68" s="179"/>
      <c r="G68" s="179"/>
      <c r="H68" s="179"/>
      <c r="I68" s="179"/>
      <c r="J68" s="180">
        <f>J102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451</v>
      </c>
      <c r="E69" s="184"/>
      <c r="F69" s="184"/>
      <c r="G69" s="184"/>
      <c r="H69" s="184"/>
      <c r="I69" s="184"/>
      <c r="J69" s="185">
        <f>J103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782</v>
      </c>
      <c r="E70" s="184"/>
      <c r="F70" s="184"/>
      <c r="G70" s="184"/>
      <c r="H70" s="184"/>
      <c r="I70" s="184"/>
      <c r="J70" s="185">
        <f>J151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452</v>
      </c>
      <c r="E71" s="184"/>
      <c r="F71" s="184"/>
      <c r="G71" s="184"/>
      <c r="H71" s="184"/>
      <c r="I71" s="184"/>
      <c r="J71" s="185">
        <f>J172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453</v>
      </c>
      <c r="E72" s="184"/>
      <c r="F72" s="184"/>
      <c r="G72" s="184"/>
      <c r="H72" s="184"/>
      <c r="I72" s="184"/>
      <c r="J72" s="185">
        <f>J200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783</v>
      </c>
      <c r="E73" s="184"/>
      <c r="F73" s="184"/>
      <c r="G73" s="184"/>
      <c r="H73" s="184"/>
      <c r="I73" s="184"/>
      <c r="J73" s="185">
        <f>J213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455</v>
      </c>
      <c r="E74" s="184"/>
      <c r="F74" s="184"/>
      <c r="G74" s="184"/>
      <c r="H74" s="184"/>
      <c r="I74" s="184"/>
      <c r="J74" s="185">
        <f>J222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456</v>
      </c>
      <c r="E75" s="184"/>
      <c r="F75" s="184"/>
      <c r="G75" s="184"/>
      <c r="H75" s="184"/>
      <c r="I75" s="184"/>
      <c r="J75" s="185">
        <f>J249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6"/>
      <c r="D76" s="183" t="s">
        <v>457</v>
      </c>
      <c r="E76" s="184"/>
      <c r="F76" s="184"/>
      <c r="G76" s="184"/>
      <c r="H76" s="184"/>
      <c r="I76" s="184"/>
      <c r="J76" s="185">
        <f>J263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6"/>
      <c r="C77" s="177"/>
      <c r="D77" s="178" t="s">
        <v>458</v>
      </c>
      <c r="E77" s="179"/>
      <c r="F77" s="179"/>
      <c r="G77" s="179"/>
      <c r="H77" s="179"/>
      <c r="I77" s="179"/>
      <c r="J77" s="180">
        <f>J266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143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1" t="str">
        <f>E7</f>
        <v>Oprava trati v úseku Hoštka - Polepy_OPRAVA č.1</v>
      </c>
      <c r="F87" s="33"/>
      <c r="G87" s="33"/>
      <c r="H87" s="33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1" customFormat="1" ht="16.5" customHeight="1">
      <c r="B89" s="22"/>
      <c r="C89" s="23"/>
      <c r="D89" s="23"/>
      <c r="E89" s="171" t="s">
        <v>447</v>
      </c>
      <c r="F89" s="23"/>
      <c r="G89" s="23"/>
      <c r="H89" s="23"/>
      <c r="I89" s="23"/>
      <c r="J89" s="23"/>
      <c r="K89" s="23"/>
      <c r="L89" s="21"/>
    </row>
    <row r="90" s="1" customFormat="1" ht="12" customHeight="1">
      <c r="B90" s="22"/>
      <c r="C90" s="33" t="s">
        <v>135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16.5" customHeight="1">
      <c r="A91" s="39"/>
      <c r="B91" s="40"/>
      <c r="C91" s="41"/>
      <c r="D91" s="41"/>
      <c r="E91" s="287" t="s">
        <v>1038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449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E13</f>
        <v>001 - km 393,710 - propustek</v>
      </c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21</v>
      </c>
      <c r="D95" s="41"/>
      <c r="E95" s="41"/>
      <c r="F95" s="28" t="str">
        <f>F16</f>
        <v xml:space="preserve"> </v>
      </c>
      <c r="G95" s="41"/>
      <c r="H95" s="41"/>
      <c r="I95" s="33" t="s">
        <v>23</v>
      </c>
      <c r="J95" s="73" t="str">
        <f>IF(J16="","",J16)</f>
        <v>15. 12. 2020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25</v>
      </c>
      <c r="D97" s="41"/>
      <c r="E97" s="41"/>
      <c r="F97" s="28" t="str">
        <f>E19</f>
        <v xml:space="preserve"> </v>
      </c>
      <c r="G97" s="41"/>
      <c r="H97" s="41"/>
      <c r="I97" s="33" t="s">
        <v>30</v>
      </c>
      <c r="J97" s="37" t="str">
        <f>E25</f>
        <v xml:space="preserve"> 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28</v>
      </c>
      <c r="D98" s="41"/>
      <c r="E98" s="41"/>
      <c r="F98" s="28" t="str">
        <f>IF(E22="","",E22)</f>
        <v>Vyplň údaj</v>
      </c>
      <c r="G98" s="41"/>
      <c r="H98" s="41"/>
      <c r="I98" s="33" t="s">
        <v>32</v>
      </c>
      <c r="J98" s="37" t="str">
        <f>E28</f>
        <v>Věra Trnková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7"/>
      <c r="B100" s="188"/>
      <c r="C100" s="189" t="s">
        <v>144</v>
      </c>
      <c r="D100" s="190" t="s">
        <v>55</v>
      </c>
      <c r="E100" s="190" t="s">
        <v>51</v>
      </c>
      <c r="F100" s="190" t="s">
        <v>52</v>
      </c>
      <c r="G100" s="190" t="s">
        <v>145</v>
      </c>
      <c r="H100" s="190" t="s">
        <v>146</v>
      </c>
      <c r="I100" s="190" t="s">
        <v>147</v>
      </c>
      <c r="J100" s="190" t="s">
        <v>139</v>
      </c>
      <c r="K100" s="191" t="s">
        <v>148</v>
      </c>
      <c r="L100" s="192"/>
      <c r="M100" s="93" t="s">
        <v>19</v>
      </c>
      <c r="N100" s="94" t="s">
        <v>40</v>
      </c>
      <c r="O100" s="94" t="s">
        <v>149</v>
      </c>
      <c r="P100" s="94" t="s">
        <v>150</v>
      </c>
      <c r="Q100" s="94" t="s">
        <v>151</v>
      </c>
      <c r="R100" s="94" t="s">
        <v>152</v>
      </c>
      <c r="S100" s="94" t="s">
        <v>153</v>
      </c>
      <c r="T100" s="95" t="s">
        <v>154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39"/>
      <c r="B101" s="40"/>
      <c r="C101" s="100" t="s">
        <v>155</v>
      </c>
      <c r="D101" s="41"/>
      <c r="E101" s="41"/>
      <c r="F101" s="41"/>
      <c r="G101" s="41"/>
      <c r="H101" s="41"/>
      <c r="I101" s="41"/>
      <c r="J101" s="193">
        <f>BK101</f>
        <v>0</v>
      </c>
      <c r="K101" s="41"/>
      <c r="L101" s="45"/>
      <c r="M101" s="96"/>
      <c r="N101" s="194"/>
      <c r="O101" s="97"/>
      <c r="P101" s="195">
        <f>P102+P266</f>
        <v>0</v>
      </c>
      <c r="Q101" s="97"/>
      <c r="R101" s="195">
        <f>R102+R266</f>
        <v>1096.8679665069201</v>
      </c>
      <c r="S101" s="97"/>
      <c r="T101" s="196">
        <f>T102+T266</f>
        <v>126.959501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69</v>
      </c>
      <c r="AU101" s="18" t="s">
        <v>140</v>
      </c>
      <c r="BK101" s="197">
        <f>BK102+BK266</f>
        <v>0</v>
      </c>
    </row>
    <row r="102" s="12" customFormat="1" ht="25.92" customHeight="1">
      <c r="A102" s="12"/>
      <c r="B102" s="198"/>
      <c r="C102" s="199"/>
      <c r="D102" s="200" t="s">
        <v>69</v>
      </c>
      <c r="E102" s="201" t="s">
        <v>156</v>
      </c>
      <c r="F102" s="201" t="s">
        <v>157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P103+P151+P172+P200+P213+P222+P249+P263</f>
        <v>0</v>
      </c>
      <c r="Q102" s="206"/>
      <c r="R102" s="207">
        <f>R103+R151+R172+R200+R213+R222+R249+R263</f>
        <v>1096.7819665069201</v>
      </c>
      <c r="S102" s="206"/>
      <c r="T102" s="208">
        <f>T103+T151+T172+T200+T213+T222+T249+T263</f>
        <v>126.959501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77</v>
      </c>
      <c r="AT102" s="210" t="s">
        <v>69</v>
      </c>
      <c r="AU102" s="210" t="s">
        <v>70</v>
      </c>
      <c r="AY102" s="209" t="s">
        <v>158</v>
      </c>
      <c r="BK102" s="211">
        <f>BK103+BK151+BK172+BK200+BK213+BK222+BK249+BK263</f>
        <v>0</v>
      </c>
    </row>
    <row r="103" s="12" customFormat="1" ht="22.8" customHeight="1">
      <c r="A103" s="12"/>
      <c r="B103" s="198"/>
      <c r="C103" s="199"/>
      <c r="D103" s="200" t="s">
        <v>69</v>
      </c>
      <c r="E103" s="212" t="s">
        <v>77</v>
      </c>
      <c r="F103" s="212" t="s">
        <v>459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SUM(P104:P150)</f>
        <v>0</v>
      </c>
      <c r="Q103" s="206"/>
      <c r="R103" s="207">
        <f>SUM(R104:R150)</f>
        <v>1003.861911925</v>
      </c>
      <c r="S103" s="206"/>
      <c r="T103" s="208">
        <f>SUM(T104:T150)</f>
        <v>12.535711999999998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77</v>
      </c>
      <c r="AT103" s="210" t="s">
        <v>69</v>
      </c>
      <c r="AU103" s="210" t="s">
        <v>77</v>
      </c>
      <c r="AY103" s="209" t="s">
        <v>158</v>
      </c>
      <c r="BK103" s="211">
        <f>SUM(BK104:BK150)</f>
        <v>0</v>
      </c>
    </row>
    <row r="104" s="2" customFormat="1">
      <c r="A104" s="39"/>
      <c r="B104" s="40"/>
      <c r="C104" s="214" t="s">
        <v>77</v>
      </c>
      <c r="D104" s="214" t="s">
        <v>161</v>
      </c>
      <c r="E104" s="215" t="s">
        <v>460</v>
      </c>
      <c r="F104" s="216" t="s">
        <v>461</v>
      </c>
      <c r="G104" s="217" t="s">
        <v>462</v>
      </c>
      <c r="H104" s="218">
        <v>125</v>
      </c>
      <c r="I104" s="219"/>
      <c r="J104" s="220">
        <f>ROUND(I104*H104,2)</f>
        <v>0</v>
      </c>
      <c r="K104" s="216" t="s">
        <v>463</v>
      </c>
      <c r="L104" s="45"/>
      <c r="M104" s="221" t="s">
        <v>19</v>
      </c>
      <c r="N104" s="222" t="s">
        <v>41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104</v>
      </c>
      <c r="AT104" s="225" t="s">
        <v>161</v>
      </c>
      <c r="AU104" s="225" t="s">
        <v>79</v>
      </c>
      <c r="AY104" s="18" t="s">
        <v>158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77</v>
      </c>
      <c r="BK104" s="226">
        <f>ROUND(I104*H104,2)</f>
        <v>0</v>
      </c>
      <c r="BL104" s="18" t="s">
        <v>104</v>
      </c>
      <c r="BM104" s="225" t="s">
        <v>1040</v>
      </c>
    </row>
    <row r="105" s="2" customFormat="1" ht="44.25" customHeight="1">
      <c r="A105" s="39"/>
      <c r="B105" s="40"/>
      <c r="C105" s="214" t="s">
        <v>79</v>
      </c>
      <c r="D105" s="214" t="s">
        <v>161</v>
      </c>
      <c r="E105" s="215" t="s">
        <v>465</v>
      </c>
      <c r="F105" s="216" t="s">
        <v>466</v>
      </c>
      <c r="G105" s="217" t="s">
        <v>220</v>
      </c>
      <c r="H105" s="218">
        <v>2.5</v>
      </c>
      <c r="I105" s="219"/>
      <c r="J105" s="220">
        <f>ROUND(I105*H105,2)</f>
        <v>0</v>
      </c>
      <c r="K105" s="216" t="s">
        <v>463</v>
      </c>
      <c r="L105" s="45"/>
      <c r="M105" s="221" t="s">
        <v>19</v>
      </c>
      <c r="N105" s="222" t="s">
        <v>41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104</v>
      </c>
      <c r="AT105" s="225" t="s">
        <v>161</v>
      </c>
      <c r="AU105" s="225" t="s">
        <v>79</v>
      </c>
      <c r="AY105" s="18" t="s">
        <v>158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77</v>
      </c>
      <c r="BK105" s="226">
        <f>ROUND(I105*H105,2)</f>
        <v>0</v>
      </c>
      <c r="BL105" s="18" t="s">
        <v>104</v>
      </c>
      <c r="BM105" s="225" t="s">
        <v>1041</v>
      </c>
    </row>
    <row r="106" s="14" customFormat="1">
      <c r="A106" s="14"/>
      <c r="B106" s="238"/>
      <c r="C106" s="239"/>
      <c r="D106" s="229" t="s">
        <v>167</v>
      </c>
      <c r="E106" s="240" t="s">
        <v>19</v>
      </c>
      <c r="F106" s="241" t="s">
        <v>1042</v>
      </c>
      <c r="G106" s="239"/>
      <c r="H106" s="242">
        <v>2.5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167</v>
      </c>
      <c r="AU106" s="248" t="s">
        <v>79</v>
      </c>
      <c r="AV106" s="14" t="s">
        <v>79</v>
      </c>
      <c r="AW106" s="14" t="s">
        <v>31</v>
      </c>
      <c r="AX106" s="14" t="s">
        <v>77</v>
      </c>
      <c r="AY106" s="248" t="s">
        <v>158</v>
      </c>
    </row>
    <row r="107" s="2" customFormat="1">
      <c r="A107" s="39"/>
      <c r="B107" s="40"/>
      <c r="C107" s="214" t="s">
        <v>101</v>
      </c>
      <c r="D107" s="214" t="s">
        <v>161</v>
      </c>
      <c r="E107" s="215" t="s">
        <v>787</v>
      </c>
      <c r="F107" s="216" t="s">
        <v>788</v>
      </c>
      <c r="G107" s="217" t="s">
        <v>462</v>
      </c>
      <c r="H107" s="218">
        <v>21.391999999999999</v>
      </c>
      <c r="I107" s="219"/>
      <c r="J107" s="220">
        <f>ROUND(I107*H107,2)</f>
        <v>0</v>
      </c>
      <c r="K107" s="216" t="s">
        <v>463</v>
      </c>
      <c r="L107" s="45"/>
      <c r="M107" s="221" t="s">
        <v>19</v>
      </c>
      <c r="N107" s="222" t="s">
        <v>41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0.58599999999999997</v>
      </c>
      <c r="T107" s="224">
        <f>S107*H107</f>
        <v>12.535711999999998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104</v>
      </c>
      <c r="AT107" s="225" t="s">
        <v>161</v>
      </c>
      <c r="AU107" s="225" t="s">
        <v>79</v>
      </c>
      <c r="AY107" s="18" t="s">
        <v>158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77</v>
      </c>
      <c r="BK107" s="226">
        <f>ROUND(I107*H107,2)</f>
        <v>0</v>
      </c>
      <c r="BL107" s="18" t="s">
        <v>104</v>
      </c>
      <c r="BM107" s="225" t="s">
        <v>1043</v>
      </c>
    </row>
    <row r="108" s="14" customFormat="1">
      <c r="A108" s="14"/>
      <c r="B108" s="238"/>
      <c r="C108" s="239"/>
      <c r="D108" s="229" t="s">
        <v>167</v>
      </c>
      <c r="E108" s="240" t="s">
        <v>19</v>
      </c>
      <c r="F108" s="241" t="s">
        <v>1044</v>
      </c>
      <c r="G108" s="239"/>
      <c r="H108" s="242">
        <v>21.391999999999999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167</v>
      </c>
      <c r="AU108" s="248" t="s">
        <v>79</v>
      </c>
      <c r="AV108" s="14" t="s">
        <v>79</v>
      </c>
      <c r="AW108" s="14" t="s">
        <v>31</v>
      </c>
      <c r="AX108" s="14" t="s">
        <v>77</v>
      </c>
      <c r="AY108" s="248" t="s">
        <v>158</v>
      </c>
    </row>
    <row r="109" s="2" customFormat="1" ht="21.75" customHeight="1">
      <c r="A109" s="39"/>
      <c r="B109" s="40"/>
      <c r="C109" s="214" t="s">
        <v>104</v>
      </c>
      <c r="D109" s="214" t="s">
        <v>161</v>
      </c>
      <c r="E109" s="215" t="s">
        <v>791</v>
      </c>
      <c r="F109" s="216" t="s">
        <v>792</v>
      </c>
      <c r="G109" s="217" t="s">
        <v>164</v>
      </c>
      <c r="H109" s="218">
        <v>25</v>
      </c>
      <c r="I109" s="219"/>
      <c r="J109" s="220">
        <f>ROUND(I109*H109,2)</f>
        <v>0</v>
      </c>
      <c r="K109" s="216" t="s">
        <v>463</v>
      </c>
      <c r="L109" s="45"/>
      <c r="M109" s="221" t="s">
        <v>19</v>
      </c>
      <c r="N109" s="222" t="s">
        <v>41</v>
      </c>
      <c r="O109" s="85"/>
      <c r="P109" s="223">
        <f>O109*H109</f>
        <v>0</v>
      </c>
      <c r="Q109" s="223">
        <v>0.0100433238</v>
      </c>
      <c r="R109" s="223">
        <f>Q109*H109</f>
        <v>0.25108309499999998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104</v>
      </c>
      <c r="AT109" s="225" t="s">
        <v>161</v>
      </c>
      <c r="AU109" s="225" t="s">
        <v>79</v>
      </c>
      <c r="AY109" s="18" t="s">
        <v>158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77</v>
      </c>
      <c r="BK109" s="226">
        <f>ROUND(I109*H109,2)</f>
        <v>0</v>
      </c>
      <c r="BL109" s="18" t="s">
        <v>104</v>
      </c>
      <c r="BM109" s="225" t="s">
        <v>1045</v>
      </c>
    </row>
    <row r="110" s="2" customFormat="1" ht="90" customHeight="1">
      <c r="A110" s="39"/>
      <c r="B110" s="40"/>
      <c r="C110" s="214" t="s">
        <v>159</v>
      </c>
      <c r="D110" s="214" t="s">
        <v>161</v>
      </c>
      <c r="E110" s="215" t="s">
        <v>794</v>
      </c>
      <c r="F110" s="216" t="s">
        <v>795</v>
      </c>
      <c r="G110" s="217" t="s">
        <v>164</v>
      </c>
      <c r="H110" s="218">
        <v>16</v>
      </c>
      <c r="I110" s="219"/>
      <c r="J110" s="220">
        <f>ROUND(I110*H110,2)</f>
        <v>0</v>
      </c>
      <c r="K110" s="216" t="s">
        <v>463</v>
      </c>
      <c r="L110" s="45"/>
      <c r="M110" s="221" t="s">
        <v>19</v>
      </c>
      <c r="N110" s="222" t="s">
        <v>41</v>
      </c>
      <c r="O110" s="85"/>
      <c r="P110" s="223">
        <f>O110*H110</f>
        <v>0</v>
      </c>
      <c r="Q110" s="223">
        <v>0.036904300000000001</v>
      </c>
      <c r="R110" s="223">
        <f>Q110*H110</f>
        <v>0.59046880000000002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104</v>
      </c>
      <c r="AT110" s="225" t="s">
        <v>161</v>
      </c>
      <c r="AU110" s="225" t="s">
        <v>79</v>
      </c>
      <c r="AY110" s="18" t="s">
        <v>158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77</v>
      </c>
      <c r="BK110" s="226">
        <f>ROUND(I110*H110,2)</f>
        <v>0</v>
      </c>
      <c r="BL110" s="18" t="s">
        <v>104</v>
      </c>
      <c r="BM110" s="225" t="s">
        <v>1046</v>
      </c>
    </row>
    <row r="111" s="2" customFormat="1">
      <c r="A111" s="39"/>
      <c r="B111" s="40"/>
      <c r="C111" s="214" t="s">
        <v>201</v>
      </c>
      <c r="D111" s="214" t="s">
        <v>161</v>
      </c>
      <c r="E111" s="215" t="s">
        <v>797</v>
      </c>
      <c r="F111" s="216" t="s">
        <v>798</v>
      </c>
      <c r="G111" s="217" t="s">
        <v>220</v>
      </c>
      <c r="H111" s="218">
        <v>524.18799999999999</v>
      </c>
      <c r="I111" s="219"/>
      <c r="J111" s="220">
        <f>ROUND(I111*H111,2)</f>
        <v>0</v>
      </c>
      <c r="K111" s="216" t="s">
        <v>463</v>
      </c>
      <c r="L111" s="45"/>
      <c r="M111" s="221" t="s">
        <v>19</v>
      </c>
      <c r="N111" s="222" t="s">
        <v>41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104</v>
      </c>
      <c r="AT111" s="225" t="s">
        <v>161</v>
      </c>
      <c r="AU111" s="225" t="s">
        <v>79</v>
      </c>
      <c r="AY111" s="18" t="s">
        <v>158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77</v>
      </c>
      <c r="BK111" s="226">
        <f>ROUND(I111*H111,2)</f>
        <v>0</v>
      </c>
      <c r="BL111" s="18" t="s">
        <v>104</v>
      </c>
      <c r="BM111" s="225" t="s">
        <v>1047</v>
      </c>
    </row>
    <row r="112" s="14" customFormat="1">
      <c r="A112" s="14"/>
      <c r="B112" s="238"/>
      <c r="C112" s="239"/>
      <c r="D112" s="229" t="s">
        <v>167</v>
      </c>
      <c r="E112" s="240" t="s">
        <v>19</v>
      </c>
      <c r="F112" s="241" t="s">
        <v>1048</v>
      </c>
      <c r="G112" s="239"/>
      <c r="H112" s="242">
        <v>513.18799999999999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167</v>
      </c>
      <c r="AU112" s="248" t="s">
        <v>79</v>
      </c>
      <c r="AV112" s="14" t="s">
        <v>79</v>
      </c>
      <c r="AW112" s="14" t="s">
        <v>31</v>
      </c>
      <c r="AX112" s="14" t="s">
        <v>70</v>
      </c>
      <c r="AY112" s="248" t="s">
        <v>158</v>
      </c>
    </row>
    <row r="113" s="14" customFormat="1">
      <c r="A113" s="14"/>
      <c r="B113" s="238"/>
      <c r="C113" s="239"/>
      <c r="D113" s="229" t="s">
        <v>167</v>
      </c>
      <c r="E113" s="240" t="s">
        <v>19</v>
      </c>
      <c r="F113" s="241" t="s">
        <v>1049</v>
      </c>
      <c r="G113" s="239"/>
      <c r="H113" s="242">
        <v>11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8" t="s">
        <v>167</v>
      </c>
      <c r="AU113" s="248" t="s">
        <v>79</v>
      </c>
      <c r="AV113" s="14" t="s">
        <v>79</v>
      </c>
      <c r="AW113" s="14" t="s">
        <v>31</v>
      </c>
      <c r="AX113" s="14" t="s">
        <v>70</v>
      </c>
      <c r="AY113" s="248" t="s">
        <v>158</v>
      </c>
    </row>
    <row r="114" s="15" customFormat="1">
      <c r="A114" s="15"/>
      <c r="B114" s="263"/>
      <c r="C114" s="264"/>
      <c r="D114" s="229" t="s">
        <v>167</v>
      </c>
      <c r="E114" s="265" t="s">
        <v>19</v>
      </c>
      <c r="F114" s="266" t="s">
        <v>332</v>
      </c>
      <c r="G114" s="264"/>
      <c r="H114" s="267">
        <v>524.18799999999999</v>
      </c>
      <c r="I114" s="268"/>
      <c r="J114" s="264"/>
      <c r="K114" s="264"/>
      <c r="L114" s="269"/>
      <c r="M114" s="270"/>
      <c r="N114" s="271"/>
      <c r="O114" s="271"/>
      <c r="P114" s="271"/>
      <c r="Q114" s="271"/>
      <c r="R114" s="271"/>
      <c r="S114" s="271"/>
      <c r="T114" s="272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73" t="s">
        <v>167</v>
      </c>
      <c r="AU114" s="273" t="s">
        <v>79</v>
      </c>
      <c r="AV114" s="15" t="s">
        <v>104</v>
      </c>
      <c r="AW114" s="15" t="s">
        <v>31</v>
      </c>
      <c r="AX114" s="15" t="s">
        <v>77</v>
      </c>
      <c r="AY114" s="273" t="s">
        <v>158</v>
      </c>
    </row>
    <row r="115" s="2" customFormat="1">
      <c r="A115" s="39"/>
      <c r="B115" s="40"/>
      <c r="C115" s="214" t="s">
        <v>192</v>
      </c>
      <c r="D115" s="214" t="s">
        <v>161</v>
      </c>
      <c r="E115" s="215" t="s">
        <v>800</v>
      </c>
      <c r="F115" s="216" t="s">
        <v>801</v>
      </c>
      <c r="G115" s="217" t="s">
        <v>220</v>
      </c>
      <c r="H115" s="218">
        <v>524.18799999999999</v>
      </c>
      <c r="I115" s="219"/>
      <c r="J115" s="220">
        <f>ROUND(I115*H115,2)</f>
        <v>0</v>
      </c>
      <c r="K115" s="216" t="s">
        <v>463</v>
      </c>
      <c r="L115" s="45"/>
      <c r="M115" s="221" t="s">
        <v>19</v>
      </c>
      <c r="N115" s="222" t="s">
        <v>41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104</v>
      </c>
      <c r="AT115" s="225" t="s">
        <v>161</v>
      </c>
      <c r="AU115" s="225" t="s">
        <v>79</v>
      </c>
      <c r="AY115" s="18" t="s">
        <v>158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77</v>
      </c>
      <c r="BK115" s="226">
        <f>ROUND(I115*H115,2)</f>
        <v>0</v>
      </c>
      <c r="BL115" s="18" t="s">
        <v>104</v>
      </c>
      <c r="BM115" s="225" t="s">
        <v>1050</v>
      </c>
    </row>
    <row r="116" s="2" customFormat="1">
      <c r="A116" s="39"/>
      <c r="B116" s="40"/>
      <c r="C116" s="214" t="s">
        <v>183</v>
      </c>
      <c r="D116" s="214" t="s">
        <v>161</v>
      </c>
      <c r="E116" s="215" t="s">
        <v>803</v>
      </c>
      <c r="F116" s="216" t="s">
        <v>804</v>
      </c>
      <c r="G116" s="217" t="s">
        <v>220</v>
      </c>
      <c r="H116" s="218">
        <v>16</v>
      </c>
      <c r="I116" s="219"/>
      <c r="J116" s="220">
        <f>ROUND(I116*H116,2)</f>
        <v>0</v>
      </c>
      <c r="K116" s="216" t="s">
        <v>463</v>
      </c>
      <c r="L116" s="45"/>
      <c r="M116" s="221" t="s">
        <v>19</v>
      </c>
      <c r="N116" s="222" t="s">
        <v>41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104</v>
      </c>
      <c r="AT116" s="225" t="s">
        <v>161</v>
      </c>
      <c r="AU116" s="225" t="s">
        <v>79</v>
      </c>
      <c r="AY116" s="18" t="s">
        <v>158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77</v>
      </c>
      <c r="BK116" s="226">
        <f>ROUND(I116*H116,2)</f>
        <v>0</v>
      </c>
      <c r="BL116" s="18" t="s">
        <v>104</v>
      </c>
      <c r="BM116" s="225" t="s">
        <v>1051</v>
      </c>
    </row>
    <row r="117" s="14" customFormat="1">
      <c r="A117" s="14"/>
      <c r="B117" s="238"/>
      <c r="C117" s="239"/>
      <c r="D117" s="229" t="s">
        <v>167</v>
      </c>
      <c r="E117" s="240" t="s">
        <v>19</v>
      </c>
      <c r="F117" s="241" t="s">
        <v>1052</v>
      </c>
      <c r="G117" s="239"/>
      <c r="H117" s="242">
        <v>16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8" t="s">
        <v>167</v>
      </c>
      <c r="AU117" s="248" t="s">
        <v>79</v>
      </c>
      <c r="AV117" s="14" t="s">
        <v>79</v>
      </c>
      <c r="AW117" s="14" t="s">
        <v>31</v>
      </c>
      <c r="AX117" s="14" t="s">
        <v>77</v>
      </c>
      <c r="AY117" s="248" t="s">
        <v>158</v>
      </c>
    </row>
    <row r="118" s="2" customFormat="1">
      <c r="A118" s="39"/>
      <c r="B118" s="40"/>
      <c r="C118" s="214" t="s">
        <v>205</v>
      </c>
      <c r="D118" s="214" t="s">
        <v>161</v>
      </c>
      <c r="E118" s="215" t="s">
        <v>478</v>
      </c>
      <c r="F118" s="216" t="s">
        <v>479</v>
      </c>
      <c r="G118" s="217" t="s">
        <v>462</v>
      </c>
      <c r="H118" s="218">
        <v>6.827</v>
      </c>
      <c r="I118" s="219"/>
      <c r="J118" s="220">
        <f>ROUND(I118*H118,2)</f>
        <v>0</v>
      </c>
      <c r="K118" s="216" t="s">
        <v>463</v>
      </c>
      <c r="L118" s="45"/>
      <c r="M118" s="221" t="s">
        <v>19</v>
      </c>
      <c r="N118" s="222" t="s">
        <v>41</v>
      </c>
      <c r="O118" s="85"/>
      <c r="P118" s="223">
        <f>O118*H118</f>
        <v>0</v>
      </c>
      <c r="Q118" s="223">
        <v>0.002</v>
      </c>
      <c r="R118" s="223">
        <f>Q118*H118</f>
        <v>0.013654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104</v>
      </c>
      <c r="AT118" s="225" t="s">
        <v>161</v>
      </c>
      <c r="AU118" s="225" t="s">
        <v>79</v>
      </c>
      <c r="AY118" s="18" t="s">
        <v>158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77</v>
      </c>
      <c r="BK118" s="226">
        <f>ROUND(I118*H118,2)</f>
        <v>0</v>
      </c>
      <c r="BL118" s="18" t="s">
        <v>104</v>
      </c>
      <c r="BM118" s="225" t="s">
        <v>1053</v>
      </c>
    </row>
    <row r="119" s="2" customFormat="1">
      <c r="A119" s="39"/>
      <c r="B119" s="40"/>
      <c r="C119" s="41"/>
      <c r="D119" s="229" t="s">
        <v>215</v>
      </c>
      <c r="E119" s="41"/>
      <c r="F119" s="259" t="s">
        <v>1054</v>
      </c>
      <c r="G119" s="41"/>
      <c r="H119" s="41"/>
      <c r="I119" s="260"/>
      <c r="J119" s="41"/>
      <c r="K119" s="41"/>
      <c r="L119" s="45"/>
      <c r="M119" s="261"/>
      <c r="N119" s="26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215</v>
      </c>
      <c r="AU119" s="18" t="s">
        <v>79</v>
      </c>
    </row>
    <row r="120" s="13" customFormat="1">
      <c r="A120" s="13"/>
      <c r="B120" s="227"/>
      <c r="C120" s="228"/>
      <c r="D120" s="229" t="s">
        <v>167</v>
      </c>
      <c r="E120" s="230" t="s">
        <v>19</v>
      </c>
      <c r="F120" s="231" t="s">
        <v>809</v>
      </c>
      <c r="G120" s="228"/>
      <c r="H120" s="230" t="s">
        <v>19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167</v>
      </c>
      <c r="AU120" s="237" t="s">
        <v>79</v>
      </c>
      <c r="AV120" s="13" t="s">
        <v>77</v>
      </c>
      <c r="AW120" s="13" t="s">
        <v>31</v>
      </c>
      <c r="AX120" s="13" t="s">
        <v>70</v>
      </c>
      <c r="AY120" s="237" t="s">
        <v>158</v>
      </c>
    </row>
    <row r="121" s="14" customFormat="1">
      <c r="A121" s="14"/>
      <c r="B121" s="238"/>
      <c r="C121" s="239"/>
      <c r="D121" s="229" t="s">
        <v>167</v>
      </c>
      <c r="E121" s="240" t="s">
        <v>19</v>
      </c>
      <c r="F121" s="241" t="s">
        <v>1055</v>
      </c>
      <c r="G121" s="239"/>
      <c r="H121" s="242">
        <v>6.827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167</v>
      </c>
      <c r="AU121" s="248" t="s">
        <v>79</v>
      </c>
      <c r="AV121" s="14" t="s">
        <v>79</v>
      </c>
      <c r="AW121" s="14" t="s">
        <v>31</v>
      </c>
      <c r="AX121" s="14" t="s">
        <v>70</v>
      </c>
      <c r="AY121" s="248" t="s">
        <v>158</v>
      </c>
    </row>
    <row r="122" s="15" customFormat="1">
      <c r="A122" s="15"/>
      <c r="B122" s="263"/>
      <c r="C122" s="264"/>
      <c r="D122" s="229" t="s">
        <v>167</v>
      </c>
      <c r="E122" s="265" t="s">
        <v>19</v>
      </c>
      <c r="F122" s="266" t="s">
        <v>332</v>
      </c>
      <c r="G122" s="264"/>
      <c r="H122" s="267">
        <v>6.827</v>
      </c>
      <c r="I122" s="268"/>
      <c r="J122" s="264"/>
      <c r="K122" s="264"/>
      <c r="L122" s="269"/>
      <c r="M122" s="270"/>
      <c r="N122" s="271"/>
      <c r="O122" s="271"/>
      <c r="P122" s="271"/>
      <c r="Q122" s="271"/>
      <c r="R122" s="271"/>
      <c r="S122" s="271"/>
      <c r="T122" s="272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3" t="s">
        <v>167</v>
      </c>
      <c r="AU122" s="273" t="s">
        <v>79</v>
      </c>
      <c r="AV122" s="15" t="s">
        <v>104</v>
      </c>
      <c r="AW122" s="15" t="s">
        <v>31</v>
      </c>
      <c r="AX122" s="15" t="s">
        <v>77</v>
      </c>
      <c r="AY122" s="273" t="s">
        <v>158</v>
      </c>
    </row>
    <row r="123" s="2" customFormat="1">
      <c r="A123" s="39"/>
      <c r="B123" s="40"/>
      <c r="C123" s="214" t="s">
        <v>211</v>
      </c>
      <c r="D123" s="214" t="s">
        <v>161</v>
      </c>
      <c r="E123" s="215" t="s">
        <v>1056</v>
      </c>
      <c r="F123" s="216" t="s">
        <v>1057</v>
      </c>
      <c r="G123" s="217" t="s">
        <v>462</v>
      </c>
      <c r="H123" s="218">
        <v>15.847</v>
      </c>
      <c r="I123" s="219"/>
      <c r="J123" s="220">
        <f>ROUND(I123*H123,2)</f>
        <v>0</v>
      </c>
      <c r="K123" s="216" t="s">
        <v>463</v>
      </c>
      <c r="L123" s="45"/>
      <c r="M123" s="221" t="s">
        <v>19</v>
      </c>
      <c r="N123" s="222" t="s">
        <v>41</v>
      </c>
      <c r="O123" s="85"/>
      <c r="P123" s="223">
        <f>O123*H123</f>
        <v>0</v>
      </c>
      <c r="Q123" s="223">
        <v>0.0044900000000000001</v>
      </c>
      <c r="R123" s="223">
        <f>Q123*H123</f>
        <v>0.071153029999999992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104</v>
      </c>
      <c r="AT123" s="225" t="s">
        <v>161</v>
      </c>
      <c r="AU123" s="225" t="s">
        <v>79</v>
      </c>
      <c r="AY123" s="18" t="s">
        <v>158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77</v>
      </c>
      <c r="BK123" s="226">
        <f>ROUND(I123*H123,2)</f>
        <v>0</v>
      </c>
      <c r="BL123" s="18" t="s">
        <v>104</v>
      </c>
      <c r="BM123" s="225" t="s">
        <v>1058</v>
      </c>
    </row>
    <row r="124" s="2" customFormat="1">
      <c r="A124" s="39"/>
      <c r="B124" s="40"/>
      <c r="C124" s="41"/>
      <c r="D124" s="229" t="s">
        <v>215</v>
      </c>
      <c r="E124" s="41"/>
      <c r="F124" s="259" t="s">
        <v>1059</v>
      </c>
      <c r="G124" s="41"/>
      <c r="H124" s="41"/>
      <c r="I124" s="260"/>
      <c r="J124" s="41"/>
      <c r="K124" s="41"/>
      <c r="L124" s="45"/>
      <c r="M124" s="261"/>
      <c r="N124" s="26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215</v>
      </c>
      <c r="AU124" s="18" t="s">
        <v>79</v>
      </c>
    </row>
    <row r="125" s="13" customFormat="1">
      <c r="A125" s="13"/>
      <c r="B125" s="227"/>
      <c r="C125" s="228"/>
      <c r="D125" s="229" t="s">
        <v>167</v>
      </c>
      <c r="E125" s="230" t="s">
        <v>19</v>
      </c>
      <c r="F125" s="231" t="s">
        <v>1060</v>
      </c>
      <c r="G125" s="228"/>
      <c r="H125" s="230" t="s">
        <v>19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167</v>
      </c>
      <c r="AU125" s="237" t="s">
        <v>79</v>
      </c>
      <c r="AV125" s="13" t="s">
        <v>77</v>
      </c>
      <c r="AW125" s="13" t="s">
        <v>31</v>
      </c>
      <c r="AX125" s="13" t="s">
        <v>70</v>
      </c>
      <c r="AY125" s="237" t="s">
        <v>158</v>
      </c>
    </row>
    <row r="126" s="14" customFormat="1">
      <c r="A126" s="14"/>
      <c r="B126" s="238"/>
      <c r="C126" s="239"/>
      <c r="D126" s="229" t="s">
        <v>167</v>
      </c>
      <c r="E126" s="240" t="s">
        <v>19</v>
      </c>
      <c r="F126" s="241" t="s">
        <v>1061</v>
      </c>
      <c r="G126" s="239"/>
      <c r="H126" s="242">
        <v>15.847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167</v>
      </c>
      <c r="AU126" s="248" t="s">
        <v>79</v>
      </c>
      <c r="AV126" s="14" t="s">
        <v>79</v>
      </c>
      <c r="AW126" s="14" t="s">
        <v>31</v>
      </c>
      <c r="AX126" s="14" t="s">
        <v>77</v>
      </c>
      <c r="AY126" s="248" t="s">
        <v>158</v>
      </c>
    </row>
    <row r="127" s="2" customFormat="1">
      <c r="A127" s="39"/>
      <c r="B127" s="40"/>
      <c r="C127" s="214" t="s">
        <v>217</v>
      </c>
      <c r="D127" s="214" t="s">
        <v>161</v>
      </c>
      <c r="E127" s="215" t="s">
        <v>483</v>
      </c>
      <c r="F127" s="216" t="s">
        <v>484</v>
      </c>
      <c r="G127" s="217" t="s">
        <v>462</v>
      </c>
      <c r="H127" s="218">
        <v>6.827</v>
      </c>
      <c r="I127" s="219"/>
      <c r="J127" s="220">
        <f>ROUND(I127*H127,2)</f>
        <v>0</v>
      </c>
      <c r="K127" s="216" t="s">
        <v>463</v>
      </c>
      <c r="L127" s="45"/>
      <c r="M127" s="221" t="s">
        <v>19</v>
      </c>
      <c r="N127" s="222" t="s">
        <v>41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104</v>
      </c>
      <c r="AT127" s="225" t="s">
        <v>161</v>
      </c>
      <c r="AU127" s="225" t="s">
        <v>79</v>
      </c>
      <c r="AY127" s="18" t="s">
        <v>158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77</v>
      </c>
      <c r="BK127" s="226">
        <f>ROUND(I127*H127,2)</f>
        <v>0</v>
      </c>
      <c r="BL127" s="18" t="s">
        <v>104</v>
      </c>
      <c r="BM127" s="225" t="s">
        <v>1062</v>
      </c>
    </row>
    <row r="128" s="2" customFormat="1">
      <c r="A128" s="39"/>
      <c r="B128" s="40"/>
      <c r="C128" s="41"/>
      <c r="D128" s="229" t="s">
        <v>215</v>
      </c>
      <c r="E128" s="41"/>
      <c r="F128" s="259" t="s">
        <v>1063</v>
      </c>
      <c r="G128" s="41"/>
      <c r="H128" s="41"/>
      <c r="I128" s="260"/>
      <c r="J128" s="41"/>
      <c r="K128" s="41"/>
      <c r="L128" s="45"/>
      <c r="M128" s="261"/>
      <c r="N128" s="26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215</v>
      </c>
      <c r="AU128" s="18" t="s">
        <v>79</v>
      </c>
    </row>
    <row r="129" s="2" customFormat="1">
      <c r="A129" s="39"/>
      <c r="B129" s="40"/>
      <c r="C129" s="214" t="s">
        <v>224</v>
      </c>
      <c r="D129" s="214" t="s">
        <v>161</v>
      </c>
      <c r="E129" s="215" t="s">
        <v>1064</v>
      </c>
      <c r="F129" s="216" t="s">
        <v>1065</v>
      </c>
      <c r="G129" s="217" t="s">
        <v>462</v>
      </c>
      <c r="H129" s="218">
        <v>15.847</v>
      </c>
      <c r="I129" s="219"/>
      <c r="J129" s="220">
        <f>ROUND(I129*H129,2)</f>
        <v>0</v>
      </c>
      <c r="K129" s="216" t="s">
        <v>463</v>
      </c>
      <c r="L129" s="45"/>
      <c r="M129" s="221" t="s">
        <v>19</v>
      </c>
      <c r="N129" s="222" t="s">
        <v>41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104</v>
      </c>
      <c r="AT129" s="225" t="s">
        <v>161</v>
      </c>
      <c r="AU129" s="225" t="s">
        <v>79</v>
      </c>
      <c r="AY129" s="18" t="s">
        <v>158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77</v>
      </c>
      <c r="BK129" s="226">
        <f>ROUND(I129*H129,2)</f>
        <v>0</v>
      </c>
      <c r="BL129" s="18" t="s">
        <v>104</v>
      </c>
      <c r="BM129" s="225" t="s">
        <v>1066</v>
      </c>
    </row>
    <row r="130" s="2" customFormat="1">
      <c r="A130" s="39"/>
      <c r="B130" s="40"/>
      <c r="C130" s="41"/>
      <c r="D130" s="229" t="s">
        <v>215</v>
      </c>
      <c r="E130" s="41"/>
      <c r="F130" s="259" t="s">
        <v>1067</v>
      </c>
      <c r="G130" s="41"/>
      <c r="H130" s="41"/>
      <c r="I130" s="260"/>
      <c r="J130" s="41"/>
      <c r="K130" s="41"/>
      <c r="L130" s="45"/>
      <c r="M130" s="261"/>
      <c r="N130" s="26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215</v>
      </c>
      <c r="AU130" s="18" t="s">
        <v>79</v>
      </c>
    </row>
    <row r="131" s="2" customFormat="1" ht="33" customHeight="1">
      <c r="A131" s="39"/>
      <c r="B131" s="40"/>
      <c r="C131" s="214" t="s">
        <v>229</v>
      </c>
      <c r="D131" s="214" t="s">
        <v>161</v>
      </c>
      <c r="E131" s="215" t="s">
        <v>1068</v>
      </c>
      <c r="F131" s="216" t="s">
        <v>1069</v>
      </c>
      <c r="G131" s="217" t="s">
        <v>462</v>
      </c>
      <c r="H131" s="218">
        <v>77.299999999999997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41</v>
      </c>
      <c r="O131" s="85"/>
      <c r="P131" s="223">
        <f>O131*H131</f>
        <v>0</v>
      </c>
      <c r="Q131" s="223">
        <v>0.02111</v>
      </c>
      <c r="R131" s="223">
        <f>Q131*H131</f>
        <v>1.6318029999999999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104</v>
      </c>
      <c r="AT131" s="225" t="s">
        <v>161</v>
      </c>
      <c r="AU131" s="225" t="s">
        <v>79</v>
      </c>
      <c r="AY131" s="18" t="s">
        <v>158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77</v>
      </c>
      <c r="BK131" s="226">
        <f>ROUND(I131*H131,2)</f>
        <v>0</v>
      </c>
      <c r="BL131" s="18" t="s">
        <v>104</v>
      </c>
      <c r="BM131" s="225" t="s">
        <v>1070</v>
      </c>
    </row>
    <row r="132" s="2" customFormat="1">
      <c r="A132" s="39"/>
      <c r="B132" s="40"/>
      <c r="C132" s="41"/>
      <c r="D132" s="229" t="s">
        <v>215</v>
      </c>
      <c r="E132" s="41"/>
      <c r="F132" s="259" t="s">
        <v>817</v>
      </c>
      <c r="G132" s="41"/>
      <c r="H132" s="41"/>
      <c r="I132" s="260"/>
      <c r="J132" s="41"/>
      <c r="K132" s="41"/>
      <c r="L132" s="45"/>
      <c r="M132" s="261"/>
      <c r="N132" s="26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215</v>
      </c>
      <c r="AU132" s="18" t="s">
        <v>79</v>
      </c>
    </row>
    <row r="133" s="13" customFormat="1">
      <c r="A133" s="13"/>
      <c r="B133" s="227"/>
      <c r="C133" s="228"/>
      <c r="D133" s="229" t="s">
        <v>167</v>
      </c>
      <c r="E133" s="230" t="s">
        <v>19</v>
      </c>
      <c r="F133" s="231" t="s">
        <v>818</v>
      </c>
      <c r="G133" s="228"/>
      <c r="H133" s="230" t="s">
        <v>19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167</v>
      </c>
      <c r="AU133" s="237" t="s">
        <v>79</v>
      </c>
      <c r="AV133" s="13" t="s">
        <v>77</v>
      </c>
      <c r="AW133" s="13" t="s">
        <v>31</v>
      </c>
      <c r="AX133" s="13" t="s">
        <v>70</v>
      </c>
      <c r="AY133" s="237" t="s">
        <v>158</v>
      </c>
    </row>
    <row r="134" s="14" customFormat="1">
      <c r="A134" s="14"/>
      <c r="B134" s="238"/>
      <c r="C134" s="239"/>
      <c r="D134" s="229" t="s">
        <v>167</v>
      </c>
      <c r="E134" s="240" t="s">
        <v>19</v>
      </c>
      <c r="F134" s="241" t="s">
        <v>1071</v>
      </c>
      <c r="G134" s="239"/>
      <c r="H134" s="242">
        <v>45.5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167</v>
      </c>
      <c r="AU134" s="248" t="s">
        <v>79</v>
      </c>
      <c r="AV134" s="14" t="s">
        <v>79</v>
      </c>
      <c r="AW134" s="14" t="s">
        <v>31</v>
      </c>
      <c r="AX134" s="14" t="s">
        <v>70</v>
      </c>
      <c r="AY134" s="248" t="s">
        <v>158</v>
      </c>
    </row>
    <row r="135" s="13" customFormat="1">
      <c r="A135" s="13"/>
      <c r="B135" s="227"/>
      <c r="C135" s="228"/>
      <c r="D135" s="229" t="s">
        <v>167</v>
      </c>
      <c r="E135" s="230" t="s">
        <v>19</v>
      </c>
      <c r="F135" s="231" t="s">
        <v>820</v>
      </c>
      <c r="G135" s="228"/>
      <c r="H135" s="230" t="s">
        <v>19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167</v>
      </c>
      <c r="AU135" s="237" t="s">
        <v>79</v>
      </c>
      <c r="AV135" s="13" t="s">
        <v>77</v>
      </c>
      <c r="AW135" s="13" t="s">
        <v>31</v>
      </c>
      <c r="AX135" s="13" t="s">
        <v>70</v>
      </c>
      <c r="AY135" s="237" t="s">
        <v>158</v>
      </c>
    </row>
    <row r="136" s="14" customFormat="1">
      <c r="A136" s="14"/>
      <c r="B136" s="238"/>
      <c r="C136" s="239"/>
      <c r="D136" s="229" t="s">
        <v>167</v>
      </c>
      <c r="E136" s="240" t="s">
        <v>19</v>
      </c>
      <c r="F136" s="241" t="s">
        <v>1072</v>
      </c>
      <c r="G136" s="239"/>
      <c r="H136" s="242">
        <v>31.800000000000001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167</v>
      </c>
      <c r="AU136" s="248" t="s">
        <v>79</v>
      </c>
      <c r="AV136" s="14" t="s">
        <v>79</v>
      </c>
      <c r="AW136" s="14" t="s">
        <v>31</v>
      </c>
      <c r="AX136" s="14" t="s">
        <v>70</v>
      </c>
      <c r="AY136" s="248" t="s">
        <v>158</v>
      </c>
    </row>
    <row r="137" s="15" customFormat="1">
      <c r="A137" s="15"/>
      <c r="B137" s="263"/>
      <c r="C137" s="264"/>
      <c r="D137" s="229" t="s">
        <v>167</v>
      </c>
      <c r="E137" s="265" t="s">
        <v>19</v>
      </c>
      <c r="F137" s="266" t="s">
        <v>332</v>
      </c>
      <c r="G137" s="264"/>
      <c r="H137" s="267">
        <v>77.299999999999997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3" t="s">
        <v>167</v>
      </c>
      <c r="AU137" s="273" t="s">
        <v>79</v>
      </c>
      <c r="AV137" s="15" t="s">
        <v>104</v>
      </c>
      <c r="AW137" s="15" t="s">
        <v>31</v>
      </c>
      <c r="AX137" s="15" t="s">
        <v>77</v>
      </c>
      <c r="AY137" s="273" t="s">
        <v>158</v>
      </c>
    </row>
    <row r="138" s="2" customFormat="1">
      <c r="A138" s="39"/>
      <c r="B138" s="40"/>
      <c r="C138" s="214" t="s">
        <v>234</v>
      </c>
      <c r="D138" s="214" t="s">
        <v>161</v>
      </c>
      <c r="E138" s="215" t="s">
        <v>486</v>
      </c>
      <c r="F138" s="216" t="s">
        <v>487</v>
      </c>
      <c r="G138" s="217" t="s">
        <v>220</v>
      </c>
      <c r="H138" s="218">
        <v>524.18799999999999</v>
      </c>
      <c r="I138" s="219"/>
      <c r="J138" s="220">
        <f>ROUND(I138*H138,2)</f>
        <v>0</v>
      </c>
      <c r="K138" s="216" t="s">
        <v>463</v>
      </c>
      <c r="L138" s="45"/>
      <c r="M138" s="221" t="s">
        <v>19</v>
      </c>
      <c r="N138" s="222" t="s">
        <v>41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104</v>
      </c>
      <c r="AT138" s="225" t="s">
        <v>161</v>
      </c>
      <c r="AU138" s="225" t="s">
        <v>79</v>
      </c>
      <c r="AY138" s="18" t="s">
        <v>158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77</v>
      </c>
      <c r="BK138" s="226">
        <f>ROUND(I138*H138,2)</f>
        <v>0</v>
      </c>
      <c r="BL138" s="18" t="s">
        <v>104</v>
      </c>
      <c r="BM138" s="225" t="s">
        <v>1073</v>
      </c>
    </row>
    <row r="139" s="2" customFormat="1" ht="66.75" customHeight="1">
      <c r="A139" s="39"/>
      <c r="B139" s="40"/>
      <c r="C139" s="214" t="s">
        <v>8</v>
      </c>
      <c r="D139" s="214" t="s">
        <v>161</v>
      </c>
      <c r="E139" s="215" t="s">
        <v>489</v>
      </c>
      <c r="F139" s="216" t="s">
        <v>490</v>
      </c>
      <c r="G139" s="217" t="s">
        <v>220</v>
      </c>
      <c r="H139" s="218">
        <v>4193.5039999999999</v>
      </c>
      <c r="I139" s="219"/>
      <c r="J139" s="220">
        <f>ROUND(I139*H139,2)</f>
        <v>0</v>
      </c>
      <c r="K139" s="216" t="s">
        <v>463</v>
      </c>
      <c r="L139" s="45"/>
      <c r="M139" s="221" t="s">
        <v>19</v>
      </c>
      <c r="N139" s="222" t="s">
        <v>41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104</v>
      </c>
      <c r="AT139" s="225" t="s">
        <v>161</v>
      </c>
      <c r="AU139" s="225" t="s">
        <v>79</v>
      </c>
      <c r="AY139" s="18" t="s">
        <v>158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77</v>
      </c>
      <c r="BK139" s="226">
        <f>ROUND(I139*H139,2)</f>
        <v>0</v>
      </c>
      <c r="BL139" s="18" t="s">
        <v>104</v>
      </c>
      <c r="BM139" s="225" t="s">
        <v>1074</v>
      </c>
    </row>
    <row r="140" s="13" customFormat="1">
      <c r="A140" s="13"/>
      <c r="B140" s="227"/>
      <c r="C140" s="228"/>
      <c r="D140" s="229" t="s">
        <v>167</v>
      </c>
      <c r="E140" s="230" t="s">
        <v>19</v>
      </c>
      <c r="F140" s="231" t="s">
        <v>824</v>
      </c>
      <c r="G140" s="228"/>
      <c r="H140" s="230" t="s">
        <v>19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167</v>
      </c>
      <c r="AU140" s="237" t="s">
        <v>79</v>
      </c>
      <c r="AV140" s="13" t="s">
        <v>77</v>
      </c>
      <c r="AW140" s="13" t="s">
        <v>31</v>
      </c>
      <c r="AX140" s="13" t="s">
        <v>70</v>
      </c>
      <c r="AY140" s="237" t="s">
        <v>158</v>
      </c>
    </row>
    <row r="141" s="14" customFormat="1">
      <c r="A141" s="14"/>
      <c r="B141" s="238"/>
      <c r="C141" s="239"/>
      <c r="D141" s="229" t="s">
        <v>167</v>
      </c>
      <c r="E141" s="240" t="s">
        <v>19</v>
      </c>
      <c r="F141" s="241" t="s">
        <v>1075</v>
      </c>
      <c r="G141" s="239"/>
      <c r="H141" s="242">
        <v>4193.5039999999999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8" t="s">
        <v>167</v>
      </c>
      <c r="AU141" s="248" t="s">
        <v>79</v>
      </c>
      <c r="AV141" s="14" t="s">
        <v>79</v>
      </c>
      <c r="AW141" s="14" t="s">
        <v>31</v>
      </c>
      <c r="AX141" s="14" t="s">
        <v>77</v>
      </c>
      <c r="AY141" s="248" t="s">
        <v>158</v>
      </c>
    </row>
    <row r="142" s="2" customFormat="1" ht="44.25" customHeight="1">
      <c r="A142" s="39"/>
      <c r="B142" s="40"/>
      <c r="C142" s="214" t="s">
        <v>241</v>
      </c>
      <c r="D142" s="214" t="s">
        <v>161</v>
      </c>
      <c r="E142" s="215" t="s">
        <v>494</v>
      </c>
      <c r="F142" s="216" t="s">
        <v>495</v>
      </c>
      <c r="G142" s="217" t="s">
        <v>195</v>
      </c>
      <c r="H142" s="218">
        <v>1048.376</v>
      </c>
      <c r="I142" s="219"/>
      <c r="J142" s="220">
        <f>ROUND(I142*H142,2)</f>
        <v>0</v>
      </c>
      <c r="K142" s="216" t="s">
        <v>463</v>
      </c>
      <c r="L142" s="45"/>
      <c r="M142" s="221" t="s">
        <v>19</v>
      </c>
      <c r="N142" s="222" t="s">
        <v>41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104</v>
      </c>
      <c r="AT142" s="225" t="s">
        <v>161</v>
      </c>
      <c r="AU142" s="225" t="s">
        <v>79</v>
      </c>
      <c r="AY142" s="18" t="s">
        <v>158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77</v>
      </c>
      <c r="BK142" s="226">
        <f>ROUND(I142*H142,2)</f>
        <v>0</v>
      </c>
      <c r="BL142" s="18" t="s">
        <v>104</v>
      </c>
      <c r="BM142" s="225" t="s">
        <v>1076</v>
      </c>
    </row>
    <row r="143" s="14" customFormat="1">
      <c r="A143" s="14"/>
      <c r="B143" s="238"/>
      <c r="C143" s="239"/>
      <c r="D143" s="229" t="s">
        <v>167</v>
      </c>
      <c r="E143" s="240" t="s">
        <v>19</v>
      </c>
      <c r="F143" s="241" t="s">
        <v>1077</v>
      </c>
      <c r="G143" s="239"/>
      <c r="H143" s="242">
        <v>1048.376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8" t="s">
        <v>167</v>
      </c>
      <c r="AU143" s="248" t="s">
        <v>79</v>
      </c>
      <c r="AV143" s="14" t="s">
        <v>79</v>
      </c>
      <c r="AW143" s="14" t="s">
        <v>31</v>
      </c>
      <c r="AX143" s="14" t="s">
        <v>77</v>
      </c>
      <c r="AY143" s="248" t="s">
        <v>158</v>
      </c>
    </row>
    <row r="144" s="2" customFormat="1">
      <c r="A144" s="39"/>
      <c r="B144" s="40"/>
      <c r="C144" s="214" t="s">
        <v>246</v>
      </c>
      <c r="D144" s="214" t="s">
        <v>161</v>
      </c>
      <c r="E144" s="215" t="s">
        <v>828</v>
      </c>
      <c r="F144" s="216" t="s">
        <v>829</v>
      </c>
      <c r="G144" s="217" t="s">
        <v>220</v>
      </c>
      <c r="H144" s="218">
        <v>527</v>
      </c>
      <c r="I144" s="219"/>
      <c r="J144" s="220">
        <f>ROUND(I144*H144,2)</f>
        <v>0</v>
      </c>
      <c r="K144" s="216" t="s">
        <v>463</v>
      </c>
      <c r="L144" s="45"/>
      <c r="M144" s="221" t="s">
        <v>19</v>
      </c>
      <c r="N144" s="222" t="s">
        <v>41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104</v>
      </c>
      <c r="AT144" s="225" t="s">
        <v>161</v>
      </c>
      <c r="AU144" s="225" t="s">
        <v>79</v>
      </c>
      <c r="AY144" s="18" t="s">
        <v>158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77</v>
      </c>
      <c r="BK144" s="226">
        <f>ROUND(I144*H144,2)</f>
        <v>0</v>
      </c>
      <c r="BL144" s="18" t="s">
        <v>104</v>
      </c>
      <c r="BM144" s="225" t="s">
        <v>1078</v>
      </c>
    </row>
    <row r="145" s="2" customFormat="1" ht="16.5" customHeight="1">
      <c r="A145" s="39"/>
      <c r="B145" s="40"/>
      <c r="C145" s="249" t="s">
        <v>250</v>
      </c>
      <c r="D145" s="249" t="s">
        <v>180</v>
      </c>
      <c r="E145" s="250" t="s">
        <v>831</v>
      </c>
      <c r="F145" s="251" t="s">
        <v>832</v>
      </c>
      <c r="G145" s="252" t="s">
        <v>195</v>
      </c>
      <c r="H145" s="253">
        <v>1001.3</v>
      </c>
      <c r="I145" s="254"/>
      <c r="J145" s="255">
        <f>ROUND(I145*H145,2)</f>
        <v>0</v>
      </c>
      <c r="K145" s="251" t="s">
        <v>463</v>
      </c>
      <c r="L145" s="256"/>
      <c r="M145" s="257" t="s">
        <v>19</v>
      </c>
      <c r="N145" s="258" t="s">
        <v>41</v>
      </c>
      <c r="O145" s="85"/>
      <c r="P145" s="223">
        <f>O145*H145</f>
        <v>0</v>
      </c>
      <c r="Q145" s="223">
        <v>1</v>
      </c>
      <c r="R145" s="223">
        <f>Q145*H145</f>
        <v>1001.3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183</v>
      </c>
      <c r="AT145" s="225" t="s">
        <v>180</v>
      </c>
      <c r="AU145" s="225" t="s">
        <v>79</v>
      </c>
      <c r="AY145" s="18" t="s">
        <v>158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77</v>
      </c>
      <c r="BK145" s="226">
        <f>ROUND(I145*H145,2)</f>
        <v>0</v>
      </c>
      <c r="BL145" s="18" t="s">
        <v>104</v>
      </c>
      <c r="BM145" s="225" t="s">
        <v>1079</v>
      </c>
    </row>
    <row r="146" s="14" customFormat="1">
      <c r="A146" s="14"/>
      <c r="B146" s="238"/>
      <c r="C146" s="239"/>
      <c r="D146" s="229" t="s">
        <v>167</v>
      </c>
      <c r="E146" s="240" t="s">
        <v>19</v>
      </c>
      <c r="F146" s="241" t="s">
        <v>1080</v>
      </c>
      <c r="G146" s="239"/>
      <c r="H146" s="242">
        <v>1001.3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167</v>
      </c>
      <c r="AU146" s="248" t="s">
        <v>79</v>
      </c>
      <c r="AV146" s="14" t="s">
        <v>79</v>
      </c>
      <c r="AW146" s="14" t="s">
        <v>31</v>
      </c>
      <c r="AX146" s="14" t="s">
        <v>77</v>
      </c>
      <c r="AY146" s="248" t="s">
        <v>158</v>
      </c>
    </row>
    <row r="147" s="2" customFormat="1">
      <c r="A147" s="39"/>
      <c r="B147" s="40"/>
      <c r="C147" s="214" t="s">
        <v>254</v>
      </c>
      <c r="D147" s="214" t="s">
        <v>161</v>
      </c>
      <c r="E147" s="215" t="s">
        <v>835</v>
      </c>
      <c r="F147" s="216" t="s">
        <v>836</v>
      </c>
      <c r="G147" s="217" t="s">
        <v>462</v>
      </c>
      <c r="H147" s="218">
        <v>125</v>
      </c>
      <c r="I147" s="219"/>
      <c r="J147" s="220">
        <f>ROUND(I147*H147,2)</f>
        <v>0</v>
      </c>
      <c r="K147" s="216" t="s">
        <v>463</v>
      </c>
      <c r="L147" s="45"/>
      <c r="M147" s="221" t="s">
        <v>19</v>
      </c>
      <c r="N147" s="222" t="s">
        <v>41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104</v>
      </c>
      <c r="AT147" s="225" t="s">
        <v>161</v>
      </c>
      <c r="AU147" s="225" t="s">
        <v>79</v>
      </c>
      <c r="AY147" s="18" t="s">
        <v>158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77</v>
      </c>
      <c r="BK147" s="226">
        <f>ROUND(I147*H147,2)</f>
        <v>0</v>
      </c>
      <c r="BL147" s="18" t="s">
        <v>104</v>
      </c>
      <c r="BM147" s="225" t="s">
        <v>1081</v>
      </c>
    </row>
    <row r="148" s="2" customFormat="1" ht="16.5" customHeight="1">
      <c r="A148" s="39"/>
      <c r="B148" s="40"/>
      <c r="C148" s="249" t="s">
        <v>258</v>
      </c>
      <c r="D148" s="249" t="s">
        <v>180</v>
      </c>
      <c r="E148" s="250" t="s">
        <v>838</v>
      </c>
      <c r="F148" s="251" t="s">
        <v>839</v>
      </c>
      <c r="G148" s="252" t="s">
        <v>840</v>
      </c>
      <c r="H148" s="253">
        <v>3.75</v>
      </c>
      <c r="I148" s="254"/>
      <c r="J148" s="255">
        <f>ROUND(I148*H148,2)</f>
        <v>0</v>
      </c>
      <c r="K148" s="251" t="s">
        <v>463</v>
      </c>
      <c r="L148" s="256"/>
      <c r="M148" s="257" t="s">
        <v>19</v>
      </c>
      <c r="N148" s="258" t="s">
        <v>41</v>
      </c>
      <c r="O148" s="85"/>
      <c r="P148" s="223">
        <f>O148*H148</f>
        <v>0</v>
      </c>
      <c r="Q148" s="223">
        <v>0.001</v>
      </c>
      <c r="R148" s="223">
        <f>Q148*H148</f>
        <v>0.0037499999999999999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183</v>
      </c>
      <c r="AT148" s="225" t="s">
        <v>180</v>
      </c>
      <c r="AU148" s="225" t="s">
        <v>79</v>
      </c>
      <c r="AY148" s="18" t="s">
        <v>158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77</v>
      </c>
      <c r="BK148" s="226">
        <f>ROUND(I148*H148,2)</f>
        <v>0</v>
      </c>
      <c r="BL148" s="18" t="s">
        <v>104</v>
      </c>
      <c r="BM148" s="225" t="s">
        <v>1082</v>
      </c>
    </row>
    <row r="149" s="14" customFormat="1">
      <c r="A149" s="14"/>
      <c r="B149" s="238"/>
      <c r="C149" s="239"/>
      <c r="D149" s="229" t="s">
        <v>167</v>
      </c>
      <c r="E149" s="240" t="s">
        <v>19</v>
      </c>
      <c r="F149" s="241" t="s">
        <v>1083</v>
      </c>
      <c r="G149" s="239"/>
      <c r="H149" s="242">
        <v>3.75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8" t="s">
        <v>167</v>
      </c>
      <c r="AU149" s="248" t="s">
        <v>79</v>
      </c>
      <c r="AV149" s="14" t="s">
        <v>79</v>
      </c>
      <c r="AW149" s="14" t="s">
        <v>31</v>
      </c>
      <c r="AX149" s="14" t="s">
        <v>77</v>
      </c>
      <c r="AY149" s="248" t="s">
        <v>158</v>
      </c>
    </row>
    <row r="150" s="2" customFormat="1">
      <c r="A150" s="39"/>
      <c r="B150" s="40"/>
      <c r="C150" s="214" t="s">
        <v>7</v>
      </c>
      <c r="D150" s="214" t="s">
        <v>161</v>
      </c>
      <c r="E150" s="215" t="s">
        <v>843</v>
      </c>
      <c r="F150" s="216" t="s">
        <v>844</v>
      </c>
      <c r="G150" s="217" t="s">
        <v>462</v>
      </c>
      <c r="H150" s="218">
        <v>125</v>
      </c>
      <c r="I150" s="219"/>
      <c r="J150" s="220">
        <f>ROUND(I150*H150,2)</f>
        <v>0</v>
      </c>
      <c r="K150" s="216" t="s">
        <v>463</v>
      </c>
      <c r="L150" s="45"/>
      <c r="M150" s="221" t="s">
        <v>19</v>
      </c>
      <c r="N150" s="222" t="s">
        <v>41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104</v>
      </c>
      <c r="AT150" s="225" t="s">
        <v>161</v>
      </c>
      <c r="AU150" s="225" t="s">
        <v>79</v>
      </c>
      <c r="AY150" s="18" t="s">
        <v>158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77</v>
      </c>
      <c r="BK150" s="226">
        <f>ROUND(I150*H150,2)</f>
        <v>0</v>
      </c>
      <c r="BL150" s="18" t="s">
        <v>104</v>
      </c>
      <c r="BM150" s="225" t="s">
        <v>1084</v>
      </c>
    </row>
    <row r="151" s="12" customFormat="1" ht="22.8" customHeight="1">
      <c r="A151" s="12"/>
      <c r="B151" s="198"/>
      <c r="C151" s="199"/>
      <c r="D151" s="200" t="s">
        <v>69</v>
      </c>
      <c r="E151" s="212" t="s">
        <v>79</v>
      </c>
      <c r="F151" s="212" t="s">
        <v>846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SUM(P152:P171)</f>
        <v>0</v>
      </c>
      <c r="Q151" s="206"/>
      <c r="R151" s="207">
        <f>SUM(R152:R171)</f>
        <v>3.2562243402000006</v>
      </c>
      <c r="S151" s="206"/>
      <c r="T151" s="208">
        <f>SUM(T152:T171)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77</v>
      </c>
      <c r="AT151" s="210" t="s">
        <v>69</v>
      </c>
      <c r="AU151" s="210" t="s">
        <v>77</v>
      </c>
      <c r="AY151" s="209" t="s">
        <v>158</v>
      </c>
      <c r="BK151" s="211">
        <f>SUM(BK152:BK171)</f>
        <v>0</v>
      </c>
    </row>
    <row r="152" s="2" customFormat="1">
      <c r="A152" s="39"/>
      <c r="B152" s="40"/>
      <c r="C152" s="214" t="s">
        <v>267</v>
      </c>
      <c r="D152" s="214" t="s">
        <v>161</v>
      </c>
      <c r="E152" s="215" t="s">
        <v>1085</v>
      </c>
      <c r="F152" s="216" t="s">
        <v>1086</v>
      </c>
      <c r="G152" s="217" t="s">
        <v>220</v>
      </c>
      <c r="H152" s="218">
        <v>15.385</v>
      </c>
      <c r="I152" s="219"/>
      <c r="J152" s="220">
        <f>ROUND(I152*H152,2)</f>
        <v>0</v>
      </c>
      <c r="K152" s="216" t="s">
        <v>463</v>
      </c>
      <c r="L152" s="45"/>
      <c r="M152" s="221" t="s">
        <v>19</v>
      </c>
      <c r="N152" s="222" t="s">
        <v>41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104</v>
      </c>
      <c r="AT152" s="225" t="s">
        <v>161</v>
      </c>
      <c r="AU152" s="225" t="s">
        <v>79</v>
      </c>
      <c r="AY152" s="18" t="s">
        <v>158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77</v>
      </c>
      <c r="BK152" s="226">
        <f>ROUND(I152*H152,2)</f>
        <v>0</v>
      </c>
      <c r="BL152" s="18" t="s">
        <v>104</v>
      </c>
      <c r="BM152" s="225" t="s">
        <v>1087</v>
      </c>
    </row>
    <row r="153" s="13" customFormat="1">
      <c r="A153" s="13"/>
      <c r="B153" s="227"/>
      <c r="C153" s="228"/>
      <c r="D153" s="229" t="s">
        <v>167</v>
      </c>
      <c r="E153" s="230" t="s">
        <v>19</v>
      </c>
      <c r="F153" s="231" t="s">
        <v>1088</v>
      </c>
      <c r="G153" s="228"/>
      <c r="H153" s="230" t="s">
        <v>19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167</v>
      </c>
      <c r="AU153" s="237" t="s">
        <v>79</v>
      </c>
      <c r="AV153" s="13" t="s">
        <v>77</v>
      </c>
      <c r="AW153" s="13" t="s">
        <v>31</v>
      </c>
      <c r="AX153" s="13" t="s">
        <v>70</v>
      </c>
      <c r="AY153" s="237" t="s">
        <v>158</v>
      </c>
    </row>
    <row r="154" s="14" customFormat="1">
      <c r="A154" s="14"/>
      <c r="B154" s="238"/>
      <c r="C154" s="239"/>
      <c r="D154" s="229" t="s">
        <v>167</v>
      </c>
      <c r="E154" s="240" t="s">
        <v>19</v>
      </c>
      <c r="F154" s="241" t="s">
        <v>1089</v>
      </c>
      <c r="G154" s="239"/>
      <c r="H154" s="242">
        <v>15.385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8" t="s">
        <v>167</v>
      </c>
      <c r="AU154" s="248" t="s">
        <v>79</v>
      </c>
      <c r="AV154" s="14" t="s">
        <v>79</v>
      </c>
      <c r="AW154" s="14" t="s">
        <v>31</v>
      </c>
      <c r="AX154" s="14" t="s">
        <v>77</v>
      </c>
      <c r="AY154" s="248" t="s">
        <v>158</v>
      </c>
    </row>
    <row r="155" s="2" customFormat="1" ht="33" customHeight="1">
      <c r="A155" s="39"/>
      <c r="B155" s="40"/>
      <c r="C155" s="214" t="s">
        <v>271</v>
      </c>
      <c r="D155" s="214" t="s">
        <v>161</v>
      </c>
      <c r="E155" s="215" t="s">
        <v>854</v>
      </c>
      <c r="F155" s="216" t="s">
        <v>855</v>
      </c>
      <c r="G155" s="217" t="s">
        <v>220</v>
      </c>
      <c r="H155" s="218">
        <v>15.385</v>
      </c>
      <c r="I155" s="219"/>
      <c r="J155" s="220">
        <f>ROUND(I155*H155,2)</f>
        <v>0</v>
      </c>
      <c r="K155" s="216" t="s">
        <v>463</v>
      </c>
      <c r="L155" s="45"/>
      <c r="M155" s="221" t="s">
        <v>19</v>
      </c>
      <c r="N155" s="222" t="s">
        <v>41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104</v>
      </c>
      <c r="AT155" s="225" t="s">
        <v>161</v>
      </c>
      <c r="AU155" s="225" t="s">
        <v>79</v>
      </c>
      <c r="AY155" s="18" t="s">
        <v>158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77</v>
      </c>
      <c r="BK155" s="226">
        <f>ROUND(I155*H155,2)</f>
        <v>0</v>
      </c>
      <c r="BL155" s="18" t="s">
        <v>104</v>
      </c>
      <c r="BM155" s="225" t="s">
        <v>1090</v>
      </c>
    </row>
    <row r="156" s="2" customFormat="1" ht="16.5" customHeight="1">
      <c r="A156" s="39"/>
      <c r="B156" s="40"/>
      <c r="C156" s="214" t="s">
        <v>276</v>
      </c>
      <c r="D156" s="214" t="s">
        <v>161</v>
      </c>
      <c r="E156" s="215" t="s">
        <v>857</v>
      </c>
      <c r="F156" s="216" t="s">
        <v>858</v>
      </c>
      <c r="G156" s="217" t="s">
        <v>462</v>
      </c>
      <c r="H156" s="218">
        <v>35.856000000000002</v>
      </c>
      <c r="I156" s="219"/>
      <c r="J156" s="220">
        <f>ROUND(I156*H156,2)</f>
        <v>0</v>
      </c>
      <c r="K156" s="216" t="s">
        <v>463</v>
      </c>
      <c r="L156" s="45"/>
      <c r="M156" s="221" t="s">
        <v>19</v>
      </c>
      <c r="N156" s="222" t="s">
        <v>41</v>
      </c>
      <c r="O156" s="85"/>
      <c r="P156" s="223">
        <f>O156*H156</f>
        <v>0</v>
      </c>
      <c r="Q156" s="223">
        <v>0.0014357</v>
      </c>
      <c r="R156" s="223">
        <f>Q156*H156</f>
        <v>0.051478459200000007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104</v>
      </c>
      <c r="AT156" s="225" t="s">
        <v>161</v>
      </c>
      <c r="AU156" s="225" t="s">
        <v>79</v>
      </c>
      <c r="AY156" s="18" t="s">
        <v>158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77</v>
      </c>
      <c r="BK156" s="226">
        <f>ROUND(I156*H156,2)</f>
        <v>0</v>
      </c>
      <c r="BL156" s="18" t="s">
        <v>104</v>
      </c>
      <c r="BM156" s="225" t="s">
        <v>1091</v>
      </c>
    </row>
    <row r="157" s="14" customFormat="1">
      <c r="A157" s="14"/>
      <c r="B157" s="238"/>
      <c r="C157" s="239"/>
      <c r="D157" s="229" t="s">
        <v>167</v>
      </c>
      <c r="E157" s="240" t="s">
        <v>19</v>
      </c>
      <c r="F157" s="241" t="s">
        <v>1092</v>
      </c>
      <c r="G157" s="239"/>
      <c r="H157" s="242">
        <v>28.16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167</v>
      </c>
      <c r="AU157" s="248" t="s">
        <v>79</v>
      </c>
      <c r="AV157" s="14" t="s">
        <v>79</v>
      </c>
      <c r="AW157" s="14" t="s">
        <v>31</v>
      </c>
      <c r="AX157" s="14" t="s">
        <v>70</v>
      </c>
      <c r="AY157" s="248" t="s">
        <v>158</v>
      </c>
    </row>
    <row r="158" s="14" customFormat="1">
      <c r="A158" s="14"/>
      <c r="B158" s="238"/>
      <c r="C158" s="239"/>
      <c r="D158" s="229" t="s">
        <v>167</v>
      </c>
      <c r="E158" s="240" t="s">
        <v>19</v>
      </c>
      <c r="F158" s="241" t="s">
        <v>1093</v>
      </c>
      <c r="G158" s="239"/>
      <c r="H158" s="242">
        <v>7.056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8" t="s">
        <v>167</v>
      </c>
      <c r="AU158" s="248" t="s">
        <v>79</v>
      </c>
      <c r="AV158" s="14" t="s">
        <v>79</v>
      </c>
      <c r="AW158" s="14" t="s">
        <v>31</v>
      </c>
      <c r="AX158" s="14" t="s">
        <v>70</v>
      </c>
      <c r="AY158" s="248" t="s">
        <v>158</v>
      </c>
    </row>
    <row r="159" s="14" customFormat="1">
      <c r="A159" s="14"/>
      <c r="B159" s="238"/>
      <c r="C159" s="239"/>
      <c r="D159" s="229" t="s">
        <v>167</v>
      </c>
      <c r="E159" s="240" t="s">
        <v>19</v>
      </c>
      <c r="F159" s="241" t="s">
        <v>1094</v>
      </c>
      <c r="G159" s="239"/>
      <c r="H159" s="242">
        <v>0.64000000000000001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167</v>
      </c>
      <c r="AU159" s="248" t="s">
        <v>79</v>
      </c>
      <c r="AV159" s="14" t="s">
        <v>79</v>
      </c>
      <c r="AW159" s="14" t="s">
        <v>31</v>
      </c>
      <c r="AX159" s="14" t="s">
        <v>70</v>
      </c>
      <c r="AY159" s="248" t="s">
        <v>158</v>
      </c>
    </row>
    <row r="160" s="15" customFormat="1">
      <c r="A160" s="15"/>
      <c r="B160" s="263"/>
      <c r="C160" s="264"/>
      <c r="D160" s="229" t="s">
        <v>167</v>
      </c>
      <c r="E160" s="265" t="s">
        <v>19</v>
      </c>
      <c r="F160" s="266" t="s">
        <v>332</v>
      </c>
      <c r="G160" s="264"/>
      <c r="H160" s="267">
        <v>35.856000000000002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3" t="s">
        <v>167</v>
      </c>
      <c r="AU160" s="273" t="s">
        <v>79</v>
      </c>
      <c r="AV160" s="15" t="s">
        <v>104</v>
      </c>
      <c r="AW160" s="15" t="s">
        <v>31</v>
      </c>
      <c r="AX160" s="15" t="s">
        <v>77</v>
      </c>
      <c r="AY160" s="273" t="s">
        <v>158</v>
      </c>
    </row>
    <row r="161" s="2" customFormat="1">
      <c r="A161" s="39"/>
      <c r="B161" s="40"/>
      <c r="C161" s="214" t="s">
        <v>283</v>
      </c>
      <c r="D161" s="214" t="s">
        <v>161</v>
      </c>
      <c r="E161" s="215" t="s">
        <v>863</v>
      </c>
      <c r="F161" s="216" t="s">
        <v>864</v>
      </c>
      <c r="G161" s="217" t="s">
        <v>462</v>
      </c>
      <c r="H161" s="218">
        <v>35.856000000000002</v>
      </c>
      <c r="I161" s="219"/>
      <c r="J161" s="220">
        <f>ROUND(I161*H161,2)</f>
        <v>0</v>
      </c>
      <c r="K161" s="216" t="s">
        <v>463</v>
      </c>
      <c r="L161" s="45"/>
      <c r="M161" s="221" t="s">
        <v>19</v>
      </c>
      <c r="N161" s="222" t="s">
        <v>41</v>
      </c>
      <c r="O161" s="85"/>
      <c r="P161" s="223">
        <f>O161*H161</f>
        <v>0</v>
      </c>
      <c r="Q161" s="223">
        <v>3.6000000000000001E-05</v>
      </c>
      <c r="R161" s="223">
        <f>Q161*H161</f>
        <v>0.0012908160000000002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104</v>
      </c>
      <c r="AT161" s="225" t="s">
        <v>161</v>
      </c>
      <c r="AU161" s="225" t="s">
        <v>79</v>
      </c>
      <c r="AY161" s="18" t="s">
        <v>158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77</v>
      </c>
      <c r="BK161" s="226">
        <f>ROUND(I161*H161,2)</f>
        <v>0</v>
      </c>
      <c r="BL161" s="18" t="s">
        <v>104</v>
      </c>
      <c r="BM161" s="225" t="s">
        <v>1095</v>
      </c>
    </row>
    <row r="162" s="2" customFormat="1">
      <c r="A162" s="39"/>
      <c r="B162" s="40"/>
      <c r="C162" s="214" t="s">
        <v>287</v>
      </c>
      <c r="D162" s="214" t="s">
        <v>161</v>
      </c>
      <c r="E162" s="215" t="s">
        <v>562</v>
      </c>
      <c r="F162" s="216" t="s">
        <v>563</v>
      </c>
      <c r="G162" s="217" t="s">
        <v>195</v>
      </c>
      <c r="H162" s="218">
        <v>3.0190000000000001</v>
      </c>
      <c r="I162" s="219"/>
      <c r="J162" s="220">
        <f>ROUND(I162*H162,2)</f>
        <v>0</v>
      </c>
      <c r="K162" s="216" t="s">
        <v>463</v>
      </c>
      <c r="L162" s="45"/>
      <c r="M162" s="221" t="s">
        <v>19</v>
      </c>
      <c r="N162" s="222" t="s">
        <v>41</v>
      </c>
      <c r="O162" s="85"/>
      <c r="P162" s="223">
        <f>O162*H162</f>
        <v>0</v>
      </c>
      <c r="Q162" s="223">
        <v>1.0597380000000001</v>
      </c>
      <c r="R162" s="223">
        <f>Q162*H162</f>
        <v>3.1993490220000003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104</v>
      </c>
      <c r="AT162" s="225" t="s">
        <v>161</v>
      </c>
      <c r="AU162" s="225" t="s">
        <v>79</v>
      </c>
      <c r="AY162" s="18" t="s">
        <v>158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77</v>
      </c>
      <c r="BK162" s="226">
        <f>ROUND(I162*H162,2)</f>
        <v>0</v>
      </c>
      <c r="BL162" s="18" t="s">
        <v>104</v>
      </c>
      <c r="BM162" s="225" t="s">
        <v>1096</v>
      </c>
    </row>
    <row r="163" s="2" customFormat="1">
      <c r="A163" s="39"/>
      <c r="B163" s="40"/>
      <c r="C163" s="214" t="s">
        <v>291</v>
      </c>
      <c r="D163" s="214" t="s">
        <v>161</v>
      </c>
      <c r="E163" s="215" t="s">
        <v>867</v>
      </c>
      <c r="F163" s="216" t="s">
        <v>868</v>
      </c>
      <c r="G163" s="217" t="s">
        <v>220</v>
      </c>
      <c r="H163" s="218">
        <v>0.48599999999999999</v>
      </c>
      <c r="I163" s="219"/>
      <c r="J163" s="220">
        <f>ROUND(I163*H163,2)</f>
        <v>0</v>
      </c>
      <c r="K163" s="216" t="s">
        <v>463</v>
      </c>
      <c r="L163" s="45"/>
      <c r="M163" s="221" t="s">
        <v>19</v>
      </c>
      <c r="N163" s="222" t="s">
        <v>41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104</v>
      </c>
      <c r="AT163" s="225" t="s">
        <v>161</v>
      </c>
      <c r="AU163" s="225" t="s">
        <v>79</v>
      </c>
      <c r="AY163" s="18" t="s">
        <v>158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77</v>
      </c>
      <c r="BK163" s="226">
        <f>ROUND(I163*H163,2)</f>
        <v>0</v>
      </c>
      <c r="BL163" s="18" t="s">
        <v>104</v>
      </c>
      <c r="BM163" s="225" t="s">
        <v>1097</v>
      </c>
    </row>
    <row r="164" s="13" customFormat="1">
      <c r="A164" s="13"/>
      <c r="B164" s="227"/>
      <c r="C164" s="228"/>
      <c r="D164" s="229" t="s">
        <v>167</v>
      </c>
      <c r="E164" s="230" t="s">
        <v>19</v>
      </c>
      <c r="F164" s="231" t="s">
        <v>870</v>
      </c>
      <c r="G164" s="228"/>
      <c r="H164" s="230" t="s">
        <v>19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167</v>
      </c>
      <c r="AU164" s="237" t="s">
        <v>79</v>
      </c>
      <c r="AV164" s="13" t="s">
        <v>77</v>
      </c>
      <c r="AW164" s="13" t="s">
        <v>31</v>
      </c>
      <c r="AX164" s="13" t="s">
        <v>70</v>
      </c>
      <c r="AY164" s="237" t="s">
        <v>158</v>
      </c>
    </row>
    <row r="165" s="14" customFormat="1">
      <c r="A165" s="14"/>
      <c r="B165" s="238"/>
      <c r="C165" s="239"/>
      <c r="D165" s="229" t="s">
        <v>167</v>
      </c>
      <c r="E165" s="240" t="s">
        <v>19</v>
      </c>
      <c r="F165" s="241" t="s">
        <v>1098</v>
      </c>
      <c r="G165" s="239"/>
      <c r="H165" s="242">
        <v>0.48599999999999999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8" t="s">
        <v>167</v>
      </c>
      <c r="AU165" s="248" t="s">
        <v>79</v>
      </c>
      <c r="AV165" s="14" t="s">
        <v>79</v>
      </c>
      <c r="AW165" s="14" t="s">
        <v>31</v>
      </c>
      <c r="AX165" s="14" t="s">
        <v>77</v>
      </c>
      <c r="AY165" s="248" t="s">
        <v>158</v>
      </c>
    </row>
    <row r="166" s="2" customFormat="1" ht="33" customHeight="1">
      <c r="A166" s="39"/>
      <c r="B166" s="40"/>
      <c r="C166" s="214" t="s">
        <v>296</v>
      </c>
      <c r="D166" s="214" t="s">
        <v>161</v>
      </c>
      <c r="E166" s="215" t="s">
        <v>872</v>
      </c>
      <c r="F166" s="216" t="s">
        <v>873</v>
      </c>
      <c r="G166" s="217" t="s">
        <v>220</v>
      </c>
      <c r="H166" s="218">
        <v>0.48599999999999999</v>
      </c>
      <c r="I166" s="219"/>
      <c r="J166" s="220">
        <f>ROUND(I166*H166,2)</f>
        <v>0</v>
      </c>
      <c r="K166" s="216" t="s">
        <v>463</v>
      </c>
      <c r="L166" s="45"/>
      <c r="M166" s="221" t="s">
        <v>19</v>
      </c>
      <c r="N166" s="222" t="s">
        <v>41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104</v>
      </c>
      <c r="AT166" s="225" t="s">
        <v>161</v>
      </c>
      <c r="AU166" s="225" t="s">
        <v>79</v>
      </c>
      <c r="AY166" s="18" t="s">
        <v>158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77</v>
      </c>
      <c r="BK166" s="226">
        <f>ROUND(I166*H166,2)</f>
        <v>0</v>
      </c>
      <c r="BL166" s="18" t="s">
        <v>104</v>
      </c>
      <c r="BM166" s="225" t="s">
        <v>1099</v>
      </c>
    </row>
    <row r="167" s="2" customFormat="1">
      <c r="A167" s="39"/>
      <c r="B167" s="40"/>
      <c r="C167" s="214" t="s">
        <v>300</v>
      </c>
      <c r="D167" s="214" t="s">
        <v>161</v>
      </c>
      <c r="E167" s="215" t="s">
        <v>875</v>
      </c>
      <c r="F167" s="216" t="s">
        <v>876</v>
      </c>
      <c r="G167" s="217" t="s">
        <v>462</v>
      </c>
      <c r="H167" s="218">
        <v>2.79</v>
      </c>
      <c r="I167" s="219"/>
      <c r="J167" s="220">
        <f>ROUND(I167*H167,2)</f>
        <v>0</v>
      </c>
      <c r="K167" s="216" t="s">
        <v>463</v>
      </c>
      <c r="L167" s="45"/>
      <c r="M167" s="221" t="s">
        <v>19</v>
      </c>
      <c r="N167" s="222" t="s">
        <v>41</v>
      </c>
      <c r="O167" s="85"/>
      <c r="P167" s="223">
        <f>O167*H167</f>
        <v>0</v>
      </c>
      <c r="Q167" s="223">
        <v>0.0014357</v>
      </c>
      <c r="R167" s="223">
        <f>Q167*H167</f>
        <v>0.0040056029999999999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104</v>
      </c>
      <c r="AT167" s="225" t="s">
        <v>161</v>
      </c>
      <c r="AU167" s="225" t="s">
        <v>79</v>
      </c>
      <c r="AY167" s="18" t="s">
        <v>158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77</v>
      </c>
      <c r="BK167" s="226">
        <f>ROUND(I167*H167,2)</f>
        <v>0</v>
      </c>
      <c r="BL167" s="18" t="s">
        <v>104</v>
      </c>
      <c r="BM167" s="225" t="s">
        <v>1100</v>
      </c>
    </row>
    <row r="168" s="14" customFormat="1">
      <c r="A168" s="14"/>
      <c r="B168" s="238"/>
      <c r="C168" s="239"/>
      <c r="D168" s="229" t="s">
        <v>167</v>
      </c>
      <c r="E168" s="240" t="s">
        <v>19</v>
      </c>
      <c r="F168" s="241" t="s">
        <v>1101</v>
      </c>
      <c r="G168" s="239"/>
      <c r="H168" s="242">
        <v>2.4300000000000002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8" t="s">
        <v>167</v>
      </c>
      <c r="AU168" s="248" t="s">
        <v>79</v>
      </c>
      <c r="AV168" s="14" t="s">
        <v>79</v>
      </c>
      <c r="AW168" s="14" t="s">
        <v>31</v>
      </c>
      <c r="AX168" s="14" t="s">
        <v>70</v>
      </c>
      <c r="AY168" s="248" t="s">
        <v>158</v>
      </c>
    </row>
    <row r="169" s="14" customFormat="1">
      <c r="A169" s="14"/>
      <c r="B169" s="238"/>
      <c r="C169" s="239"/>
      <c r="D169" s="229" t="s">
        <v>167</v>
      </c>
      <c r="E169" s="240" t="s">
        <v>19</v>
      </c>
      <c r="F169" s="241" t="s">
        <v>1102</v>
      </c>
      <c r="G169" s="239"/>
      <c r="H169" s="242">
        <v>0.35999999999999999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8" t="s">
        <v>167</v>
      </c>
      <c r="AU169" s="248" t="s">
        <v>79</v>
      </c>
      <c r="AV169" s="14" t="s">
        <v>79</v>
      </c>
      <c r="AW169" s="14" t="s">
        <v>31</v>
      </c>
      <c r="AX169" s="14" t="s">
        <v>70</v>
      </c>
      <c r="AY169" s="248" t="s">
        <v>158</v>
      </c>
    </row>
    <row r="170" s="15" customFormat="1">
      <c r="A170" s="15"/>
      <c r="B170" s="263"/>
      <c r="C170" s="264"/>
      <c r="D170" s="229" t="s">
        <v>167</v>
      </c>
      <c r="E170" s="265" t="s">
        <v>19</v>
      </c>
      <c r="F170" s="266" t="s">
        <v>332</v>
      </c>
      <c r="G170" s="264"/>
      <c r="H170" s="267">
        <v>2.79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3" t="s">
        <v>167</v>
      </c>
      <c r="AU170" s="273" t="s">
        <v>79</v>
      </c>
      <c r="AV170" s="15" t="s">
        <v>104</v>
      </c>
      <c r="AW170" s="15" t="s">
        <v>31</v>
      </c>
      <c r="AX170" s="15" t="s">
        <v>77</v>
      </c>
      <c r="AY170" s="273" t="s">
        <v>158</v>
      </c>
    </row>
    <row r="171" s="2" customFormat="1">
      <c r="A171" s="39"/>
      <c r="B171" s="40"/>
      <c r="C171" s="214" t="s">
        <v>306</v>
      </c>
      <c r="D171" s="214" t="s">
        <v>161</v>
      </c>
      <c r="E171" s="215" t="s">
        <v>880</v>
      </c>
      <c r="F171" s="216" t="s">
        <v>881</v>
      </c>
      <c r="G171" s="217" t="s">
        <v>462</v>
      </c>
      <c r="H171" s="218">
        <v>2.79</v>
      </c>
      <c r="I171" s="219"/>
      <c r="J171" s="220">
        <f>ROUND(I171*H171,2)</f>
        <v>0</v>
      </c>
      <c r="K171" s="216" t="s">
        <v>463</v>
      </c>
      <c r="L171" s="45"/>
      <c r="M171" s="221" t="s">
        <v>19</v>
      </c>
      <c r="N171" s="222" t="s">
        <v>41</v>
      </c>
      <c r="O171" s="85"/>
      <c r="P171" s="223">
        <f>O171*H171</f>
        <v>0</v>
      </c>
      <c r="Q171" s="223">
        <v>3.6000000000000001E-05</v>
      </c>
      <c r="R171" s="223">
        <f>Q171*H171</f>
        <v>0.00010044000000000001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104</v>
      </c>
      <c r="AT171" s="225" t="s">
        <v>161</v>
      </c>
      <c r="AU171" s="225" t="s">
        <v>79</v>
      </c>
      <c r="AY171" s="18" t="s">
        <v>158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77</v>
      </c>
      <c r="BK171" s="226">
        <f>ROUND(I171*H171,2)</f>
        <v>0</v>
      </c>
      <c r="BL171" s="18" t="s">
        <v>104</v>
      </c>
      <c r="BM171" s="225" t="s">
        <v>1103</v>
      </c>
    </row>
    <row r="172" s="12" customFormat="1" ht="22.8" customHeight="1">
      <c r="A172" s="12"/>
      <c r="B172" s="198"/>
      <c r="C172" s="199"/>
      <c r="D172" s="200" t="s">
        <v>69</v>
      </c>
      <c r="E172" s="212" t="s">
        <v>101</v>
      </c>
      <c r="F172" s="212" t="s">
        <v>498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SUM(P173:P199)</f>
        <v>0</v>
      </c>
      <c r="Q172" s="206"/>
      <c r="R172" s="207">
        <f>SUM(R173:R199)</f>
        <v>1.8173204504</v>
      </c>
      <c r="S172" s="206"/>
      <c r="T172" s="208">
        <f>SUM(T173:T199)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77</v>
      </c>
      <c r="AT172" s="210" t="s">
        <v>69</v>
      </c>
      <c r="AU172" s="210" t="s">
        <v>77</v>
      </c>
      <c r="AY172" s="209" t="s">
        <v>158</v>
      </c>
      <c r="BK172" s="211">
        <f>SUM(BK173:BK199)</f>
        <v>0</v>
      </c>
    </row>
    <row r="173" s="2" customFormat="1" ht="16.5" customHeight="1">
      <c r="A173" s="39"/>
      <c r="B173" s="40"/>
      <c r="C173" s="214" t="s">
        <v>310</v>
      </c>
      <c r="D173" s="214" t="s">
        <v>161</v>
      </c>
      <c r="E173" s="215" t="s">
        <v>1104</v>
      </c>
      <c r="F173" s="216" t="s">
        <v>1105</v>
      </c>
      <c r="G173" s="217" t="s">
        <v>220</v>
      </c>
      <c r="H173" s="218">
        <v>0.55000000000000004</v>
      </c>
      <c r="I173" s="219"/>
      <c r="J173" s="220">
        <f>ROUND(I173*H173,2)</f>
        <v>0</v>
      </c>
      <c r="K173" s="216" t="s">
        <v>463</v>
      </c>
      <c r="L173" s="45"/>
      <c r="M173" s="221" t="s">
        <v>19</v>
      </c>
      <c r="N173" s="222" t="s">
        <v>41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104</v>
      </c>
      <c r="AT173" s="225" t="s">
        <v>161</v>
      </c>
      <c r="AU173" s="225" t="s">
        <v>79</v>
      </c>
      <c r="AY173" s="18" t="s">
        <v>158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77</v>
      </c>
      <c r="BK173" s="226">
        <f>ROUND(I173*H173,2)</f>
        <v>0</v>
      </c>
      <c r="BL173" s="18" t="s">
        <v>104</v>
      </c>
      <c r="BM173" s="225" t="s">
        <v>1106</v>
      </c>
    </row>
    <row r="174" s="13" customFormat="1">
      <c r="A174" s="13"/>
      <c r="B174" s="227"/>
      <c r="C174" s="228"/>
      <c r="D174" s="229" t="s">
        <v>167</v>
      </c>
      <c r="E174" s="230" t="s">
        <v>19</v>
      </c>
      <c r="F174" s="231" t="s">
        <v>1107</v>
      </c>
      <c r="G174" s="228"/>
      <c r="H174" s="230" t="s">
        <v>19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167</v>
      </c>
      <c r="AU174" s="237" t="s">
        <v>79</v>
      </c>
      <c r="AV174" s="13" t="s">
        <v>77</v>
      </c>
      <c r="AW174" s="13" t="s">
        <v>31</v>
      </c>
      <c r="AX174" s="13" t="s">
        <v>70</v>
      </c>
      <c r="AY174" s="237" t="s">
        <v>158</v>
      </c>
    </row>
    <row r="175" s="14" customFormat="1">
      <c r="A175" s="14"/>
      <c r="B175" s="238"/>
      <c r="C175" s="239"/>
      <c r="D175" s="229" t="s">
        <v>167</v>
      </c>
      <c r="E175" s="240" t="s">
        <v>19</v>
      </c>
      <c r="F175" s="241" t="s">
        <v>1108</v>
      </c>
      <c r="G175" s="239"/>
      <c r="H175" s="242">
        <v>0.55000000000000004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167</v>
      </c>
      <c r="AU175" s="248" t="s">
        <v>79</v>
      </c>
      <c r="AV175" s="14" t="s">
        <v>79</v>
      </c>
      <c r="AW175" s="14" t="s">
        <v>31</v>
      </c>
      <c r="AX175" s="14" t="s">
        <v>77</v>
      </c>
      <c r="AY175" s="248" t="s">
        <v>158</v>
      </c>
    </row>
    <row r="176" s="2" customFormat="1">
      <c r="A176" s="39"/>
      <c r="B176" s="40"/>
      <c r="C176" s="214" t="s">
        <v>314</v>
      </c>
      <c r="D176" s="214" t="s">
        <v>161</v>
      </c>
      <c r="E176" s="215" t="s">
        <v>1109</v>
      </c>
      <c r="F176" s="216" t="s">
        <v>1110</v>
      </c>
      <c r="G176" s="217" t="s">
        <v>220</v>
      </c>
      <c r="H176" s="218">
        <v>0.55000000000000004</v>
      </c>
      <c r="I176" s="219"/>
      <c r="J176" s="220">
        <f>ROUND(I176*H176,2)</f>
        <v>0</v>
      </c>
      <c r="K176" s="216" t="s">
        <v>463</v>
      </c>
      <c r="L176" s="45"/>
      <c r="M176" s="221" t="s">
        <v>19</v>
      </c>
      <c r="N176" s="222" t="s">
        <v>41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104</v>
      </c>
      <c r="AT176" s="225" t="s">
        <v>161</v>
      </c>
      <c r="AU176" s="225" t="s">
        <v>79</v>
      </c>
      <c r="AY176" s="18" t="s">
        <v>158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77</v>
      </c>
      <c r="BK176" s="226">
        <f>ROUND(I176*H176,2)</f>
        <v>0</v>
      </c>
      <c r="BL176" s="18" t="s">
        <v>104</v>
      </c>
      <c r="BM176" s="225" t="s">
        <v>1111</v>
      </c>
    </row>
    <row r="177" s="2" customFormat="1" ht="16.5" customHeight="1">
      <c r="A177" s="39"/>
      <c r="B177" s="40"/>
      <c r="C177" s="214" t="s">
        <v>318</v>
      </c>
      <c r="D177" s="214" t="s">
        <v>161</v>
      </c>
      <c r="E177" s="215" t="s">
        <v>1112</v>
      </c>
      <c r="F177" s="216" t="s">
        <v>1113</v>
      </c>
      <c r="G177" s="217" t="s">
        <v>462</v>
      </c>
      <c r="H177" s="218">
        <v>2.464</v>
      </c>
      <c r="I177" s="219"/>
      <c r="J177" s="220">
        <f>ROUND(I177*H177,2)</f>
        <v>0</v>
      </c>
      <c r="K177" s="216" t="s">
        <v>463</v>
      </c>
      <c r="L177" s="45"/>
      <c r="M177" s="221" t="s">
        <v>19</v>
      </c>
      <c r="N177" s="222" t="s">
        <v>41</v>
      </c>
      <c r="O177" s="85"/>
      <c r="P177" s="223">
        <f>O177*H177</f>
        <v>0</v>
      </c>
      <c r="Q177" s="223">
        <v>0.041744200000000002</v>
      </c>
      <c r="R177" s="223">
        <f>Q177*H177</f>
        <v>0.1028577088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104</v>
      </c>
      <c r="AT177" s="225" t="s">
        <v>161</v>
      </c>
      <c r="AU177" s="225" t="s">
        <v>79</v>
      </c>
      <c r="AY177" s="18" t="s">
        <v>158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77</v>
      </c>
      <c r="BK177" s="226">
        <f>ROUND(I177*H177,2)</f>
        <v>0</v>
      </c>
      <c r="BL177" s="18" t="s">
        <v>104</v>
      </c>
      <c r="BM177" s="225" t="s">
        <v>1114</v>
      </c>
    </row>
    <row r="178" s="14" customFormat="1">
      <c r="A178" s="14"/>
      <c r="B178" s="238"/>
      <c r="C178" s="239"/>
      <c r="D178" s="229" t="s">
        <v>167</v>
      </c>
      <c r="E178" s="240" t="s">
        <v>19</v>
      </c>
      <c r="F178" s="241" t="s">
        <v>1115</v>
      </c>
      <c r="G178" s="239"/>
      <c r="H178" s="242">
        <v>1.8400000000000001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8" t="s">
        <v>167</v>
      </c>
      <c r="AU178" s="248" t="s">
        <v>79</v>
      </c>
      <c r="AV178" s="14" t="s">
        <v>79</v>
      </c>
      <c r="AW178" s="14" t="s">
        <v>31</v>
      </c>
      <c r="AX178" s="14" t="s">
        <v>70</v>
      </c>
      <c r="AY178" s="248" t="s">
        <v>158</v>
      </c>
    </row>
    <row r="179" s="14" customFormat="1">
      <c r="A179" s="14"/>
      <c r="B179" s="238"/>
      <c r="C179" s="239"/>
      <c r="D179" s="229" t="s">
        <v>167</v>
      </c>
      <c r="E179" s="240" t="s">
        <v>19</v>
      </c>
      <c r="F179" s="241" t="s">
        <v>1116</v>
      </c>
      <c r="G179" s="239"/>
      <c r="H179" s="242">
        <v>0.624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167</v>
      </c>
      <c r="AU179" s="248" t="s">
        <v>79</v>
      </c>
      <c r="AV179" s="14" t="s">
        <v>79</v>
      </c>
      <c r="AW179" s="14" t="s">
        <v>31</v>
      </c>
      <c r="AX179" s="14" t="s">
        <v>70</v>
      </c>
      <c r="AY179" s="248" t="s">
        <v>158</v>
      </c>
    </row>
    <row r="180" s="15" customFormat="1">
      <c r="A180" s="15"/>
      <c r="B180" s="263"/>
      <c r="C180" s="264"/>
      <c r="D180" s="229" t="s">
        <v>167</v>
      </c>
      <c r="E180" s="265" t="s">
        <v>19</v>
      </c>
      <c r="F180" s="266" t="s">
        <v>332</v>
      </c>
      <c r="G180" s="264"/>
      <c r="H180" s="267">
        <v>2.464</v>
      </c>
      <c r="I180" s="268"/>
      <c r="J180" s="264"/>
      <c r="K180" s="264"/>
      <c r="L180" s="269"/>
      <c r="M180" s="270"/>
      <c r="N180" s="271"/>
      <c r="O180" s="271"/>
      <c r="P180" s="271"/>
      <c r="Q180" s="271"/>
      <c r="R180" s="271"/>
      <c r="S180" s="271"/>
      <c r="T180" s="27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3" t="s">
        <v>167</v>
      </c>
      <c r="AU180" s="273" t="s">
        <v>79</v>
      </c>
      <c r="AV180" s="15" t="s">
        <v>104</v>
      </c>
      <c r="AW180" s="15" t="s">
        <v>31</v>
      </c>
      <c r="AX180" s="15" t="s">
        <v>77</v>
      </c>
      <c r="AY180" s="273" t="s">
        <v>158</v>
      </c>
    </row>
    <row r="181" s="2" customFormat="1" ht="16.5" customHeight="1">
      <c r="A181" s="39"/>
      <c r="B181" s="40"/>
      <c r="C181" s="214" t="s">
        <v>322</v>
      </c>
      <c r="D181" s="214" t="s">
        <v>161</v>
      </c>
      <c r="E181" s="215" t="s">
        <v>1117</v>
      </c>
      <c r="F181" s="216" t="s">
        <v>1118</v>
      </c>
      <c r="G181" s="217" t="s">
        <v>462</v>
      </c>
      <c r="H181" s="218">
        <v>2.464</v>
      </c>
      <c r="I181" s="219"/>
      <c r="J181" s="220">
        <f>ROUND(I181*H181,2)</f>
        <v>0</v>
      </c>
      <c r="K181" s="216" t="s">
        <v>463</v>
      </c>
      <c r="L181" s="45"/>
      <c r="M181" s="221" t="s">
        <v>19</v>
      </c>
      <c r="N181" s="222" t="s">
        <v>41</v>
      </c>
      <c r="O181" s="85"/>
      <c r="P181" s="223">
        <f>O181*H181</f>
        <v>0</v>
      </c>
      <c r="Q181" s="223">
        <v>1.5E-05</v>
      </c>
      <c r="R181" s="223">
        <f>Q181*H181</f>
        <v>3.6959999999999998E-05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104</v>
      </c>
      <c r="AT181" s="225" t="s">
        <v>161</v>
      </c>
      <c r="AU181" s="225" t="s">
        <v>79</v>
      </c>
      <c r="AY181" s="18" t="s">
        <v>158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77</v>
      </c>
      <c r="BK181" s="226">
        <f>ROUND(I181*H181,2)</f>
        <v>0</v>
      </c>
      <c r="BL181" s="18" t="s">
        <v>104</v>
      </c>
      <c r="BM181" s="225" t="s">
        <v>1119</v>
      </c>
    </row>
    <row r="182" s="2" customFormat="1">
      <c r="A182" s="39"/>
      <c r="B182" s="40"/>
      <c r="C182" s="214" t="s">
        <v>333</v>
      </c>
      <c r="D182" s="214" t="s">
        <v>161</v>
      </c>
      <c r="E182" s="215" t="s">
        <v>1120</v>
      </c>
      <c r="F182" s="216" t="s">
        <v>1121</v>
      </c>
      <c r="G182" s="217" t="s">
        <v>195</v>
      </c>
      <c r="H182" s="218">
        <v>0.108</v>
      </c>
      <c r="I182" s="219"/>
      <c r="J182" s="220">
        <f>ROUND(I182*H182,2)</f>
        <v>0</v>
      </c>
      <c r="K182" s="216" t="s">
        <v>463</v>
      </c>
      <c r="L182" s="45"/>
      <c r="M182" s="221" t="s">
        <v>19</v>
      </c>
      <c r="N182" s="222" t="s">
        <v>41</v>
      </c>
      <c r="O182" s="85"/>
      <c r="P182" s="223">
        <f>O182*H182</f>
        <v>0</v>
      </c>
      <c r="Q182" s="223">
        <v>1.0487652000000001</v>
      </c>
      <c r="R182" s="223">
        <f>Q182*H182</f>
        <v>0.11326664160000001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104</v>
      </c>
      <c r="AT182" s="225" t="s">
        <v>161</v>
      </c>
      <c r="AU182" s="225" t="s">
        <v>79</v>
      </c>
      <c r="AY182" s="18" t="s">
        <v>158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77</v>
      </c>
      <c r="BK182" s="226">
        <f>ROUND(I182*H182,2)</f>
        <v>0</v>
      </c>
      <c r="BL182" s="18" t="s">
        <v>104</v>
      </c>
      <c r="BM182" s="225" t="s">
        <v>1122</v>
      </c>
    </row>
    <row r="183" s="2" customFormat="1">
      <c r="A183" s="39"/>
      <c r="B183" s="40"/>
      <c r="C183" s="214" t="s">
        <v>338</v>
      </c>
      <c r="D183" s="214" t="s">
        <v>161</v>
      </c>
      <c r="E183" s="215" t="s">
        <v>1123</v>
      </c>
      <c r="F183" s="216" t="s">
        <v>1124</v>
      </c>
      <c r="G183" s="217" t="s">
        <v>220</v>
      </c>
      <c r="H183" s="218">
        <v>7.4800000000000004</v>
      </c>
      <c r="I183" s="219"/>
      <c r="J183" s="220">
        <f>ROUND(I183*H183,2)</f>
        <v>0</v>
      </c>
      <c r="K183" s="216" t="s">
        <v>463</v>
      </c>
      <c r="L183" s="45"/>
      <c r="M183" s="221" t="s">
        <v>19</v>
      </c>
      <c r="N183" s="222" t="s">
        <v>41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104</v>
      </c>
      <c r="AT183" s="225" t="s">
        <v>161</v>
      </c>
      <c r="AU183" s="225" t="s">
        <v>79</v>
      </c>
      <c r="AY183" s="18" t="s">
        <v>158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77</v>
      </c>
      <c r="BK183" s="226">
        <f>ROUND(I183*H183,2)</f>
        <v>0</v>
      </c>
      <c r="BL183" s="18" t="s">
        <v>104</v>
      </c>
      <c r="BM183" s="225" t="s">
        <v>1125</v>
      </c>
    </row>
    <row r="184" s="13" customFormat="1">
      <c r="A184" s="13"/>
      <c r="B184" s="227"/>
      <c r="C184" s="228"/>
      <c r="D184" s="229" t="s">
        <v>167</v>
      </c>
      <c r="E184" s="230" t="s">
        <v>19</v>
      </c>
      <c r="F184" s="231" t="s">
        <v>1107</v>
      </c>
      <c r="G184" s="228"/>
      <c r="H184" s="230" t="s">
        <v>19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167</v>
      </c>
      <c r="AU184" s="237" t="s">
        <v>79</v>
      </c>
      <c r="AV184" s="13" t="s">
        <v>77</v>
      </c>
      <c r="AW184" s="13" t="s">
        <v>31</v>
      </c>
      <c r="AX184" s="13" t="s">
        <v>70</v>
      </c>
      <c r="AY184" s="237" t="s">
        <v>158</v>
      </c>
    </row>
    <row r="185" s="14" customFormat="1">
      <c r="A185" s="14"/>
      <c r="B185" s="238"/>
      <c r="C185" s="239"/>
      <c r="D185" s="229" t="s">
        <v>167</v>
      </c>
      <c r="E185" s="240" t="s">
        <v>19</v>
      </c>
      <c r="F185" s="241" t="s">
        <v>1126</v>
      </c>
      <c r="G185" s="239"/>
      <c r="H185" s="242">
        <v>7.4800000000000004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8" t="s">
        <v>167</v>
      </c>
      <c r="AU185" s="248" t="s">
        <v>79</v>
      </c>
      <c r="AV185" s="14" t="s">
        <v>79</v>
      </c>
      <c r="AW185" s="14" t="s">
        <v>31</v>
      </c>
      <c r="AX185" s="14" t="s">
        <v>77</v>
      </c>
      <c r="AY185" s="248" t="s">
        <v>158</v>
      </c>
    </row>
    <row r="186" s="2" customFormat="1" ht="33" customHeight="1">
      <c r="A186" s="39"/>
      <c r="B186" s="40"/>
      <c r="C186" s="214" t="s">
        <v>343</v>
      </c>
      <c r="D186" s="214" t="s">
        <v>161</v>
      </c>
      <c r="E186" s="215" t="s">
        <v>1127</v>
      </c>
      <c r="F186" s="216" t="s">
        <v>1128</v>
      </c>
      <c r="G186" s="217" t="s">
        <v>220</v>
      </c>
      <c r="H186" s="218">
        <v>7.4800000000000004</v>
      </c>
      <c r="I186" s="219"/>
      <c r="J186" s="220">
        <f>ROUND(I186*H186,2)</f>
        <v>0</v>
      </c>
      <c r="K186" s="216" t="s">
        <v>463</v>
      </c>
      <c r="L186" s="45"/>
      <c r="M186" s="221" t="s">
        <v>19</v>
      </c>
      <c r="N186" s="222" t="s">
        <v>41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104</v>
      </c>
      <c r="AT186" s="225" t="s">
        <v>161</v>
      </c>
      <c r="AU186" s="225" t="s">
        <v>79</v>
      </c>
      <c r="AY186" s="18" t="s">
        <v>158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77</v>
      </c>
      <c r="BK186" s="226">
        <f>ROUND(I186*H186,2)</f>
        <v>0</v>
      </c>
      <c r="BL186" s="18" t="s">
        <v>104</v>
      </c>
      <c r="BM186" s="225" t="s">
        <v>1129</v>
      </c>
    </row>
    <row r="187" s="2" customFormat="1">
      <c r="A187" s="39"/>
      <c r="B187" s="40"/>
      <c r="C187" s="214" t="s">
        <v>349</v>
      </c>
      <c r="D187" s="214" t="s">
        <v>161</v>
      </c>
      <c r="E187" s="215" t="s">
        <v>1130</v>
      </c>
      <c r="F187" s="216" t="s">
        <v>1131</v>
      </c>
      <c r="G187" s="217" t="s">
        <v>462</v>
      </c>
      <c r="H187" s="218">
        <v>32.200000000000003</v>
      </c>
      <c r="I187" s="219"/>
      <c r="J187" s="220">
        <f>ROUND(I187*H187,2)</f>
        <v>0</v>
      </c>
      <c r="K187" s="216" t="s">
        <v>463</v>
      </c>
      <c r="L187" s="45"/>
      <c r="M187" s="221" t="s">
        <v>19</v>
      </c>
      <c r="N187" s="222" t="s">
        <v>41</v>
      </c>
      <c r="O187" s="85"/>
      <c r="P187" s="223">
        <f>O187*H187</f>
        <v>0</v>
      </c>
      <c r="Q187" s="223">
        <v>0.0018247000000000001</v>
      </c>
      <c r="R187" s="223">
        <f>Q187*H187</f>
        <v>0.05875534000000001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104</v>
      </c>
      <c r="AT187" s="225" t="s">
        <v>161</v>
      </c>
      <c r="AU187" s="225" t="s">
        <v>79</v>
      </c>
      <c r="AY187" s="18" t="s">
        <v>158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77</v>
      </c>
      <c r="BK187" s="226">
        <f>ROUND(I187*H187,2)</f>
        <v>0</v>
      </c>
      <c r="BL187" s="18" t="s">
        <v>104</v>
      </c>
      <c r="BM187" s="225" t="s">
        <v>1132</v>
      </c>
    </row>
    <row r="188" s="14" customFormat="1">
      <c r="A188" s="14"/>
      <c r="B188" s="238"/>
      <c r="C188" s="239"/>
      <c r="D188" s="229" t="s">
        <v>167</v>
      </c>
      <c r="E188" s="240" t="s">
        <v>19</v>
      </c>
      <c r="F188" s="241" t="s">
        <v>1133</v>
      </c>
      <c r="G188" s="239"/>
      <c r="H188" s="242">
        <v>14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8" t="s">
        <v>167</v>
      </c>
      <c r="AU188" s="248" t="s">
        <v>79</v>
      </c>
      <c r="AV188" s="14" t="s">
        <v>79</v>
      </c>
      <c r="AW188" s="14" t="s">
        <v>31</v>
      </c>
      <c r="AX188" s="14" t="s">
        <v>70</v>
      </c>
      <c r="AY188" s="248" t="s">
        <v>158</v>
      </c>
    </row>
    <row r="189" s="14" customFormat="1">
      <c r="A189" s="14"/>
      <c r="B189" s="238"/>
      <c r="C189" s="239"/>
      <c r="D189" s="229" t="s">
        <v>167</v>
      </c>
      <c r="E189" s="240" t="s">
        <v>19</v>
      </c>
      <c r="F189" s="241" t="s">
        <v>1134</v>
      </c>
      <c r="G189" s="239"/>
      <c r="H189" s="242">
        <v>18.199999999999999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8" t="s">
        <v>167</v>
      </c>
      <c r="AU189" s="248" t="s">
        <v>79</v>
      </c>
      <c r="AV189" s="14" t="s">
        <v>79</v>
      </c>
      <c r="AW189" s="14" t="s">
        <v>31</v>
      </c>
      <c r="AX189" s="14" t="s">
        <v>70</v>
      </c>
      <c r="AY189" s="248" t="s">
        <v>158</v>
      </c>
    </row>
    <row r="190" s="15" customFormat="1">
      <c r="A190" s="15"/>
      <c r="B190" s="263"/>
      <c r="C190" s="264"/>
      <c r="D190" s="229" t="s">
        <v>167</v>
      </c>
      <c r="E190" s="265" t="s">
        <v>19</v>
      </c>
      <c r="F190" s="266" t="s">
        <v>332</v>
      </c>
      <c r="G190" s="264"/>
      <c r="H190" s="267">
        <v>32.200000000000003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3" t="s">
        <v>167</v>
      </c>
      <c r="AU190" s="273" t="s">
        <v>79</v>
      </c>
      <c r="AV190" s="15" t="s">
        <v>104</v>
      </c>
      <c r="AW190" s="15" t="s">
        <v>31</v>
      </c>
      <c r="AX190" s="15" t="s">
        <v>77</v>
      </c>
      <c r="AY190" s="273" t="s">
        <v>158</v>
      </c>
    </row>
    <row r="191" s="2" customFormat="1">
      <c r="A191" s="39"/>
      <c r="B191" s="40"/>
      <c r="C191" s="214" t="s">
        <v>353</v>
      </c>
      <c r="D191" s="214" t="s">
        <v>161</v>
      </c>
      <c r="E191" s="215" t="s">
        <v>1135</v>
      </c>
      <c r="F191" s="216" t="s">
        <v>1136</v>
      </c>
      <c r="G191" s="217" t="s">
        <v>462</v>
      </c>
      <c r="H191" s="218">
        <v>32.200000000000003</v>
      </c>
      <c r="I191" s="219"/>
      <c r="J191" s="220">
        <f>ROUND(I191*H191,2)</f>
        <v>0</v>
      </c>
      <c r="K191" s="216" t="s">
        <v>463</v>
      </c>
      <c r="L191" s="45"/>
      <c r="M191" s="221" t="s">
        <v>19</v>
      </c>
      <c r="N191" s="222" t="s">
        <v>41</v>
      </c>
      <c r="O191" s="85"/>
      <c r="P191" s="223">
        <f>O191*H191</f>
        <v>0</v>
      </c>
      <c r="Q191" s="223">
        <v>3.6000000000000001E-05</v>
      </c>
      <c r="R191" s="223">
        <f>Q191*H191</f>
        <v>0.0011592000000000002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104</v>
      </c>
      <c r="AT191" s="225" t="s">
        <v>161</v>
      </c>
      <c r="AU191" s="225" t="s">
        <v>79</v>
      </c>
      <c r="AY191" s="18" t="s">
        <v>158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77</v>
      </c>
      <c r="BK191" s="226">
        <f>ROUND(I191*H191,2)</f>
        <v>0</v>
      </c>
      <c r="BL191" s="18" t="s">
        <v>104</v>
      </c>
      <c r="BM191" s="225" t="s">
        <v>1137</v>
      </c>
    </row>
    <row r="192" s="2" customFormat="1">
      <c r="A192" s="39"/>
      <c r="B192" s="40"/>
      <c r="C192" s="214" t="s">
        <v>359</v>
      </c>
      <c r="D192" s="214" t="s">
        <v>161</v>
      </c>
      <c r="E192" s="215" t="s">
        <v>1138</v>
      </c>
      <c r="F192" s="216" t="s">
        <v>1139</v>
      </c>
      <c r="G192" s="217" t="s">
        <v>172</v>
      </c>
      <c r="H192" s="218">
        <v>2</v>
      </c>
      <c r="I192" s="219"/>
      <c r="J192" s="220">
        <f>ROUND(I192*H192,2)</f>
        <v>0</v>
      </c>
      <c r="K192" s="216" t="s">
        <v>463</v>
      </c>
      <c r="L192" s="45"/>
      <c r="M192" s="221" t="s">
        <v>19</v>
      </c>
      <c r="N192" s="222" t="s">
        <v>41</v>
      </c>
      <c r="O192" s="85"/>
      <c r="P192" s="223">
        <f>O192*H192</f>
        <v>0</v>
      </c>
      <c r="Q192" s="223">
        <v>0.0083999999999999995</v>
      </c>
      <c r="R192" s="223">
        <f>Q192*H192</f>
        <v>0.016799999999999999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104</v>
      </c>
      <c r="AT192" s="225" t="s">
        <v>161</v>
      </c>
      <c r="AU192" s="225" t="s">
        <v>79</v>
      </c>
      <c r="AY192" s="18" t="s">
        <v>158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77</v>
      </c>
      <c r="BK192" s="226">
        <f>ROUND(I192*H192,2)</f>
        <v>0</v>
      </c>
      <c r="BL192" s="18" t="s">
        <v>104</v>
      </c>
      <c r="BM192" s="225" t="s">
        <v>1140</v>
      </c>
    </row>
    <row r="193" s="2" customFormat="1">
      <c r="A193" s="39"/>
      <c r="B193" s="40"/>
      <c r="C193" s="41"/>
      <c r="D193" s="229" t="s">
        <v>215</v>
      </c>
      <c r="E193" s="41"/>
      <c r="F193" s="259" t="s">
        <v>1141</v>
      </c>
      <c r="G193" s="41"/>
      <c r="H193" s="41"/>
      <c r="I193" s="260"/>
      <c r="J193" s="41"/>
      <c r="K193" s="41"/>
      <c r="L193" s="45"/>
      <c r="M193" s="261"/>
      <c r="N193" s="26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215</v>
      </c>
      <c r="AU193" s="18" t="s">
        <v>79</v>
      </c>
    </row>
    <row r="194" s="13" customFormat="1">
      <c r="A194" s="13"/>
      <c r="B194" s="227"/>
      <c r="C194" s="228"/>
      <c r="D194" s="229" t="s">
        <v>167</v>
      </c>
      <c r="E194" s="230" t="s">
        <v>19</v>
      </c>
      <c r="F194" s="231" t="s">
        <v>1142</v>
      </c>
      <c r="G194" s="228"/>
      <c r="H194" s="230" t="s">
        <v>19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167</v>
      </c>
      <c r="AU194" s="237" t="s">
        <v>79</v>
      </c>
      <c r="AV194" s="13" t="s">
        <v>77</v>
      </c>
      <c r="AW194" s="13" t="s">
        <v>31</v>
      </c>
      <c r="AX194" s="13" t="s">
        <v>70</v>
      </c>
      <c r="AY194" s="237" t="s">
        <v>158</v>
      </c>
    </row>
    <row r="195" s="14" customFormat="1">
      <c r="A195" s="14"/>
      <c r="B195" s="238"/>
      <c r="C195" s="239"/>
      <c r="D195" s="229" t="s">
        <v>167</v>
      </c>
      <c r="E195" s="240" t="s">
        <v>19</v>
      </c>
      <c r="F195" s="241" t="s">
        <v>77</v>
      </c>
      <c r="G195" s="239"/>
      <c r="H195" s="242">
        <v>1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8" t="s">
        <v>167</v>
      </c>
      <c r="AU195" s="248" t="s">
        <v>79</v>
      </c>
      <c r="AV195" s="14" t="s">
        <v>79</v>
      </c>
      <c r="AW195" s="14" t="s">
        <v>31</v>
      </c>
      <c r="AX195" s="14" t="s">
        <v>70</v>
      </c>
      <c r="AY195" s="248" t="s">
        <v>158</v>
      </c>
    </row>
    <row r="196" s="13" customFormat="1">
      <c r="A196" s="13"/>
      <c r="B196" s="227"/>
      <c r="C196" s="228"/>
      <c r="D196" s="229" t="s">
        <v>167</v>
      </c>
      <c r="E196" s="230" t="s">
        <v>19</v>
      </c>
      <c r="F196" s="231" t="s">
        <v>1143</v>
      </c>
      <c r="G196" s="228"/>
      <c r="H196" s="230" t="s">
        <v>19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167</v>
      </c>
      <c r="AU196" s="237" t="s">
        <v>79</v>
      </c>
      <c r="AV196" s="13" t="s">
        <v>77</v>
      </c>
      <c r="AW196" s="13" t="s">
        <v>31</v>
      </c>
      <c r="AX196" s="13" t="s">
        <v>70</v>
      </c>
      <c r="AY196" s="237" t="s">
        <v>158</v>
      </c>
    </row>
    <row r="197" s="14" customFormat="1">
      <c r="A197" s="14"/>
      <c r="B197" s="238"/>
      <c r="C197" s="239"/>
      <c r="D197" s="229" t="s">
        <v>167</v>
      </c>
      <c r="E197" s="240" t="s">
        <v>19</v>
      </c>
      <c r="F197" s="241" t="s">
        <v>77</v>
      </c>
      <c r="G197" s="239"/>
      <c r="H197" s="242">
        <v>1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8" t="s">
        <v>167</v>
      </c>
      <c r="AU197" s="248" t="s">
        <v>79</v>
      </c>
      <c r="AV197" s="14" t="s">
        <v>79</v>
      </c>
      <c r="AW197" s="14" t="s">
        <v>31</v>
      </c>
      <c r="AX197" s="14" t="s">
        <v>70</v>
      </c>
      <c r="AY197" s="248" t="s">
        <v>158</v>
      </c>
    </row>
    <row r="198" s="15" customFormat="1">
      <c r="A198" s="15"/>
      <c r="B198" s="263"/>
      <c r="C198" s="264"/>
      <c r="D198" s="229" t="s">
        <v>167</v>
      </c>
      <c r="E198" s="265" t="s">
        <v>19</v>
      </c>
      <c r="F198" s="266" t="s">
        <v>332</v>
      </c>
      <c r="G198" s="264"/>
      <c r="H198" s="267">
        <v>2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3" t="s">
        <v>167</v>
      </c>
      <c r="AU198" s="273" t="s">
        <v>79</v>
      </c>
      <c r="AV198" s="15" t="s">
        <v>104</v>
      </c>
      <c r="AW198" s="15" t="s">
        <v>31</v>
      </c>
      <c r="AX198" s="15" t="s">
        <v>77</v>
      </c>
      <c r="AY198" s="273" t="s">
        <v>158</v>
      </c>
    </row>
    <row r="199" s="2" customFormat="1" ht="44.25" customHeight="1">
      <c r="A199" s="39"/>
      <c r="B199" s="40"/>
      <c r="C199" s="214" t="s">
        <v>365</v>
      </c>
      <c r="D199" s="214" t="s">
        <v>161</v>
      </c>
      <c r="E199" s="215" t="s">
        <v>1144</v>
      </c>
      <c r="F199" s="216" t="s">
        <v>1145</v>
      </c>
      <c r="G199" s="217" t="s">
        <v>195</v>
      </c>
      <c r="H199" s="218">
        <v>1.468</v>
      </c>
      <c r="I199" s="219"/>
      <c r="J199" s="220">
        <f>ROUND(I199*H199,2)</f>
        <v>0</v>
      </c>
      <c r="K199" s="216" t="s">
        <v>463</v>
      </c>
      <c r="L199" s="45"/>
      <c r="M199" s="221" t="s">
        <v>19</v>
      </c>
      <c r="N199" s="222" t="s">
        <v>41</v>
      </c>
      <c r="O199" s="85"/>
      <c r="P199" s="223">
        <f>O199*H199</f>
        <v>0</v>
      </c>
      <c r="Q199" s="223">
        <v>1.0384500000000001</v>
      </c>
      <c r="R199" s="223">
        <f>Q199*H199</f>
        <v>1.5244446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104</v>
      </c>
      <c r="AT199" s="225" t="s">
        <v>161</v>
      </c>
      <c r="AU199" s="225" t="s">
        <v>79</v>
      </c>
      <c r="AY199" s="18" t="s">
        <v>158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77</v>
      </c>
      <c r="BK199" s="226">
        <f>ROUND(I199*H199,2)</f>
        <v>0</v>
      </c>
      <c r="BL199" s="18" t="s">
        <v>104</v>
      </c>
      <c r="BM199" s="225" t="s">
        <v>1146</v>
      </c>
    </row>
    <row r="200" s="12" customFormat="1" ht="22.8" customHeight="1">
      <c r="A200" s="12"/>
      <c r="B200" s="198"/>
      <c r="C200" s="199"/>
      <c r="D200" s="200" t="s">
        <v>69</v>
      </c>
      <c r="E200" s="212" t="s">
        <v>104</v>
      </c>
      <c r="F200" s="212" t="s">
        <v>510</v>
      </c>
      <c r="G200" s="199"/>
      <c r="H200" s="199"/>
      <c r="I200" s="202"/>
      <c r="J200" s="213">
        <f>BK200</f>
        <v>0</v>
      </c>
      <c r="K200" s="199"/>
      <c r="L200" s="204"/>
      <c r="M200" s="205"/>
      <c r="N200" s="206"/>
      <c r="O200" s="206"/>
      <c r="P200" s="207">
        <f>SUM(P201:P212)</f>
        <v>0</v>
      </c>
      <c r="Q200" s="206"/>
      <c r="R200" s="207">
        <f>SUM(R201:R212)</f>
        <v>47.379710529000008</v>
      </c>
      <c r="S200" s="206"/>
      <c r="T200" s="208">
        <f>SUM(T201:T212)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9" t="s">
        <v>77</v>
      </c>
      <c r="AT200" s="210" t="s">
        <v>69</v>
      </c>
      <c r="AU200" s="210" t="s">
        <v>77</v>
      </c>
      <c r="AY200" s="209" t="s">
        <v>158</v>
      </c>
      <c r="BK200" s="211">
        <f>SUM(BK201:BK212)</f>
        <v>0</v>
      </c>
    </row>
    <row r="201" s="2" customFormat="1">
      <c r="A201" s="39"/>
      <c r="B201" s="40"/>
      <c r="C201" s="214" t="s">
        <v>373</v>
      </c>
      <c r="D201" s="214" t="s">
        <v>161</v>
      </c>
      <c r="E201" s="215" t="s">
        <v>562</v>
      </c>
      <c r="F201" s="216" t="s">
        <v>563</v>
      </c>
      <c r="G201" s="217" t="s">
        <v>195</v>
      </c>
      <c r="H201" s="218">
        <v>0.108</v>
      </c>
      <c r="I201" s="219"/>
      <c r="J201" s="220">
        <f>ROUND(I201*H201,2)</f>
        <v>0</v>
      </c>
      <c r="K201" s="216" t="s">
        <v>463</v>
      </c>
      <c r="L201" s="45"/>
      <c r="M201" s="221" t="s">
        <v>19</v>
      </c>
      <c r="N201" s="222" t="s">
        <v>41</v>
      </c>
      <c r="O201" s="85"/>
      <c r="P201" s="223">
        <f>O201*H201</f>
        <v>0</v>
      </c>
      <c r="Q201" s="223">
        <v>1.0597380000000001</v>
      </c>
      <c r="R201" s="223">
        <f>Q201*H201</f>
        <v>0.114451704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104</v>
      </c>
      <c r="AT201" s="225" t="s">
        <v>161</v>
      </c>
      <c r="AU201" s="225" t="s">
        <v>79</v>
      </c>
      <c r="AY201" s="18" t="s">
        <v>158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77</v>
      </c>
      <c r="BK201" s="226">
        <f>ROUND(I201*H201,2)</f>
        <v>0</v>
      </c>
      <c r="BL201" s="18" t="s">
        <v>104</v>
      </c>
      <c r="BM201" s="225" t="s">
        <v>1147</v>
      </c>
    </row>
    <row r="202" s="13" customFormat="1">
      <c r="A202" s="13"/>
      <c r="B202" s="227"/>
      <c r="C202" s="228"/>
      <c r="D202" s="229" t="s">
        <v>167</v>
      </c>
      <c r="E202" s="230" t="s">
        <v>19</v>
      </c>
      <c r="F202" s="231" t="s">
        <v>565</v>
      </c>
      <c r="G202" s="228"/>
      <c r="H202" s="230" t="s">
        <v>19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167</v>
      </c>
      <c r="AU202" s="237" t="s">
        <v>79</v>
      </c>
      <c r="AV202" s="13" t="s">
        <v>77</v>
      </c>
      <c r="AW202" s="13" t="s">
        <v>31</v>
      </c>
      <c r="AX202" s="13" t="s">
        <v>70</v>
      </c>
      <c r="AY202" s="237" t="s">
        <v>158</v>
      </c>
    </row>
    <row r="203" s="14" customFormat="1">
      <c r="A203" s="14"/>
      <c r="B203" s="238"/>
      <c r="C203" s="239"/>
      <c r="D203" s="229" t="s">
        <v>167</v>
      </c>
      <c r="E203" s="240" t="s">
        <v>19</v>
      </c>
      <c r="F203" s="241" t="s">
        <v>1148</v>
      </c>
      <c r="G203" s="239"/>
      <c r="H203" s="242">
        <v>0.108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8" t="s">
        <v>167</v>
      </c>
      <c r="AU203" s="248" t="s">
        <v>79</v>
      </c>
      <c r="AV203" s="14" t="s">
        <v>79</v>
      </c>
      <c r="AW203" s="14" t="s">
        <v>31</v>
      </c>
      <c r="AX203" s="14" t="s">
        <v>77</v>
      </c>
      <c r="AY203" s="248" t="s">
        <v>158</v>
      </c>
    </row>
    <row r="204" s="2" customFormat="1">
      <c r="A204" s="39"/>
      <c r="B204" s="40"/>
      <c r="C204" s="214" t="s">
        <v>378</v>
      </c>
      <c r="D204" s="214" t="s">
        <v>161</v>
      </c>
      <c r="E204" s="215" t="s">
        <v>885</v>
      </c>
      <c r="F204" s="216" t="s">
        <v>886</v>
      </c>
      <c r="G204" s="217" t="s">
        <v>462</v>
      </c>
      <c r="H204" s="218">
        <v>35.280000000000001</v>
      </c>
      <c r="I204" s="219"/>
      <c r="J204" s="220">
        <f>ROUND(I204*H204,2)</f>
        <v>0</v>
      </c>
      <c r="K204" s="216" t="s">
        <v>463</v>
      </c>
      <c r="L204" s="45"/>
      <c r="M204" s="221" t="s">
        <v>19</v>
      </c>
      <c r="N204" s="222" t="s">
        <v>41</v>
      </c>
      <c r="O204" s="85"/>
      <c r="P204" s="223">
        <f>O204*H204</f>
        <v>0</v>
      </c>
      <c r="Q204" s="223">
        <v>0.22797600000000001</v>
      </c>
      <c r="R204" s="223">
        <f>Q204*H204</f>
        <v>8.042993280000001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104</v>
      </c>
      <c r="AT204" s="225" t="s">
        <v>161</v>
      </c>
      <c r="AU204" s="225" t="s">
        <v>79</v>
      </c>
      <c r="AY204" s="18" t="s">
        <v>158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77</v>
      </c>
      <c r="BK204" s="226">
        <f>ROUND(I204*H204,2)</f>
        <v>0</v>
      </c>
      <c r="BL204" s="18" t="s">
        <v>104</v>
      </c>
      <c r="BM204" s="225" t="s">
        <v>1149</v>
      </c>
    </row>
    <row r="205" s="13" customFormat="1">
      <c r="A205" s="13"/>
      <c r="B205" s="227"/>
      <c r="C205" s="228"/>
      <c r="D205" s="229" t="s">
        <v>167</v>
      </c>
      <c r="E205" s="230" t="s">
        <v>19</v>
      </c>
      <c r="F205" s="231" t="s">
        <v>888</v>
      </c>
      <c r="G205" s="228"/>
      <c r="H205" s="230" t="s">
        <v>19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167</v>
      </c>
      <c r="AU205" s="237" t="s">
        <v>79</v>
      </c>
      <c r="AV205" s="13" t="s">
        <v>77</v>
      </c>
      <c r="AW205" s="13" t="s">
        <v>31</v>
      </c>
      <c r="AX205" s="13" t="s">
        <v>70</v>
      </c>
      <c r="AY205" s="237" t="s">
        <v>158</v>
      </c>
    </row>
    <row r="206" s="14" customFormat="1">
      <c r="A206" s="14"/>
      <c r="B206" s="238"/>
      <c r="C206" s="239"/>
      <c r="D206" s="229" t="s">
        <v>167</v>
      </c>
      <c r="E206" s="240" t="s">
        <v>19</v>
      </c>
      <c r="F206" s="241" t="s">
        <v>1150</v>
      </c>
      <c r="G206" s="239"/>
      <c r="H206" s="242">
        <v>35.280000000000001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8" t="s">
        <v>167</v>
      </c>
      <c r="AU206" s="248" t="s">
        <v>79</v>
      </c>
      <c r="AV206" s="14" t="s">
        <v>79</v>
      </c>
      <c r="AW206" s="14" t="s">
        <v>31</v>
      </c>
      <c r="AX206" s="14" t="s">
        <v>77</v>
      </c>
      <c r="AY206" s="248" t="s">
        <v>158</v>
      </c>
    </row>
    <row r="207" s="2" customFormat="1" ht="21.75" customHeight="1">
      <c r="A207" s="39"/>
      <c r="B207" s="40"/>
      <c r="C207" s="214" t="s">
        <v>385</v>
      </c>
      <c r="D207" s="214" t="s">
        <v>161</v>
      </c>
      <c r="E207" s="215" t="s">
        <v>890</v>
      </c>
      <c r="F207" s="216" t="s">
        <v>891</v>
      </c>
      <c r="G207" s="217" t="s">
        <v>462</v>
      </c>
      <c r="H207" s="218">
        <v>19.055</v>
      </c>
      <c r="I207" s="219"/>
      <c r="J207" s="220">
        <f>ROUND(I207*H207,2)</f>
        <v>0</v>
      </c>
      <c r="K207" s="216" t="s">
        <v>463</v>
      </c>
      <c r="L207" s="45"/>
      <c r="M207" s="221" t="s">
        <v>19</v>
      </c>
      <c r="N207" s="222" t="s">
        <v>41</v>
      </c>
      <c r="O207" s="85"/>
      <c r="P207" s="223">
        <f>O207*H207</f>
        <v>0</v>
      </c>
      <c r="Q207" s="223">
        <v>0.21251999999999999</v>
      </c>
      <c r="R207" s="223">
        <f>Q207*H207</f>
        <v>4.0495685999999997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104</v>
      </c>
      <c r="AT207" s="225" t="s">
        <v>161</v>
      </c>
      <c r="AU207" s="225" t="s">
        <v>79</v>
      </c>
      <c r="AY207" s="18" t="s">
        <v>158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77</v>
      </c>
      <c r="BK207" s="226">
        <f>ROUND(I207*H207,2)</f>
        <v>0</v>
      </c>
      <c r="BL207" s="18" t="s">
        <v>104</v>
      </c>
      <c r="BM207" s="225" t="s">
        <v>1151</v>
      </c>
    </row>
    <row r="208" s="2" customFormat="1">
      <c r="A208" s="39"/>
      <c r="B208" s="40"/>
      <c r="C208" s="214" t="s">
        <v>929</v>
      </c>
      <c r="D208" s="214" t="s">
        <v>161</v>
      </c>
      <c r="E208" s="215" t="s">
        <v>1152</v>
      </c>
      <c r="F208" s="216" t="s">
        <v>1153</v>
      </c>
      <c r="G208" s="217" t="s">
        <v>462</v>
      </c>
      <c r="H208" s="218">
        <v>38.808</v>
      </c>
      <c r="I208" s="219"/>
      <c r="J208" s="220">
        <f>ROUND(I208*H208,2)</f>
        <v>0</v>
      </c>
      <c r="K208" s="216" t="s">
        <v>463</v>
      </c>
      <c r="L208" s="45"/>
      <c r="M208" s="221" t="s">
        <v>19</v>
      </c>
      <c r="N208" s="222" t="s">
        <v>41</v>
      </c>
      <c r="O208" s="85"/>
      <c r="P208" s="223">
        <f>O208*H208</f>
        <v>0</v>
      </c>
      <c r="Q208" s="223">
        <v>0.40000000000000002</v>
      </c>
      <c r="R208" s="223">
        <f>Q208*H208</f>
        <v>15.523200000000001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104</v>
      </c>
      <c r="AT208" s="225" t="s">
        <v>161</v>
      </c>
      <c r="AU208" s="225" t="s">
        <v>79</v>
      </c>
      <c r="AY208" s="18" t="s">
        <v>158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77</v>
      </c>
      <c r="BK208" s="226">
        <f>ROUND(I208*H208,2)</f>
        <v>0</v>
      </c>
      <c r="BL208" s="18" t="s">
        <v>104</v>
      </c>
      <c r="BM208" s="225" t="s">
        <v>1154</v>
      </c>
    </row>
    <row r="209" s="13" customFormat="1">
      <c r="A209" s="13"/>
      <c r="B209" s="227"/>
      <c r="C209" s="228"/>
      <c r="D209" s="229" t="s">
        <v>167</v>
      </c>
      <c r="E209" s="230" t="s">
        <v>19</v>
      </c>
      <c r="F209" s="231" t="s">
        <v>1155</v>
      </c>
      <c r="G209" s="228"/>
      <c r="H209" s="230" t="s">
        <v>19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167</v>
      </c>
      <c r="AU209" s="237" t="s">
        <v>79</v>
      </c>
      <c r="AV209" s="13" t="s">
        <v>77</v>
      </c>
      <c r="AW209" s="13" t="s">
        <v>31</v>
      </c>
      <c r="AX209" s="13" t="s">
        <v>70</v>
      </c>
      <c r="AY209" s="237" t="s">
        <v>158</v>
      </c>
    </row>
    <row r="210" s="14" customFormat="1">
      <c r="A210" s="14"/>
      <c r="B210" s="238"/>
      <c r="C210" s="239"/>
      <c r="D210" s="229" t="s">
        <v>167</v>
      </c>
      <c r="E210" s="240" t="s">
        <v>19</v>
      </c>
      <c r="F210" s="241" t="s">
        <v>1156</v>
      </c>
      <c r="G210" s="239"/>
      <c r="H210" s="242">
        <v>38.808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8" t="s">
        <v>167</v>
      </c>
      <c r="AU210" s="248" t="s">
        <v>79</v>
      </c>
      <c r="AV210" s="14" t="s">
        <v>79</v>
      </c>
      <c r="AW210" s="14" t="s">
        <v>31</v>
      </c>
      <c r="AX210" s="14" t="s">
        <v>77</v>
      </c>
      <c r="AY210" s="248" t="s">
        <v>158</v>
      </c>
    </row>
    <row r="211" s="2" customFormat="1" ht="55.5" customHeight="1">
      <c r="A211" s="39"/>
      <c r="B211" s="40"/>
      <c r="C211" s="214" t="s">
        <v>933</v>
      </c>
      <c r="D211" s="214" t="s">
        <v>161</v>
      </c>
      <c r="E211" s="215" t="s">
        <v>555</v>
      </c>
      <c r="F211" s="216" t="s">
        <v>556</v>
      </c>
      <c r="G211" s="217" t="s">
        <v>462</v>
      </c>
      <c r="H211" s="218">
        <v>19.055</v>
      </c>
      <c r="I211" s="219"/>
      <c r="J211" s="220">
        <f>ROUND(I211*H211,2)</f>
        <v>0</v>
      </c>
      <c r="K211" s="216" t="s">
        <v>463</v>
      </c>
      <c r="L211" s="45"/>
      <c r="M211" s="221" t="s">
        <v>19</v>
      </c>
      <c r="N211" s="222" t="s">
        <v>41</v>
      </c>
      <c r="O211" s="85"/>
      <c r="P211" s="223">
        <f>O211*H211</f>
        <v>0</v>
      </c>
      <c r="Q211" s="223">
        <v>1.031199</v>
      </c>
      <c r="R211" s="223">
        <f>Q211*H211</f>
        <v>19.649496944999999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104</v>
      </c>
      <c r="AT211" s="225" t="s">
        <v>161</v>
      </c>
      <c r="AU211" s="225" t="s">
        <v>79</v>
      </c>
      <c r="AY211" s="18" t="s">
        <v>158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77</v>
      </c>
      <c r="BK211" s="226">
        <f>ROUND(I211*H211,2)</f>
        <v>0</v>
      </c>
      <c r="BL211" s="18" t="s">
        <v>104</v>
      </c>
      <c r="BM211" s="225" t="s">
        <v>1157</v>
      </c>
    </row>
    <row r="212" s="14" customFormat="1">
      <c r="A212" s="14"/>
      <c r="B212" s="238"/>
      <c r="C212" s="239"/>
      <c r="D212" s="229" t="s">
        <v>167</v>
      </c>
      <c r="E212" s="240" t="s">
        <v>19</v>
      </c>
      <c r="F212" s="241" t="s">
        <v>1158</v>
      </c>
      <c r="G212" s="239"/>
      <c r="H212" s="242">
        <v>19.055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8" t="s">
        <v>167</v>
      </c>
      <c r="AU212" s="248" t="s">
        <v>79</v>
      </c>
      <c r="AV212" s="14" t="s">
        <v>79</v>
      </c>
      <c r="AW212" s="14" t="s">
        <v>31</v>
      </c>
      <c r="AX212" s="14" t="s">
        <v>77</v>
      </c>
      <c r="AY212" s="248" t="s">
        <v>158</v>
      </c>
    </row>
    <row r="213" s="12" customFormat="1" ht="22.8" customHeight="1">
      <c r="A213" s="12"/>
      <c r="B213" s="198"/>
      <c r="C213" s="199"/>
      <c r="D213" s="200" t="s">
        <v>69</v>
      </c>
      <c r="E213" s="212" t="s">
        <v>183</v>
      </c>
      <c r="F213" s="212" t="s">
        <v>895</v>
      </c>
      <c r="G213" s="199"/>
      <c r="H213" s="199"/>
      <c r="I213" s="202"/>
      <c r="J213" s="213">
        <f>BK213</f>
        <v>0</v>
      </c>
      <c r="K213" s="199"/>
      <c r="L213" s="204"/>
      <c r="M213" s="205"/>
      <c r="N213" s="206"/>
      <c r="O213" s="206"/>
      <c r="P213" s="207">
        <f>SUM(P214:P221)</f>
        <v>0</v>
      </c>
      <c r="Q213" s="206"/>
      <c r="R213" s="207">
        <f>SUM(R214:R221)</f>
        <v>34.857564435999997</v>
      </c>
      <c r="S213" s="206"/>
      <c r="T213" s="208">
        <f>SUM(T214:T221)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9" t="s">
        <v>77</v>
      </c>
      <c r="AT213" s="210" t="s">
        <v>69</v>
      </c>
      <c r="AU213" s="210" t="s">
        <v>77</v>
      </c>
      <c r="AY213" s="209" t="s">
        <v>158</v>
      </c>
      <c r="BK213" s="211">
        <f>SUM(BK214:BK221)</f>
        <v>0</v>
      </c>
    </row>
    <row r="214" s="2" customFormat="1">
      <c r="A214" s="39"/>
      <c r="B214" s="40"/>
      <c r="C214" s="214" t="s">
        <v>935</v>
      </c>
      <c r="D214" s="214" t="s">
        <v>161</v>
      </c>
      <c r="E214" s="215" t="s">
        <v>896</v>
      </c>
      <c r="F214" s="216" t="s">
        <v>897</v>
      </c>
      <c r="G214" s="217" t="s">
        <v>164</v>
      </c>
      <c r="H214" s="218">
        <v>19.329999999999998</v>
      </c>
      <c r="I214" s="219"/>
      <c r="J214" s="220">
        <f>ROUND(I214*H214,2)</f>
        <v>0</v>
      </c>
      <c r="K214" s="216" t="s">
        <v>463</v>
      </c>
      <c r="L214" s="45"/>
      <c r="M214" s="221" t="s">
        <v>19</v>
      </c>
      <c r="N214" s="222" t="s">
        <v>41</v>
      </c>
      <c r="O214" s="85"/>
      <c r="P214" s="223">
        <f>O214*H214</f>
        <v>0</v>
      </c>
      <c r="Q214" s="223">
        <v>2.9200000000000002E-05</v>
      </c>
      <c r="R214" s="223">
        <f>Q214*H214</f>
        <v>0.00056443599999999997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104</v>
      </c>
      <c r="AT214" s="225" t="s">
        <v>161</v>
      </c>
      <c r="AU214" s="225" t="s">
        <v>79</v>
      </c>
      <c r="AY214" s="18" t="s">
        <v>158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77</v>
      </c>
      <c r="BK214" s="226">
        <f>ROUND(I214*H214,2)</f>
        <v>0</v>
      </c>
      <c r="BL214" s="18" t="s">
        <v>104</v>
      </c>
      <c r="BM214" s="225" t="s">
        <v>1159</v>
      </c>
    </row>
    <row r="215" s="14" customFormat="1">
      <c r="A215" s="14"/>
      <c r="B215" s="238"/>
      <c r="C215" s="239"/>
      <c r="D215" s="229" t="s">
        <v>167</v>
      </c>
      <c r="E215" s="240" t="s">
        <v>19</v>
      </c>
      <c r="F215" s="241" t="s">
        <v>1160</v>
      </c>
      <c r="G215" s="239"/>
      <c r="H215" s="242">
        <v>19.329999999999998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8" t="s">
        <v>167</v>
      </c>
      <c r="AU215" s="248" t="s">
        <v>79</v>
      </c>
      <c r="AV215" s="14" t="s">
        <v>79</v>
      </c>
      <c r="AW215" s="14" t="s">
        <v>31</v>
      </c>
      <c r="AX215" s="14" t="s">
        <v>77</v>
      </c>
      <c r="AY215" s="248" t="s">
        <v>158</v>
      </c>
    </row>
    <row r="216" s="2" customFormat="1" ht="16.5" customHeight="1">
      <c r="A216" s="39"/>
      <c r="B216" s="40"/>
      <c r="C216" s="249" t="s">
        <v>938</v>
      </c>
      <c r="D216" s="249" t="s">
        <v>180</v>
      </c>
      <c r="E216" s="250" t="s">
        <v>899</v>
      </c>
      <c r="F216" s="251" t="s">
        <v>900</v>
      </c>
      <c r="G216" s="252" t="s">
        <v>172</v>
      </c>
      <c r="H216" s="253">
        <v>17</v>
      </c>
      <c r="I216" s="254"/>
      <c r="J216" s="255">
        <f>ROUND(I216*H216,2)</f>
        <v>0</v>
      </c>
      <c r="K216" s="251" t="s">
        <v>19</v>
      </c>
      <c r="L216" s="256"/>
      <c r="M216" s="257" t="s">
        <v>19</v>
      </c>
      <c r="N216" s="258" t="s">
        <v>41</v>
      </c>
      <c r="O216" s="85"/>
      <c r="P216" s="223">
        <f>O216*H216</f>
        <v>0</v>
      </c>
      <c r="Q216" s="223">
        <v>1.8109999999999999</v>
      </c>
      <c r="R216" s="223">
        <f>Q216*H216</f>
        <v>30.786999999999999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183</v>
      </c>
      <c r="AT216" s="225" t="s">
        <v>180</v>
      </c>
      <c r="AU216" s="225" t="s">
        <v>79</v>
      </c>
      <c r="AY216" s="18" t="s">
        <v>158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77</v>
      </c>
      <c r="BK216" s="226">
        <f>ROUND(I216*H216,2)</f>
        <v>0</v>
      </c>
      <c r="BL216" s="18" t="s">
        <v>104</v>
      </c>
      <c r="BM216" s="225" t="s">
        <v>1161</v>
      </c>
    </row>
    <row r="217" s="2" customFormat="1">
      <c r="A217" s="39"/>
      <c r="B217" s="40"/>
      <c r="C217" s="41"/>
      <c r="D217" s="229" t="s">
        <v>215</v>
      </c>
      <c r="E217" s="41"/>
      <c r="F217" s="259" t="s">
        <v>902</v>
      </c>
      <c r="G217" s="41"/>
      <c r="H217" s="41"/>
      <c r="I217" s="260"/>
      <c r="J217" s="41"/>
      <c r="K217" s="41"/>
      <c r="L217" s="45"/>
      <c r="M217" s="261"/>
      <c r="N217" s="26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215</v>
      </c>
      <c r="AU217" s="18" t="s">
        <v>79</v>
      </c>
    </row>
    <row r="218" s="2" customFormat="1" ht="16.5" customHeight="1">
      <c r="A218" s="39"/>
      <c r="B218" s="40"/>
      <c r="C218" s="249" t="s">
        <v>940</v>
      </c>
      <c r="D218" s="249" t="s">
        <v>180</v>
      </c>
      <c r="E218" s="250" t="s">
        <v>903</v>
      </c>
      <c r="F218" s="251" t="s">
        <v>1162</v>
      </c>
      <c r="G218" s="252" t="s">
        <v>172</v>
      </c>
      <c r="H218" s="253">
        <v>1</v>
      </c>
      <c r="I218" s="254"/>
      <c r="J218" s="255">
        <f>ROUND(I218*H218,2)</f>
        <v>0</v>
      </c>
      <c r="K218" s="251" t="s">
        <v>19</v>
      </c>
      <c r="L218" s="256"/>
      <c r="M218" s="257" t="s">
        <v>19</v>
      </c>
      <c r="N218" s="258" t="s">
        <v>41</v>
      </c>
      <c r="O218" s="85"/>
      <c r="P218" s="223">
        <f>O218*H218</f>
        <v>0</v>
      </c>
      <c r="Q218" s="223">
        <v>1.7</v>
      </c>
      <c r="R218" s="223">
        <f>Q218*H218</f>
        <v>1.7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183</v>
      </c>
      <c r="AT218" s="225" t="s">
        <v>180</v>
      </c>
      <c r="AU218" s="225" t="s">
        <v>79</v>
      </c>
      <c r="AY218" s="18" t="s">
        <v>158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77</v>
      </c>
      <c r="BK218" s="226">
        <f>ROUND(I218*H218,2)</f>
        <v>0</v>
      </c>
      <c r="BL218" s="18" t="s">
        <v>104</v>
      </c>
      <c r="BM218" s="225" t="s">
        <v>1163</v>
      </c>
    </row>
    <row r="219" s="2" customFormat="1">
      <c r="A219" s="39"/>
      <c r="B219" s="40"/>
      <c r="C219" s="41"/>
      <c r="D219" s="229" t="s">
        <v>215</v>
      </c>
      <c r="E219" s="41"/>
      <c r="F219" s="259" t="s">
        <v>906</v>
      </c>
      <c r="G219" s="41"/>
      <c r="H219" s="41"/>
      <c r="I219" s="260"/>
      <c r="J219" s="41"/>
      <c r="K219" s="41"/>
      <c r="L219" s="45"/>
      <c r="M219" s="261"/>
      <c r="N219" s="26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215</v>
      </c>
      <c r="AU219" s="18" t="s">
        <v>79</v>
      </c>
    </row>
    <row r="220" s="2" customFormat="1" ht="16.5" customHeight="1">
      <c r="A220" s="39"/>
      <c r="B220" s="40"/>
      <c r="C220" s="249" t="s">
        <v>945</v>
      </c>
      <c r="D220" s="249" t="s">
        <v>180</v>
      </c>
      <c r="E220" s="250" t="s">
        <v>907</v>
      </c>
      <c r="F220" s="251" t="s">
        <v>908</v>
      </c>
      <c r="G220" s="252" t="s">
        <v>172</v>
      </c>
      <c r="H220" s="253">
        <v>1</v>
      </c>
      <c r="I220" s="254"/>
      <c r="J220" s="255">
        <f>ROUND(I220*H220,2)</f>
        <v>0</v>
      </c>
      <c r="K220" s="251" t="s">
        <v>19</v>
      </c>
      <c r="L220" s="256"/>
      <c r="M220" s="257" t="s">
        <v>19</v>
      </c>
      <c r="N220" s="258" t="s">
        <v>41</v>
      </c>
      <c r="O220" s="85"/>
      <c r="P220" s="223">
        <f>O220*H220</f>
        <v>0</v>
      </c>
      <c r="Q220" s="223">
        <v>2.3700000000000001</v>
      </c>
      <c r="R220" s="223">
        <f>Q220*H220</f>
        <v>2.3700000000000001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183</v>
      </c>
      <c r="AT220" s="225" t="s">
        <v>180</v>
      </c>
      <c r="AU220" s="225" t="s">
        <v>79</v>
      </c>
      <c r="AY220" s="18" t="s">
        <v>158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77</v>
      </c>
      <c r="BK220" s="226">
        <f>ROUND(I220*H220,2)</f>
        <v>0</v>
      </c>
      <c r="BL220" s="18" t="s">
        <v>104</v>
      </c>
      <c r="BM220" s="225" t="s">
        <v>1164</v>
      </c>
    </row>
    <row r="221" s="2" customFormat="1">
      <c r="A221" s="39"/>
      <c r="B221" s="40"/>
      <c r="C221" s="41"/>
      <c r="D221" s="229" t="s">
        <v>215</v>
      </c>
      <c r="E221" s="41"/>
      <c r="F221" s="259" t="s">
        <v>902</v>
      </c>
      <c r="G221" s="41"/>
      <c r="H221" s="41"/>
      <c r="I221" s="260"/>
      <c r="J221" s="41"/>
      <c r="K221" s="41"/>
      <c r="L221" s="45"/>
      <c r="M221" s="261"/>
      <c r="N221" s="26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215</v>
      </c>
      <c r="AU221" s="18" t="s">
        <v>79</v>
      </c>
    </row>
    <row r="222" s="12" customFormat="1" ht="22.8" customHeight="1">
      <c r="A222" s="12"/>
      <c r="B222" s="198"/>
      <c r="C222" s="199"/>
      <c r="D222" s="200" t="s">
        <v>69</v>
      </c>
      <c r="E222" s="212" t="s">
        <v>205</v>
      </c>
      <c r="F222" s="212" t="s">
        <v>574</v>
      </c>
      <c r="G222" s="199"/>
      <c r="H222" s="199"/>
      <c r="I222" s="202"/>
      <c r="J222" s="213">
        <f>BK222</f>
        <v>0</v>
      </c>
      <c r="K222" s="199"/>
      <c r="L222" s="204"/>
      <c r="M222" s="205"/>
      <c r="N222" s="206"/>
      <c r="O222" s="206"/>
      <c r="P222" s="207">
        <f>SUM(P223:P248)</f>
        <v>0</v>
      </c>
      <c r="Q222" s="206"/>
      <c r="R222" s="207">
        <f>SUM(R223:R248)</f>
        <v>5.6092348263199998</v>
      </c>
      <c r="S222" s="206"/>
      <c r="T222" s="208">
        <f>SUM(T223:T248)</f>
        <v>114.423789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77</v>
      </c>
      <c r="AT222" s="210" t="s">
        <v>69</v>
      </c>
      <c r="AU222" s="210" t="s">
        <v>77</v>
      </c>
      <c r="AY222" s="209" t="s">
        <v>158</v>
      </c>
      <c r="BK222" s="211">
        <f>SUM(BK223:BK248)</f>
        <v>0</v>
      </c>
    </row>
    <row r="223" s="2" customFormat="1">
      <c r="A223" s="39"/>
      <c r="B223" s="40"/>
      <c r="C223" s="214" t="s">
        <v>947</v>
      </c>
      <c r="D223" s="214" t="s">
        <v>161</v>
      </c>
      <c r="E223" s="215" t="s">
        <v>575</v>
      </c>
      <c r="F223" s="216" t="s">
        <v>576</v>
      </c>
      <c r="G223" s="217" t="s">
        <v>164</v>
      </c>
      <c r="H223" s="218">
        <v>2.512</v>
      </c>
      <c r="I223" s="219"/>
      <c r="J223" s="220">
        <f>ROUND(I223*H223,2)</f>
        <v>0</v>
      </c>
      <c r="K223" s="216" t="s">
        <v>463</v>
      </c>
      <c r="L223" s="45"/>
      <c r="M223" s="221" t="s">
        <v>19</v>
      </c>
      <c r="N223" s="222" t="s">
        <v>41</v>
      </c>
      <c r="O223" s="85"/>
      <c r="P223" s="223">
        <f>O223*H223</f>
        <v>0</v>
      </c>
      <c r="Q223" s="223">
        <v>2.0000000000000002E-05</v>
      </c>
      <c r="R223" s="223">
        <f>Q223*H223</f>
        <v>5.0240000000000007E-05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104</v>
      </c>
      <c r="AT223" s="225" t="s">
        <v>161</v>
      </c>
      <c r="AU223" s="225" t="s">
        <v>79</v>
      </c>
      <c r="AY223" s="18" t="s">
        <v>158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77</v>
      </c>
      <c r="BK223" s="226">
        <f>ROUND(I223*H223,2)</f>
        <v>0</v>
      </c>
      <c r="BL223" s="18" t="s">
        <v>104</v>
      </c>
      <c r="BM223" s="225" t="s">
        <v>1165</v>
      </c>
    </row>
    <row r="224" s="13" customFormat="1">
      <c r="A224" s="13"/>
      <c r="B224" s="227"/>
      <c r="C224" s="228"/>
      <c r="D224" s="229" t="s">
        <v>167</v>
      </c>
      <c r="E224" s="230" t="s">
        <v>19</v>
      </c>
      <c r="F224" s="231" t="s">
        <v>1166</v>
      </c>
      <c r="G224" s="228"/>
      <c r="H224" s="230" t="s">
        <v>19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167</v>
      </c>
      <c r="AU224" s="237" t="s">
        <v>79</v>
      </c>
      <c r="AV224" s="13" t="s">
        <v>77</v>
      </c>
      <c r="AW224" s="13" t="s">
        <v>31</v>
      </c>
      <c r="AX224" s="13" t="s">
        <v>70</v>
      </c>
      <c r="AY224" s="237" t="s">
        <v>158</v>
      </c>
    </row>
    <row r="225" s="14" customFormat="1">
      <c r="A225" s="14"/>
      <c r="B225" s="238"/>
      <c r="C225" s="239"/>
      <c r="D225" s="229" t="s">
        <v>167</v>
      </c>
      <c r="E225" s="240" t="s">
        <v>19</v>
      </c>
      <c r="F225" s="241" t="s">
        <v>1167</v>
      </c>
      <c r="G225" s="239"/>
      <c r="H225" s="242">
        <v>2.512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8" t="s">
        <v>167</v>
      </c>
      <c r="AU225" s="248" t="s">
        <v>79</v>
      </c>
      <c r="AV225" s="14" t="s">
        <v>79</v>
      </c>
      <c r="AW225" s="14" t="s">
        <v>31</v>
      </c>
      <c r="AX225" s="14" t="s">
        <v>77</v>
      </c>
      <c r="AY225" s="248" t="s">
        <v>158</v>
      </c>
    </row>
    <row r="226" s="2" customFormat="1">
      <c r="A226" s="39"/>
      <c r="B226" s="40"/>
      <c r="C226" s="214" t="s">
        <v>950</v>
      </c>
      <c r="D226" s="214" t="s">
        <v>161</v>
      </c>
      <c r="E226" s="215" t="s">
        <v>580</v>
      </c>
      <c r="F226" s="216" t="s">
        <v>581</v>
      </c>
      <c r="G226" s="217" t="s">
        <v>462</v>
      </c>
      <c r="H226" s="218">
        <v>2.8889999999999998</v>
      </c>
      <c r="I226" s="219"/>
      <c r="J226" s="220">
        <f>ROUND(I226*H226,2)</f>
        <v>0</v>
      </c>
      <c r="K226" s="216" t="s">
        <v>463</v>
      </c>
      <c r="L226" s="45"/>
      <c r="M226" s="221" t="s">
        <v>19</v>
      </c>
      <c r="N226" s="222" t="s">
        <v>41</v>
      </c>
      <c r="O226" s="85"/>
      <c r="P226" s="223">
        <f>O226*H226</f>
        <v>0</v>
      </c>
      <c r="Q226" s="223">
        <v>0.00063000000000000003</v>
      </c>
      <c r="R226" s="223">
        <f>Q226*H226</f>
        <v>0.00182007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104</v>
      </c>
      <c r="AT226" s="225" t="s">
        <v>161</v>
      </c>
      <c r="AU226" s="225" t="s">
        <v>79</v>
      </c>
      <c r="AY226" s="18" t="s">
        <v>158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77</v>
      </c>
      <c r="BK226" s="226">
        <f>ROUND(I226*H226,2)</f>
        <v>0</v>
      </c>
      <c r="BL226" s="18" t="s">
        <v>104</v>
      </c>
      <c r="BM226" s="225" t="s">
        <v>1168</v>
      </c>
    </row>
    <row r="227" s="13" customFormat="1">
      <c r="A227" s="13"/>
      <c r="B227" s="227"/>
      <c r="C227" s="228"/>
      <c r="D227" s="229" t="s">
        <v>167</v>
      </c>
      <c r="E227" s="230" t="s">
        <v>19</v>
      </c>
      <c r="F227" s="231" t="s">
        <v>583</v>
      </c>
      <c r="G227" s="228"/>
      <c r="H227" s="230" t="s">
        <v>19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167</v>
      </c>
      <c r="AU227" s="237" t="s">
        <v>79</v>
      </c>
      <c r="AV227" s="13" t="s">
        <v>77</v>
      </c>
      <c r="AW227" s="13" t="s">
        <v>31</v>
      </c>
      <c r="AX227" s="13" t="s">
        <v>70</v>
      </c>
      <c r="AY227" s="237" t="s">
        <v>158</v>
      </c>
    </row>
    <row r="228" s="14" customFormat="1">
      <c r="A228" s="14"/>
      <c r="B228" s="238"/>
      <c r="C228" s="239"/>
      <c r="D228" s="229" t="s">
        <v>167</v>
      </c>
      <c r="E228" s="240" t="s">
        <v>19</v>
      </c>
      <c r="F228" s="241" t="s">
        <v>1169</v>
      </c>
      <c r="G228" s="239"/>
      <c r="H228" s="242">
        <v>2.1600000000000001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8" t="s">
        <v>167</v>
      </c>
      <c r="AU228" s="248" t="s">
        <v>79</v>
      </c>
      <c r="AV228" s="14" t="s">
        <v>79</v>
      </c>
      <c r="AW228" s="14" t="s">
        <v>31</v>
      </c>
      <c r="AX228" s="14" t="s">
        <v>70</v>
      </c>
      <c r="AY228" s="248" t="s">
        <v>158</v>
      </c>
    </row>
    <row r="229" s="13" customFormat="1">
      <c r="A229" s="13"/>
      <c r="B229" s="227"/>
      <c r="C229" s="228"/>
      <c r="D229" s="229" t="s">
        <v>167</v>
      </c>
      <c r="E229" s="230" t="s">
        <v>19</v>
      </c>
      <c r="F229" s="231" t="s">
        <v>585</v>
      </c>
      <c r="G229" s="228"/>
      <c r="H229" s="230" t="s">
        <v>19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167</v>
      </c>
      <c r="AU229" s="237" t="s">
        <v>79</v>
      </c>
      <c r="AV229" s="13" t="s">
        <v>77</v>
      </c>
      <c r="AW229" s="13" t="s">
        <v>31</v>
      </c>
      <c r="AX229" s="13" t="s">
        <v>70</v>
      </c>
      <c r="AY229" s="237" t="s">
        <v>158</v>
      </c>
    </row>
    <row r="230" s="14" customFormat="1">
      <c r="A230" s="14"/>
      <c r="B230" s="238"/>
      <c r="C230" s="239"/>
      <c r="D230" s="229" t="s">
        <v>167</v>
      </c>
      <c r="E230" s="240" t="s">
        <v>19</v>
      </c>
      <c r="F230" s="241" t="s">
        <v>1170</v>
      </c>
      <c r="G230" s="239"/>
      <c r="H230" s="242">
        <v>0.72899999999999998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8" t="s">
        <v>167</v>
      </c>
      <c r="AU230" s="248" t="s">
        <v>79</v>
      </c>
      <c r="AV230" s="14" t="s">
        <v>79</v>
      </c>
      <c r="AW230" s="14" t="s">
        <v>31</v>
      </c>
      <c r="AX230" s="14" t="s">
        <v>70</v>
      </c>
      <c r="AY230" s="248" t="s">
        <v>158</v>
      </c>
    </row>
    <row r="231" s="15" customFormat="1">
      <c r="A231" s="15"/>
      <c r="B231" s="263"/>
      <c r="C231" s="264"/>
      <c r="D231" s="229" t="s">
        <v>167</v>
      </c>
      <c r="E231" s="265" t="s">
        <v>19</v>
      </c>
      <c r="F231" s="266" t="s">
        <v>332</v>
      </c>
      <c r="G231" s="264"/>
      <c r="H231" s="267">
        <v>2.8889999999999998</v>
      </c>
      <c r="I231" s="268"/>
      <c r="J231" s="264"/>
      <c r="K231" s="264"/>
      <c r="L231" s="269"/>
      <c r="M231" s="270"/>
      <c r="N231" s="271"/>
      <c r="O231" s="271"/>
      <c r="P231" s="271"/>
      <c r="Q231" s="271"/>
      <c r="R231" s="271"/>
      <c r="S231" s="271"/>
      <c r="T231" s="27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3" t="s">
        <v>167</v>
      </c>
      <c r="AU231" s="273" t="s">
        <v>79</v>
      </c>
      <c r="AV231" s="15" t="s">
        <v>104</v>
      </c>
      <c r="AW231" s="15" t="s">
        <v>31</v>
      </c>
      <c r="AX231" s="15" t="s">
        <v>77</v>
      </c>
      <c r="AY231" s="273" t="s">
        <v>158</v>
      </c>
    </row>
    <row r="232" s="2" customFormat="1" ht="33" customHeight="1">
      <c r="A232" s="39"/>
      <c r="B232" s="40"/>
      <c r="C232" s="214" t="s">
        <v>953</v>
      </c>
      <c r="D232" s="214" t="s">
        <v>161</v>
      </c>
      <c r="E232" s="215" t="s">
        <v>589</v>
      </c>
      <c r="F232" s="216" t="s">
        <v>590</v>
      </c>
      <c r="G232" s="217" t="s">
        <v>164</v>
      </c>
      <c r="H232" s="218">
        <v>10.699999999999999</v>
      </c>
      <c r="I232" s="219"/>
      <c r="J232" s="220">
        <f>ROUND(I232*H232,2)</f>
        <v>0</v>
      </c>
      <c r="K232" s="216" t="s">
        <v>463</v>
      </c>
      <c r="L232" s="45"/>
      <c r="M232" s="221" t="s">
        <v>19</v>
      </c>
      <c r="N232" s="222" t="s">
        <v>41</v>
      </c>
      <c r="O232" s="85"/>
      <c r="P232" s="223">
        <f>O232*H232</f>
        <v>0</v>
      </c>
      <c r="Q232" s="223">
        <v>0.000174</v>
      </c>
      <c r="R232" s="223">
        <f>Q232*H232</f>
        <v>0.0018617999999999998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104</v>
      </c>
      <c r="AT232" s="225" t="s">
        <v>161</v>
      </c>
      <c r="AU232" s="225" t="s">
        <v>79</v>
      </c>
      <c r="AY232" s="18" t="s">
        <v>158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77</v>
      </c>
      <c r="BK232" s="226">
        <f>ROUND(I232*H232,2)</f>
        <v>0</v>
      </c>
      <c r="BL232" s="18" t="s">
        <v>104</v>
      </c>
      <c r="BM232" s="225" t="s">
        <v>1171</v>
      </c>
    </row>
    <row r="233" s="13" customFormat="1">
      <c r="A233" s="13"/>
      <c r="B233" s="227"/>
      <c r="C233" s="228"/>
      <c r="D233" s="229" t="s">
        <v>167</v>
      </c>
      <c r="E233" s="230" t="s">
        <v>19</v>
      </c>
      <c r="F233" s="231" t="s">
        <v>583</v>
      </c>
      <c r="G233" s="228"/>
      <c r="H233" s="230" t="s">
        <v>19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167</v>
      </c>
      <c r="AU233" s="237" t="s">
        <v>79</v>
      </c>
      <c r="AV233" s="13" t="s">
        <v>77</v>
      </c>
      <c r="AW233" s="13" t="s">
        <v>31</v>
      </c>
      <c r="AX233" s="13" t="s">
        <v>70</v>
      </c>
      <c r="AY233" s="237" t="s">
        <v>158</v>
      </c>
    </row>
    <row r="234" s="14" customFormat="1">
      <c r="A234" s="14"/>
      <c r="B234" s="238"/>
      <c r="C234" s="239"/>
      <c r="D234" s="229" t="s">
        <v>167</v>
      </c>
      <c r="E234" s="240" t="s">
        <v>19</v>
      </c>
      <c r="F234" s="241" t="s">
        <v>1172</v>
      </c>
      <c r="G234" s="239"/>
      <c r="H234" s="242">
        <v>8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8" t="s">
        <v>167</v>
      </c>
      <c r="AU234" s="248" t="s">
        <v>79</v>
      </c>
      <c r="AV234" s="14" t="s">
        <v>79</v>
      </c>
      <c r="AW234" s="14" t="s">
        <v>31</v>
      </c>
      <c r="AX234" s="14" t="s">
        <v>70</v>
      </c>
      <c r="AY234" s="248" t="s">
        <v>158</v>
      </c>
    </row>
    <row r="235" s="13" customFormat="1">
      <c r="A235" s="13"/>
      <c r="B235" s="227"/>
      <c r="C235" s="228"/>
      <c r="D235" s="229" t="s">
        <v>167</v>
      </c>
      <c r="E235" s="230" t="s">
        <v>19</v>
      </c>
      <c r="F235" s="231" t="s">
        <v>585</v>
      </c>
      <c r="G235" s="228"/>
      <c r="H235" s="230" t="s">
        <v>19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167</v>
      </c>
      <c r="AU235" s="237" t="s">
        <v>79</v>
      </c>
      <c r="AV235" s="13" t="s">
        <v>77</v>
      </c>
      <c r="AW235" s="13" t="s">
        <v>31</v>
      </c>
      <c r="AX235" s="13" t="s">
        <v>70</v>
      </c>
      <c r="AY235" s="237" t="s">
        <v>158</v>
      </c>
    </row>
    <row r="236" s="14" customFormat="1">
      <c r="A236" s="14"/>
      <c r="B236" s="238"/>
      <c r="C236" s="239"/>
      <c r="D236" s="229" t="s">
        <v>167</v>
      </c>
      <c r="E236" s="240" t="s">
        <v>19</v>
      </c>
      <c r="F236" s="241" t="s">
        <v>1173</v>
      </c>
      <c r="G236" s="239"/>
      <c r="H236" s="242">
        <v>2.7000000000000002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8" t="s">
        <v>167</v>
      </c>
      <c r="AU236" s="248" t="s">
        <v>79</v>
      </c>
      <c r="AV236" s="14" t="s">
        <v>79</v>
      </c>
      <c r="AW236" s="14" t="s">
        <v>31</v>
      </c>
      <c r="AX236" s="14" t="s">
        <v>70</v>
      </c>
      <c r="AY236" s="248" t="s">
        <v>158</v>
      </c>
    </row>
    <row r="237" s="15" customFormat="1">
      <c r="A237" s="15"/>
      <c r="B237" s="263"/>
      <c r="C237" s="264"/>
      <c r="D237" s="229" t="s">
        <v>167</v>
      </c>
      <c r="E237" s="265" t="s">
        <v>19</v>
      </c>
      <c r="F237" s="266" t="s">
        <v>332</v>
      </c>
      <c r="G237" s="264"/>
      <c r="H237" s="267">
        <v>10.699999999999999</v>
      </c>
      <c r="I237" s="268"/>
      <c r="J237" s="264"/>
      <c r="K237" s="264"/>
      <c r="L237" s="269"/>
      <c r="M237" s="270"/>
      <c r="N237" s="271"/>
      <c r="O237" s="271"/>
      <c r="P237" s="271"/>
      <c r="Q237" s="271"/>
      <c r="R237" s="271"/>
      <c r="S237" s="271"/>
      <c r="T237" s="27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3" t="s">
        <v>167</v>
      </c>
      <c r="AU237" s="273" t="s">
        <v>79</v>
      </c>
      <c r="AV237" s="15" t="s">
        <v>104</v>
      </c>
      <c r="AW237" s="15" t="s">
        <v>31</v>
      </c>
      <c r="AX237" s="15" t="s">
        <v>77</v>
      </c>
      <c r="AY237" s="273" t="s">
        <v>158</v>
      </c>
    </row>
    <row r="238" s="2" customFormat="1">
      <c r="A238" s="39"/>
      <c r="B238" s="40"/>
      <c r="C238" s="214" t="s">
        <v>956</v>
      </c>
      <c r="D238" s="214" t="s">
        <v>161</v>
      </c>
      <c r="E238" s="215" t="s">
        <v>920</v>
      </c>
      <c r="F238" s="216" t="s">
        <v>921</v>
      </c>
      <c r="G238" s="217" t="s">
        <v>172</v>
      </c>
      <c r="H238" s="218">
        <v>2</v>
      </c>
      <c r="I238" s="219"/>
      <c r="J238" s="220">
        <f>ROUND(I238*H238,2)</f>
        <v>0</v>
      </c>
      <c r="K238" s="216" t="s">
        <v>463</v>
      </c>
      <c r="L238" s="45"/>
      <c r="M238" s="221" t="s">
        <v>19</v>
      </c>
      <c r="N238" s="222" t="s">
        <v>41</v>
      </c>
      <c r="O238" s="85"/>
      <c r="P238" s="223">
        <f>O238*H238</f>
        <v>0</v>
      </c>
      <c r="Q238" s="223">
        <v>0.0064850000000000003</v>
      </c>
      <c r="R238" s="223">
        <f>Q238*H238</f>
        <v>0.012970000000000001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104</v>
      </c>
      <c r="AT238" s="225" t="s">
        <v>161</v>
      </c>
      <c r="AU238" s="225" t="s">
        <v>79</v>
      </c>
      <c r="AY238" s="18" t="s">
        <v>158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77</v>
      </c>
      <c r="BK238" s="226">
        <f>ROUND(I238*H238,2)</f>
        <v>0</v>
      </c>
      <c r="BL238" s="18" t="s">
        <v>104</v>
      </c>
      <c r="BM238" s="225" t="s">
        <v>1174</v>
      </c>
    </row>
    <row r="239" s="13" customFormat="1">
      <c r="A239" s="13"/>
      <c r="B239" s="227"/>
      <c r="C239" s="228"/>
      <c r="D239" s="229" t="s">
        <v>167</v>
      </c>
      <c r="E239" s="230" t="s">
        <v>19</v>
      </c>
      <c r="F239" s="231" t="s">
        <v>1175</v>
      </c>
      <c r="G239" s="228"/>
      <c r="H239" s="230" t="s">
        <v>19</v>
      </c>
      <c r="I239" s="232"/>
      <c r="J239" s="228"/>
      <c r="K239" s="228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167</v>
      </c>
      <c r="AU239" s="237" t="s">
        <v>79</v>
      </c>
      <c r="AV239" s="13" t="s">
        <v>77</v>
      </c>
      <c r="AW239" s="13" t="s">
        <v>31</v>
      </c>
      <c r="AX239" s="13" t="s">
        <v>70</v>
      </c>
      <c r="AY239" s="237" t="s">
        <v>158</v>
      </c>
    </row>
    <row r="240" s="14" customFormat="1">
      <c r="A240" s="14"/>
      <c r="B240" s="238"/>
      <c r="C240" s="239"/>
      <c r="D240" s="229" t="s">
        <v>167</v>
      </c>
      <c r="E240" s="240" t="s">
        <v>19</v>
      </c>
      <c r="F240" s="241" t="s">
        <v>77</v>
      </c>
      <c r="G240" s="239"/>
      <c r="H240" s="242">
        <v>1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8" t="s">
        <v>167</v>
      </c>
      <c r="AU240" s="248" t="s">
        <v>79</v>
      </c>
      <c r="AV240" s="14" t="s">
        <v>79</v>
      </c>
      <c r="AW240" s="14" t="s">
        <v>31</v>
      </c>
      <c r="AX240" s="14" t="s">
        <v>70</v>
      </c>
      <c r="AY240" s="248" t="s">
        <v>158</v>
      </c>
    </row>
    <row r="241" s="13" customFormat="1">
      <c r="A241" s="13"/>
      <c r="B241" s="227"/>
      <c r="C241" s="228"/>
      <c r="D241" s="229" t="s">
        <v>167</v>
      </c>
      <c r="E241" s="230" t="s">
        <v>19</v>
      </c>
      <c r="F241" s="231" t="s">
        <v>1176</v>
      </c>
      <c r="G241" s="228"/>
      <c r="H241" s="230" t="s">
        <v>19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167</v>
      </c>
      <c r="AU241" s="237" t="s">
        <v>79</v>
      </c>
      <c r="AV241" s="13" t="s">
        <v>77</v>
      </c>
      <c r="AW241" s="13" t="s">
        <v>31</v>
      </c>
      <c r="AX241" s="13" t="s">
        <v>70</v>
      </c>
      <c r="AY241" s="237" t="s">
        <v>158</v>
      </c>
    </row>
    <row r="242" s="14" customFormat="1">
      <c r="A242" s="14"/>
      <c r="B242" s="238"/>
      <c r="C242" s="239"/>
      <c r="D242" s="229" t="s">
        <v>167</v>
      </c>
      <c r="E242" s="240" t="s">
        <v>19</v>
      </c>
      <c r="F242" s="241" t="s">
        <v>77</v>
      </c>
      <c r="G242" s="239"/>
      <c r="H242" s="242">
        <v>1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8" t="s">
        <v>167</v>
      </c>
      <c r="AU242" s="248" t="s">
        <v>79</v>
      </c>
      <c r="AV242" s="14" t="s">
        <v>79</v>
      </c>
      <c r="AW242" s="14" t="s">
        <v>31</v>
      </c>
      <c r="AX242" s="14" t="s">
        <v>70</v>
      </c>
      <c r="AY242" s="248" t="s">
        <v>158</v>
      </c>
    </row>
    <row r="243" s="15" customFormat="1">
      <c r="A243" s="15"/>
      <c r="B243" s="263"/>
      <c r="C243" s="264"/>
      <c r="D243" s="229" t="s">
        <v>167</v>
      </c>
      <c r="E243" s="265" t="s">
        <v>19</v>
      </c>
      <c r="F243" s="266" t="s">
        <v>332</v>
      </c>
      <c r="G243" s="264"/>
      <c r="H243" s="267">
        <v>2</v>
      </c>
      <c r="I243" s="268"/>
      <c r="J243" s="264"/>
      <c r="K243" s="264"/>
      <c r="L243" s="269"/>
      <c r="M243" s="270"/>
      <c r="N243" s="271"/>
      <c r="O243" s="271"/>
      <c r="P243" s="271"/>
      <c r="Q243" s="271"/>
      <c r="R243" s="271"/>
      <c r="S243" s="271"/>
      <c r="T243" s="27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3" t="s">
        <v>167</v>
      </c>
      <c r="AU243" s="273" t="s">
        <v>79</v>
      </c>
      <c r="AV243" s="15" t="s">
        <v>104</v>
      </c>
      <c r="AW243" s="15" t="s">
        <v>31</v>
      </c>
      <c r="AX243" s="15" t="s">
        <v>77</v>
      </c>
      <c r="AY243" s="273" t="s">
        <v>158</v>
      </c>
    </row>
    <row r="244" s="2" customFormat="1">
      <c r="A244" s="39"/>
      <c r="B244" s="40"/>
      <c r="C244" s="214" t="s">
        <v>1177</v>
      </c>
      <c r="D244" s="214" t="s">
        <v>161</v>
      </c>
      <c r="E244" s="215" t="s">
        <v>1178</v>
      </c>
      <c r="F244" s="216" t="s">
        <v>1179</v>
      </c>
      <c r="G244" s="217" t="s">
        <v>220</v>
      </c>
      <c r="H244" s="218">
        <v>2.1389999999999998</v>
      </c>
      <c r="I244" s="219"/>
      <c r="J244" s="220">
        <f>ROUND(I244*H244,2)</f>
        <v>0</v>
      </c>
      <c r="K244" s="216" t="s">
        <v>463</v>
      </c>
      <c r="L244" s="45"/>
      <c r="M244" s="221" t="s">
        <v>19</v>
      </c>
      <c r="N244" s="222" t="s">
        <v>41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0.001</v>
      </c>
      <c r="T244" s="224">
        <f>S244*H244</f>
        <v>0.0021389999999999998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104</v>
      </c>
      <c r="AT244" s="225" t="s">
        <v>161</v>
      </c>
      <c r="AU244" s="225" t="s">
        <v>79</v>
      </c>
      <c r="AY244" s="18" t="s">
        <v>158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77</v>
      </c>
      <c r="BK244" s="226">
        <f>ROUND(I244*H244,2)</f>
        <v>0</v>
      </c>
      <c r="BL244" s="18" t="s">
        <v>104</v>
      </c>
      <c r="BM244" s="225" t="s">
        <v>1180</v>
      </c>
    </row>
    <row r="245" s="13" customFormat="1">
      <c r="A245" s="13"/>
      <c r="B245" s="227"/>
      <c r="C245" s="228"/>
      <c r="D245" s="229" t="s">
        <v>167</v>
      </c>
      <c r="E245" s="230" t="s">
        <v>19</v>
      </c>
      <c r="F245" s="231" t="s">
        <v>1181</v>
      </c>
      <c r="G245" s="228"/>
      <c r="H245" s="230" t="s">
        <v>19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167</v>
      </c>
      <c r="AU245" s="237" t="s">
        <v>79</v>
      </c>
      <c r="AV245" s="13" t="s">
        <v>77</v>
      </c>
      <c r="AW245" s="13" t="s">
        <v>31</v>
      </c>
      <c r="AX245" s="13" t="s">
        <v>70</v>
      </c>
      <c r="AY245" s="237" t="s">
        <v>158</v>
      </c>
    </row>
    <row r="246" s="14" customFormat="1">
      <c r="A246" s="14"/>
      <c r="B246" s="238"/>
      <c r="C246" s="239"/>
      <c r="D246" s="229" t="s">
        <v>167</v>
      </c>
      <c r="E246" s="240" t="s">
        <v>19</v>
      </c>
      <c r="F246" s="241" t="s">
        <v>1182</v>
      </c>
      <c r="G246" s="239"/>
      <c r="H246" s="242">
        <v>2.1389999999999998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8" t="s">
        <v>167</v>
      </c>
      <c r="AU246" s="248" t="s">
        <v>79</v>
      </c>
      <c r="AV246" s="14" t="s">
        <v>79</v>
      </c>
      <c r="AW246" s="14" t="s">
        <v>31</v>
      </c>
      <c r="AX246" s="14" t="s">
        <v>77</v>
      </c>
      <c r="AY246" s="248" t="s">
        <v>158</v>
      </c>
    </row>
    <row r="247" s="2" customFormat="1">
      <c r="A247" s="39"/>
      <c r="B247" s="40"/>
      <c r="C247" s="214" t="s">
        <v>1183</v>
      </c>
      <c r="D247" s="214" t="s">
        <v>161</v>
      </c>
      <c r="E247" s="215" t="s">
        <v>924</v>
      </c>
      <c r="F247" s="216" t="s">
        <v>925</v>
      </c>
      <c r="G247" s="217" t="s">
        <v>220</v>
      </c>
      <c r="H247" s="218">
        <v>33.484999999999999</v>
      </c>
      <c r="I247" s="219"/>
      <c r="J247" s="220">
        <f>ROUND(I247*H247,2)</f>
        <v>0</v>
      </c>
      <c r="K247" s="216" t="s">
        <v>463</v>
      </c>
      <c r="L247" s="45"/>
      <c r="M247" s="221" t="s">
        <v>19</v>
      </c>
      <c r="N247" s="222" t="s">
        <v>41</v>
      </c>
      <c r="O247" s="85"/>
      <c r="P247" s="223">
        <f>O247*H247</f>
        <v>0</v>
      </c>
      <c r="Q247" s="223">
        <v>0.12</v>
      </c>
      <c r="R247" s="223">
        <f>Q247*H247</f>
        <v>4.0182000000000002</v>
      </c>
      <c r="S247" s="223">
        <v>2.4900000000000002</v>
      </c>
      <c r="T247" s="224">
        <f>S247*H247</f>
        <v>83.377650000000003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104</v>
      </c>
      <c r="AT247" s="225" t="s">
        <v>161</v>
      </c>
      <c r="AU247" s="225" t="s">
        <v>79</v>
      </c>
      <c r="AY247" s="18" t="s">
        <v>158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77</v>
      </c>
      <c r="BK247" s="226">
        <f>ROUND(I247*H247,2)</f>
        <v>0</v>
      </c>
      <c r="BL247" s="18" t="s">
        <v>104</v>
      </c>
      <c r="BM247" s="225" t="s">
        <v>1184</v>
      </c>
    </row>
    <row r="248" s="2" customFormat="1">
      <c r="A248" s="39"/>
      <c r="B248" s="40"/>
      <c r="C248" s="214" t="s">
        <v>1185</v>
      </c>
      <c r="D248" s="214" t="s">
        <v>161</v>
      </c>
      <c r="E248" s="215" t="s">
        <v>594</v>
      </c>
      <c r="F248" s="216" t="s">
        <v>595</v>
      </c>
      <c r="G248" s="217" t="s">
        <v>220</v>
      </c>
      <c r="H248" s="218">
        <v>12.935000000000001</v>
      </c>
      <c r="I248" s="219"/>
      <c r="J248" s="220">
        <f>ROUND(I248*H248,2)</f>
        <v>0</v>
      </c>
      <c r="K248" s="216" t="s">
        <v>463</v>
      </c>
      <c r="L248" s="45"/>
      <c r="M248" s="221" t="s">
        <v>19</v>
      </c>
      <c r="N248" s="222" t="s">
        <v>41</v>
      </c>
      <c r="O248" s="85"/>
      <c r="P248" s="223">
        <f>O248*H248</f>
        <v>0</v>
      </c>
      <c r="Q248" s="223">
        <v>0.121711072</v>
      </c>
      <c r="R248" s="223">
        <f>Q248*H248</f>
        <v>1.5743327163200001</v>
      </c>
      <c r="S248" s="223">
        <v>2.3999999999999999</v>
      </c>
      <c r="T248" s="224">
        <f>S248*H248</f>
        <v>31.044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104</v>
      </c>
      <c r="AT248" s="225" t="s">
        <v>161</v>
      </c>
      <c r="AU248" s="225" t="s">
        <v>79</v>
      </c>
      <c r="AY248" s="18" t="s">
        <v>158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77</v>
      </c>
      <c r="BK248" s="226">
        <f>ROUND(I248*H248,2)</f>
        <v>0</v>
      </c>
      <c r="BL248" s="18" t="s">
        <v>104</v>
      </c>
      <c r="BM248" s="225" t="s">
        <v>1186</v>
      </c>
    </row>
    <row r="249" s="12" customFormat="1" ht="22.8" customHeight="1">
      <c r="A249" s="12"/>
      <c r="B249" s="198"/>
      <c r="C249" s="199"/>
      <c r="D249" s="200" t="s">
        <v>69</v>
      </c>
      <c r="E249" s="212" t="s">
        <v>614</v>
      </c>
      <c r="F249" s="212" t="s">
        <v>615</v>
      </c>
      <c r="G249" s="199"/>
      <c r="H249" s="199"/>
      <c r="I249" s="202"/>
      <c r="J249" s="213">
        <f>BK249</f>
        <v>0</v>
      </c>
      <c r="K249" s="199"/>
      <c r="L249" s="204"/>
      <c r="M249" s="205"/>
      <c r="N249" s="206"/>
      <c r="O249" s="206"/>
      <c r="P249" s="207">
        <f>SUM(P250:P262)</f>
        <v>0</v>
      </c>
      <c r="Q249" s="206"/>
      <c r="R249" s="207">
        <f>SUM(R250:R262)</f>
        <v>0</v>
      </c>
      <c r="S249" s="206"/>
      <c r="T249" s="208">
        <f>SUM(T250:T262)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9" t="s">
        <v>77</v>
      </c>
      <c r="AT249" s="210" t="s">
        <v>69</v>
      </c>
      <c r="AU249" s="210" t="s">
        <v>77</v>
      </c>
      <c r="AY249" s="209" t="s">
        <v>158</v>
      </c>
      <c r="BK249" s="211">
        <f>SUM(BK250:BK262)</f>
        <v>0</v>
      </c>
    </row>
    <row r="250" s="2" customFormat="1" ht="44.25" customHeight="1">
      <c r="A250" s="39"/>
      <c r="B250" s="40"/>
      <c r="C250" s="214" t="s">
        <v>1187</v>
      </c>
      <c r="D250" s="214" t="s">
        <v>161</v>
      </c>
      <c r="E250" s="215" t="s">
        <v>621</v>
      </c>
      <c r="F250" s="216" t="s">
        <v>622</v>
      </c>
      <c r="G250" s="217" t="s">
        <v>195</v>
      </c>
      <c r="H250" s="218">
        <v>31.044</v>
      </c>
      <c r="I250" s="219"/>
      <c r="J250" s="220">
        <f>ROUND(I250*H250,2)</f>
        <v>0</v>
      </c>
      <c r="K250" s="216" t="s">
        <v>463</v>
      </c>
      <c r="L250" s="45"/>
      <c r="M250" s="221" t="s">
        <v>19</v>
      </c>
      <c r="N250" s="222" t="s">
        <v>41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104</v>
      </c>
      <c r="AT250" s="225" t="s">
        <v>161</v>
      </c>
      <c r="AU250" s="225" t="s">
        <v>79</v>
      </c>
      <c r="AY250" s="18" t="s">
        <v>158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77</v>
      </c>
      <c r="BK250" s="226">
        <f>ROUND(I250*H250,2)</f>
        <v>0</v>
      </c>
      <c r="BL250" s="18" t="s">
        <v>104</v>
      </c>
      <c r="BM250" s="225" t="s">
        <v>1188</v>
      </c>
    </row>
    <row r="251" s="2" customFormat="1" ht="44.25" customHeight="1">
      <c r="A251" s="39"/>
      <c r="B251" s="40"/>
      <c r="C251" s="214" t="s">
        <v>1189</v>
      </c>
      <c r="D251" s="214" t="s">
        <v>161</v>
      </c>
      <c r="E251" s="215" t="s">
        <v>930</v>
      </c>
      <c r="F251" s="216" t="s">
        <v>495</v>
      </c>
      <c r="G251" s="217" t="s">
        <v>195</v>
      </c>
      <c r="H251" s="218">
        <v>100.194</v>
      </c>
      <c r="I251" s="219"/>
      <c r="J251" s="220">
        <f>ROUND(I251*H251,2)</f>
        <v>0</v>
      </c>
      <c r="K251" s="216" t="s">
        <v>463</v>
      </c>
      <c r="L251" s="45"/>
      <c r="M251" s="221" t="s">
        <v>19</v>
      </c>
      <c r="N251" s="222" t="s">
        <v>41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104</v>
      </c>
      <c r="AT251" s="225" t="s">
        <v>161</v>
      </c>
      <c r="AU251" s="225" t="s">
        <v>79</v>
      </c>
      <c r="AY251" s="18" t="s">
        <v>158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77</v>
      </c>
      <c r="BK251" s="226">
        <f>ROUND(I251*H251,2)</f>
        <v>0</v>
      </c>
      <c r="BL251" s="18" t="s">
        <v>104</v>
      </c>
      <c r="BM251" s="225" t="s">
        <v>1190</v>
      </c>
    </row>
    <row r="252" s="14" customFormat="1">
      <c r="A252" s="14"/>
      <c r="B252" s="238"/>
      <c r="C252" s="239"/>
      <c r="D252" s="229" t="s">
        <v>167</v>
      </c>
      <c r="E252" s="240" t="s">
        <v>19</v>
      </c>
      <c r="F252" s="241" t="s">
        <v>1191</v>
      </c>
      <c r="G252" s="239"/>
      <c r="H252" s="242">
        <v>100.194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8" t="s">
        <v>167</v>
      </c>
      <c r="AU252" s="248" t="s">
        <v>79</v>
      </c>
      <c r="AV252" s="14" t="s">
        <v>79</v>
      </c>
      <c r="AW252" s="14" t="s">
        <v>31</v>
      </c>
      <c r="AX252" s="14" t="s">
        <v>77</v>
      </c>
      <c r="AY252" s="248" t="s">
        <v>158</v>
      </c>
    </row>
    <row r="253" s="2" customFormat="1" ht="33" customHeight="1">
      <c r="A253" s="39"/>
      <c r="B253" s="40"/>
      <c r="C253" s="214" t="s">
        <v>1192</v>
      </c>
      <c r="D253" s="214" t="s">
        <v>161</v>
      </c>
      <c r="E253" s="215" t="s">
        <v>626</v>
      </c>
      <c r="F253" s="216" t="s">
        <v>627</v>
      </c>
      <c r="G253" s="217" t="s">
        <v>195</v>
      </c>
      <c r="H253" s="218">
        <v>131.238</v>
      </c>
      <c r="I253" s="219"/>
      <c r="J253" s="220">
        <f>ROUND(I253*H253,2)</f>
        <v>0</v>
      </c>
      <c r="K253" s="216" t="s">
        <v>463</v>
      </c>
      <c r="L253" s="45"/>
      <c r="M253" s="221" t="s">
        <v>19</v>
      </c>
      <c r="N253" s="222" t="s">
        <v>41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104</v>
      </c>
      <c r="AT253" s="225" t="s">
        <v>161</v>
      </c>
      <c r="AU253" s="225" t="s">
        <v>79</v>
      </c>
      <c r="AY253" s="18" t="s">
        <v>158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77</v>
      </c>
      <c r="BK253" s="226">
        <f>ROUND(I253*H253,2)</f>
        <v>0</v>
      </c>
      <c r="BL253" s="18" t="s">
        <v>104</v>
      </c>
      <c r="BM253" s="225" t="s">
        <v>1193</v>
      </c>
    </row>
    <row r="254" s="13" customFormat="1">
      <c r="A254" s="13"/>
      <c r="B254" s="227"/>
      <c r="C254" s="228"/>
      <c r="D254" s="229" t="s">
        <v>167</v>
      </c>
      <c r="E254" s="230" t="s">
        <v>19</v>
      </c>
      <c r="F254" s="231" t="s">
        <v>1194</v>
      </c>
      <c r="G254" s="228"/>
      <c r="H254" s="230" t="s">
        <v>19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167</v>
      </c>
      <c r="AU254" s="237" t="s">
        <v>79</v>
      </c>
      <c r="AV254" s="13" t="s">
        <v>77</v>
      </c>
      <c r="AW254" s="13" t="s">
        <v>31</v>
      </c>
      <c r="AX254" s="13" t="s">
        <v>70</v>
      </c>
      <c r="AY254" s="237" t="s">
        <v>158</v>
      </c>
    </row>
    <row r="255" s="14" customFormat="1">
      <c r="A255" s="14"/>
      <c r="B255" s="238"/>
      <c r="C255" s="239"/>
      <c r="D255" s="229" t="s">
        <v>167</v>
      </c>
      <c r="E255" s="240" t="s">
        <v>19</v>
      </c>
      <c r="F255" s="241" t="s">
        <v>1195</v>
      </c>
      <c r="G255" s="239"/>
      <c r="H255" s="242">
        <v>126.95999999999999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8" t="s">
        <v>167</v>
      </c>
      <c r="AU255" s="248" t="s">
        <v>79</v>
      </c>
      <c r="AV255" s="14" t="s">
        <v>79</v>
      </c>
      <c r="AW255" s="14" t="s">
        <v>31</v>
      </c>
      <c r="AX255" s="14" t="s">
        <v>70</v>
      </c>
      <c r="AY255" s="248" t="s">
        <v>158</v>
      </c>
    </row>
    <row r="256" s="13" customFormat="1">
      <c r="A256" s="13"/>
      <c r="B256" s="227"/>
      <c r="C256" s="228"/>
      <c r="D256" s="229" t="s">
        <v>167</v>
      </c>
      <c r="E256" s="230" t="s">
        <v>19</v>
      </c>
      <c r="F256" s="231" t="s">
        <v>1196</v>
      </c>
      <c r="G256" s="228"/>
      <c r="H256" s="230" t="s">
        <v>19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167</v>
      </c>
      <c r="AU256" s="237" t="s">
        <v>79</v>
      </c>
      <c r="AV256" s="13" t="s">
        <v>77</v>
      </c>
      <c r="AW256" s="13" t="s">
        <v>31</v>
      </c>
      <c r="AX256" s="13" t="s">
        <v>70</v>
      </c>
      <c r="AY256" s="237" t="s">
        <v>158</v>
      </c>
    </row>
    <row r="257" s="14" customFormat="1">
      <c r="A257" s="14"/>
      <c r="B257" s="238"/>
      <c r="C257" s="239"/>
      <c r="D257" s="229" t="s">
        <v>167</v>
      </c>
      <c r="E257" s="240" t="s">
        <v>19</v>
      </c>
      <c r="F257" s="241" t="s">
        <v>1197</v>
      </c>
      <c r="G257" s="239"/>
      <c r="H257" s="242">
        <v>4.2779999999999996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8" t="s">
        <v>167</v>
      </c>
      <c r="AU257" s="248" t="s">
        <v>79</v>
      </c>
      <c r="AV257" s="14" t="s">
        <v>79</v>
      </c>
      <c r="AW257" s="14" t="s">
        <v>31</v>
      </c>
      <c r="AX257" s="14" t="s">
        <v>70</v>
      </c>
      <c r="AY257" s="248" t="s">
        <v>158</v>
      </c>
    </row>
    <row r="258" s="15" customFormat="1">
      <c r="A258" s="15"/>
      <c r="B258" s="263"/>
      <c r="C258" s="264"/>
      <c r="D258" s="229" t="s">
        <v>167</v>
      </c>
      <c r="E258" s="265" t="s">
        <v>19</v>
      </c>
      <c r="F258" s="266" t="s">
        <v>332</v>
      </c>
      <c r="G258" s="264"/>
      <c r="H258" s="267">
        <v>131.238</v>
      </c>
      <c r="I258" s="268"/>
      <c r="J258" s="264"/>
      <c r="K258" s="264"/>
      <c r="L258" s="269"/>
      <c r="M258" s="270"/>
      <c r="N258" s="271"/>
      <c r="O258" s="271"/>
      <c r="P258" s="271"/>
      <c r="Q258" s="271"/>
      <c r="R258" s="271"/>
      <c r="S258" s="271"/>
      <c r="T258" s="27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3" t="s">
        <v>167</v>
      </c>
      <c r="AU258" s="273" t="s">
        <v>79</v>
      </c>
      <c r="AV258" s="15" t="s">
        <v>104</v>
      </c>
      <c r="AW258" s="15" t="s">
        <v>31</v>
      </c>
      <c r="AX258" s="15" t="s">
        <v>77</v>
      </c>
      <c r="AY258" s="273" t="s">
        <v>158</v>
      </c>
    </row>
    <row r="259" s="2" customFormat="1" ht="44.25" customHeight="1">
      <c r="A259" s="39"/>
      <c r="B259" s="40"/>
      <c r="C259" s="214" t="s">
        <v>1198</v>
      </c>
      <c r="D259" s="214" t="s">
        <v>161</v>
      </c>
      <c r="E259" s="215" t="s">
        <v>629</v>
      </c>
      <c r="F259" s="216" t="s">
        <v>630</v>
      </c>
      <c r="G259" s="217" t="s">
        <v>195</v>
      </c>
      <c r="H259" s="218">
        <v>2231.0459999999998</v>
      </c>
      <c r="I259" s="219"/>
      <c r="J259" s="220">
        <f>ROUND(I259*H259,2)</f>
        <v>0</v>
      </c>
      <c r="K259" s="216" t="s">
        <v>463</v>
      </c>
      <c r="L259" s="45"/>
      <c r="M259" s="221" t="s">
        <v>19</v>
      </c>
      <c r="N259" s="222" t="s">
        <v>41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104</v>
      </c>
      <c r="AT259" s="225" t="s">
        <v>161</v>
      </c>
      <c r="AU259" s="225" t="s">
        <v>79</v>
      </c>
      <c r="AY259" s="18" t="s">
        <v>158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77</v>
      </c>
      <c r="BK259" s="226">
        <f>ROUND(I259*H259,2)</f>
        <v>0</v>
      </c>
      <c r="BL259" s="18" t="s">
        <v>104</v>
      </c>
      <c r="BM259" s="225" t="s">
        <v>1199</v>
      </c>
    </row>
    <row r="260" s="13" customFormat="1">
      <c r="A260" s="13"/>
      <c r="B260" s="227"/>
      <c r="C260" s="228"/>
      <c r="D260" s="229" t="s">
        <v>167</v>
      </c>
      <c r="E260" s="230" t="s">
        <v>19</v>
      </c>
      <c r="F260" s="231" t="s">
        <v>824</v>
      </c>
      <c r="G260" s="228"/>
      <c r="H260" s="230" t="s">
        <v>19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167</v>
      </c>
      <c r="AU260" s="237" t="s">
        <v>79</v>
      </c>
      <c r="AV260" s="13" t="s">
        <v>77</v>
      </c>
      <c r="AW260" s="13" t="s">
        <v>31</v>
      </c>
      <c r="AX260" s="13" t="s">
        <v>70</v>
      </c>
      <c r="AY260" s="237" t="s">
        <v>158</v>
      </c>
    </row>
    <row r="261" s="14" customFormat="1">
      <c r="A261" s="14"/>
      <c r="B261" s="238"/>
      <c r="C261" s="239"/>
      <c r="D261" s="229" t="s">
        <v>167</v>
      </c>
      <c r="E261" s="240" t="s">
        <v>19</v>
      </c>
      <c r="F261" s="241" t="s">
        <v>1200</v>
      </c>
      <c r="G261" s="239"/>
      <c r="H261" s="242">
        <v>2231.0459999999998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8" t="s">
        <v>167</v>
      </c>
      <c r="AU261" s="248" t="s">
        <v>79</v>
      </c>
      <c r="AV261" s="14" t="s">
        <v>79</v>
      </c>
      <c r="AW261" s="14" t="s">
        <v>31</v>
      </c>
      <c r="AX261" s="14" t="s">
        <v>77</v>
      </c>
      <c r="AY261" s="248" t="s">
        <v>158</v>
      </c>
    </row>
    <row r="262" s="2" customFormat="1">
      <c r="A262" s="39"/>
      <c r="B262" s="40"/>
      <c r="C262" s="214" t="s">
        <v>1201</v>
      </c>
      <c r="D262" s="214" t="s">
        <v>161</v>
      </c>
      <c r="E262" s="215" t="s">
        <v>633</v>
      </c>
      <c r="F262" s="216" t="s">
        <v>634</v>
      </c>
      <c r="G262" s="217" t="s">
        <v>195</v>
      </c>
      <c r="H262" s="218">
        <v>131.238</v>
      </c>
      <c r="I262" s="219"/>
      <c r="J262" s="220">
        <f>ROUND(I262*H262,2)</f>
        <v>0</v>
      </c>
      <c r="K262" s="216" t="s">
        <v>463</v>
      </c>
      <c r="L262" s="45"/>
      <c r="M262" s="221" t="s">
        <v>19</v>
      </c>
      <c r="N262" s="222" t="s">
        <v>41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104</v>
      </c>
      <c r="AT262" s="225" t="s">
        <v>161</v>
      </c>
      <c r="AU262" s="225" t="s">
        <v>79</v>
      </c>
      <c r="AY262" s="18" t="s">
        <v>158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77</v>
      </c>
      <c r="BK262" s="226">
        <f>ROUND(I262*H262,2)</f>
        <v>0</v>
      </c>
      <c r="BL262" s="18" t="s">
        <v>104</v>
      </c>
      <c r="BM262" s="225" t="s">
        <v>1202</v>
      </c>
    </row>
    <row r="263" s="12" customFormat="1" ht="22.8" customHeight="1">
      <c r="A263" s="12"/>
      <c r="B263" s="198"/>
      <c r="C263" s="199"/>
      <c r="D263" s="200" t="s">
        <v>69</v>
      </c>
      <c r="E263" s="212" t="s">
        <v>636</v>
      </c>
      <c r="F263" s="212" t="s">
        <v>637</v>
      </c>
      <c r="G263" s="199"/>
      <c r="H263" s="199"/>
      <c r="I263" s="202"/>
      <c r="J263" s="213">
        <f>BK263</f>
        <v>0</v>
      </c>
      <c r="K263" s="199"/>
      <c r="L263" s="204"/>
      <c r="M263" s="205"/>
      <c r="N263" s="206"/>
      <c r="O263" s="206"/>
      <c r="P263" s="207">
        <f>SUM(P264:P265)</f>
        <v>0</v>
      </c>
      <c r="Q263" s="206"/>
      <c r="R263" s="207">
        <f>SUM(R264:R265)</f>
        <v>0</v>
      </c>
      <c r="S263" s="206"/>
      <c r="T263" s="208">
        <f>SUM(T264:T265)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9" t="s">
        <v>77</v>
      </c>
      <c r="AT263" s="210" t="s">
        <v>69</v>
      </c>
      <c r="AU263" s="210" t="s">
        <v>77</v>
      </c>
      <c r="AY263" s="209" t="s">
        <v>158</v>
      </c>
      <c r="BK263" s="211">
        <f>SUM(BK264:BK265)</f>
        <v>0</v>
      </c>
    </row>
    <row r="264" s="2" customFormat="1" ht="44.25" customHeight="1">
      <c r="A264" s="39"/>
      <c r="B264" s="40"/>
      <c r="C264" s="214" t="s">
        <v>1203</v>
      </c>
      <c r="D264" s="214" t="s">
        <v>161</v>
      </c>
      <c r="E264" s="215" t="s">
        <v>941</v>
      </c>
      <c r="F264" s="216" t="s">
        <v>942</v>
      </c>
      <c r="G264" s="217" t="s">
        <v>195</v>
      </c>
      <c r="H264" s="218">
        <v>1096.7819999999999</v>
      </c>
      <c r="I264" s="219"/>
      <c r="J264" s="220">
        <f>ROUND(I264*H264,2)</f>
        <v>0</v>
      </c>
      <c r="K264" s="216" t="s">
        <v>463</v>
      </c>
      <c r="L264" s="45"/>
      <c r="M264" s="221" t="s">
        <v>19</v>
      </c>
      <c r="N264" s="222" t="s">
        <v>41</v>
      </c>
      <c r="O264" s="85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241</v>
      </c>
      <c r="AT264" s="225" t="s">
        <v>161</v>
      </c>
      <c r="AU264" s="225" t="s">
        <v>79</v>
      </c>
      <c r="AY264" s="18" t="s">
        <v>158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77</v>
      </c>
      <c r="BK264" s="226">
        <f>ROUND(I264*H264,2)</f>
        <v>0</v>
      </c>
      <c r="BL264" s="18" t="s">
        <v>241</v>
      </c>
      <c r="BM264" s="225" t="s">
        <v>1204</v>
      </c>
    </row>
    <row r="265" s="2" customFormat="1">
      <c r="A265" s="39"/>
      <c r="B265" s="40"/>
      <c r="C265" s="41"/>
      <c r="D265" s="229" t="s">
        <v>215</v>
      </c>
      <c r="E265" s="41"/>
      <c r="F265" s="259" t="s">
        <v>1205</v>
      </c>
      <c r="G265" s="41"/>
      <c r="H265" s="41"/>
      <c r="I265" s="260"/>
      <c r="J265" s="41"/>
      <c r="K265" s="41"/>
      <c r="L265" s="45"/>
      <c r="M265" s="261"/>
      <c r="N265" s="26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215</v>
      </c>
      <c r="AU265" s="18" t="s">
        <v>79</v>
      </c>
    </row>
    <row r="266" s="12" customFormat="1" ht="25.92" customHeight="1">
      <c r="A266" s="12"/>
      <c r="B266" s="198"/>
      <c r="C266" s="199"/>
      <c r="D266" s="200" t="s">
        <v>69</v>
      </c>
      <c r="E266" s="201" t="s">
        <v>642</v>
      </c>
      <c r="F266" s="201" t="s">
        <v>643</v>
      </c>
      <c r="G266" s="199"/>
      <c r="H266" s="199"/>
      <c r="I266" s="202"/>
      <c r="J266" s="203">
        <f>BK266</f>
        <v>0</v>
      </c>
      <c r="K266" s="199"/>
      <c r="L266" s="204"/>
      <c r="M266" s="205"/>
      <c r="N266" s="206"/>
      <c r="O266" s="206"/>
      <c r="P266" s="207">
        <f>SUM(P267:P276)</f>
        <v>0</v>
      </c>
      <c r="Q266" s="206"/>
      <c r="R266" s="207">
        <f>SUM(R267:R276)</f>
        <v>0.085999999999999993</v>
      </c>
      <c r="S266" s="206"/>
      <c r="T266" s="208">
        <f>SUM(T267:T276)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9" t="s">
        <v>79</v>
      </c>
      <c r="AT266" s="210" t="s">
        <v>69</v>
      </c>
      <c r="AU266" s="210" t="s">
        <v>70</v>
      </c>
      <c r="AY266" s="209" t="s">
        <v>158</v>
      </c>
      <c r="BK266" s="211">
        <f>SUM(BK267:BK276)</f>
        <v>0</v>
      </c>
    </row>
    <row r="267" s="2" customFormat="1">
      <c r="A267" s="39"/>
      <c r="B267" s="40"/>
      <c r="C267" s="214" t="s">
        <v>1206</v>
      </c>
      <c r="D267" s="214" t="s">
        <v>161</v>
      </c>
      <c r="E267" s="215" t="s">
        <v>644</v>
      </c>
      <c r="F267" s="216" t="s">
        <v>645</v>
      </c>
      <c r="G267" s="217" t="s">
        <v>462</v>
      </c>
      <c r="H267" s="218">
        <v>74.400000000000006</v>
      </c>
      <c r="I267" s="219"/>
      <c r="J267" s="220">
        <f>ROUND(I267*H267,2)</f>
        <v>0</v>
      </c>
      <c r="K267" s="216" t="s">
        <v>463</v>
      </c>
      <c r="L267" s="45"/>
      <c r="M267" s="221" t="s">
        <v>19</v>
      </c>
      <c r="N267" s="222" t="s">
        <v>41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241</v>
      </c>
      <c r="AT267" s="225" t="s">
        <v>161</v>
      </c>
      <c r="AU267" s="225" t="s">
        <v>77</v>
      </c>
      <c r="AY267" s="18" t="s">
        <v>158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77</v>
      </c>
      <c r="BK267" s="226">
        <f>ROUND(I267*H267,2)</f>
        <v>0</v>
      </c>
      <c r="BL267" s="18" t="s">
        <v>241</v>
      </c>
      <c r="BM267" s="225" t="s">
        <v>1207</v>
      </c>
    </row>
    <row r="268" s="2" customFormat="1" ht="16.5" customHeight="1">
      <c r="A268" s="39"/>
      <c r="B268" s="40"/>
      <c r="C268" s="249" t="s">
        <v>1208</v>
      </c>
      <c r="D268" s="249" t="s">
        <v>180</v>
      </c>
      <c r="E268" s="250" t="s">
        <v>650</v>
      </c>
      <c r="F268" s="251" t="s">
        <v>651</v>
      </c>
      <c r="G268" s="252" t="s">
        <v>195</v>
      </c>
      <c r="H268" s="253">
        <v>0.025999999999999999</v>
      </c>
      <c r="I268" s="254"/>
      <c r="J268" s="255">
        <f>ROUND(I268*H268,2)</f>
        <v>0</v>
      </c>
      <c r="K268" s="251" t="s">
        <v>463</v>
      </c>
      <c r="L268" s="256"/>
      <c r="M268" s="257" t="s">
        <v>19</v>
      </c>
      <c r="N268" s="258" t="s">
        <v>41</v>
      </c>
      <c r="O268" s="85"/>
      <c r="P268" s="223">
        <f>O268*H268</f>
        <v>0</v>
      </c>
      <c r="Q268" s="223">
        <v>1</v>
      </c>
      <c r="R268" s="223">
        <f>Q268*H268</f>
        <v>0.025999999999999999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314</v>
      </c>
      <c r="AT268" s="225" t="s">
        <v>180</v>
      </c>
      <c r="AU268" s="225" t="s">
        <v>77</v>
      </c>
      <c r="AY268" s="18" t="s">
        <v>158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77</v>
      </c>
      <c r="BK268" s="226">
        <f>ROUND(I268*H268,2)</f>
        <v>0</v>
      </c>
      <c r="BL268" s="18" t="s">
        <v>241</v>
      </c>
      <c r="BM268" s="225" t="s">
        <v>1209</v>
      </c>
    </row>
    <row r="269" s="2" customFormat="1">
      <c r="A269" s="39"/>
      <c r="B269" s="40"/>
      <c r="C269" s="41"/>
      <c r="D269" s="229" t="s">
        <v>215</v>
      </c>
      <c r="E269" s="41"/>
      <c r="F269" s="259" t="s">
        <v>653</v>
      </c>
      <c r="G269" s="41"/>
      <c r="H269" s="41"/>
      <c r="I269" s="260"/>
      <c r="J269" s="41"/>
      <c r="K269" s="41"/>
      <c r="L269" s="45"/>
      <c r="M269" s="261"/>
      <c r="N269" s="26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215</v>
      </c>
      <c r="AU269" s="18" t="s">
        <v>77</v>
      </c>
    </row>
    <row r="270" s="14" customFormat="1">
      <c r="A270" s="14"/>
      <c r="B270" s="238"/>
      <c r="C270" s="239"/>
      <c r="D270" s="229" t="s">
        <v>167</v>
      </c>
      <c r="E270" s="240" t="s">
        <v>19</v>
      </c>
      <c r="F270" s="241" t="s">
        <v>1210</v>
      </c>
      <c r="G270" s="239"/>
      <c r="H270" s="242">
        <v>0.025999999999999999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8" t="s">
        <v>167</v>
      </c>
      <c r="AU270" s="248" t="s">
        <v>77</v>
      </c>
      <c r="AV270" s="14" t="s">
        <v>79</v>
      </c>
      <c r="AW270" s="14" t="s">
        <v>31</v>
      </c>
      <c r="AX270" s="14" t="s">
        <v>77</v>
      </c>
      <c r="AY270" s="248" t="s">
        <v>158</v>
      </c>
    </row>
    <row r="271" s="2" customFormat="1">
      <c r="A271" s="39"/>
      <c r="B271" s="40"/>
      <c r="C271" s="214" t="s">
        <v>1211</v>
      </c>
      <c r="D271" s="214" t="s">
        <v>161</v>
      </c>
      <c r="E271" s="215" t="s">
        <v>655</v>
      </c>
      <c r="F271" s="216" t="s">
        <v>656</v>
      </c>
      <c r="G271" s="217" t="s">
        <v>462</v>
      </c>
      <c r="H271" s="218">
        <v>148.80000000000001</v>
      </c>
      <c r="I271" s="219"/>
      <c r="J271" s="220">
        <f>ROUND(I271*H271,2)</f>
        <v>0</v>
      </c>
      <c r="K271" s="216" t="s">
        <v>463</v>
      </c>
      <c r="L271" s="45"/>
      <c r="M271" s="221" t="s">
        <v>19</v>
      </c>
      <c r="N271" s="222" t="s">
        <v>41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241</v>
      </c>
      <c r="AT271" s="225" t="s">
        <v>161</v>
      </c>
      <c r="AU271" s="225" t="s">
        <v>77</v>
      </c>
      <c r="AY271" s="18" t="s">
        <v>158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77</v>
      </c>
      <c r="BK271" s="226">
        <f>ROUND(I271*H271,2)</f>
        <v>0</v>
      </c>
      <c r="BL271" s="18" t="s">
        <v>241</v>
      </c>
      <c r="BM271" s="225" t="s">
        <v>1212</v>
      </c>
    </row>
    <row r="272" s="14" customFormat="1">
      <c r="A272" s="14"/>
      <c r="B272" s="238"/>
      <c r="C272" s="239"/>
      <c r="D272" s="229" t="s">
        <v>167</v>
      </c>
      <c r="E272" s="240" t="s">
        <v>19</v>
      </c>
      <c r="F272" s="241" t="s">
        <v>1213</v>
      </c>
      <c r="G272" s="239"/>
      <c r="H272" s="242">
        <v>148.80000000000001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8" t="s">
        <v>167</v>
      </c>
      <c r="AU272" s="248" t="s">
        <v>77</v>
      </c>
      <c r="AV272" s="14" t="s">
        <v>79</v>
      </c>
      <c r="AW272" s="14" t="s">
        <v>31</v>
      </c>
      <c r="AX272" s="14" t="s">
        <v>77</v>
      </c>
      <c r="AY272" s="248" t="s">
        <v>158</v>
      </c>
    </row>
    <row r="273" s="2" customFormat="1" ht="16.5" customHeight="1">
      <c r="A273" s="39"/>
      <c r="B273" s="40"/>
      <c r="C273" s="249" t="s">
        <v>1214</v>
      </c>
      <c r="D273" s="249" t="s">
        <v>180</v>
      </c>
      <c r="E273" s="250" t="s">
        <v>659</v>
      </c>
      <c r="F273" s="251" t="s">
        <v>660</v>
      </c>
      <c r="G273" s="252" t="s">
        <v>195</v>
      </c>
      <c r="H273" s="253">
        <v>0.059999999999999998</v>
      </c>
      <c r="I273" s="254"/>
      <c r="J273" s="255">
        <f>ROUND(I273*H273,2)</f>
        <v>0</v>
      </c>
      <c r="K273" s="251" t="s">
        <v>463</v>
      </c>
      <c r="L273" s="256"/>
      <c r="M273" s="257" t="s">
        <v>19</v>
      </c>
      <c r="N273" s="258" t="s">
        <v>41</v>
      </c>
      <c r="O273" s="85"/>
      <c r="P273" s="223">
        <f>O273*H273</f>
        <v>0</v>
      </c>
      <c r="Q273" s="223">
        <v>1</v>
      </c>
      <c r="R273" s="223">
        <f>Q273*H273</f>
        <v>0.059999999999999998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314</v>
      </c>
      <c r="AT273" s="225" t="s">
        <v>180</v>
      </c>
      <c r="AU273" s="225" t="s">
        <v>77</v>
      </c>
      <c r="AY273" s="18" t="s">
        <v>158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77</v>
      </c>
      <c r="BK273" s="226">
        <f>ROUND(I273*H273,2)</f>
        <v>0</v>
      </c>
      <c r="BL273" s="18" t="s">
        <v>241</v>
      </c>
      <c r="BM273" s="225" t="s">
        <v>1215</v>
      </c>
    </row>
    <row r="274" s="2" customFormat="1">
      <c r="A274" s="39"/>
      <c r="B274" s="40"/>
      <c r="C274" s="41"/>
      <c r="D274" s="229" t="s">
        <v>215</v>
      </c>
      <c r="E274" s="41"/>
      <c r="F274" s="259" t="s">
        <v>662</v>
      </c>
      <c r="G274" s="41"/>
      <c r="H274" s="41"/>
      <c r="I274" s="260"/>
      <c r="J274" s="41"/>
      <c r="K274" s="41"/>
      <c r="L274" s="45"/>
      <c r="M274" s="261"/>
      <c r="N274" s="26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215</v>
      </c>
      <c r="AU274" s="18" t="s">
        <v>77</v>
      </c>
    </row>
    <row r="275" s="14" customFormat="1">
      <c r="A275" s="14"/>
      <c r="B275" s="238"/>
      <c r="C275" s="239"/>
      <c r="D275" s="229" t="s">
        <v>167</v>
      </c>
      <c r="E275" s="240" t="s">
        <v>19</v>
      </c>
      <c r="F275" s="241" t="s">
        <v>1216</v>
      </c>
      <c r="G275" s="239"/>
      <c r="H275" s="242">
        <v>0.059999999999999998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8" t="s">
        <v>167</v>
      </c>
      <c r="AU275" s="248" t="s">
        <v>77</v>
      </c>
      <c r="AV275" s="14" t="s">
        <v>79</v>
      </c>
      <c r="AW275" s="14" t="s">
        <v>31</v>
      </c>
      <c r="AX275" s="14" t="s">
        <v>77</v>
      </c>
      <c r="AY275" s="248" t="s">
        <v>158</v>
      </c>
    </row>
    <row r="276" s="2" customFormat="1">
      <c r="A276" s="39"/>
      <c r="B276" s="40"/>
      <c r="C276" s="214" t="s">
        <v>1217</v>
      </c>
      <c r="D276" s="214" t="s">
        <v>161</v>
      </c>
      <c r="E276" s="215" t="s">
        <v>664</v>
      </c>
      <c r="F276" s="216" t="s">
        <v>665</v>
      </c>
      <c r="G276" s="217" t="s">
        <v>195</v>
      </c>
      <c r="H276" s="218">
        <v>0.085999999999999993</v>
      </c>
      <c r="I276" s="219"/>
      <c r="J276" s="220">
        <f>ROUND(I276*H276,2)</f>
        <v>0</v>
      </c>
      <c r="K276" s="216" t="s">
        <v>463</v>
      </c>
      <c r="L276" s="45"/>
      <c r="M276" s="277" t="s">
        <v>19</v>
      </c>
      <c r="N276" s="278" t="s">
        <v>41</v>
      </c>
      <c r="O276" s="279"/>
      <c r="P276" s="280">
        <f>O276*H276</f>
        <v>0</v>
      </c>
      <c r="Q276" s="280">
        <v>0</v>
      </c>
      <c r="R276" s="280">
        <f>Q276*H276</f>
        <v>0</v>
      </c>
      <c r="S276" s="280">
        <v>0</v>
      </c>
      <c r="T276" s="28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241</v>
      </c>
      <c r="AT276" s="225" t="s">
        <v>161</v>
      </c>
      <c r="AU276" s="225" t="s">
        <v>77</v>
      </c>
      <c r="AY276" s="18" t="s">
        <v>158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77</v>
      </c>
      <c r="BK276" s="226">
        <f>ROUND(I276*H276,2)</f>
        <v>0</v>
      </c>
      <c r="BL276" s="18" t="s">
        <v>241</v>
      </c>
      <c r="BM276" s="225" t="s">
        <v>1218</v>
      </c>
    </row>
    <row r="277" s="2" customFormat="1" ht="6.96" customHeight="1">
      <c r="A277" s="39"/>
      <c r="B277" s="60"/>
      <c r="C277" s="61"/>
      <c r="D277" s="61"/>
      <c r="E277" s="61"/>
      <c r="F277" s="61"/>
      <c r="G277" s="61"/>
      <c r="H277" s="61"/>
      <c r="I277" s="61"/>
      <c r="J277" s="61"/>
      <c r="K277" s="61"/>
      <c r="L277" s="45"/>
      <c r="M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</sheetData>
  <sheetProtection sheet="1" autoFilter="0" formatColumns="0" formatRows="0" objects="1" scenarios="1" spinCount="100000" saltValue="wB1R5+23nxghEvtuNgxMMskiezJYUfN6cN84harzlJnrKHtQr1YhUkSkE8dY/AzkS/+KEVxtrdUuUnKPobycfw==" hashValue="FMe+TMFCq0RR/Zf9Vb1lJnr+fpTXTNPZwvGHeAFWZf8BZuGT/o7AjfYwpx/yx5nSnnKZ5xrgCKktBJH/9lL0Aw==" algorithmName="SHA-512" password="CC35"/>
  <autoFilter ref="C100:K27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Oprava trati v úseku Hoštka - Polepy_OPRAVA č.1</v>
      </c>
      <c r="F7" s="144"/>
      <c r="G7" s="144"/>
      <c r="H7" s="144"/>
      <c r="L7" s="21"/>
    </row>
    <row r="8">
      <c r="B8" s="21"/>
      <c r="D8" s="144" t="s">
        <v>133</v>
      </c>
      <c r="L8" s="21"/>
    </row>
    <row r="9" s="1" customFormat="1" ht="16.5" customHeight="1">
      <c r="B9" s="21"/>
      <c r="E9" s="145" t="s">
        <v>447</v>
      </c>
      <c r="F9" s="1"/>
      <c r="G9" s="1"/>
      <c r="H9" s="1"/>
      <c r="L9" s="21"/>
    </row>
    <row r="10" s="1" customFormat="1" ht="12" customHeight="1">
      <c r="B10" s="21"/>
      <c r="D10" s="144" t="s">
        <v>135</v>
      </c>
      <c r="L10" s="21"/>
    </row>
    <row r="11" s="2" customFormat="1" ht="16.5" customHeight="1">
      <c r="A11" s="39"/>
      <c r="B11" s="45"/>
      <c r="C11" s="39"/>
      <c r="D11" s="39"/>
      <c r="E11" s="157" t="s">
        <v>1038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449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1219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8" t="str">
        <f>'Rekapitulace zakázky'!AN8</f>
        <v>15. 12. 2020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zakázky'!AN10="","",'Rekapitulace zakázky'!AN10)</f>
        <v/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zakázky'!E11="","",'Rekapitulace zakázky'!E11)</f>
        <v xml:space="preserve"> </v>
      </c>
      <c r="F19" s="39"/>
      <c r="G19" s="39"/>
      <c r="H19" s="39"/>
      <c r="I19" s="144" t="s">
        <v>27</v>
      </c>
      <c r="J19" s="134" t="str">
        <f>IF('Rekapitulace zakázky'!AN11="","",'Rekapitulace zakázky'!AN11)</f>
        <v/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27</v>
      </c>
      <c r="J22" s="34" t="str">
        <f>'Rekapitulace zakázky'!AN14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tr">
        <f>IF('Rekapitulace zakázky'!AN16="","",'Rekapitulace zakázky'!AN16)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zakázky'!E17="","",'Rekapitulace zakázky'!E17)</f>
        <v xml:space="preserve"> </v>
      </c>
      <c r="F25" s="39"/>
      <c r="G25" s="39"/>
      <c r="H25" s="39"/>
      <c r="I25" s="144" t="s">
        <v>27</v>
      </c>
      <c r="J25" s="134" t="str">
        <f>IF('Rekapitulace zakázky'!AN17="","",'Rekapitulace zakázky'!AN17)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tr">
        <f>IF('Rekapitulace zakázky'!AN19="","",'Rekapitulace zakázky'!AN19)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zakázky'!E20="","",'Rekapitulace zakázky'!E20)</f>
        <v>Věra Trnková</v>
      </c>
      <c r="F28" s="39"/>
      <c r="G28" s="39"/>
      <c r="H28" s="39"/>
      <c r="I28" s="144" t="s">
        <v>27</v>
      </c>
      <c r="J28" s="134" t="str">
        <f>IF('Rekapitulace zakázky'!AN20="","",'Rekapitulace zakázky'!AN20)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36</v>
      </c>
      <c r="E34" s="39"/>
      <c r="F34" s="39"/>
      <c r="G34" s="39"/>
      <c r="H34" s="39"/>
      <c r="I34" s="39"/>
      <c r="J34" s="155">
        <f>ROUND(J94,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38</v>
      </c>
      <c r="G36" s="39"/>
      <c r="H36" s="39"/>
      <c r="I36" s="156" t="s">
        <v>37</v>
      </c>
      <c r="J36" s="156" t="s">
        <v>39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40</v>
      </c>
      <c r="E37" s="144" t="s">
        <v>41</v>
      </c>
      <c r="F37" s="158">
        <f>ROUND((SUM(BE94:BE186)),  2)</f>
        <v>0</v>
      </c>
      <c r="G37" s="39"/>
      <c r="H37" s="39"/>
      <c r="I37" s="159">
        <v>0.20999999999999999</v>
      </c>
      <c r="J37" s="158">
        <f>ROUND(((SUM(BE94:BE186))*I37),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ROUND((SUM(BF94:BF186)),  2)</f>
        <v>0</v>
      </c>
      <c r="G38" s="39"/>
      <c r="H38" s="39"/>
      <c r="I38" s="159">
        <v>0.14999999999999999</v>
      </c>
      <c r="J38" s="158">
        <f>ROUND(((SUM(BF94:BF186))*I38),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ROUND((SUM(BG94:BG186)),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ROUND((SUM(BH94:BH186)),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ROUND((SUM(BI94:BI186)),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trati v úseku Hoštka - Polepy_OPRAVA č.1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133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447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135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87" t="s">
        <v>1038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449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002 - km 393,710 - svršek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15. 12. 2020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138</v>
      </c>
      <c r="D65" s="173"/>
      <c r="E65" s="173"/>
      <c r="F65" s="173"/>
      <c r="G65" s="173"/>
      <c r="H65" s="173"/>
      <c r="I65" s="173"/>
      <c r="J65" s="174" t="s">
        <v>139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68</v>
      </c>
      <c r="D67" s="41"/>
      <c r="E67" s="41"/>
      <c r="F67" s="41"/>
      <c r="G67" s="41"/>
      <c r="H67" s="41"/>
      <c r="I67" s="41"/>
      <c r="J67" s="103">
        <f>J94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9" customFormat="1" ht="24.96" customHeight="1">
      <c r="A68" s="9"/>
      <c r="B68" s="176"/>
      <c r="C68" s="177"/>
      <c r="D68" s="178" t="s">
        <v>141</v>
      </c>
      <c r="E68" s="179"/>
      <c r="F68" s="179"/>
      <c r="G68" s="179"/>
      <c r="H68" s="179"/>
      <c r="I68" s="179"/>
      <c r="J68" s="180">
        <f>J95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142</v>
      </c>
      <c r="E69" s="184"/>
      <c r="F69" s="184"/>
      <c r="G69" s="184"/>
      <c r="H69" s="184"/>
      <c r="I69" s="184"/>
      <c r="J69" s="185">
        <f>J96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668</v>
      </c>
      <c r="E70" s="179"/>
      <c r="F70" s="179"/>
      <c r="G70" s="179"/>
      <c r="H70" s="179"/>
      <c r="I70" s="179"/>
      <c r="J70" s="180">
        <f>J171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143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Oprava trati v úseku Hoštka - Polepy_OPRAVA č.1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133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1" customFormat="1" ht="16.5" customHeight="1">
      <c r="B82" s="22"/>
      <c r="C82" s="23"/>
      <c r="D82" s="23"/>
      <c r="E82" s="171" t="s">
        <v>447</v>
      </c>
      <c r="F82" s="23"/>
      <c r="G82" s="23"/>
      <c r="H82" s="23"/>
      <c r="I82" s="23"/>
      <c r="J82" s="23"/>
      <c r="K82" s="23"/>
      <c r="L82" s="21"/>
    </row>
    <row r="83" s="1" customFormat="1" ht="12" customHeight="1">
      <c r="B83" s="22"/>
      <c r="C83" s="33" t="s">
        <v>135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287" t="s">
        <v>1038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449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E13</f>
        <v>002 - km 393,710 - svršek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F16</f>
        <v xml:space="preserve"> </v>
      </c>
      <c r="G88" s="41"/>
      <c r="H88" s="41"/>
      <c r="I88" s="33" t="s">
        <v>23</v>
      </c>
      <c r="J88" s="73" t="str">
        <f>IF(J16="","",J16)</f>
        <v>15. 12. 2020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E19</f>
        <v xml:space="preserve"> </v>
      </c>
      <c r="G90" s="41"/>
      <c r="H90" s="41"/>
      <c r="I90" s="33" t="s">
        <v>30</v>
      </c>
      <c r="J90" s="37" t="str">
        <f>E25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28</v>
      </c>
      <c r="D91" s="41"/>
      <c r="E91" s="41"/>
      <c r="F91" s="28" t="str">
        <f>IF(E22="","",E22)</f>
        <v>Vyplň údaj</v>
      </c>
      <c r="G91" s="41"/>
      <c r="H91" s="41"/>
      <c r="I91" s="33" t="s">
        <v>32</v>
      </c>
      <c r="J91" s="37" t="str">
        <f>E28</f>
        <v>Věra Trnková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144</v>
      </c>
      <c r="D93" s="190" t="s">
        <v>55</v>
      </c>
      <c r="E93" s="190" t="s">
        <v>51</v>
      </c>
      <c r="F93" s="190" t="s">
        <v>52</v>
      </c>
      <c r="G93" s="190" t="s">
        <v>145</v>
      </c>
      <c r="H93" s="190" t="s">
        <v>146</v>
      </c>
      <c r="I93" s="190" t="s">
        <v>147</v>
      </c>
      <c r="J93" s="190" t="s">
        <v>139</v>
      </c>
      <c r="K93" s="191" t="s">
        <v>148</v>
      </c>
      <c r="L93" s="192"/>
      <c r="M93" s="93" t="s">
        <v>19</v>
      </c>
      <c r="N93" s="94" t="s">
        <v>40</v>
      </c>
      <c r="O93" s="94" t="s">
        <v>149</v>
      </c>
      <c r="P93" s="94" t="s">
        <v>150</v>
      </c>
      <c r="Q93" s="94" t="s">
        <v>151</v>
      </c>
      <c r="R93" s="94" t="s">
        <v>152</v>
      </c>
      <c r="S93" s="94" t="s">
        <v>153</v>
      </c>
      <c r="T93" s="95" t="s">
        <v>154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155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P95+P171</f>
        <v>0</v>
      </c>
      <c r="Q94" s="97"/>
      <c r="R94" s="195">
        <f>R95+R171</f>
        <v>146.09800000000001</v>
      </c>
      <c r="S94" s="97"/>
      <c r="T94" s="196">
        <f>T95+T171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69</v>
      </c>
      <c r="AU94" s="18" t="s">
        <v>140</v>
      </c>
      <c r="BK94" s="197">
        <f>BK95+BK171</f>
        <v>0</v>
      </c>
    </row>
    <row r="95" s="12" customFormat="1" ht="25.92" customHeight="1">
      <c r="A95" s="12"/>
      <c r="B95" s="198"/>
      <c r="C95" s="199"/>
      <c r="D95" s="200" t="s">
        <v>69</v>
      </c>
      <c r="E95" s="201" t="s">
        <v>156</v>
      </c>
      <c r="F95" s="201" t="s">
        <v>157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</f>
        <v>0</v>
      </c>
      <c r="Q95" s="206"/>
      <c r="R95" s="207">
        <f>R96</f>
        <v>146.09800000000001</v>
      </c>
      <c r="S95" s="206"/>
      <c r="T95" s="208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77</v>
      </c>
      <c r="AT95" s="210" t="s">
        <v>69</v>
      </c>
      <c r="AU95" s="210" t="s">
        <v>70</v>
      </c>
      <c r="AY95" s="209" t="s">
        <v>158</v>
      </c>
      <c r="BK95" s="211">
        <f>BK96</f>
        <v>0</v>
      </c>
    </row>
    <row r="96" s="12" customFormat="1" ht="22.8" customHeight="1">
      <c r="A96" s="12"/>
      <c r="B96" s="198"/>
      <c r="C96" s="199"/>
      <c r="D96" s="200" t="s">
        <v>69</v>
      </c>
      <c r="E96" s="212" t="s">
        <v>159</v>
      </c>
      <c r="F96" s="212" t="s">
        <v>160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SUM(P97:P170)</f>
        <v>0</v>
      </c>
      <c r="Q96" s="206"/>
      <c r="R96" s="207">
        <f>SUM(R97:R170)</f>
        <v>146.09800000000001</v>
      </c>
      <c r="S96" s="206"/>
      <c r="T96" s="208">
        <f>SUM(T97:T170)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77</v>
      </c>
      <c r="AT96" s="210" t="s">
        <v>69</v>
      </c>
      <c r="AU96" s="210" t="s">
        <v>77</v>
      </c>
      <c r="AY96" s="209" t="s">
        <v>158</v>
      </c>
      <c r="BK96" s="211">
        <f>SUM(BK97:BK170)</f>
        <v>0</v>
      </c>
    </row>
    <row r="97" s="2" customFormat="1" ht="78" customHeight="1">
      <c r="A97" s="39"/>
      <c r="B97" s="40"/>
      <c r="C97" s="214" t="s">
        <v>77</v>
      </c>
      <c r="D97" s="214" t="s">
        <v>161</v>
      </c>
      <c r="E97" s="215" t="s">
        <v>959</v>
      </c>
      <c r="F97" s="216" t="s">
        <v>960</v>
      </c>
      <c r="G97" s="217" t="s">
        <v>462</v>
      </c>
      <c r="H97" s="218">
        <v>19.199999999999999</v>
      </c>
      <c r="I97" s="219"/>
      <c r="J97" s="220">
        <f>ROUND(I97*H97,2)</f>
        <v>0</v>
      </c>
      <c r="K97" s="216" t="s">
        <v>279</v>
      </c>
      <c r="L97" s="45"/>
      <c r="M97" s="221" t="s">
        <v>19</v>
      </c>
      <c r="N97" s="222" t="s">
        <v>41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104</v>
      </c>
      <c r="AT97" s="225" t="s">
        <v>161</v>
      </c>
      <c r="AU97" s="225" t="s">
        <v>79</v>
      </c>
      <c r="AY97" s="18" t="s">
        <v>158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77</v>
      </c>
      <c r="BK97" s="226">
        <f>ROUND(I97*H97,2)</f>
        <v>0</v>
      </c>
      <c r="BL97" s="18" t="s">
        <v>104</v>
      </c>
      <c r="BM97" s="225" t="s">
        <v>1220</v>
      </c>
    </row>
    <row r="98" s="13" customFormat="1">
      <c r="A98" s="13"/>
      <c r="B98" s="227"/>
      <c r="C98" s="228"/>
      <c r="D98" s="229" t="s">
        <v>167</v>
      </c>
      <c r="E98" s="230" t="s">
        <v>19</v>
      </c>
      <c r="F98" s="231" t="s">
        <v>672</v>
      </c>
      <c r="G98" s="228"/>
      <c r="H98" s="230" t="s">
        <v>19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167</v>
      </c>
      <c r="AU98" s="237" t="s">
        <v>79</v>
      </c>
      <c r="AV98" s="13" t="s">
        <v>77</v>
      </c>
      <c r="AW98" s="13" t="s">
        <v>31</v>
      </c>
      <c r="AX98" s="13" t="s">
        <v>70</v>
      </c>
      <c r="AY98" s="237" t="s">
        <v>158</v>
      </c>
    </row>
    <row r="99" s="14" customFormat="1">
      <c r="A99" s="14"/>
      <c r="B99" s="238"/>
      <c r="C99" s="239"/>
      <c r="D99" s="229" t="s">
        <v>167</v>
      </c>
      <c r="E99" s="240" t="s">
        <v>19</v>
      </c>
      <c r="F99" s="241" t="s">
        <v>1221</v>
      </c>
      <c r="G99" s="239"/>
      <c r="H99" s="242">
        <v>19.199999999999999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167</v>
      </c>
      <c r="AU99" s="248" t="s">
        <v>79</v>
      </c>
      <c r="AV99" s="14" t="s">
        <v>79</v>
      </c>
      <c r="AW99" s="14" t="s">
        <v>31</v>
      </c>
      <c r="AX99" s="14" t="s">
        <v>77</v>
      </c>
      <c r="AY99" s="248" t="s">
        <v>158</v>
      </c>
    </row>
    <row r="100" s="2" customFormat="1" ht="78" customHeight="1">
      <c r="A100" s="39"/>
      <c r="B100" s="40"/>
      <c r="C100" s="214" t="s">
        <v>79</v>
      </c>
      <c r="D100" s="214" t="s">
        <v>161</v>
      </c>
      <c r="E100" s="215" t="s">
        <v>963</v>
      </c>
      <c r="F100" s="216" t="s">
        <v>964</v>
      </c>
      <c r="G100" s="217" t="s">
        <v>220</v>
      </c>
      <c r="H100" s="218">
        <v>1.9199999999999999</v>
      </c>
      <c r="I100" s="219"/>
      <c r="J100" s="220">
        <f>ROUND(I100*H100,2)</f>
        <v>0</v>
      </c>
      <c r="K100" s="216" t="s">
        <v>279</v>
      </c>
      <c r="L100" s="45"/>
      <c r="M100" s="221" t="s">
        <v>19</v>
      </c>
      <c r="N100" s="222" t="s">
        <v>41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104</v>
      </c>
      <c r="AT100" s="225" t="s">
        <v>161</v>
      </c>
      <c r="AU100" s="225" t="s">
        <v>79</v>
      </c>
      <c r="AY100" s="18" t="s">
        <v>158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77</v>
      </c>
      <c r="BK100" s="226">
        <f>ROUND(I100*H100,2)</f>
        <v>0</v>
      </c>
      <c r="BL100" s="18" t="s">
        <v>104</v>
      </c>
      <c r="BM100" s="225" t="s">
        <v>1222</v>
      </c>
    </row>
    <row r="101" s="14" customFormat="1">
      <c r="A101" s="14"/>
      <c r="B101" s="238"/>
      <c r="C101" s="239"/>
      <c r="D101" s="229" t="s">
        <v>167</v>
      </c>
      <c r="E101" s="240" t="s">
        <v>19</v>
      </c>
      <c r="F101" s="241" t="s">
        <v>1223</v>
      </c>
      <c r="G101" s="239"/>
      <c r="H101" s="242">
        <v>1.9199999999999999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8" t="s">
        <v>167</v>
      </c>
      <c r="AU101" s="248" t="s">
        <v>79</v>
      </c>
      <c r="AV101" s="14" t="s">
        <v>79</v>
      </c>
      <c r="AW101" s="14" t="s">
        <v>31</v>
      </c>
      <c r="AX101" s="14" t="s">
        <v>77</v>
      </c>
      <c r="AY101" s="248" t="s">
        <v>158</v>
      </c>
    </row>
    <row r="102" s="2" customFormat="1" ht="16.5" customHeight="1">
      <c r="A102" s="39"/>
      <c r="B102" s="40"/>
      <c r="C102" s="249" t="s">
        <v>101</v>
      </c>
      <c r="D102" s="249" t="s">
        <v>180</v>
      </c>
      <c r="E102" s="250" t="s">
        <v>967</v>
      </c>
      <c r="F102" s="251" t="s">
        <v>968</v>
      </c>
      <c r="G102" s="252" t="s">
        <v>195</v>
      </c>
      <c r="H102" s="253">
        <v>3.0720000000000001</v>
      </c>
      <c r="I102" s="254"/>
      <c r="J102" s="255">
        <f>ROUND(I102*H102,2)</f>
        <v>0</v>
      </c>
      <c r="K102" s="251" t="s">
        <v>279</v>
      </c>
      <c r="L102" s="256"/>
      <c r="M102" s="257" t="s">
        <v>19</v>
      </c>
      <c r="N102" s="258" t="s">
        <v>41</v>
      </c>
      <c r="O102" s="85"/>
      <c r="P102" s="223">
        <f>O102*H102</f>
        <v>0</v>
      </c>
      <c r="Q102" s="223">
        <v>1</v>
      </c>
      <c r="R102" s="223">
        <f>Q102*H102</f>
        <v>3.0720000000000001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183</v>
      </c>
      <c r="AT102" s="225" t="s">
        <v>180</v>
      </c>
      <c r="AU102" s="225" t="s">
        <v>79</v>
      </c>
      <c r="AY102" s="18" t="s">
        <v>158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77</v>
      </c>
      <c r="BK102" s="226">
        <f>ROUND(I102*H102,2)</f>
        <v>0</v>
      </c>
      <c r="BL102" s="18" t="s">
        <v>104</v>
      </c>
      <c r="BM102" s="225" t="s">
        <v>1224</v>
      </c>
    </row>
    <row r="103" s="14" customFormat="1">
      <c r="A103" s="14"/>
      <c r="B103" s="238"/>
      <c r="C103" s="239"/>
      <c r="D103" s="229" t="s">
        <v>167</v>
      </c>
      <c r="E103" s="240" t="s">
        <v>19</v>
      </c>
      <c r="F103" s="241" t="s">
        <v>1225</v>
      </c>
      <c r="G103" s="239"/>
      <c r="H103" s="242">
        <v>3.0720000000000001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8" t="s">
        <v>167</v>
      </c>
      <c r="AU103" s="248" t="s">
        <v>79</v>
      </c>
      <c r="AV103" s="14" t="s">
        <v>79</v>
      </c>
      <c r="AW103" s="14" t="s">
        <v>31</v>
      </c>
      <c r="AX103" s="14" t="s">
        <v>77</v>
      </c>
      <c r="AY103" s="248" t="s">
        <v>158</v>
      </c>
    </row>
    <row r="104" s="2" customFormat="1">
      <c r="A104" s="39"/>
      <c r="B104" s="40"/>
      <c r="C104" s="214" t="s">
        <v>104</v>
      </c>
      <c r="D104" s="214" t="s">
        <v>161</v>
      </c>
      <c r="E104" s="215" t="s">
        <v>669</v>
      </c>
      <c r="F104" s="216" t="s">
        <v>670</v>
      </c>
      <c r="G104" s="217" t="s">
        <v>220</v>
      </c>
      <c r="H104" s="218">
        <v>60.799999999999997</v>
      </c>
      <c r="I104" s="219"/>
      <c r="J104" s="220">
        <f>ROUND(I104*H104,2)</f>
        <v>0</v>
      </c>
      <c r="K104" s="216" t="s">
        <v>279</v>
      </c>
      <c r="L104" s="45"/>
      <c r="M104" s="221" t="s">
        <v>19</v>
      </c>
      <c r="N104" s="222" t="s">
        <v>41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104</v>
      </c>
      <c r="AT104" s="225" t="s">
        <v>161</v>
      </c>
      <c r="AU104" s="225" t="s">
        <v>79</v>
      </c>
      <c r="AY104" s="18" t="s">
        <v>158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77</v>
      </c>
      <c r="BK104" s="226">
        <f>ROUND(I104*H104,2)</f>
        <v>0</v>
      </c>
      <c r="BL104" s="18" t="s">
        <v>104</v>
      </c>
      <c r="BM104" s="225" t="s">
        <v>1226</v>
      </c>
    </row>
    <row r="105" s="13" customFormat="1">
      <c r="A105" s="13"/>
      <c r="B105" s="227"/>
      <c r="C105" s="228"/>
      <c r="D105" s="229" t="s">
        <v>167</v>
      </c>
      <c r="E105" s="230" t="s">
        <v>19</v>
      </c>
      <c r="F105" s="231" t="s">
        <v>672</v>
      </c>
      <c r="G105" s="228"/>
      <c r="H105" s="230" t="s">
        <v>19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167</v>
      </c>
      <c r="AU105" s="237" t="s">
        <v>79</v>
      </c>
      <c r="AV105" s="13" t="s">
        <v>77</v>
      </c>
      <c r="AW105" s="13" t="s">
        <v>31</v>
      </c>
      <c r="AX105" s="13" t="s">
        <v>70</v>
      </c>
      <c r="AY105" s="237" t="s">
        <v>158</v>
      </c>
    </row>
    <row r="106" s="14" customFormat="1">
      <c r="A106" s="14"/>
      <c r="B106" s="238"/>
      <c r="C106" s="239"/>
      <c r="D106" s="229" t="s">
        <v>167</v>
      </c>
      <c r="E106" s="240" t="s">
        <v>19</v>
      </c>
      <c r="F106" s="241" t="s">
        <v>1227</v>
      </c>
      <c r="G106" s="239"/>
      <c r="H106" s="242">
        <v>60.799999999999997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167</v>
      </c>
      <c r="AU106" s="248" t="s">
        <v>79</v>
      </c>
      <c r="AV106" s="14" t="s">
        <v>79</v>
      </c>
      <c r="AW106" s="14" t="s">
        <v>31</v>
      </c>
      <c r="AX106" s="14" t="s">
        <v>77</v>
      </c>
      <c r="AY106" s="248" t="s">
        <v>158</v>
      </c>
    </row>
    <row r="107" s="2" customFormat="1" ht="123" customHeight="1">
      <c r="A107" s="39"/>
      <c r="B107" s="40"/>
      <c r="C107" s="214" t="s">
        <v>159</v>
      </c>
      <c r="D107" s="214" t="s">
        <v>161</v>
      </c>
      <c r="E107" s="215" t="s">
        <v>674</v>
      </c>
      <c r="F107" s="216" t="s">
        <v>675</v>
      </c>
      <c r="G107" s="217" t="s">
        <v>220</v>
      </c>
      <c r="H107" s="218">
        <v>60.799999999999997</v>
      </c>
      <c r="I107" s="219"/>
      <c r="J107" s="220">
        <f>ROUND(I107*H107,2)</f>
        <v>0</v>
      </c>
      <c r="K107" s="216" t="s">
        <v>279</v>
      </c>
      <c r="L107" s="45"/>
      <c r="M107" s="221" t="s">
        <v>19</v>
      </c>
      <c r="N107" s="222" t="s">
        <v>41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104</v>
      </c>
      <c r="AT107" s="225" t="s">
        <v>161</v>
      </c>
      <c r="AU107" s="225" t="s">
        <v>79</v>
      </c>
      <c r="AY107" s="18" t="s">
        <v>158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77</v>
      </c>
      <c r="BK107" s="226">
        <f>ROUND(I107*H107,2)</f>
        <v>0</v>
      </c>
      <c r="BL107" s="18" t="s">
        <v>104</v>
      </c>
      <c r="BM107" s="225" t="s">
        <v>1228</v>
      </c>
    </row>
    <row r="108" s="13" customFormat="1">
      <c r="A108" s="13"/>
      <c r="B108" s="227"/>
      <c r="C108" s="228"/>
      <c r="D108" s="229" t="s">
        <v>167</v>
      </c>
      <c r="E108" s="230" t="s">
        <v>19</v>
      </c>
      <c r="F108" s="231" t="s">
        <v>672</v>
      </c>
      <c r="G108" s="228"/>
      <c r="H108" s="230" t="s">
        <v>19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167</v>
      </c>
      <c r="AU108" s="237" t="s">
        <v>79</v>
      </c>
      <c r="AV108" s="13" t="s">
        <v>77</v>
      </c>
      <c r="AW108" s="13" t="s">
        <v>31</v>
      </c>
      <c r="AX108" s="13" t="s">
        <v>70</v>
      </c>
      <c r="AY108" s="237" t="s">
        <v>158</v>
      </c>
    </row>
    <row r="109" s="14" customFormat="1">
      <c r="A109" s="14"/>
      <c r="B109" s="238"/>
      <c r="C109" s="239"/>
      <c r="D109" s="229" t="s">
        <v>167</v>
      </c>
      <c r="E109" s="240" t="s">
        <v>19</v>
      </c>
      <c r="F109" s="241" t="s">
        <v>1227</v>
      </c>
      <c r="G109" s="239"/>
      <c r="H109" s="242">
        <v>60.799999999999997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167</v>
      </c>
      <c r="AU109" s="248" t="s">
        <v>79</v>
      </c>
      <c r="AV109" s="14" t="s">
        <v>79</v>
      </c>
      <c r="AW109" s="14" t="s">
        <v>31</v>
      </c>
      <c r="AX109" s="14" t="s">
        <v>77</v>
      </c>
      <c r="AY109" s="248" t="s">
        <v>158</v>
      </c>
    </row>
    <row r="110" s="2" customFormat="1">
      <c r="A110" s="39"/>
      <c r="B110" s="40"/>
      <c r="C110" s="214" t="s">
        <v>201</v>
      </c>
      <c r="D110" s="214" t="s">
        <v>161</v>
      </c>
      <c r="E110" s="215" t="s">
        <v>677</v>
      </c>
      <c r="F110" s="216" t="s">
        <v>678</v>
      </c>
      <c r="G110" s="217" t="s">
        <v>220</v>
      </c>
      <c r="H110" s="218">
        <v>23.332999999999998</v>
      </c>
      <c r="I110" s="219"/>
      <c r="J110" s="220">
        <f>ROUND(I110*H110,2)</f>
        <v>0</v>
      </c>
      <c r="K110" s="216" t="s">
        <v>279</v>
      </c>
      <c r="L110" s="45"/>
      <c r="M110" s="221" t="s">
        <v>19</v>
      </c>
      <c r="N110" s="222" t="s">
        <v>41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104</v>
      </c>
      <c r="AT110" s="225" t="s">
        <v>161</v>
      </c>
      <c r="AU110" s="225" t="s">
        <v>79</v>
      </c>
      <c r="AY110" s="18" t="s">
        <v>158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77</v>
      </c>
      <c r="BK110" s="226">
        <f>ROUND(I110*H110,2)</f>
        <v>0</v>
      </c>
      <c r="BL110" s="18" t="s">
        <v>104</v>
      </c>
      <c r="BM110" s="225" t="s">
        <v>1229</v>
      </c>
    </row>
    <row r="111" s="2" customFormat="1">
      <c r="A111" s="39"/>
      <c r="B111" s="40"/>
      <c r="C111" s="41"/>
      <c r="D111" s="229" t="s">
        <v>215</v>
      </c>
      <c r="E111" s="41"/>
      <c r="F111" s="259" t="s">
        <v>680</v>
      </c>
      <c r="G111" s="41"/>
      <c r="H111" s="41"/>
      <c r="I111" s="260"/>
      <c r="J111" s="41"/>
      <c r="K111" s="41"/>
      <c r="L111" s="45"/>
      <c r="M111" s="261"/>
      <c r="N111" s="26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215</v>
      </c>
      <c r="AU111" s="18" t="s">
        <v>79</v>
      </c>
    </row>
    <row r="112" s="13" customFormat="1">
      <c r="A112" s="13"/>
      <c r="B112" s="227"/>
      <c r="C112" s="228"/>
      <c r="D112" s="229" t="s">
        <v>167</v>
      </c>
      <c r="E112" s="230" t="s">
        <v>19</v>
      </c>
      <c r="F112" s="231" t="s">
        <v>681</v>
      </c>
      <c r="G112" s="228"/>
      <c r="H112" s="230" t="s">
        <v>19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167</v>
      </c>
      <c r="AU112" s="237" t="s">
        <v>79</v>
      </c>
      <c r="AV112" s="13" t="s">
        <v>77</v>
      </c>
      <c r="AW112" s="13" t="s">
        <v>31</v>
      </c>
      <c r="AX112" s="13" t="s">
        <v>70</v>
      </c>
      <c r="AY112" s="237" t="s">
        <v>158</v>
      </c>
    </row>
    <row r="113" s="14" customFormat="1">
      <c r="A113" s="14"/>
      <c r="B113" s="238"/>
      <c r="C113" s="239"/>
      <c r="D113" s="229" t="s">
        <v>167</v>
      </c>
      <c r="E113" s="240" t="s">
        <v>19</v>
      </c>
      <c r="F113" s="241" t="s">
        <v>682</v>
      </c>
      <c r="G113" s="239"/>
      <c r="H113" s="242">
        <v>23.332999999999998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8" t="s">
        <v>167</v>
      </c>
      <c r="AU113" s="248" t="s">
        <v>79</v>
      </c>
      <c r="AV113" s="14" t="s">
        <v>79</v>
      </c>
      <c r="AW113" s="14" t="s">
        <v>31</v>
      </c>
      <c r="AX113" s="14" t="s">
        <v>77</v>
      </c>
      <c r="AY113" s="248" t="s">
        <v>158</v>
      </c>
    </row>
    <row r="114" s="2" customFormat="1" ht="16.5" customHeight="1">
      <c r="A114" s="39"/>
      <c r="B114" s="40"/>
      <c r="C114" s="249" t="s">
        <v>192</v>
      </c>
      <c r="D114" s="249" t="s">
        <v>180</v>
      </c>
      <c r="E114" s="250" t="s">
        <v>683</v>
      </c>
      <c r="F114" s="251" t="s">
        <v>684</v>
      </c>
      <c r="G114" s="252" t="s">
        <v>195</v>
      </c>
      <c r="H114" s="253">
        <v>143.02600000000001</v>
      </c>
      <c r="I114" s="254"/>
      <c r="J114" s="255">
        <f>ROUND(I114*H114,2)</f>
        <v>0</v>
      </c>
      <c r="K114" s="251" t="s">
        <v>279</v>
      </c>
      <c r="L114" s="256"/>
      <c r="M114" s="257" t="s">
        <v>19</v>
      </c>
      <c r="N114" s="258" t="s">
        <v>41</v>
      </c>
      <c r="O114" s="85"/>
      <c r="P114" s="223">
        <f>O114*H114</f>
        <v>0</v>
      </c>
      <c r="Q114" s="223">
        <v>1</v>
      </c>
      <c r="R114" s="223">
        <f>Q114*H114</f>
        <v>143.02600000000001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183</v>
      </c>
      <c r="AT114" s="225" t="s">
        <v>180</v>
      </c>
      <c r="AU114" s="225" t="s">
        <v>79</v>
      </c>
      <c r="AY114" s="18" t="s">
        <v>158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77</v>
      </c>
      <c r="BK114" s="226">
        <f>ROUND(I114*H114,2)</f>
        <v>0</v>
      </c>
      <c r="BL114" s="18" t="s">
        <v>104</v>
      </c>
      <c r="BM114" s="225" t="s">
        <v>1230</v>
      </c>
    </row>
    <row r="115" s="14" customFormat="1">
      <c r="A115" s="14"/>
      <c r="B115" s="238"/>
      <c r="C115" s="239"/>
      <c r="D115" s="229" t="s">
        <v>167</v>
      </c>
      <c r="E115" s="240" t="s">
        <v>19</v>
      </c>
      <c r="F115" s="241" t="s">
        <v>1231</v>
      </c>
      <c r="G115" s="239"/>
      <c r="H115" s="242">
        <v>143.02600000000001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167</v>
      </c>
      <c r="AU115" s="248" t="s">
        <v>79</v>
      </c>
      <c r="AV115" s="14" t="s">
        <v>79</v>
      </c>
      <c r="AW115" s="14" t="s">
        <v>31</v>
      </c>
      <c r="AX115" s="14" t="s">
        <v>77</v>
      </c>
      <c r="AY115" s="248" t="s">
        <v>158</v>
      </c>
    </row>
    <row r="116" s="2" customFormat="1" ht="78" customHeight="1">
      <c r="A116" s="39"/>
      <c r="B116" s="40"/>
      <c r="C116" s="214" t="s">
        <v>183</v>
      </c>
      <c r="D116" s="214" t="s">
        <v>161</v>
      </c>
      <c r="E116" s="215" t="s">
        <v>979</v>
      </c>
      <c r="F116" s="216" t="s">
        <v>980</v>
      </c>
      <c r="G116" s="217" t="s">
        <v>188</v>
      </c>
      <c r="H116" s="218">
        <v>0.032000000000000001</v>
      </c>
      <c r="I116" s="219"/>
      <c r="J116" s="220">
        <f>ROUND(I116*H116,2)</f>
        <v>0</v>
      </c>
      <c r="K116" s="216" t="s">
        <v>279</v>
      </c>
      <c r="L116" s="45"/>
      <c r="M116" s="221" t="s">
        <v>19</v>
      </c>
      <c r="N116" s="222" t="s">
        <v>41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104</v>
      </c>
      <c r="AT116" s="225" t="s">
        <v>161</v>
      </c>
      <c r="AU116" s="225" t="s">
        <v>79</v>
      </c>
      <c r="AY116" s="18" t="s">
        <v>158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77</v>
      </c>
      <c r="BK116" s="226">
        <f>ROUND(I116*H116,2)</f>
        <v>0</v>
      </c>
      <c r="BL116" s="18" t="s">
        <v>104</v>
      </c>
      <c r="BM116" s="225" t="s">
        <v>1232</v>
      </c>
    </row>
    <row r="117" s="2" customFormat="1">
      <c r="A117" s="39"/>
      <c r="B117" s="40"/>
      <c r="C117" s="41"/>
      <c r="D117" s="229" t="s">
        <v>215</v>
      </c>
      <c r="E117" s="41"/>
      <c r="F117" s="259" t="s">
        <v>982</v>
      </c>
      <c r="G117" s="41"/>
      <c r="H117" s="41"/>
      <c r="I117" s="260"/>
      <c r="J117" s="41"/>
      <c r="K117" s="41"/>
      <c r="L117" s="45"/>
      <c r="M117" s="261"/>
      <c r="N117" s="26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215</v>
      </c>
      <c r="AU117" s="18" t="s">
        <v>79</v>
      </c>
    </row>
    <row r="118" s="13" customFormat="1">
      <c r="A118" s="13"/>
      <c r="B118" s="227"/>
      <c r="C118" s="228"/>
      <c r="D118" s="229" t="s">
        <v>167</v>
      </c>
      <c r="E118" s="230" t="s">
        <v>19</v>
      </c>
      <c r="F118" s="231" t="s">
        <v>672</v>
      </c>
      <c r="G118" s="228"/>
      <c r="H118" s="230" t="s">
        <v>19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167</v>
      </c>
      <c r="AU118" s="237" t="s">
        <v>79</v>
      </c>
      <c r="AV118" s="13" t="s">
        <v>77</v>
      </c>
      <c r="AW118" s="13" t="s">
        <v>31</v>
      </c>
      <c r="AX118" s="13" t="s">
        <v>70</v>
      </c>
      <c r="AY118" s="237" t="s">
        <v>158</v>
      </c>
    </row>
    <row r="119" s="14" customFormat="1">
      <c r="A119" s="14"/>
      <c r="B119" s="238"/>
      <c r="C119" s="239"/>
      <c r="D119" s="229" t="s">
        <v>167</v>
      </c>
      <c r="E119" s="240" t="s">
        <v>19</v>
      </c>
      <c r="F119" s="241" t="s">
        <v>1233</v>
      </c>
      <c r="G119" s="239"/>
      <c r="H119" s="242">
        <v>0.032000000000000001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167</v>
      </c>
      <c r="AU119" s="248" t="s">
        <v>79</v>
      </c>
      <c r="AV119" s="14" t="s">
        <v>79</v>
      </c>
      <c r="AW119" s="14" t="s">
        <v>31</v>
      </c>
      <c r="AX119" s="14" t="s">
        <v>77</v>
      </c>
      <c r="AY119" s="248" t="s">
        <v>158</v>
      </c>
    </row>
    <row r="120" s="2" customFormat="1" ht="90" customHeight="1">
      <c r="A120" s="39"/>
      <c r="B120" s="40"/>
      <c r="C120" s="214" t="s">
        <v>205</v>
      </c>
      <c r="D120" s="214" t="s">
        <v>161</v>
      </c>
      <c r="E120" s="215" t="s">
        <v>984</v>
      </c>
      <c r="F120" s="216" t="s">
        <v>985</v>
      </c>
      <c r="G120" s="217" t="s">
        <v>188</v>
      </c>
      <c r="H120" s="218">
        <v>0.032000000000000001</v>
      </c>
      <c r="I120" s="219"/>
      <c r="J120" s="220">
        <f>ROUND(I120*H120,2)</f>
        <v>0</v>
      </c>
      <c r="K120" s="216" t="s">
        <v>279</v>
      </c>
      <c r="L120" s="45"/>
      <c r="M120" s="221" t="s">
        <v>19</v>
      </c>
      <c r="N120" s="222" t="s">
        <v>41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104</v>
      </c>
      <c r="AT120" s="225" t="s">
        <v>161</v>
      </c>
      <c r="AU120" s="225" t="s">
        <v>79</v>
      </c>
      <c r="AY120" s="18" t="s">
        <v>158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77</v>
      </c>
      <c r="BK120" s="226">
        <f>ROUND(I120*H120,2)</f>
        <v>0</v>
      </c>
      <c r="BL120" s="18" t="s">
        <v>104</v>
      </c>
      <c r="BM120" s="225" t="s">
        <v>1234</v>
      </c>
    </row>
    <row r="121" s="13" customFormat="1">
      <c r="A121" s="13"/>
      <c r="B121" s="227"/>
      <c r="C121" s="228"/>
      <c r="D121" s="229" t="s">
        <v>167</v>
      </c>
      <c r="E121" s="230" t="s">
        <v>19</v>
      </c>
      <c r="F121" s="231" t="s">
        <v>672</v>
      </c>
      <c r="G121" s="228"/>
      <c r="H121" s="230" t="s">
        <v>19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167</v>
      </c>
      <c r="AU121" s="237" t="s">
        <v>79</v>
      </c>
      <c r="AV121" s="13" t="s">
        <v>77</v>
      </c>
      <c r="AW121" s="13" t="s">
        <v>31</v>
      </c>
      <c r="AX121" s="13" t="s">
        <v>70</v>
      </c>
      <c r="AY121" s="237" t="s">
        <v>158</v>
      </c>
    </row>
    <row r="122" s="14" customFormat="1">
      <c r="A122" s="14"/>
      <c r="B122" s="238"/>
      <c r="C122" s="239"/>
      <c r="D122" s="229" t="s">
        <v>167</v>
      </c>
      <c r="E122" s="240" t="s">
        <v>19</v>
      </c>
      <c r="F122" s="241" t="s">
        <v>1233</v>
      </c>
      <c r="G122" s="239"/>
      <c r="H122" s="242">
        <v>0.032000000000000001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167</v>
      </c>
      <c r="AU122" s="248" t="s">
        <v>79</v>
      </c>
      <c r="AV122" s="14" t="s">
        <v>79</v>
      </c>
      <c r="AW122" s="14" t="s">
        <v>31</v>
      </c>
      <c r="AX122" s="14" t="s">
        <v>77</v>
      </c>
      <c r="AY122" s="248" t="s">
        <v>158</v>
      </c>
    </row>
    <row r="123" s="2" customFormat="1">
      <c r="A123" s="39"/>
      <c r="B123" s="40"/>
      <c r="C123" s="214" t="s">
        <v>211</v>
      </c>
      <c r="D123" s="214" t="s">
        <v>161</v>
      </c>
      <c r="E123" s="215" t="s">
        <v>235</v>
      </c>
      <c r="F123" s="216" t="s">
        <v>695</v>
      </c>
      <c r="G123" s="217" t="s">
        <v>172</v>
      </c>
      <c r="H123" s="218">
        <v>8</v>
      </c>
      <c r="I123" s="219"/>
      <c r="J123" s="220">
        <f>ROUND(I123*H123,2)</f>
        <v>0</v>
      </c>
      <c r="K123" s="216" t="s">
        <v>279</v>
      </c>
      <c r="L123" s="45"/>
      <c r="M123" s="221" t="s">
        <v>19</v>
      </c>
      <c r="N123" s="222" t="s">
        <v>41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104</v>
      </c>
      <c r="AT123" s="225" t="s">
        <v>161</v>
      </c>
      <c r="AU123" s="225" t="s">
        <v>79</v>
      </c>
      <c r="AY123" s="18" t="s">
        <v>158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77</v>
      </c>
      <c r="BK123" s="226">
        <f>ROUND(I123*H123,2)</f>
        <v>0</v>
      </c>
      <c r="BL123" s="18" t="s">
        <v>104</v>
      </c>
      <c r="BM123" s="225" t="s">
        <v>1235</v>
      </c>
    </row>
    <row r="124" s="13" customFormat="1">
      <c r="A124" s="13"/>
      <c r="B124" s="227"/>
      <c r="C124" s="228"/>
      <c r="D124" s="229" t="s">
        <v>167</v>
      </c>
      <c r="E124" s="230" t="s">
        <v>19</v>
      </c>
      <c r="F124" s="231" t="s">
        <v>988</v>
      </c>
      <c r="G124" s="228"/>
      <c r="H124" s="230" t="s">
        <v>19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167</v>
      </c>
      <c r="AU124" s="237" t="s">
        <v>79</v>
      </c>
      <c r="AV124" s="13" t="s">
        <v>77</v>
      </c>
      <c r="AW124" s="13" t="s">
        <v>31</v>
      </c>
      <c r="AX124" s="13" t="s">
        <v>70</v>
      </c>
      <c r="AY124" s="237" t="s">
        <v>158</v>
      </c>
    </row>
    <row r="125" s="14" customFormat="1">
      <c r="A125" s="14"/>
      <c r="B125" s="238"/>
      <c r="C125" s="239"/>
      <c r="D125" s="229" t="s">
        <v>167</v>
      </c>
      <c r="E125" s="240" t="s">
        <v>19</v>
      </c>
      <c r="F125" s="241" t="s">
        <v>989</v>
      </c>
      <c r="G125" s="239"/>
      <c r="H125" s="242">
        <v>4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8" t="s">
        <v>167</v>
      </c>
      <c r="AU125" s="248" t="s">
        <v>79</v>
      </c>
      <c r="AV125" s="14" t="s">
        <v>79</v>
      </c>
      <c r="AW125" s="14" t="s">
        <v>31</v>
      </c>
      <c r="AX125" s="14" t="s">
        <v>70</v>
      </c>
      <c r="AY125" s="248" t="s">
        <v>158</v>
      </c>
    </row>
    <row r="126" s="13" customFormat="1">
      <c r="A126" s="13"/>
      <c r="B126" s="227"/>
      <c r="C126" s="228"/>
      <c r="D126" s="229" t="s">
        <v>167</v>
      </c>
      <c r="E126" s="230" t="s">
        <v>19</v>
      </c>
      <c r="F126" s="231" t="s">
        <v>990</v>
      </c>
      <c r="G126" s="228"/>
      <c r="H126" s="230" t="s">
        <v>19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167</v>
      </c>
      <c r="AU126" s="237" t="s">
        <v>79</v>
      </c>
      <c r="AV126" s="13" t="s">
        <v>77</v>
      </c>
      <c r="AW126" s="13" t="s">
        <v>31</v>
      </c>
      <c r="AX126" s="13" t="s">
        <v>70</v>
      </c>
      <c r="AY126" s="237" t="s">
        <v>158</v>
      </c>
    </row>
    <row r="127" s="14" customFormat="1">
      <c r="A127" s="14"/>
      <c r="B127" s="238"/>
      <c r="C127" s="239"/>
      <c r="D127" s="229" t="s">
        <v>167</v>
      </c>
      <c r="E127" s="240" t="s">
        <v>19</v>
      </c>
      <c r="F127" s="241" t="s">
        <v>989</v>
      </c>
      <c r="G127" s="239"/>
      <c r="H127" s="242">
        <v>4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8" t="s">
        <v>167</v>
      </c>
      <c r="AU127" s="248" t="s">
        <v>79</v>
      </c>
      <c r="AV127" s="14" t="s">
        <v>79</v>
      </c>
      <c r="AW127" s="14" t="s">
        <v>31</v>
      </c>
      <c r="AX127" s="14" t="s">
        <v>70</v>
      </c>
      <c r="AY127" s="248" t="s">
        <v>158</v>
      </c>
    </row>
    <row r="128" s="15" customFormat="1">
      <c r="A128" s="15"/>
      <c r="B128" s="263"/>
      <c r="C128" s="264"/>
      <c r="D128" s="229" t="s">
        <v>167</v>
      </c>
      <c r="E128" s="265" t="s">
        <v>19</v>
      </c>
      <c r="F128" s="266" t="s">
        <v>332</v>
      </c>
      <c r="G128" s="264"/>
      <c r="H128" s="267">
        <v>8</v>
      </c>
      <c r="I128" s="268"/>
      <c r="J128" s="264"/>
      <c r="K128" s="264"/>
      <c r="L128" s="269"/>
      <c r="M128" s="270"/>
      <c r="N128" s="271"/>
      <c r="O128" s="271"/>
      <c r="P128" s="271"/>
      <c r="Q128" s="271"/>
      <c r="R128" s="271"/>
      <c r="S128" s="271"/>
      <c r="T128" s="27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3" t="s">
        <v>167</v>
      </c>
      <c r="AU128" s="273" t="s">
        <v>79</v>
      </c>
      <c r="AV128" s="15" t="s">
        <v>104</v>
      </c>
      <c r="AW128" s="15" t="s">
        <v>31</v>
      </c>
      <c r="AX128" s="15" t="s">
        <v>77</v>
      </c>
      <c r="AY128" s="273" t="s">
        <v>158</v>
      </c>
    </row>
    <row r="129" s="2" customFormat="1" ht="78" customHeight="1">
      <c r="A129" s="39"/>
      <c r="B129" s="40"/>
      <c r="C129" s="214" t="s">
        <v>217</v>
      </c>
      <c r="D129" s="214" t="s">
        <v>161</v>
      </c>
      <c r="E129" s="215" t="s">
        <v>991</v>
      </c>
      <c r="F129" s="216" t="s">
        <v>992</v>
      </c>
      <c r="G129" s="217" t="s">
        <v>993</v>
      </c>
      <c r="H129" s="218">
        <v>4</v>
      </c>
      <c r="I129" s="219"/>
      <c r="J129" s="220">
        <f>ROUND(I129*H129,2)</f>
        <v>0</v>
      </c>
      <c r="K129" s="216" t="s">
        <v>279</v>
      </c>
      <c r="L129" s="45"/>
      <c r="M129" s="221" t="s">
        <v>19</v>
      </c>
      <c r="N129" s="222" t="s">
        <v>41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104</v>
      </c>
      <c r="AT129" s="225" t="s">
        <v>161</v>
      </c>
      <c r="AU129" s="225" t="s">
        <v>79</v>
      </c>
      <c r="AY129" s="18" t="s">
        <v>158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77</v>
      </c>
      <c r="BK129" s="226">
        <f>ROUND(I129*H129,2)</f>
        <v>0</v>
      </c>
      <c r="BL129" s="18" t="s">
        <v>104</v>
      </c>
      <c r="BM129" s="225" t="s">
        <v>1236</v>
      </c>
    </row>
    <row r="130" s="2" customFormat="1">
      <c r="A130" s="39"/>
      <c r="B130" s="40"/>
      <c r="C130" s="41"/>
      <c r="D130" s="229" t="s">
        <v>215</v>
      </c>
      <c r="E130" s="41"/>
      <c r="F130" s="259" t="s">
        <v>1237</v>
      </c>
      <c r="G130" s="41"/>
      <c r="H130" s="41"/>
      <c r="I130" s="260"/>
      <c r="J130" s="41"/>
      <c r="K130" s="41"/>
      <c r="L130" s="45"/>
      <c r="M130" s="261"/>
      <c r="N130" s="26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215</v>
      </c>
      <c r="AU130" s="18" t="s">
        <v>79</v>
      </c>
    </row>
    <row r="131" s="13" customFormat="1">
      <c r="A131" s="13"/>
      <c r="B131" s="227"/>
      <c r="C131" s="228"/>
      <c r="D131" s="229" t="s">
        <v>167</v>
      </c>
      <c r="E131" s="230" t="s">
        <v>19</v>
      </c>
      <c r="F131" s="231" t="s">
        <v>1238</v>
      </c>
      <c r="G131" s="228"/>
      <c r="H131" s="230" t="s">
        <v>19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167</v>
      </c>
      <c r="AU131" s="237" t="s">
        <v>79</v>
      </c>
      <c r="AV131" s="13" t="s">
        <v>77</v>
      </c>
      <c r="AW131" s="13" t="s">
        <v>31</v>
      </c>
      <c r="AX131" s="13" t="s">
        <v>70</v>
      </c>
      <c r="AY131" s="237" t="s">
        <v>158</v>
      </c>
    </row>
    <row r="132" s="14" customFormat="1">
      <c r="A132" s="14"/>
      <c r="B132" s="238"/>
      <c r="C132" s="239"/>
      <c r="D132" s="229" t="s">
        <v>167</v>
      </c>
      <c r="E132" s="240" t="s">
        <v>19</v>
      </c>
      <c r="F132" s="241" t="s">
        <v>989</v>
      </c>
      <c r="G132" s="239"/>
      <c r="H132" s="242">
        <v>4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167</v>
      </c>
      <c r="AU132" s="248" t="s">
        <v>79</v>
      </c>
      <c r="AV132" s="14" t="s">
        <v>79</v>
      </c>
      <c r="AW132" s="14" t="s">
        <v>31</v>
      </c>
      <c r="AX132" s="14" t="s">
        <v>77</v>
      </c>
      <c r="AY132" s="248" t="s">
        <v>158</v>
      </c>
    </row>
    <row r="133" s="2" customFormat="1" ht="78" customHeight="1">
      <c r="A133" s="39"/>
      <c r="B133" s="40"/>
      <c r="C133" s="214" t="s">
        <v>224</v>
      </c>
      <c r="D133" s="214" t="s">
        <v>161</v>
      </c>
      <c r="E133" s="215" t="s">
        <v>997</v>
      </c>
      <c r="F133" s="216" t="s">
        <v>998</v>
      </c>
      <c r="G133" s="217" t="s">
        <v>993</v>
      </c>
      <c r="H133" s="218">
        <v>4</v>
      </c>
      <c r="I133" s="219"/>
      <c r="J133" s="220">
        <f>ROUND(I133*H133,2)</f>
        <v>0</v>
      </c>
      <c r="K133" s="216" t="s">
        <v>279</v>
      </c>
      <c r="L133" s="45"/>
      <c r="M133" s="221" t="s">
        <v>19</v>
      </c>
      <c r="N133" s="222" t="s">
        <v>41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104</v>
      </c>
      <c r="AT133" s="225" t="s">
        <v>161</v>
      </c>
      <c r="AU133" s="225" t="s">
        <v>79</v>
      </c>
      <c r="AY133" s="18" t="s">
        <v>158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77</v>
      </c>
      <c r="BK133" s="226">
        <f>ROUND(I133*H133,2)</f>
        <v>0</v>
      </c>
      <c r="BL133" s="18" t="s">
        <v>104</v>
      </c>
      <c r="BM133" s="225" t="s">
        <v>1239</v>
      </c>
    </row>
    <row r="134" s="2" customFormat="1">
      <c r="A134" s="39"/>
      <c r="B134" s="40"/>
      <c r="C134" s="41"/>
      <c r="D134" s="229" t="s">
        <v>215</v>
      </c>
      <c r="E134" s="41"/>
      <c r="F134" s="259" t="s">
        <v>1000</v>
      </c>
      <c r="G134" s="41"/>
      <c r="H134" s="41"/>
      <c r="I134" s="260"/>
      <c r="J134" s="41"/>
      <c r="K134" s="41"/>
      <c r="L134" s="45"/>
      <c r="M134" s="261"/>
      <c r="N134" s="26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215</v>
      </c>
      <c r="AU134" s="18" t="s">
        <v>79</v>
      </c>
    </row>
    <row r="135" s="13" customFormat="1">
      <c r="A135" s="13"/>
      <c r="B135" s="227"/>
      <c r="C135" s="228"/>
      <c r="D135" s="229" t="s">
        <v>167</v>
      </c>
      <c r="E135" s="230" t="s">
        <v>19</v>
      </c>
      <c r="F135" s="231" t="s">
        <v>1240</v>
      </c>
      <c r="G135" s="228"/>
      <c r="H135" s="230" t="s">
        <v>19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167</v>
      </c>
      <c r="AU135" s="237" t="s">
        <v>79</v>
      </c>
      <c r="AV135" s="13" t="s">
        <v>77</v>
      </c>
      <c r="AW135" s="13" t="s">
        <v>31</v>
      </c>
      <c r="AX135" s="13" t="s">
        <v>70</v>
      </c>
      <c r="AY135" s="237" t="s">
        <v>158</v>
      </c>
    </row>
    <row r="136" s="14" customFormat="1">
      <c r="A136" s="14"/>
      <c r="B136" s="238"/>
      <c r="C136" s="239"/>
      <c r="D136" s="229" t="s">
        <v>167</v>
      </c>
      <c r="E136" s="240" t="s">
        <v>19</v>
      </c>
      <c r="F136" s="241" t="s">
        <v>989</v>
      </c>
      <c r="G136" s="239"/>
      <c r="H136" s="242">
        <v>4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167</v>
      </c>
      <c r="AU136" s="248" t="s">
        <v>79</v>
      </c>
      <c r="AV136" s="14" t="s">
        <v>79</v>
      </c>
      <c r="AW136" s="14" t="s">
        <v>31</v>
      </c>
      <c r="AX136" s="14" t="s">
        <v>77</v>
      </c>
      <c r="AY136" s="248" t="s">
        <v>158</v>
      </c>
    </row>
    <row r="137" s="2" customFormat="1" ht="134.25" customHeight="1">
      <c r="A137" s="39"/>
      <c r="B137" s="40"/>
      <c r="C137" s="214" t="s">
        <v>229</v>
      </c>
      <c r="D137" s="214" t="s">
        <v>161</v>
      </c>
      <c r="E137" s="215" t="s">
        <v>206</v>
      </c>
      <c r="F137" s="216" t="s">
        <v>207</v>
      </c>
      <c r="G137" s="217" t="s">
        <v>188</v>
      </c>
      <c r="H137" s="218">
        <v>0.53300000000000003</v>
      </c>
      <c r="I137" s="219"/>
      <c r="J137" s="220">
        <f>ROUND(I137*H137,2)</f>
        <v>0</v>
      </c>
      <c r="K137" s="216" t="s">
        <v>279</v>
      </c>
      <c r="L137" s="45"/>
      <c r="M137" s="221" t="s">
        <v>19</v>
      </c>
      <c r="N137" s="222" t="s">
        <v>41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104</v>
      </c>
      <c r="AT137" s="225" t="s">
        <v>161</v>
      </c>
      <c r="AU137" s="225" t="s">
        <v>79</v>
      </c>
      <c r="AY137" s="18" t="s">
        <v>158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77</v>
      </c>
      <c r="BK137" s="226">
        <f>ROUND(I137*H137,2)</f>
        <v>0</v>
      </c>
      <c r="BL137" s="18" t="s">
        <v>104</v>
      </c>
      <c r="BM137" s="225" t="s">
        <v>1241</v>
      </c>
    </row>
    <row r="138" s="2" customFormat="1">
      <c r="A138" s="39"/>
      <c r="B138" s="40"/>
      <c r="C138" s="41"/>
      <c r="D138" s="229" t="s">
        <v>215</v>
      </c>
      <c r="E138" s="41"/>
      <c r="F138" s="259" t="s">
        <v>1242</v>
      </c>
      <c r="G138" s="41"/>
      <c r="H138" s="41"/>
      <c r="I138" s="260"/>
      <c r="J138" s="41"/>
      <c r="K138" s="41"/>
      <c r="L138" s="45"/>
      <c r="M138" s="261"/>
      <c r="N138" s="26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215</v>
      </c>
      <c r="AU138" s="18" t="s">
        <v>79</v>
      </c>
    </row>
    <row r="139" s="13" customFormat="1">
      <c r="A139" s="13"/>
      <c r="B139" s="227"/>
      <c r="C139" s="228"/>
      <c r="D139" s="229" t="s">
        <v>167</v>
      </c>
      <c r="E139" s="230" t="s">
        <v>19</v>
      </c>
      <c r="F139" s="231" t="s">
        <v>701</v>
      </c>
      <c r="G139" s="228"/>
      <c r="H139" s="230" t="s">
        <v>19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167</v>
      </c>
      <c r="AU139" s="237" t="s">
        <v>79</v>
      </c>
      <c r="AV139" s="13" t="s">
        <v>77</v>
      </c>
      <c r="AW139" s="13" t="s">
        <v>31</v>
      </c>
      <c r="AX139" s="13" t="s">
        <v>70</v>
      </c>
      <c r="AY139" s="237" t="s">
        <v>158</v>
      </c>
    </row>
    <row r="140" s="13" customFormat="1">
      <c r="A140" s="13"/>
      <c r="B140" s="227"/>
      <c r="C140" s="228"/>
      <c r="D140" s="229" t="s">
        <v>167</v>
      </c>
      <c r="E140" s="230" t="s">
        <v>19</v>
      </c>
      <c r="F140" s="231" t="s">
        <v>702</v>
      </c>
      <c r="G140" s="228"/>
      <c r="H140" s="230" t="s">
        <v>19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167</v>
      </c>
      <c r="AU140" s="237" t="s">
        <v>79</v>
      </c>
      <c r="AV140" s="13" t="s">
        <v>77</v>
      </c>
      <c r="AW140" s="13" t="s">
        <v>31</v>
      </c>
      <c r="AX140" s="13" t="s">
        <v>70</v>
      </c>
      <c r="AY140" s="237" t="s">
        <v>158</v>
      </c>
    </row>
    <row r="141" s="14" customFormat="1">
      <c r="A141" s="14"/>
      <c r="B141" s="238"/>
      <c r="C141" s="239"/>
      <c r="D141" s="229" t="s">
        <v>167</v>
      </c>
      <c r="E141" s="240" t="s">
        <v>19</v>
      </c>
      <c r="F141" s="241" t="s">
        <v>703</v>
      </c>
      <c r="G141" s="239"/>
      <c r="H141" s="242">
        <v>0.53300000000000003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8" t="s">
        <v>167</v>
      </c>
      <c r="AU141" s="248" t="s">
        <v>79</v>
      </c>
      <c r="AV141" s="14" t="s">
        <v>79</v>
      </c>
      <c r="AW141" s="14" t="s">
        <v>31</v>
      </c>
      <c r="AX141" s="14" t="s">
        <v>77</v>
      </c>
      <c r="AY141" s="248" t="s">
        <v>158</v>
      </c>
    </row>
    <row r="142" s="2" customFormat="1" ht="114.9" customHeight="1">
      <c r="A142" s="39"/>
      <c r="B142" s="40"/>
      <c r="C142" s="214" t="s">
        <v>234</v>
      </c>
      <c r="D142" s="214" t="s">
        <v>161</v>
      </c>
      <c r="E142" s="215" t="s">
        <v>706</v>
      </c>
      <c r="F142" s="216" t="s">
        <v>707</v>
      </c>
      <c r="G142" s="217" t="s">
        <v>244</v>
      </c>
      <c r="H142" s="218">
        <v>6</v>
      </c>
      <c r="I142" s="219"/>
      <c r="J142" s="220">
        <f>ROUND(I142*H142,2)</f>
        <v>0</v>
      </c>
      <c r="K142" s="216" t="s">
        <v>279</v>
      </c>
      <c r="L142" s="45"/>
      <c r="M142" s="221" t="s">
        <v>19</v>
      </c>
      <c r="N142" s="222" t="s">
        <v>41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104</v>
      </c>
      <c r="AT142" s="225" t="s">
        <v>161</v>
      </c>
      <c r="AU142" s="225" t="s">
        <v>79</v>
      </c>
      <c r="AY142" s="18" t="s">
        <v>158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77</v>
      </c>
      <c r="BK142" s="226">
        <f>ROUND(I142*H142,2)</f>
        <v>0</v>
      </c>
      <c r="BL142" s="18" t="s">
        <v>104</v>
      </c>
      <c r="BM142" s="225" t="s">
        <v>1243</v>
      </c>
    </row>
    <row r="143" s="13" customFormat="1">
      <c r="A143" s="13"/>
      <c r="B143" s="227"/>
      <c r="C143" s="228"/>
      <c r="D143" s="229" t="s">
        <v>167</v>
      </c>
      <c r="E143" s="230" t="s">
        <v>19</v>
      </c>
      <c r="F143" s="231" t="s">
        <v>705</v>
      </c>
      <c r="G143" s="228"/>
      <c r="H143" s="230" t="s">
        <v>19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167</v>
      </c>
      <c r="AU143" s="237" t="s">
        <v>79</v>
      </c>
      <c r="AV143" s="13" t="s">
        <v>77</v>
      </c>
      <c r="AW143" s="13" t="s">
        <v>31</v>
      </c>
      <c r="AX143" s="13" t="s">
        <v>70</v>
      </c>
      <c r="AY143" s="237" t="s">
        <v>158</v>
      </c>
    </row>
    <row r="144" s="14" customFormat="1">
      <c r="A144" s="14"/>
      <c r="B144" s="238"/>
      <c r="C144" s="239"/>
      <c r="D144" s="229" t="s">
        <v>167</v>
      </c>
      <c r="E144" s="240" t="s">
        <v>19</v>
      </c>
      <c r="F144" s="241" t="s">
        <v>79</v>
      </c>
      <c r="G144" s="239"/>
      <c r="H144" s="242">
        <v>2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167</v>
      </c>
      <c r="AU144" s="248" t="s">
        <v>79</v>
      </c>
      <c r="AV144" s="14" t="s">
        <v>79</v>
      </c>
      <c r="AW144" s="14" t="s">
        <v>31</v>
      </c>
      <c r="AX144" s="14" t="s">
        <v>70</v>
      </c>
      <c r="AY144" s="248" t="s">
        <v>158</v>
      </c>
    </row>
    <row r="145" s="13" customFormat="1">
      <c r="A145" s="13"/>
      <c r="B145" s="227"/>
      <c r="C145" s="228"/>
      <c r="D145" s="229" t="s">
        <v>167</v>
      </c>
      <c r="E145" s="230" t="s">
        <v>19</v>
      </c>
      <c r="F145" s="231" t="s">
        <v>712</v>
      </c>
      <c r="G145" s="228"/>
      <c r="H145" s="230" t="s">
        <v>19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167</v>
      </c>
      <c r="AU145" s="237" t="s">
        <v>79</v>
      </c>
      <c r="AV145" s="13" t="s">
        <v>77</v>
      </c>
      <c r="AW145" s="13" t="s">
        <v>31</v>
      </c>
      <c r="AX145" s="13" t="s">
        <v>70</v>
      </c>
      <c r="AY145" s="237" t="s">
        <v>158</v>
      </c>
    </row>
    <row r="146" s="14" customFormat="1">
      <c r="A146" s="14"/>
      <c r="B146" s="238"/>
      <c r="C146" s="239"/>
      <c r="D146" s="229" t="s">
        <v>167</v>
      </c>
      <c r="E146" s="240" t="s">
        <v>19</v>
      </c>
      <c r="F146" s="241" t="s">
        <v>104</v>
      </c>
      <c r="G146" s="239"/>
      <c r="H146" s="242">
        <v>4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167</v>
      </c>
      <c r="AU146" s="248" t="s">
        <v>79</v>
      </c>
      <c r="AV146" s="14" t="s">
        <v>79</v>
      </c>
      <c r="AW146" s="14" t="s">
        <v>31</v>
      </c>
      <c r="AX146" s="14" t="s">
        <v>70</v>
      </c>
      <c r="AY146" s="248" t="s">
        <v>158</v>
      </c>
    </row>
    <row r="147" s="15" customFormat="1">
      <c r="A147" s="15"/>
      <c r="B147" s="263"/>
      <c r="C147" s="264"/>
      <c r="D147" s="229" t="s">
        <v>167</v>
      </c>
      <c r="E147" s="265" t="s">
        <v>19</v>
      </c>
      <c r="F147" s="266" t="s">
        <v>332</v>
      </c>
      <c r="G147" s="264"/>
      <c r="H147" s="267">
        <v>6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3" t="s">
        <v>167</v>
      </c>
      <c r="AU147" s="273" t="s">
        <v>79</v>
      </c>
      <c r="AV147" s="15" t="s">
        <v>104</v>
      </c>
      <c r="AW147" s="15" t="s">
        <v>31</v>
      </c>
      <c r="AX147" s="15" t="s">
        <v>77</v>
      </c>
      <c r="AY147" s="273" t="s">
        <v>158</v>
      </c>
    </row>
    <row r="148" s="2" customFormat="1" ht="114.9" customHeight="1">
      <c r="A148" s="39"/>
      <c r="B148" s="40"/>
      <c r="C148" s="214" t="s">
        <v>8</v>
      </c>
      <c r="D148" s="214" t="s">
        <v>161</v>
      </c>
      <c r="E148" s="215" t="s">
        <v>251</v>
      </c>
      <c r="F148" s="216" t="s">
        <v>252</v>
      </c>
      <c r="G148" s="217" t="s">
        <v>244</v>
      </c>
      <c r="H148" s="218">
        <v>2</v>
      </c>
      <c r="I148" s="219"/>
      <c r="J148" s="220">
        <f>ROUND(I148*H148,2)</f>
        <v>0</v>
      </c>
      <c r="K148" s="216" t="s">
        <v>279</v>
      </c>
      <c r="L148" s="45"/>
      <c r="M148" s="221" t="s">
        <v>19</v>
      </c>
      <c r="N148" s="222" t="s">
        <v>41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104</v>
      </c>
      <c r="AT148" s="225" t="s">
        <v>161</v>
      </c>
      <c r="AU148" s="225" t="s">
        <v>79</v>
      </c>
      <c r="AY148" s="18" t="s">
        <v>158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77</v>
      </c>
      <c r="BK148" s="226">
        <f>ROUND(I148*H148,2)</f>
        <v>0</v>
      </c>
      <c r="BL148" s="18" t="s">
        <v>104</v>
      </c>
      <c r="BM148" s="225" t="s">
        <v>1244</v>
      </c>
    </row>
    <row r="149" s="2" customFormat="1">
      <c r="A149" s="39"/>
      <c r="B149" s="40"/>
      <c r="C149" s="41"/>
      <c r="D149" s="229" t="s">
        <v>215</v>
      </c>
      <c r="E149" s="41"/>
      <c r="F149" s="259" t="s">
        <v>1005</v>
      </c>
      <c r="G149" s="41"/>
      <c r="H149" s="41"/>
      <c r="I149" s="260"/>
      <c r="J149" s="41"/>
      <c r="K149" s="41"/>
      <c r="L149" s="45"/>
      <c r="M149" s="261"/>
      <c r="N149" s="26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215</v>
      </c>
      <c r="AU149" s="18" t="s">
        <v>79</v>
      </c>
    </row>
    <row r="150" s="13" customFormat="1">
      <c r="A150" s="13"/>
      <c r="B150" s="227"/>
      <c r="C150" s="228"/>
      <c r="D150" s="229" t="s">
        <v>167</v>
      </c>
      <c r="E150" s="230" t="s">
        <v>19</v>
      </c>
      <c r="F150" s="231" t="s">
        <v>709</v>
      </c>
      <c r="G150" s="228"/>
      <c r="H150" s="230" t="s">
        <v>19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167</v>
      </c>
      <c r="AU150" s="237" t="s">
        <v>79</v>
      </c>
      <c r="AV150" s="13" t="s">
        <v>77</v>
      </c>
      <c r="AW150" s="13" t="s">
        <v>31</v>
      </c>
      <c r="AX150" s="13" t="s">
        <v>70</v>
      </c>
      <c r="AY150" s="237" t="s">
        <v>158</v>
      </c>
    </row>
    <row r="151" s="14" customFormat="1">
      <c r="A151" s="14"/>
      <c r="B151" s="238"/>
      <c r="C151" s="239"/>
      <c r="D151" s="229" t="s">
        <v>167</v>
      </c>
      <c r="E151" s="240" t="s">
        <v>19</v>
      </c>
      <c r="F151" s="241" t="s">
        <v>79</v>
      </c>
      <c r="G151" s="239"/>
      <c r="H151" s="242">
        <v>2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8" t="s">
        <v>167</v>
      </c>
      <c r="AU151" s="248" t="s">
        <v>79</v>
      </c>
      <c r="AV151" s="14" t="s">
        <v>79</v>
      </c>
      <c r="AW151" s="14" t="s">
        <v>31</v>
      </c>
      <c r="AX151" s="14" t="s">
        <v>77</v>
      </c>
      <c r="AY151" s="248" t="s">
        <v>158</v>
      </c>
    </row>
    <row r="152" s="2" customFormat="1" ht="90" customHeight="1">
      <c r="A152" s="39"/>
      <c r="B152" s="40"/>
      <c r="C152" s="214" t="s">
        <v>241</v>
      </c>
      <c r="D152" s="214" t="s">
        <v>161</v>
      </c>
      <c r="E152" s="215" t="s">
        <v>259</v>
      </c>
      <c r="F152" s="216" t="s">
        <v>260</v>
      </c>
      <c r="G152" s="217" t="s">
        <v>244</v>
      </c>
      <c r="H152" s="218">
        <v>1</v>
      </c>
      <c r="I152" s="219"/>
      <c r="J152" s="220">
        <f>ROUND(I152*H152,2)</f>
        <v>0</v>
      </c>
      <c r="K152" s="216" t="s">
        <v>279</v>
      </c>
      <c r="L152" s="45"/>
      <c r="M152" s="221" t="s">
        <v>19</v>
      </c>
      <c r="N152" s="222" t="s">
        <v>41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104</v>
      </c>
      <c r="AT152" s="225" t="s">
        <v>161</v>
      </c>
      <c r="AU152" s="225" t="s">
        <v>79</v>
      </c>
      <c r="AY152" s="18" t="s">
        <v>158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77</v>
      </c>
      <c r="BK152" s="226">
        <f>ROUND(I152*H152,2)</f>
        <v>0</v>
      </c>
      <c r="BL152" s="18" t="s">
        <v>104</v>
      </c>
      <c r="BM152" s="225" t="s">
        <v>1245</v>
      </c>
    </row>
    <row r="153" s="2" customFormat="1">
      <c r="A153" s="39"/>
      <c r="B153" s="40"/>
      <c r="C153" s="41"/>
      <c r="D153" s="229" t="s">
        <v>215</v>
      </c>
      <c r="E153" s="41"/>
      <c r="F153" s="259" t="s">
        <v>1246</v>
      </c>
      <c r="G153" s="41"/>
      <c r="H153" s="41"/>
      <c r="I153" s="260"/>
      <c r="J153" s="41"/>
      <c r="K153" s="41"/>
      <c r="L153" s="45"/>
      <c r="M153" s="261"/>
      <c r="N153" s="26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215</v>
      </c>
      <c r="AU153" s="18" t="s">
        <v>79</v>
      </c>
    </row>
    <row r="154" s="2" customFormat="1" ht="90" customHeight="1">
      <c r="A154" s="39"/>
      <c r="B154" s="40"/>
      <c r="C154" s="214" t="s">
        <v>246</v>
      </c>
      <c r="D154" s="214" t="s">
        <v>161</v>
      </c>
      <c r="E154" s="215" t="s">
        <v>714</v>
      </c>
      <c r="F154" s="216" t="s">
        <v>715</v>
      </c>
      <c r="G154" s="217" t="s">
        <v>244</v>
      </c>
      <c r="H154" s="218">
        <v>3</v>
      </c>
      <c r="I154" s="219"/>
      <c r="J154" s="220">
        <f>ROUND(I154*H154,2)</f>
        <v>0</v>
      </c>
      <c r="K154" s="216" t="s">
        <v>279</v>
      </c>
      <c r="L154" s="45"/>
      <c r="M154" s="221" t="s">
        <v>19</v>
      </c>
      <c r="N154" s="222" t="s">
        <v>41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104</v>
      </c>
      <c r="AT154" s="225" t="s">
        <v>161</v>
      </c>
      <c r="AU154" s="225" t="s">
        <v>79</v>
      </c>
      <c r="AY154" s="18" t="s">
        <v>158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77</v>
      </c>
      <c r="BK154" s="226">
        <f>ROUND(I154*H154,2)</f>
        <v>0</v>
      </c>
      <c r="BL154" s="18" t="s">
        <v>104</v>
      </c>
      <c r="BM154" s="225" t="s">
        <v>1247</v>
      </c>
    </row>
    <row r="155" s="2" customFormat="1">
      <c r="A155" s="39"/>
      <c r="B155" s="40"/>
      <c r="C155" s="41"/>
      <c r="D155" s="229" t="s">
        <v>215</v>
      </c>
      <c r="E155" s="41"/>
      <c r="F155" s="259" t="s">
        <v>1248</v>
      </c>
      <c r="G155" s="41"/>
      <c r="H155" s="41"/>
      <c r="I155" s="260"/>
      <c r="J155" s="41"/>
      <c r="K155" s="41"/>
      <c r="L155" s="45"/>
      <c r="M155" s="261"/>
      <c r="N155" s="26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215</v>
      </c>
      <c r="AU155" s="18" t="s">
        <v>79</v>
      </c>
    </row>
    <row r="156" s="2" customFormat="1" ht="90" customHeight="1">
      <c r="A156" s="39"/>
      <c r="B156" s="40"/>
      <c r="C156" s="214" t="s">
        <v>250</v>
      </c>
      <c r="D156" s="214" t="s">
        <v>161</v>
      </c>
      <c r="E156" s="215" t="s">
        <v>717</v>
      </c>
      <c r="F156" s="216" t="s">
        <v>718</v>
      </c>
      <c r="G156" s="217" t="s">
        <v>164</v>
      </c>
      <c r="H156" s="218">
        <v>464</v>
      </c>
      <c r="I156" s="219"/>
      <c r="J156" s="220">
        <f>ROUND(I156*H156,2)</f>
        <v>0</v>
      </c>
      <c r="K156" s="216" t="s">
        <v>279</v>
      </c>
      <c r="L156" s="45"/>
      <c r="M156" s="221" t="s">
        <v>19</v>
      </c>
      <c r="N156" s="222" t="s">
        <v>41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104</v>
      </c>
      <c r="AT156" s="225" t="s">
        <v>161</v>
      </c>
      <c r="AU156" s="225" t="s">
        <v>79</v>
      </c>
      <c r="AY156" s="18" t="s">
        <v>158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77</v>
      </c>
      <c r="BK156" s="226">
        <f>ROUND(I156*H156,2)</f>
        <v>0</v>
      </c>
      <c r="BL156" s="18" t="s">
        <v>104</v>
      </c>
      <c r="BM156" s="225" t="s">
        <v>1249</v>
      </c>
    </row>
    <row r="157" s="13" customFormat="1">
      <c r="A157" s="13"/>
      <c r="B157" s="227"/>
      <c r="C157" s="228"/>
      <c r="D157" s="229" t="s">
        <v>167</v>
      </c>
      <c r="E157" s="230" t="s">
        <v>19</v>
      </c>
      <c r="F157" s="231" t="s">
        <v>720</v>
      </c>
      <c r="G157" s="228"/>
      <c r="H157" s="230" t="s">
        <v>19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167</v>
      </c>
      <c r="AU157" s="237" t="s">
        <v>79</v>
      </c>
      <c r="AV157" s="13" t="s">
        <v>77</v>
      </c>
      <c r="AW157" s="13" t="s">
        <v>31</v>
      </c>
      <c r="AX157" s="13" t="s">
        <v>70</v>
      </c>
      <c r="AY157" s="237" t="s">
        <v>158</v>
      </c>
    </row>
    <row r="158" s="14" customFormat="1">
      <c r="A158" s="14"/>
      <c r="B158" s="238"/>
      <c r="C158" s="239"/>
      <c r="D158" s="229" t="s">
        <v>167</v>
      </c>
      <c r="E158" s="240" t="s">
        <v>19</v>
      </c>
      <c r="F158" s="241" t="s">
        <v>1250</v>
      </c>
      <c r="G158" s="239"/>
      <c r="H158" s="242">
        <v>232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8" t="s">
        <v>167</v>
      </c>
      <c r="AU158" s="248" t="s">
        <v>79</v>
      </c>
      <c r="AV158" s="14" t="s">
        <v>79</v>
      </c>
      <c r="AW158" s="14" t="s">
        <v>31</v>
      </c>
      <c r="AX158" s="14" t="s">
        <v>70</v>
      </c>
      <c r="AY158" s="248" t="s">
        <v>158</v>
      </c>
    </row>
    <row r="159" s="13" customFormat="1">
      <c r="A159" s="13"/>
      <c r="B159" s="227"/>
      <c r="C159" s="228"/>
      <c r="D159" s="229" t="s">
        <v>167</v>
      </c>
      <c r="E159" s="230" t="s">
        <v>19</v>
      </c>
      <c r="F159" s="231" t="s">
        <v>722</v>
      </c>
      <c r="G159" s="228"/>
      <c r="H159" s="230" t="s">
        <v>19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167</v>
      </c>
      <c r="AU159" s="237" t="s">
        <v>79</v>
      </c>
      <c r="AV159" s="13" t="s">
        <v>77</v>
      </c>
      <c r="AW159" s="13" t="s">
        <v>31</v>
      </c>
      <c r="AX159" s="13" t="s">
        <v>70</v>
      </c>
      <c r="AY159" s="237" t="s">
        <v>158</v>
      </c>
    </row>
    <row r="160" s="14" customFormat="1">
      <c r="A160" s="14"/>
      <c r="B160" s="238"/>
      <c r="C160" s="239"/>
      <c r="D160" s="229" t="s">
        <v>167</v>
      </c>
      <c r="E160" s="240" t="s">
        <v>19</v>
      </c>
      <c r="F160" s="241" t="s">
        <v>1251</v>
      </c>
      <c r="G160" s="239"/>
      <c r="H160" s="242">
        <v>232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167</v>
      </c>
      <c r="AU160" s="248" t="s">
        <v>79</v>
      </c>
      <c r="AV160" s="14" t="s">
        <v>79</v>
      </c>
      <c r="AW160" s="14" t="s">
        <v>31</v>
      </c>
      <c r="AX160" s="14" t="s">
        <v>70</v>
      </c>
      <c r="AY160" s="248" t="s">
        <v>158</v>
      </c>
    </row>
    <row r="161" s="15" customFormat="1">
      <c r="A161" s="15"/>
      <c r="B161" s="263"/>
      <c r="C161" s="264"/>
      <c r="D161" s="229" t="s">
        <v>167</v>
      </c>
      <c r="E161" s="265" t="s">
        <v>19</v>
      </c>
      <c r="F161" s="266" t="s">
        <v>332</v>
      </c>
      <c r="G161" s="264"/>
      <c r="H161" s="267">
        <v>464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3" t="s">
        <v>167</v>
      </c>
      <c r="AU161" s="273" t="s">
        <v>79</v>
      </c>
      <c r="AV161" s="15" t="s">
        <v>104</v>
      </c>
      <c r="AW161" s="15" t="s">
        <v>31</v>
      </c>
      <c r="AX161" s="15" t="s">
        <v>77</v>
      </c>
      <c r="AY161" s="273" t="s">
        <v>158</v>
      </c>
    </row>
    <row r="162" s="2" customFormat="1">
      <c r="A162" s="39"/>
      <c r="B162" s="40"/>
      <c r="C162" s="214" t="s">
        <v>254</v>
      </c>
      <c r="D162" s="214" t="s">
        <v>161</v>
      </c>
      <c r="E162" s="215" t="s">
        <v>724</v>
      </c>
      <c r="F162" s="216" t="s">
        <v>725</v>
      </c>
      <c r="G162" s="217" t="s">
        <v>164</v>
      </c>
      <c r="H162" s="218">
        <v>464</v>
      </c>
      <c r="I162" s="219"/>
      <c r="J162" s="220">
        <f>ROUND(I162*H162,2)</f>
        <v>0</v>
      </c>
      <c r="K162" s="216" t="s">
        <v>279</v>
      </c>
      <c r="L162" s="45"/>
      <c r="M162" s="221" t="s">
        <v>19</v>
      </c>
      <c r="N162" s="222" t="s">
        <v>41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104</v>
      </c>
      <c r="AT162" s="225" t="s">
        <v>161</v>
      </c>
      <c r="AU162" s="225" t="s">
        <v>79</v>
      </c>
      <c r="AY162" s="18" t="s">
        <v>158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77</v>
      </c>
      <c r="BK162" s="226">
        <f>ROUND(I162*H162,2)</f>
        <v>0</v>
      </c>
      <c r="BL162" s="18" t="s">
        <v>104</v>
      </c>
      <c r="BM162" s="225" t="s">
        <v>1252</v>
      </c>
    </row>
    <row r="163" s="2" customFormat="1" ht="55.5" customHeight="1">
      <c r="A163" s="39"/>
      <c r="B163" s="40"/>
      <c r="C163" s="214" t="s">
        <v>258</v>
      </c>
      <c r="D163" s="214" t="s">
        <v>161</v>
      </c>
      <c r="E163" s="215" t="s">
        <v>1253</v>
      </c>
      <c r="F163" s="216" t="s">
        <v>1254</v>
      </c>
      <c r="G163" s="217" t="s">
        <v>172</v>
      </c>
      <c r="H163" s="218">
        <v>1</v>
      </c>
      <c r="I163" s="219"/>
      <c r="J163" s="220">
        <f>ROUND(I163*H163,2)</f>
        <v>0</v>
      </c>
      <c r="K163" s="216" t="s">
        <v>279</v>
      </c>
      <c r="L163" s="45"/>
      <c r="M163" s="221" t="s">
        <v>19</v>
      </c>
      <c r="N163" s="222" t="s">
        <v>41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104</v>
      </c>
      <c r="AT163" s="225" t="s">
        <v>161</v>
      </c>
      <c r="AU163" s="225" t="s">
        <v>79</v>
      </c>
      <c r="AY163" s="18" t="s">
        <v>158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77</v>
      </c>
      <c r="BK163" s="226">
        <f>ROUND(I163*H163,2)</f>
        <v>0</v>
      </c>
      <c r="BL163" s="18" t="s">
        <v>104</v>
      </c>
      <c r="BM163" s="225" t="s">
        <v>1255</v>
      </c>
    </row>
    <row r="164" s="2" customFormat="1" ht="55.5" customHeight="1">
      <c r="A164" s="39"/>
      <c r="B164" s="40"/>
      <c r="C164" s="214" t="s">
        <v>7</v>
      </c>
      <c r="D164" s="214" t="s">
        <v>161</v>
      </c>
      <c r="E164" s="215" t="s">
        <v>1256</v>
      </c>
      <c r="F164" s="216" t="s">
        <v>1257</v>
      </c>
      <c r="G164" s="217" t="s">
        <v>172</v>
      </c>
      <c r="H164" s="218">
        <v>1</v>
      </c>
      <c r="I164" s="219"/>
      <c r="J164" s="220">
        <f>ROUND(I164*H164,2)</f>
        <v>0</v>
      </c>
      <c r="K164" s="216" t="s">
        <v>279</v>
      </c>
      <c r="L164" s="45"/>
      <c r="M164" s="221" t="s">
        <v>19</v>
      </c>
      <c r="N164" s="222" t="s">
        <v>41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104</v>
      </c>
      <c r="AT164" s="225" t="s">
        <v>161</v>
      </c>
      <c r="AU164" s="225" t="s">
        <v>79</v>
      </c>
      <c r="AY164" s="18" t="s">
        <v>158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77</v>
      </c>
      <c r="BK164" s="226">
        <f>ROUND(I164*H164,2)</f>
        <v>0</v>
      </c>
      <c r="BL164" s="18" t="s">
        <v>104</v>
      </c>
      <c r="BM164" s="225" t="s">
        <v>1258</v>
      </c>
    </row>
    <row r="165" s="2" customFormat="1">
      <c r="A165" s="39"/>
      <c r="B165" s="40"/>
      <c r="C165" s="214" t="s">
        <v>267</v>
      </c>
      <c r="D165" s="214" t="s">
        <v>161</v>
      </c>
      <c r="E165" s="215" t="s">
        <v>1259</v>
      </c>
      <c r="F165" s="216" t="s">
        <v>1260</v>
      </c>
      <c r="G165" s="217" t="s">
        <v>164</v>
      </c>
      <c r="H165" s="218">
        <v>10</v>
      </c>
      <c r="I165" s="219"/>
      <c r="J165" s="220">
        <f>ROUND(I165*H165,2)</f>
        <v>0</v>
      </c>
      <c r="K165" s="216" t="s">
        <v>279</v>
      </c>
      <c r="L165" s="45"/>
      <c r="M165" s="221" t="s">
        <v>19</v>
      </c>
      <c r="N165" s="222" t="s">
        <v>41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104</v>
      </c>
      <c r="AT165" s="225" t="s">
        <v>161</v>
      </c>
      <c r="AU165" s="225" t="s">
        <v>79</v>
      </c>
      <c r="AY165" s="18" t="s">
        <v>158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77</v>
      </c>
      <c r="BK165" s="226">
        <f>ROUND(I165*H165,2)</f>
        <v>0</v>
      </c>
      <c r="BL165" s="18" t="s">
        <v>104</v>
      </c>
      <c r="BM165" s="225" t="s">
        <v>1261</v>
      </c>
    </row>
    <row r="166" s="2" customFormat="1">
      <c r="A166" s="39"/>
      <c r="B166" s="40"/>
      <c r="C166" s="41"/>
      <c r="D166" s="229" t="s">
        <v>215</v>
      </c>
      <c r="E166" s="41"/>
      <c r="F166" s="259" t="s">
        <v>1262</v>
      </c>
      <c r="G166" s="41"/>
      <c r="H166" s="41"/>
      <c r="I166" s="260"/>
      <c r="J166" s="41"/>
      <c r="K166" s="41"/>
      <c r="L166" s="45"/>
      <c r="M166" s="261"/>
      <c r="N166" s="26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215</v>
      </c>
      <c r="AU166" s="18" t="s">
        <v>79</v>
      </c>
    </row>
    <row r="167" s="14" customFormat="1">
      <c r="A167" s="14"/>
      <c r="B167" s="238"/>
      <c r="C167" s="239"/>
      <c r="D167" s="229" t="s">
        <v>167</v>
      </c>
      <c r="E167" s="240" t="s">
        <v>19</v>
      </c>
      <c r="F167" s="241" t="s">
        <v>1263</v>
      </c>
      <c r="G167" s="239"/>
      <c r="H167" s="242">
        <v>10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167</v>
      </c>
      <c r="AU167" s="248" t="s">
        <v>79</v>
      </c>
      <c r="AV167" s="14" t="s">
        <v>79</v>
      </c>
      <c r="AW167" s="14" t="s">
        <v>31</v>
      </c>
      <c r="AX167" s="14" t="s">
        <v>77</v>
      </c>
      <c r="AY167" s="248" t="s">
        <v>158</v>
      </c>
    </row>
    <row r="168" s="2" customFormat="1" ht="90" customHeight="1">
      <c r="A168" s="39"/>
      <c r="B168" s="40"/>
      <c r="C168" s="214" t="s">
        <v>271</v>
      </c>
      <c r="D168" s="214" t="s">
        <v>161</v>
      </c>
      <c r="E168" s="215" t="s">
        <v>1264</v>
      </c>
      <c r="F168" s="216" t="s">
        <v>1265</v>
      </c>
      <c r="G168" s="217" t="s">
        <v>164</v>
      </c>
      <c r="H168" s="218">
        <v>10</v>
      </c>
      <c r="I168" s="219"/>
      <c r="J168" s="220">
        <f>ROUND(I168*H168,2)</f>
        <v>0</v>
      </c>
      <c r="K168" s="216" t="s">
        <v>279</v>
      </c>
      <c r="L168" s="45"/>
      <c r="M168" s="221" t="s">
        <v>19</v>
      </c>
      <c r="N168" s="222" t="s">
        <v>41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104</v>
      </c>
      <c r="AT168" s="225" t="s">
        <v>161</v>
      </c>
      <c r="AU168" s="225" t="s">
        <v>79</v>
      </c>
      <c r="AY168" s="18" t="s">
        <v>158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77</v>
      </c>
      <c r="BK168" s="226">
        <f>ROUND(I168*H168,2)</f>
        <v>0</v>
      </c>
      <c r="BL168" s="18" t="s">
        <v>104</v>
      </c>
      <c r="BM168" s="225" t="s">
        <v>1266</v>
      </c>
    </row>
    <row r="169" s="2" customFormat="1">
      <c r="A169" s="39"/>
      <c r="B169" s="40"/>
      <c r="C169" s="41"/>
      <c r="D169" s="229" t="s">
        <v>215</v>
      </c>
      <c r="E169" s="41"/>
      <c r="F169" s="259" t="s">
        <v>1262</v>
      </c>
      <c r="G169" s="41"/>
      <c r="H169" s="41"/>
      <c r="I169" s="260"/>
      <c r="J169" s="41"/>
      <c r="K169" s="41"/>
      <c r="L169" s="45"/>
      <c r="M169" s="261"/>
      <c r="N169" s="26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215</v>
      </c>
      <c r="AU169" s="18" t="s">
        <v>79</v>
      </c>
    </row>
    <row r="170" s="14" customFormat="1">
      <c r="A170" s="14"/>
      <c r="B170" s="238"/>
      <c r="C170" s="239"/>
      <c r="D170" s="229" t="s">
        <v>167</v>
      </c>
      <c r="E170" s="240" t="s">
        <v>19</v>
      </c>
      <c r="F170" s="241" t="s">
        <v>1263</v>
      </c>
      <c r="G170" s="239"/>
      <c r="H170" s="242">
        <v>10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8" t="s">
        <v>167</v>
      </c>
      <c r="AU170" s="248" t="s">
        <v>79</v>
      </c>
      <c r="AV170" s="14" t="s">
        <v>79</v>
      </c>
      <c r="AW170" s="14" t="s">
        <v>31</v>
      </c>
      <c r="AX170" s="14" t="s">
        <v>77</v>
      </c>
      <c r="AY170" s="248" t="s">
        <v>158</v>
      </c>
    </row>
    <row r="171" s="12" customFormat="1" ht="25.92" customHeight="1">
      <c r="A171" s="12"/>
      <c r="B171" s="198"/>
      <c r="C171" s="199"/>
      <c r="D171" s="200" t="s">
        <v>69</v>
      </c>
      <c r="E171" s="201" t="s">
        <v>727</v>
      </c>
      <c r="F171" s="201" t="s">
        <v>728</v>
      </c>
      <c r="G171" s="199"/>
      <c r="H171" s="199"/>
      <c r="I171" s="202"/>
      <c r="J171" s="203">
        <f>BK171</f>
        <v>0</v>
      </c>
      <c r="K171" s="199"/>
      <c r="L171" s="204"/>
      <c r="M171" s="205"/>
      <c r="N171" s="206"/>
      <c r="O171" s="206"/>
      <c r="P171" s="207">
        <f>SUM(P172:P186)</f>
        <v>0</v>
      </c>
      <c r="Q171" s="206"/>
      <c r="R171" s="207">
        <f>SUM(R172:R186)</f>
        <v>0</v>
      </c>
      <c r="S171" s="206"/>
      <c r="T171" s="208">
        <f>SUM(T172:T186)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104</v>
      </c>
      <c r="AT171" s="210" t="s">
        <v>69</v>
      </c>
      <c r="AU171" s="210" t="s">
        <v>70</v>
      </c>
      <c r="AY171" s="209" t="s">
        <v>158</v>
      </c>
      <c r="BK171" s="211">
        <f>SUM(BK172:BK186)</f>
        <v>0</v>
      </c>
    </row>
    <row r="172" s="2" customFormat="1" ht="218.55" customHeight="1">
      <c r="A172" s="39"/>
      <c r="B172" s="40"/>
      <c r="C172" s="214" t="s">
        <v>276</v>
      </c>
      <c r="D172" s="214" t="s">
        <v>161</v>
      </c>
      <c r="E172" s="215" t="s">
        <v>743</v>
      </c>
      <c r="F172" s="216" t="s">
        <v>744</v>
      </c>
      <c r="G172" s="217" t="s">
        <v>195</v>
      </c>
      <c r="H172" s="218">
        <v>109.44</v>
      </c>
      <c r="I172" s="219"/>
      <c r="J172" s="220">
        <f>ROUND(I172*H172,2)</f>
        <v>0</v>
      </c>
      <c r="K172" s="216" t="s">
        <v>279</v>
      </c>
      <c r="L172" s="45"/>
      <c r="M172" s="221" t="s">
        <v>19</v>
      </c>
      <c r="N172" s="222" t="s">
        <v>41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303</v>
      </c>
      <c r="AT172" s="225" t="s">
        <v>161</v>
      </c>
      <c r="AU172" s="225" t="s">
        <v>77</v>
      </c>
      <c r="AY172" s="18" t="s">
        <v>158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77</v>
      </c>
      <c r="BK172" s="226">
        <f>ROUND(I172*H172,2)</f>
        <v>0</v>
      </c>
      <c r="BL172" s="18" t="s">
        <v>303</v>
      </c>
      <c r="BM172" s="225" t="s">
        <v>1267</v>
      </c>
    </row>
    <row r="173" s="13" customFormat="1">
      <c r="A173" s="13"/>
      <c r="B173" s="227"/>
      <c r="C173" s="228"/>
      <c r="D173" s="229" t="s">
        <v>167</v>
      </c>
      <c r="E173" s="230" t="s">
        <v>19</v>
      </c>
      <c r="F173" s="231" t="s">
        <v>746</v>
      </c>
      <c r="G173" s="228"/>
      <c r="H173" s="230" t="s">
        <v>19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167</v>
      </c>
      <c r="AU173" s="237" t="s">
        <v>77</v>
      </c>
      <c r="AV173" s="13" t="s">
        <v>77</v>
      </c>
      <c r="AW173" s="13" t="s">
        <v>31</v>
      </c>
      <c r="AX173" s="13" t="s">
        <v>70</v>
      </c>
      <c r="AY173" s="237" t="s">
        <v>158</v>
      </c>
    </row>
    <row r="174" s="14" customFormat="1">
      <c r="A174" s="14"/>
      <c r="B174" s="238"/>
      <c r="C174" s="239"/>
      <c r="D174" s="229" t="s">
        <v>167</v>
      </c>
      <c r="E174" s="240" t="s">
        <v>19</v>
      </c>
      <c r="F174" s="241" t="s">
        <v>1268</v>
      </c>
      <c r="G174" s="239"/>
      <c r="H174" s="242">
        <v>109.44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8" t="s">
        <v>167</v>
      </c>
      <c r="AU174" s="248" t="s">
        <v>77</v>
      </c>
      <c r="AV174" s="14" t="s">
        <v>79</v>
      </c>
      <c r="AW174" s="14" t="s">
        <v>31</v>
      </c>
      <c r="AX174" s="14" t="s">
        <v>70</v>
      </c>
      <c r="AY174" s="248" t="s">
        <v>158</v>
      </c>
    </row>
    <row r="175" s="15" customFormat="1">
      <c r="A175" s="15"/>
      <c r="B175" s="263"/>
      <c r="C175" s="264"/>
      <c r="D175" s="229" t="s">
        <v>167</v>
      </c>
      <c r="E175" s="265" t="s">
        <v>19</v>
      </c>
      <c r="F175" s="266" t="s">
        <v>332</v>
      </c>
      <c r="G175" s="264"/>
      <c r="H175" s="267">
        <v>109.44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3" t="s">
        <v>167</v>
      </c>
      <c r="AU175" s="273" t="s">
        <v>77</v>
      </c>
      <c r="AV175" s="15" t="s">
        <v>104</v>
      </c>
      <c r="AW175" s="15" t="s">
        <v>31</v>
      </c>
      <c r="AX175" s="15" t="s">
        <v>77</v>
      </c>
      <c r="AY175" s="273" t="s">
        <v>158</v>
      </c>
    </row>
    <row r="176" s="2" customFormat="1" ht="128.55" customHeight="1">
      <c r="A176" s="39"/>
      <c r="B176" s="40"/>
      <c r="C176" s="214" t="s">
        <v>283</v>
      </c>
      <c r="D176" s="214" t="s">
        <v>161</v>
      </c>
      <c r="E176" s="215" t="s">
        <v>1017</v>
      </c>
      <c r="F176" s="216" t="s">
        <v>1018</v>
      </c>
      <c r="G176" s="217" t="s">
        <v>195</v>
      </c>
      <c r="H176" s="218">
        <v>143.02600000000001</v>
      </c>
      <c r="I176" s="219"/>
      <c r="J176" s="220">
        <f>ROUND(I176*H176,2)</f>
        <v>0</v>
      </c>
      <c r="K176" s="216" t="s">
        <v>165</v>
      </c>
      <c r="L176" s="45"/>
      <c r="M176" s="221" t="s">
        <v>19</v>
      </c>
      <c r="N176" s="222" t="s">
        <v>41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303</v>
      </c>
      <c r="AT176" s="225" t="s">
        <v>161</v>
      </c>
      <c r="AU176" s="225" t="s">
        <v>77</v>
      </c>
      <c r="AY176" s="18" t="s">
        <v>158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77</v>
      </c>
      <c r="BK176" s="226">
        <f>ROUND(I176*H176,2)</f>
        <v>0</v>
      </c>
      <c r="BL176" s="18" t="s">
        <v>303</v>
      </c>
      <c r="BM176" s="225" t="s">
        <v>1269</v>
      </c>
    </row>
    <row r="177" s="2" customFormat="1">
      <c r="A177" s="39"/>
      <c r="B177" s="40"/>
      <c r="C177" s="41"/>
      <c r="D177" s="229" t="s">
        <v>215</v>
      </c>
      <c r="E177" s="41"/>
      <c r="F177" s="259" t="s">
        <v>233</v>
      </c>
      <c r="G177" s="41"/>
      <c r="H177" s="41"/>
      <c r="I177" s="260"/>
      <c r="J177" s="41"/>
      <c r="K177" s="41"/>
      <c r="L177" s="45"/>
      <c r="M177" s="261"/>
      <c r="N177" s="26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215</v>
      </c>
      <c r="AU177" s="18" t="s">
        <v>77</v>
      </c>
    </row>
    <row r="178" s="13" customFormat="1">
      <c r="A178" s="13"/>
      <c r="B178" s="227"/>
      <c r="C178" s="228"/>
      <c r="D178" s="229" t="s">
        <v>167</v>
      </c>
      <c r="E178" s="230" t="s">
        <v>19</v>
      </c>
      <c r="F178" s="231" t="s">
        <v>749</v>
      </c>
      <c r="G178" s="228"/>
      <c r="H178" s="230" t="s">
        <v>19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167</v>
      </c>
      <c r="AU178" s="237" t="s">
        <v>77</v>
      </c>
      <c r="AV178" s="13" t="s">
        <v>77</v>
      </c>
      <c r="AW178" s="13" t="s">
        <v>31</v>
      </c>
      <c r="AX178" s="13" t="s">
        <v>70</v>
      </c>
      <c r="AY178" s="237" t="s">
        <v>158</v>
      </c>
    </row>
    <row r="179" s="14" customFormat="1">
      <c r="A179" s="14"/>
      <c r="B179" s="238"/>
      <c r="C179" s="239"/>
      <c r="D179" s="229" t="s">
        <v>167</v>
      </c>
      <c r="E179" s="240" t="s">
        <v>19</v>
      </c>
      <c r="F179" s="241" t="s">
        <v>1270</v>
      </c>
      <c r="G179" s="239"/>
      <c r="H179" s="242">
        <v>3.0720000000000001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167</v>
      </c>
      <c r="AU179" s="248" t="s">
        <v>77</v>
      </c>
      <c r="AV179" s="14" t="s">
        <v>79</v>
      </c>
      <c r="AW179" s="14" t="s">
        <v>31</v>
      </c>
      <c r="AX179" s="14" t="s">
        <v>70</v>
      </c>
      <c r="AY179" s="248" t="s">
        <v>158</v>
      </c>
    </row>
    <row r="180" s="14" customFormat="1">
      <c r="A180" s="14"/>
      <c r="B180" s="238"/>
      <c r="C180" s="239"/>
      <c r="D180" s="229" t="s">
        <v>167</v>
      </c>
      <c r="E180" s="240" t="s">
        <v>19</v>
      </c>
      <c r="F180" s="241" t="s">
        <v>1271</v>
      </c>
      <c r="G180" s="239"/>
      <c r="H180" s="242">
        <v>143.02600000000001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8" t="s">
        <v>167</v>
      </c>
      <c r="AU180" s="248" t="s">
        <v>77</v>
      </c>
      <c r="AV180" s="14" t="s">
        <v>79</v>
      </c>
      <c r="AW180" s="14" t="s">
        <v>31</v>
      </c>
      <c r="AX180" s="14" t="s">
        <v>77</v>
      </c>
      <c r="AY180" s="248" t="s">
        <v>158</v>
      </c>
    </row>
    <row r="181" s="2" customFormat="1" ht="90" customHeight="1">
      <c r="A181" s="39"/>
      <c r="B181" s="40"/>
      <c r="C181" s="214" t="s">
        <v>287</v>
      </c>
      <c r="D181" s="214" t="s">
        <v>161</v>
      </c>
      <c r="E181" s="215" t="s">
        <v>386</v>
      </c>
      <c r="F181" s="216" t="s">
        <v>751</v>
      </c>
      <c r="G181" s="217" t="s">
        <v>172</v>
      </c>
      <c r="H181" s="218">
        <v>0.66700000000000004</v>
      </c>
      <c r="I181" s="219"/>
      <c r="J181" s="220">
        <f>ROUND(I181*H181,2)</f>
        <v>0</v>
      </c>
      <c r="K181" s="216" t="s">
        <v>279</v>
      </c>
      <c r="L181" s="45"/>
      <c r="M181" s="221" t="s">
        <v>19</v>
      </c>
      <c r="N181" s="222" t="s">
        <v>41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303</v>
      </c>
      <c r="AT181" s="225" t="s">
        <v>161</v>
      </c>
      <c r="AU181" s="225" t="s">
        <v>77</v>
      </c>
      <c r="AY181" s="18" t="s">
        <v>158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77</v>
      </c>
      <c r="BK181" s="226">
        <f>ROUND(I181*H181,2)</f>
        <v>0</v>
      </c>
      <c r="BL181" s="18" t="s">
        <v>303</v>
      </c>
      <c r="BM181" s="225" t="s">
        <v>1272</v>
      </c>
    </row>
    <row r="182" s="2" customFormat="1">
      <c r="A182" s="39"/>
      <c r="B182" s="40"/>
      <c r="C182" s="41"/>
      <c r="D182" s="229" t="s">
        <v>215</v>
      </c>
      <c r="E182" s="41"/>
      <c r="F182" s="259" t="s">
        <v>753</v>
      </c>
      <c r="G182" s="41"/>
      <c r="H182" s="41"/>
      <c r="I182" s="260"/>
      <c r="J182" s="41"/>
      <c r="K182" s="41"/>
      <c r="L182" s="45"/>
      <c r="M182" s="261"/>
      <c r="N182" s="26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215</v>
      </c>
      <c r="AU182" s="18" t="s">
        <v>77</v>
      </c>
    </row>
    <row r="183" s="13" customFormat="1">
      <c r="A183" s="13"/>
      <c r="B183" s="227"/>
      <c r="C183" s="228"/>
      <c r="D183" s="229" t="s">
        <v>167</v>
      </c>
      <c r="E183" s="230" t="s">
        <v>19</v>
      </c>
      <c r="F183" s="231" t="s">
        <v>702</v>
      </c>
      <c r="G183" s="228"/>
      <c r="H183" s="230" t="s">
        <v>19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167</v>
      </c>
      <c r="AU183" s="237" t="s">
        <v>77</v>
      </c>
      <c r="AV183" s="13" t="s">
        <v>77</v>
      </c>
      <c r="AW183" s="13" t="s">
        <v>31</v>
      </c>
      <c r="AX183" s="13" t="s">
        <v>70</v>
      </c>
      <c r="AY183" s="237" t="s">
        <v>158</v>
      </c>
    </row>
    <row r="184" s="14" customFormat="1">
      <c r="A184" s="14"/>
      <c r="B184" s="238"/>
      <c r="C184" s="239"/>
      <c r="D184" s="229" t="s">
        <v>167</v>
      </c>
      <c r="E184" s="240" t="s">
        <v>19</v>
      </c>
      <c r="F184" s="241" t="s">
        <v>754</v>
      </c>
      <c r="G184" s="239"/>
      <c r="H184" s="242">
        <v>0.66700000000000004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8" t="s">
        <v>167</v>
      </c>
      <c r="AU184" s="248" t="s">
        <v>77</v>
      </c>
      <c r="AV184" s="14" t="s">
        <v>79</v>
      </c>
      <c r="AW184" s="14" t="s">
        <v>31</v>
      </c>
      <c r="AX184" s="14" t="s">
        <v>77</v>
      </c>
      <c r="AY184" s="248" t="s">
        <v>158</v>
      </c>
    </row>
    <row r="185" s="2" customFormat="1" ht="90" customHeight="1">
      <c r="A185" s="39"/>
      <c r="B185" s="40"/>
      <c r="C185" s="214" t="s">
        <v>291</v>
      </c>
      <c r="D185" s="214" t="s">
        <v>161</v>
      </c>
      <c r="E185" s="215" t="s">
        <v>755</v>
      </c>
      <c r="F185" s="216" t="s">
        <v>756</v>
      </c>
      <c r="G185" s="217" t="s">
        <v>195</v>
      </c>
      <c r="H185" s="218">
        <v>109.44</v>
      </c>
      <c r="I185" s="219"/>
      <c r="J185" s="220">
        <f>ROUND(I185*H185,2)</f>
        <v>0</v>
      </c>
      <c r="K185" s="216" t="s">
        <v>279</v>
      </c>
      <c r="L185" s="45"/>
      <c r="M185" s="221" t="s">
        <v>19</v>
      </c>
      <c r="N185" s="222" t="s">
        <v>41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303</v>
      </c>
      <c r="AT185" s="225" t="s">
        <v>161</v>
      </c>
      <c r="AU185" s="225" t="s">
        <v>77</v>
      </c>
      <c r="AY185" s="18" t="s">
        <v>158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77</v>
      </c>
      <c r="BK185" s="226">
        <f>ROUND(I185*H185,2)</f>
        <v>0</v>
      </c>
      <c r="BL185" s="18" t="s">
        <v>303</v>
      </c>
      <c r="BM185" s="225" t="s">
        <v>1273</v>
      </c>
    </row>
    <row r="186" s="14" customFormat="1">
      <c r="A186" s="14"/>
      <c r="B186" s="238"/>
      <c r="C186" s="239"/>
      <c r="D186" s="229" t="s">
        <v>167</v>
      </c>
      <c r="E186" s="240" t="s">
        <v>19</v>
      </c>
      <c r="F186" s="241" t="s">
        <v>1268</v>
      </c>
      <c r="G186" s="239"/>
      <c r="H186" s="242">
        <v>109.44</v>
      </c>
      <c r="I186" s="243"/>
      <c r="J186" s="239"/>
      <c r="K186" s="239"/>
      <c r="L186" s="244"/>
      <c r="M186" s="274"/>
      <c r="N186" s="275"/>
      <c r="O186" s="275"/>
      <c r="P186" s="275"/>
      <c r="Q186" s="275"/>
      <c r="R186" s="275"/>
      <c r="S186" s="275"/>
      <c r="T186" s="27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8" t="s">
        <v>167</v>
      </c>
      <c r="AU186" s="248" t="s">
        <v>77</v>
      </c>
      <c r="AV186" s="14" t="s">
        <v>79</v>
      </c>
      <c r="AW186" s="14" t="s">
        <v>31</v>
      </c>
      <c r="AX186" s="14" t="s">
        <v>77</v>
      </c>
      <c r="AY186" s="248" t="s">
        <v>158</v>
      </c>
    </row>
    <row r="187" s="2" customFormat="1" ht="6.96" customHeight="1">
      <c r="A187" s="39"/>
      <c r="B187" s="60"/>
      <c r="C187" s="61"/>
      <c r="D187" s="61"/>
      <c r="E187" s="61"/>
      <c r="F187" s="61"/>
      <c r="G187" s="61"/>
      <c r="H187" s="61"/>
      <c r="I187" s="61"/>
      <c r="J187" s="61"/>
      <c r="K187" s="61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fQbS37ZdOyOU58p8z94anlx4a0yinZ6AmFUvXxqgkYfa2xluwQgtIaWioBI3/gZ3vqYd+Ch7Y8xOreXacP+X6A==" hashValue="um4G2865cD8k6hQxjdczFcwvwxOk8A0AMGWuicV2HCP6MPiEaMyi5XlWqM1eUgbchDbA4PneC4m8n0XdS/2Zrw==" algorithmName="SHA-512" password="CC35"/>
  <autoFilter ref="C93:K18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79</v>
      </c>
    </row>
    <row r="4" s="1" customFormat="1" ht="24.96" customHeight="1">
      <c r="B4" s="21"/>
      <c r="D4" s="142" t="s">
        <v>132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zakázky'!K6</f>
        <v>Oprava trati v úseku Hoštka - Polepy_OPRAVA č.1</v>
      </c>
      <c r="F7" s="144"/>
      <c r="G7" s="144"/>
      <c r="H7" s="144"/>
      <c r="L7" s="21"/>
    </row>
    <row r="8">
      <c r="B8" s="21"/>
      <c r="D8" s="144" t="s">
        <v>133</v>
      </c>
      <c r="L8" s="21"/>
    </row>
    <row r="9" s="1" customFormat="1" ht="16.5" customHeight="1">
      <c r="B9" s="21"/>
      <c r="E9" s="145" t="s">
        <v>447</v>
      </c>
      <c r="F9" s="1"/>
      <c r="G9" s="1"/>
      <c r="H9" s="1"/>
      <c r="L9" s="21"/>
    </row>
    <row r="10" s="1" customFormat="1" ht="12" customHeight="1">
      <c r="B10" s="21"/>
      <c r="D10" s="144" t="s">
        <v>135</v>
      </c>
      <c r="L10" s="21"/>
    </row>
    <row r="11" s="2" customFormat="1" ht="16.5" customHeight="1">
      <c r="A11" s="39"/>
      <c r="B11" s="45"/>
      <c r="C11" s="39"/>
      <c r="D11" s="39"/>
      <c r="E11" s="157" t="s">
        <v>1038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758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1274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8" t="str">
        <f>'Rekapitulace zakázky'!AN8</f>
        <v>15. 12. 2020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zakázky'!AN10="","",'Rekapitulace zakázky'!AN10)</f>
        <v/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zakázky'!E11="","",'Rekapitulace zakázky'!E11)</f>
        <v xml:space="preserve"> </v>
      </c>
      <c r="F19" s="39"/>
      <c r="G19" s="39"/>
      <c r="H19" s="39"/>
      <c r="I19" s="144" t="s">
        <v>27</v>
      </c>
      <c r="J19" s="134" t="str">
        <f>IF('Rekapitulace zakázky'!AN11="","",'Rekapitulace zakázky'!AN11)</f>
        <v/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28</v>
      </c>
      <c r="E21" s="39"/>
      <c r="F21" s="39"/>
      <c r="G21" s="39"/>
      <c r="H21" s="39"/>
      <c r="I21" s="144" t="s">
        <v>26</v>
      </c>
      <c r="J21" s="34" t="str">
        <f>'Rekapitulace zakázky'!AN13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zakázky'!E14</f>
        <v>Vyplň údaj</v>
      </c>
      <c r="F22" s="134"/>
      <c r="G22" s="134"/>
      <c r="H22" s="134"/>
      <c r="I22" s="144" t="s">
        <v>27</v>
      </c>
      <c r="J22" s="34" t="str">
        <f>'Rekapitulace zakázky'!AN14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30</v>
      </c>
      <c r="E24" s="39"/>
      <c r="F24" s="39"/>
      <c r="G24" s="39"/>
      <c r="H24" s="39"/>
      <c r="I24" s="144" t="s">
        <v>26</v>
      </c>
      <c r="J24" s="134" t="str">
        <f>IF('Rekapitulace zakázky'!AN16="","",'Rekapitulace zakázky'!AN16)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zakázky'!E17="","",'Rekapitulace zakázky'!E17)</f>
        <v xml:space="preserve"> </v>
      </c>
      <c r="F25" s="39"/>
      <c r="G25" s="39"/>
      <c r="H25" s="39"/>
      <c r="I25" s="144" t="s">
        <v>27</v>
      </c>
      <c r="J25" s="134" t="str">
        <f>IF('Rekapitulace zakázky'!AN17="","",'Rekapitulace zakázky'!AN17)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32</v>
      </c>
      <c r="E27" s="39"/>
      <c r="F27" s="39"/>
      <c r="G27" s="39"/>
      <c r="H27" s="39"/>
      <c r="I27" s="144" t="s">
        <v>26</v>
      </c>
      <c r="J27" s="134" t="str">
        <f>IF('Rekapitulace zakázky'!AN19="","",'Rekapitulace zakázky'!AN19)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zakázky'!E20="","",'Rekapitulace zakázky'!E20)</f>
        <v>Věra Trnková</v>
      </c>
      <c r="F28" s="39"/>
      <c r="G28" s="39"/>
      <c r="H28" s="39"/>
      <c r="I28" s="144" t="s">
        <v>27</v>
      </c>
      <c r="J28" s="134" t="str">
        <f>IF('Rekapitulace zakázky'!AN20="","",'Rekapitulace zakázky'!AN20)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36</v>
      </c>
      <c r="E34" s="39"/>
      <c r="F34" s="39"/>
      <c r="G34" s="39"/>
      <c r="H34" s="39"/>
      <c r="I34" s="39"/>
      <c r="J34" s="155">
        <f>ROUND(J95,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38</v>
      </c>
      <c r="G36" s="39"/>
      <c r="H36" s="39"/>
      <c r="I36" s="156" t="s">
        <v>37</v>
      </c>
      <c r="J36" s="156" t="s">
        <v>39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40</v>
      </c>
      <c r="E37" s="144" t="s">
        <v>41</v>
      </c>
      <c r="F37" s="158">
        <f>ROUND((SUM(BE95:BE112)),  2)</f>
        <v>0</v>
      </c>
      <c r="G37" s="39"/>
      <c r="H37" s="39"/>
      <c r="I37" s="159">
        <v>0.20999999999999999</v>
      </c>
      <c r="J37" s="158">
        <f>ROUND(((SUM(BE95:BE112))*I37),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42</v>
      </c>
      <c r="F38" s="158">
        <f>ROUND((SUM(BF95:BF112)),  2)</f>
        <v>0</v>
      </c>
      <c r="G38" s="39"/>
      <c r="H38" s="39"/>
      <c r="I38" s="159">
        <v>0.14999999999999999</v>
      </c>
      <c r="J38" s="158">
        <f>ROUND(((SUM(BF95:BF112))*I38),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43</v>
      </c>
      <c r="F39" s="158">
        <f>ROUND((SUM(BG95:BG112)),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44</v>
      </c>
      <c r="F40" s="158">
        <f>ROUND((SUM(BH95:BH112)),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45</v>
      </c>
      <c r="F41" s="158">
        <f>ROUND((SUM(BI95:BI112)),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46</v>
      </c>
      <c r="E43" s="162"/>
      <c r="F43" s="162"/>
      <c r="G43" s="163" t="s">
        <v>47</v>
      </c>
      <c r="H43" s="164" t="s">
        <v>48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137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Oprava trati v úseku Hoštka - Polepy_OPRAVA č.1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133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447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135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87" t="s">
        <v>1038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758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002 - VRN - km 393,710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15. 12. 2020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 xml:space="preserve"> </v>
      </c>
      <c r="G62" s="41"/>
      <c r="H62" s="41"/>
      <c r="I62" s="33" t="s">
        <v>30</v>
      </c>
      <c r="J62" s="37" t="str">
        <f>E25</f>
        <v xml:space="preserve"> 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28</v>
      </c>
      <c r="D63" s="41"/>
      <c r="E63" s="41"/>
      <c r="F63" s="28" t="str">
        <f>IF(E22="","",E22)</f>
        <v>Vyplň údaj</v>
      </c>
      <c r="G63" s="41"/>
      <c r="H63" s="41"/>
      <c r="I63" s="33" t="s">
        <v>32</v>
      </c>
      <c r="J63" s="37" t="str">
        <f>E28</f>
        <v>Věra Trnková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138</v>
      </c>
      <c r="D65" s="173"/>
      <c r="E65" s="173"/>
      <c r="F65" s="173"/>
      <c r="G65" s="173"/>
      <c r="H65" s="173"/>
      <c r="I65" s="173"/>
      <c r="J65" s="174" t="s">
        <v>139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68</v>
      </c>
      <c r="D67" s="41"/>
      <c r="E67" s="41"/>
      <c r="F67" s="41"/>
      <c r="G67" s="41"/>
      <c r="H67" s="41"/>
      <c r="I67" s="41"/>
      <c r="J67" s="103">
        <f>J95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140</v>
      </c>
    </row>
    <row r="68" s="9" customFormat="1" ht="24.96" customHeight="1">
      <c r="A68" s="9"/>
      <c r="B68" s="176"/>
      <c r="C68" s="177"/>
      <c r="D68" s="178" t="s">
        <v>760</v>
      </c>
      <c r="E68" s="179"/>
      <c r="F68" s="179"/>
      <c r="G68" s="179"/>
      <c r="H68" s="179"/>
      <c r="I68" s="179"/>
      <c r="J68" s="180">
        <f>J96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761</v>
      </c>
      <c r="E69" s="184"/>
      <c r="F69" s="184"/>
      <c r="G69" s="184"/>
      <c r="H69" s="184"/>
      <c r="I69" s="184"/>
      <c r="J69" s="185">
        <f>J97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762</v>
      </c>
      <c r="E70" s="184"/>
      <c r="F70" s="184"/>
      <c r="G70" s="184"/>
      <c r="H70" s="184"/>
      <c r="I70" s="184"/>
      <c r="J70" s="185">
        <f>J102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1025</v>
      </c>
      <c r="E71" s="184"/>
      <c r="F71" s="184"/>
      <c r="G71" s="184"/>
      <c r="H71" s="184"/>
      <c r="I71" s="184"/>
      <c r="J71" s="185">
        <f>J105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143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Oprava trati v úseku Hoštka - Polepy_OPRAVA č.1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133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1" customFormat="1" ht="16.5" customHeight="1">
      <c r="B83" s="22"/>
      <c r="C83" s="23"/>
      <c r="D83" s="23"/>
      <c r="E83" s="171" t="s">
        <v>447</v>
      </c>
      <c r="F83" s="23"/>
      <c r="G83" s="23"/>
      <c r="H83" s="23"/>
      <c r="I83" s="23"/>
      <c r="J83" s="23"/>
      <c r="K83" s="23"/>
      <c r="L83" s="21"/>
    </row>
    <row r="84" s="1" customFormat="1" ht="12" customHeight="1">
      <c r="B84" s="22"/>
      <c r="C84" s="33" t="s">
        <v>135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287" t="s">
        <v>1038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758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E13</f>
        <v>002 - VRN - km 393,710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F16</f>
        <v xml:space="preserve"> </v>
      </c>
      <c r="G89" s="41"/>
      <c r="H89" s="41"/>
      <c r="I89" s="33" t="s">
        <v>23</v>
      </c>
      <c r="J89" s="73" t="str">
        <f>IF(J16="","",J16)</f>
        <v>15. 12. 2020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E19</f>
        <v xml:space="preserve"> </v>
      </c>
      <c r="G91" s="41"/>
      <c r="H91" s="41"/>
      <c r="I91" s="33" t="s">
        <v>30</v>
      </c>
      <c r="J91" s="37" t="str">
        <f>E25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IF(E22="","",E22)</f>
        <v>Vyplň údaj</v>
      </c>
      <c r="G92" s="41"/>
      <c r="H92" s="41"/>
      <c r="I92" s="33" t="s">
        <v>32</v>
      </c>
      <c r="J92" s="37" t="str">
        <f>E28</f>
        <v>Věra Trnková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7"/>
      <c r="B94" s="188"/>
      <c r="C94" s="189" t="s">
        <v>144</v>
      </c>
      <c r="D94" s="190" t="s">
        <v>55</v>
      </c>
      <c r="E94" s="190" t="s">
        <v>51</v>
      </c>
      <c r="F94" s="190" t="s">
        <v>52</v>
      </c>
      <c r="G94" s="190" t="s">
        <v>145</v>
      </c>
      <c r="H94" s="190" t="s">
        <v>146</v>
      </c>
      <c r="I94" s="190" t="s">
        <v>147</v>
      </c>
      <c r="J94" s="190" t="s">
        <v>139</v>
      </c>
      <c r="K94" s="191" t="s">
        <v>148</v>
      </c>
      <c r="L94" s="192"/>
      <c r="M94" s="93" t="s">
        <v>19</v>
      </c>
      <c r="N94" s="94" t="s">
        <v>40</v>
      </c>
      <c r="O94" s="94" t="s">
        <v>149</v>
      </c>
      <c r="P94" s="94" t="s">
        <v>150</v>
      </c>
      <c r="Q94" s="94" t="s">
        <v>151</v>
      </c>
      <c r="R94" s="94" t="s">
        <v>152</v>
      </c>
      <c r="S94" s="94" t="s">
        <v>153</v>
      </c>
      <c r="T94" s="95" t="s">
        <v>154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39"/>
      <c r="B95" s="40"/>
      <c r="C95" s="100" t="s">
        <v>155</v>
      </c>
      <c r="D95" s="41"/>
      <c r="E95" s="41"/>
      <c r="F95" s="41"/>
      <c r="G95" s="41"/>
      <c r="H95" s="41"/>
      <c r="I95" s="41"/>
      <c r="J95" s="193">
        <f>BK95</f>
        <v>0</v>
      </c>
      <c r="K95" s="41"/>
      <c r="L95" s="45"/>
      <c r="M95" s="96"/>
      <c r="N95" s="194"/>
      <c r="O95" s="97"/>
      <c r="P95" s="195">
        <f>P96</f>
        <v>0</v>
      </c>
      <c r="Q95" s="97"/>
      <c r="R95" s="195">
        <f>R96</f>
        <v>0</v>
      </c>
      <c r="S95" s="97"/>
      <c r="T95" s="196">
        <f>T96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69</v>
      </c>
      <c r="AU95" s="18" t="s">
        <v>140</v>
      </c>
      <c r="BK95" s="197">
        <f>BK96</f>
        <v>0</v>
      </c>
    </row>
    <row r="96" s="12" customFormat="1" ht="25.92" customHeight="1">
      <c r="A96" s="12"/>
      <c r="B96" s="198"/>
      <c r="C96" s="199"/>
      <c r="D96" s="200" t="s">
        <v>69</v>
      </c>
      <c r="E96" s="201" t="s">
        <v>92</v>
      </c>
      <c r="F96" s="201" t="s">
        <v>763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P97+P102+P105</f>
        <v>0</v>
      </c>
      <c r="Q96" s="206"/>
      <c r="R96" s="207">
        <f>R97+R102+R105</f>
        <v>0</v>
      </c>
      <c r="S96" s="206"/>
      <c r="T96" s="208">
        <f>T97+T102+T105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159</v>
      </c>
      <c r="AT96" s="210" t="s">
        <v>69</v>
      </c>
      <c r="AU96" s="210" t="s">
        <v>70</v>
      </c>
      <c r="AY96" s="209" t="s">
        <v>158</v>
      </c>
      <c r="BK96" s="211">
        <f>BK97+BK102+BK105</f>
        <v>0</v>
      </c>
    </row>
    <row r="97" s="12" customFormat="1" ht="22.8" customHeight="1">
      <c r="A97" s="12"/>
      <c r="B97" s="198"/>
      <c r="C97" s="199"/>
      <c r="D97" s="200" t="s">
        <v>69</v>
      </c>
      <c r="E97" s="212" t="s">
        <v>764</v>
      </c>
      <c r="F97" s="212" t="s">
        <v>765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SUM(P98:P101)</f>
        <v>0</v>
      </c>
      <c r="Q97" s="206"/>
      <c r="R97" s="207">
        <f>SUM(R98:R101)</f>
        <v>0</v>
      </c>
      <c r="S97" s="206"/>
      <c r="T97" s="208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159</v>
      </c>
      <c r="AT97" s="210" t="s">
        <v>69</v>
      </c>
      <c r="AU97" s="210" t="s">
        <v>77</v>
      </c>
      <c r="AY97" s="209" t="s">
        <v>158</v>
      </c>
      <c r="BK97" s="211">
        <f>SUM(BK98:BK101)</f>
        <v>0</v>
      </c>
    </row>
    <row r="98" s="2" customFormat="1" ht="16.5" customHeight="1">
      <c r="A98" s="39"/>
      <c r="B98" s="40"/>
      <c r="C98" s="214" t="s">
        <v>77</v>
      </c>
      <c r="D98" s="214" t="s">
        <v>161</v>
      </c>
      <c r="E98" s="215" t="s">
        <v>766</v>
      </c>
      <c r="F98" s="216" t="s">
        <v>767</v>
      </c>
      <c r="G98" s="217" t="s">
        <v>418</v>
      </c>
      <c r="H98" s="218">
        <v>1</v>
      </c>
      <c r="I98" s="219"/>
      <c r="J98" s="220">
        <f>ROUND(I98*H98,2)</f>
        <v>0</v>
      </c>
      <c r="K98" s="216" t="s">
        <v>463</v>
      </c>
      <c r="L98" s="45"/>
      <c r="M98" s="221" t="s">
        <v>19</v>
      </c>
      <c r="N98" s="222" t="s">
        <v>41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768</v>
      </c>
      <c r="AT98" s="225" t="s">
        <v>161</v>
      </c>
      <c r="AU98" s="225" t="s">
        <v>79</v>
      </c>
      <c r="AY98" s="18" t="s">
        <v>158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77</v>
      </c>
      <c r="BK98" s="226">
        <f>ROUND(I98*H98,2)</f>
        <v>0</v>
      </c>
      <c r="BL98" s="18" t="s">
        <v>768</v>
      </c>
      <c r="BM98" s="225" t="s">
        <v>1275</v>
      </c>
    </row>
    <row r="99" s="2" customFormat="1">
      <c r="A99" s="39"/>
      <c r="B99" s="40"/>
      <c r="C99" s="41"/>
      <c r="D99" s="229" t="s">
        <v>215</v>
      </c>
      <c r="E99" s="41"/>
      <c r="F99" s="259" t="s">
        <v>770</v>
      </c>
      <c r="G99" s="41"/>
      <c r="H99" s="41"/>
      <c r="I99" s="260"/>
      <c r="J99" s="41"/>
      <c r="K99" s="41"/>
      <c r="L99" s="45"/>
      <c r="M99" s="261"/>
      <c r="N99" s="26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215</v>
      </c>
      <c r="AU99" s="18" t="s">
        <v>79</v>
      </c>
    </row>
    <row r="100" s="2" customFormat="1" ht="16.5" customHeight="1">
      <c r="A100" s="39"/>
      <c r="B100" s="40"/>
      <c r="C100" s="214" t="s">
        <v>79</v>
      </c>
      <c r="D100" s="214" t="s">
        <v>161</v>
      </c>
      <c r="E100" s="215" t="s">
        <v>771</v>
      </c>
      <c r="F100" s="216" t="s">
        <v>772</v>
      </c>
      <c r="G100" s="217" t="s">
        <v>418</v>
      </c>
      <c r="H100" s="218">
        <v>1</v>
      </c>
      <c r="I100" s="219"/>
      <c r="J100" s="220">
        <f>ROUND(I100*H100,2)</f>
        <v>0</v>
      </c>
      <c r="K100" s="216" t="s">
        <v>463</v>
      </c>
      <c r="L100" s="45"/>
      <c r="M100" s="221" t="s">
        <v>19</v>
      </c>
      <c r="N100" s="222" t="s">
        <v>41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768</v>
      </c>
      <c r="AT100" s="225" t="s">
        <v>161</v>
      </c>
      <c r="AU100" s="225" t="s">
        <v>79</v>
      </c>
      <c r="AY100" s="18" t="s">
        <v>158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77</v>
      </c>
      <c r="BK100" s="226">
        <f>ROUND(I100*H100,2)</f>
        <v>0</v>
      </c>
      <c r="BL100" s="18" t="s">
        <v>768</v>
      </c>
      <c r="BM100" s="225" t="s">
        <v>1276</v>
      </c>
    </row>
    <row r="101" s="2" customFormat="1">
      <c r="A101" s="39"/>
      <c r="B101" s="40"/>
      <c r="C101" s="41"/>
      <c r="D101" s="229" t="s">
        <v>215</v>
      </c>
      <c r="E101" s="41"/>
      <c r="F101" s="259" t="s">
        <v>1277</v>
      </c>
      <c r="G101" s="41"/>
      <c r="H101" s="41"/>
      <c r="I101" s="260"/>
      <c r="J101" s="41"/>
      <c r="K101" s="41"/>
      <c r="L101" s="45"/>
      <c r="M101" s="261"/>
      <c r="N101" s="26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215</v>
      </c>
      <c r="AU101" s="18" t="s">
        <v>79</v>
      </c>
    </row>
    <row r="102" s="12" customFormat="1" ht="22.8" customHeight="1">
      <c r="A102" s="12"/>
      <c r="B102" s="198"/>
      <c r="C102" s="199"/>
      <c r="D102" s="200" t="s">
        <v>69</v>
      </c>
      <c r="E102" s="212" t="s">
        <v>775</v>
      </c>
      <c r="F102" s="212" t="s">
        <v>776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SUM(P103:P104)</f>
        <v>0</v>
      </c>
      <c r="Q102" s="206"/>
      <c r="R102" s="207">
        <f>SUM(R103:R104)</f>
        <v>0</v>
      </c>
      <c r="S102" s="206"/>
      <c r="T102" s="208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159</v>
      </c>
      <c r="AT102" s="210" t="s">
        <v>69</v>
      </c>
      <c r="AU102" s="210" t="s">
        <v>77</v>
      </c>
      <c r="AY102" s="209" t="s">
        <v>158</v>
      </c>
      <c r="BK102" s="211">
        <f>SUM(BK103:BK104)</f>
        <v>0</v>
      </c>
    </row>
    <row r="103" s="2" customFormat="1" ht="16.5" customHeight="1">
      <c r="A103" s="39"/>
      <c r="B103" s="40"/>
      <c r="C103" s="214" t="s">
        <v>101</v>
      </c>
      <c r="D103" s="214" t="s">
        <v>161</v>
      </c>
      <c r="E103" s="215" t="s">
        <v>777</v>
      </c>
      <c r="F103" s="216" t="s">
        <v>776</v>
      </c>
      <c r="G103" s="217" t="s">
        <v>418</v>
      </c>
      <c r="H103" s="218">
        <v>1</v>
      </c>
      <c r="I103" s="219"/>
      <c r="J103" s="220">
        <f>ROUND(I103*H103,2)</f>
        <v>0</v>
      </c>
      <c r="K103" s="216" t="s">
        <v>463</v>
      </c>
      <c r="L103" s="45"/>
      <c r="M103" s="221" t="s">
        <v>19</v>
      </c>
      <c r="N103" s="222" t="s">
        <v>41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768</v>
      </c>
      <c r="AT103" s="225" t="s">
        <v>161</v>
      </c>
      <c r="AU103" s="225" t="s">
        <v>79</v>
      </c>
      <c r="AY103" s="18" t="s">
        <v>158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77</v>
      </c>
      <c r="BK103" s="226">
        <f>ROUND(I103*H103,2)</f>
        <v>0</v>
      </c>
      <c r="BL103" s="18" t="s">
        <v>768</v>
      </c>
      <c r="BM103" s="225" t="s">
        <v>1278</v>
      </c>
    </row>
    <row r="104" s="2" customFormat="1">
      <c r="A104" s="39"/>
      <c r="B104" s="40"/>
      <c r="C104" s="41"/>
      <c r="D104" s="229" t="s">
        <v>215</v>
      </c>
      <c r="E104" s="41"/>
      <c r="F104" s="259" t="s">
        <v>779</v>
      </c>
      <c r="G104" s="41"/>
      <c r="H104" s="41"/>
      <c r="I104" s="260"/>
      <c r="J104" s="41"/>
      <c r="K104" s="41"/>
      <c r="L104" s="45"/>
      <c r="M104" s="261"/>
      <c r="N104" s="26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215</v>
      </c>
      <c r="AU104" s="18" t="s">
        <v>79</v>
      </c>
    </row>
    <row r="105" s="12" customFormat="1" ht="22.8" customHeight="1">
      <c r="A105" s="12"/>
      <c r="B105" s="198"/>
      <c r="C105" s="199"/>
      <c r="D105" s="200" t="s">
        <v>69</v>
      </c>
      <c r="E105" s="212" t="s">
        <v>1030</v>
      </c>
      <c r="F105" s="212" t="s">
        <v>1031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SUM(P106:P112)</f>
        <v>0</v>
      </c>
      <c r="Q105" s="206"/>
      <c r="R105" s="207">
        <f>SUM(R106:R112)</f>
        <v>0</v>
      </c>
      <c r="S105" s="206"/>
      <c r="T105" s="208">
        <f>SUM(T106:T112)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159</v>
      </c>
      <c r="AT105" s="210" t="s">
        <v>69</v>
      </c>
      <c r="AU105" s="210" t="s">
        <v>77</v>
      </c>
      <c r="AY105" s="209" t="s">
        <v>158</v>
      </c>
      <c r="BK105" s="211">
        <f>SUM(BK106:BK112)</f>
        <v>0</v>
      </c>
    </row>
    <row r="106" s="2" customFormat="1" ht="16.5" customHeight="1">
      <c r="A106" s="39"/>
      <c r="B106" s="40"/>
      <c r="C106" s="214" t="s">
        <v>104</v>
      </c>
      <c r="D106" s="214" t="s">
        <v>161</v>
      </c>
      <c r="E106" s="215" t="s">
        <v>1032</v>
      </c>
      <c r="F106" s="216" t="s">
        <v>1033</v>
      </c>
      <c r="G106" s="217" t="s">
        <v>418</v>
      </c>
      <c r="H106" s="218">
        <v>2</v>
      </c>
      <c r="I106" s="219"/>
      <c r="J106" s="220">
        <f>ROUND(I106*H106,2)</f>
        <v>0</v>
      </c>
      <c r="K106" s="216" t="s">
        <v>463</v>
      </c>
      <c r="L106" s="45"/>
      <c r="M106" s="221" t="s">
        <v>19</v>
      </c>
      <c r="N106" s="222" t="s">
        <v>41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104</v>
      </c>
      <c r="AT106" s="225" t="s">
        <v>161</v>
      </c>
      <c r="AU106" s="225" t="s">
        <v>79</v>
      </c>
      <c r="AY106" s="18" t="s">
        <v>158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77</v>
      </c>
      <c r="BK106" s="226">
        <f>ROUND(I106*H106,2)</f>
        <v>0</v>
      </c>
      <c r="BL106" s="18" t="s">
        <v>104</v>
      </c>
      <c r="BM106" s="225" t="s">
        <v>1279</v>
      </c>
    </row>
    <row r="107" s="2" customFormat="1">
      <c r="A107" s="39"/>
      <c r="B107" s="40"/>
      <c r="C107" s="41"/>
      <c r="D107" s="229" t="s">
        <v>215</v>
      </c>
      <c r="E107" s="41"/>
      <c r="F107" s="259" t="s">
        <v>1035</v>
      </c>
      <c r="G107" s="41"/>
      <c r="H107" s="41"/>
      <c r="I107" s="260"/>
      <c r="J107" s="41"/>
      <c r="K107" s="41"/>
      <c r="L107" s="45"/>
      <c r="M107" s="261"/>
      <c r="N107" s="26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215</v>
      </c>
      <c r="AU107" s="18" t="s">
        <v>79</v>
      </c>
    </row>
    <row r="108" s="13" customFormat="1">
      <c r="A108" s="13"/>
      <c r="B108" s="227"/>
      <c r="C108" s="228"/>
      <c r="D108" s="229" t="s">
        <v>167</v>
      </c>
      <c r="E108" s="230" t="s">
        <v>19</v>
      </c>
      <c r="F108" s="231" t="s">
        <v>1036</v>
      </c>
      <c r="G108" s="228"/>
      <c r="H108" s="230" t="s">
        <v>19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167</v>
      </c>
      <c r="AU108" s="237" t="s">
        <v>79</v>
      </c>
      <c r="AV108" s="13" t="s">
        <v>77</v>
      </c>
      <c r="AW108" s="13" t="s">
        <v>31</v>
      </c>
      <c r="AX108" s="13" t="s">
        <v>70</v>
      </c>
      <c r="AY108" s="237" t="s">
        <v>158</v>
      </c>
    </row>
    <row r="109" s="14" customFormat="1">
      <c r="A109" s="14"/>
      <c r="B109" s="238"/>
      <c r="C109" s="239"/>
      <c r="D109" s="229" t="s">
        <v>167</v>
      </c>
      <c r="E109" s="240" t="s">
        <v>19</v>
      </c>
      <c r="F109" s="241" t="s">
        <v>77</v>
      </c>
      <c r="G109" s="239"/>
      <c r="H109" s="242">
        <v>1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167</v>
      </c>
      <c r="AU109" s="248" t="s">
        <v>79</v>
      </c>
      <c r="AV109" s="14" t="s">
        <v>79</v>
      </c>
      <c r="AW109" s="14" t="s">
        <v>31</v>
      </c>
      <c r="AX109" s="14" t="s">
        <v>70</v>
      </c>
      <c r="AY109" s="248" t="s">
        <v>158</v>
      </c>
    </row>
    <row r="110" s="13" customFormat="1">
      <c r="A110" s="13"/>
      <c r="B110" s="227"/>
      <c r="C110" s="228"/>
      <c r="D110" s="229" t="s">
        <v>167</v>
      </c>
      <c r="E110" s="230" t="s">
        <v>19</v>
      </c>
      <c r="F110" s="231" t="s">
        <v>1037</v>
      </c>
      <c r="G110" s="228"/>
      <c r="H110" s="230" t="s">
        <v>19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167</v>
      </c>
      <c r="AU110" s="237" t="s">
        <v>79</v>
      </c>
      <c r="AV110" s="13" t="s">
        <v>77</v>
      </c>
      <c r="AW110" s="13" t="s">
        <v>31</v>
      </c>
      <c r="AX110" s="13" t="s">
        <v>70</v>
      </c>
      <c r="AY110" s="237" t="s">
        <v>158</v>
      </c>
    </row>
    <row r="111" s="14" customFormat="1">
      <c r="A111" s="14"/>
      <c r="B111" s="238"/>
      <c r="C111" s="239"/>
      <c r="D111" s="229" t="s">
        <v>167</v>
      </c>
      <c r="E111" s="240" t="s">
        <v>19</v>
      </c>
      <c r="F111" s="241" t="s">
        <v>77</v>
      </c>
      <c r="G111" s="239"/>
      <c r="H111" s="242">
        <v>1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167</v>
      </c>
      <c r="AU111" s="248" t="s">
        <v>79</v>
      </c>
      <c r="AV111" s="14" t="s">
        <v>79</v>
      </c>
      <c r="AW111" s="14" t="s">
        <v>31</v>
      </c>
      <c r="AX111" s="14" t="s">
        <v>70</v>
      </c>
      <c r="AY111" s="248" t="s">
        <v>158</v>
      </c>
    </row>
    <row r="112" s="15" customFormat="1">
      <c r="A112" s="15"/>
      <c r="B112" s="263"/>
      <c r="C112" s="264"/>
      <c r="D112" s="229" t="s">
        <v>167</v>
      </c>
      <c r="E112" s="265" t="s">
        <v>19</v>
      </c>
      <c r="F112" s="266" t="s">
        <v>332</v>
      </c>
      <c r="G112" s="264"/>
      <c r="H112" s="267">
        <v>2</v>
      </c>
      <c r="I112" s="268"/>
      <c r="J112" s="264"/>
      <c r="K112" s="264"/>
      <c r="L112" s="269"/>
      <c r="M112" s="288"/>
      <c r="N112" s="289"/>
      <c r="O112" s="289"/>
      <c r="P112" s="289"/>
      <c r="Q112" s="289"/>
      <c r="R112" s="289"/>
      <c r="S112" s="289"/>
      <c r="T112" s="290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73" t="s">
        <v>167</v>
      </c>
      <c r="AU112" s="273" t="s">
        <v>79</v>
      </c>
      <c r="AV112" s="15" t="s">
        <v>104</v>
      </c>
      <c r="AW112" s="15" t="s">
        <v>31</v>
      </c>
      <c r="AX112" s="15" t="s">
        <v>77</v>
      </c>
      <c r="AY112" s="273" t="s">
        <v>158</v>
      </c>
    </row>
    <row r="113" s="2" customFormat="1" ht="6.96" customHeight="1">
      <c r="A113" s="39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45"/>
      <c r="M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</sheetData>
  <sheetProtection sheet="1" autoFilter="0" formatColumns="0" formatRows="0" objects="1" scenarios="1" spinCount="100000" saltValue="KDHuqRx3aZMt4FKFtGi4Ig9qawjIgXuTXA8k/5dpsel+ngsBiOfDxIIFuUl7C2GUIGU3YPf2nV9hFOjtFDpZfw==" hashValue="ODshgiFThsK72pRPixUE+qQclhWBltdiNemllqLvCYcodYxBopW8DGiU04+rTIMKPxGg7eOcEEkXsqNfV1XQfw==" algorithmName="SHA-512" password="CC35"/>
  <autoFilter ref="C94:K11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6" customFormat="1" ht="45" customHeight="1">
      <c r="B3" s="295"/>
      <c r="C3" s="296" t="s">
        <v>1280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1281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1282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1283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1284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1285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1286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1287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1288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1289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1290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76</v>
      </c>
      <c r="F18" s="302" t="s">
        <v>1291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1292</v>
      </c>
      <c r="F19" s="302" t="s">
        <v>1293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1294</v>
      </c>
      <c r="F20" s="302" t="s">
        <v>1295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1296</v>
      </c>
      <c r="F21" s="302" t="s">
        <v>1297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727</v>
      </c>
      <c r="F22" s="302" t="s">
        <v>728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83</v>
      </c>
      <c r="F23" s="302" t="s">
        <v>1298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1299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1300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1301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1302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1303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1304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1305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1306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1307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144</v>
      </c>
      <c r="F36" s="302"/>
      <c r="G36" s="302" t="s">
        <v>1308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1309</v>
      </c>
      <c r="F37" s="302"/>
      <c r="G37" s="302" t="s">
        <v>1310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51</v>
      </c>
      <c r="F38" s="302"/>
      <c r="G38" s="302" t="s">
        <v>1311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52</v>
      </c>
      <c r="F39" s="302"/>
      <c r="G39" s="302" t="s">
        <v>1312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145</v>
      </c>
      <c r="F40" s="302"/>
      <c r="G40" s="302" t="s">
        <v>1313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146</v>
      </c>
      <c r="F41" s="302"/>
      <c r="G41" s="302" t="s">
        <v>1314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1315</v>
      </c>
      <c r="F42" s="302"/>
      <c r="G42" s="302" t="s">
        <v>1316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1317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1318</v>
      </c>
      <c r="F44" s="302"/>
      <c r="G44" s="302" t="s">
        <v>1319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148</v>
      </c>
      <c r="F45" s="302"/>
      <c r="G45" s="302" t="s">
        <v>1320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1321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1322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1323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1324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1325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1326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1327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1328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1329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1330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1331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1332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1333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1334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1335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1336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1337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1338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1339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1340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1341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1342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1343</v>
      </c>
      <c r="D76" s="320"/>
      <c r="E76" s="320"/>
      <c r="F76" s="320" t="s">
        <v>1344</v>
      </c>
      <c r="G76" s="321"/>
      <c r="H76" s="320" t="s">
        <v>52</v>
      </c>
      <c r="I76" s="320" t="s">
        <v>55</v>
      </c>
      <c r="J76" s="320" t="s">
        <v>1345</v>
      </c>
      <c r="K76" s="319"/>
    </row>
    <row r="77" s="1" customFormat="1" ht="17.25" customHeight="1">
      <c r="B77" s="317"/>
      <c r="C77" s="322" t="s">
        <v>1346</v>
      </c>
      <c r="D77" s="322"/>
      <c r="E77" s="322"/>
      <c r="F77" s="323" t="s">
        <v>1347</v>
      </c>
      <c r="G77" s="324"/>
      <c r="H77" s="322"/>
      <c r="I77" s="322"/>
      <c r="J77" s="322" t="s">
        <v>1348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51</v>
      </c>
      <c r="D79" s="327"/>
      <c r="E79" s="327"/>
      <c r="F79" s="328" t="s">
        <v>74</v>
      </c>
      <c r="G79" s="329"/>
      <c r="H79" s="305" t="s">
        <v>1349</v>
      </c>
      <c r="I79" s="305" t="s">
        <v>1350</v>
      </c>
      <c r="J79" s="305">
        <v>20</v>
      </c>
      <c r="K79" s="319"/>
    </row>
    <row r="80" s="1" customFormat="1" ht="15" customHeight="1">
      <c r="B80" s="317"/>
      <c r="C80" s="305" t="s">
        <v>1351</v>
      </c>
      <c r="D80" s="305"/>
      <c r="E80" s="305"/>
      <c r="F80" s="328" t="s">
        <v>74</v>
      </c>
      <c r="G80" s="329"/>
      <c r="H80" s="305" t="s">
        <v>1352</v>
      </c>
      <c r="I80" s="305" t="s">
        <v>1350</v>
      </c>
      <c r="J80" s="305">
        <v>120</v>
      </c>
      <c r="K80" s="319"/>
    </row>
    <row r="81" s="1" customFormat="1" ht="15" customHeight="1">
      <c r="B81" s="330"/>
      <c r="C81" s="305" t="s">
        <v>1353</v>
      </c>
      <c r="D81" s="305"/>
      <c r="E81" s="305"/>
      <c r="F81" s="328" t="s">
        <v>1354</v>
      </c>
      <c r="G81" s="329"/>
      <c r="H81" s="305" t="s">
        <v>1355</v>
      </c>
      <c r="I81" s="305" t="s">
        <v>1350</v>
      </c>
      <c r="J81" s="305">
        <v>50</v>
      </c>
      <c r="K81" s="319"/>
    </row>
    <row r="82" s="1" customFormat="1" ht="15" customHeight="1">
      <c r="B82" s="330"/>
      <c r="C82" s="305" t="s">
        <v>1356</v>
      </c>
      <c r="D82" s="305"/>
      <c r="E82" s="305"/>
      <c r="F82" s="328" t="s">
        <v>74</v>
      </c>
      <c r="G82" s="329"/>
      <c r="H82" s="305" t="s">
        <v>1357</v>
      </c>
      <c r="I82" s="305" t="s">
        <v>1358</v>
      </c>
      <c r="J82" s="305"/>
      <c r="K82" s="319"/>
    </row>
    <row r="83" s="1" customFormat="1" ht="15" customHeight="1">
      <c r="B83" s="330"/>
      <c r="C83" s="331" t="s">
        <v>1359</v>
      </c>
      <c r="D83" s="331"/>
      <c r="E83" s="331"/>
      <c r="F83" s="332" t="s">
        <v>1354</v>
      </c>
      <c r="G83" s="331"/>
      <c r="H83" s="331" t="s">
        <v>1360</v>
      </c>
      <c r="I83" s="331" t="s">
        <v>1350</v>
      </c>
      <c r="J83" s="331">
        <v>15</v>
      </c>
      <c r="K83" s="319"/>
    </row>
    <row r="84" s="1" customFormat="1" ht="15" customHeight="1">
      <c r="B84" s="330"/>
      <c r="C84" s="331" t="s">
        <v>1361</v>
      </c>
      <c r="D84" s="331"/>
      <c r="E84" s="331"/>
      <c r="F84" s="332" t="s">
        <v>1354</v>
      </c>
      <c r="G84" s="331"/>
      <c r="H84" s="331" t="s">
        <v>1362</v>
      </c>
      <c r="I84" s="331" t="s">
        <v>1350</v>
      </c>
      <c r="J84" s="331">
        <v>15</v>
      </c>
      <c r="K84" s="319"/>
    </row>
    <row r="85" s="1" customFormat="1" ht="15" customHeight="1">
      <c r="B85" s="330"/>
      <c r="C85" s="331" t="s">
        <v>1363</v>
      </c>
      <c r="D85" s="331"/>
      <c r="E85" s="331"/>
      <c r="F85" s="332" t="s">
        <v>1354</v>
      </c>
      <c r="G85" s="331"/>
      <c r="H85" s="331" t="s">
        <v>1364</v>
      </c>
      <c r="I85" s="331" t="s">
        <v>1350</v>
      </c>
      <c r="J85" s="331">
        <v>20</v>
      </c>
      <c r="K85" s="319"/>
    </row>
    <row r="86" s="1" customFormat="1" ht="15" customHeight="1">
      <c r="B86" s="330"/>
      <c r="C86" s="331" t="s">
        <v>1365</v>
      </c>
      <c r="D86" s="331"/>
      <c r="E86" s="331"/>
      <c r="F86" s="332" t="s">
        <v>1354</v>
      </c>
      <c r="G86" s="331"/>
      <c r="H86" s="331" t="s">
        <v>1366</v>
      </c>
      <c r="I86" s="331" t="s">
        <v>1350</v>
      </c>
      <c r="J86" s="331">
        <v>20</v>
      </c>
      <c r="K86" s="319"/>
    </row>
    <row r="87" s="1" customFormat="1" ht="15" customHeight="1">
      <c r="B87" s="330"/>
      <c r="C87" s="305" t="s">
        <v>1367</v>
      </c>
      <c r="D87" s="305"/>
      <c r="E87" s="305"/>
      <c r="F87" s="328" t="s">
        <v>1354</v>
      </c>
      <c r="G87" s="329"/>
      <c r="H87" s="305" t="s">
        <v>1368</v>
      </c>
      <c r="I87" s="305" t="s">
        <v>1350</v>
      </c>
      <c r="J87" s="305">
        <v>50</v>
      </c>
      <c r="K87" s="319"/>
    </row>
    <row r="88" s="1" customFormat="1" ht="15" customHeight="1">
      <c r="B88" s="330"/>
      <c r="C88" s="305" t="s">
        <v>1369</v>
      </c>
      <c r="D88" s="305"/>
      <c r="E88" s="305"/>
      <c r="F88" s="328" t="s">
        <v>1354</v>
      </c>
      <c r="G88" s="329"/>
      <c r="H88" s="305" t="s">
        <v>1370</v>
      </c>
      <c r="I88" s="305" t="s">
        <v>1350</v>
      </c>
      <c r="J88" s="305">
        <v>20</v>
      </c>
      <c r="K88" s="319"/>
    </row>
    <row r="89" s="1" customFormat="1" ht="15" customHeight="1">
      <c r="B89" s="330"/>
      <c r="C89" s="305" t="s">
        <v>1371</v>
      </c>
      <c r="D89" s="305"/>
      <c r="E89" s="305"/>
      <c r="F89" s="328" t="s">
        <v>1354</v>
      </c>
      <c r="G89" s="329"/>
      <c r="H89" s="305" t="s">
        <v>1372</v>
      </c>
      <c r="I89" s="305" t="s">
        <v>1350</v>
      </c>
      <c r="J89" s="305">
        <v>20</v>
      </c>
      <c r="K89" s="319"/>
    </row>
    <row r="90" s="1" customFormat="1" ht="15" customHeight="1">
      <c r="B90" s="330"/>
      <c r="C90" s="305" t="s">
        <v>1373</v>
      </c>
      <c r="D90" s="305"/>
      <c r="E90" s="305"/>
      <c r="F90" s="328" t="s">
        <v>1354</v>
      </c>
      <c r="G90" s="329"/>
      <c r="H90" s="305" t="s">
        <v>1374</v>
      </c>
      <c r="I90" s="305" t="s">
        <v>1350</v>
      </c>
      <c r="J90" s="305">
        <v>50</v>
      </c>
      <c r="K90" s="319"/>
    </row>
    <row r="91" s="1" customFormat="1" ht="15" customHeight="1">
      <c r="B91" s="330"/>
      <c r="C91" s="305" t="s">
        <v>1375</v>
      </c>
      <c r="D91" s="305"/>
      <c r="E91" s="305"/>
      <c r="F91" s="328" t="s">
        <v>1354</v>
      </c>
      <c r="G91" s="329"/>
      <c r="H91" s="305" t="s">
        <v>1375</v>
      </c>
      <c r="I91" s="305" t="s">
        <v>1350</v>
      </c>
      <c r="J91" s="305">
        <v>50</v>
      </c>
      <c r="K91" s="319"/>
    </row>
    <row r="92" s="1" customFormat="1" ht="15" customHeight="1">
      <c r="B92" s="330"/>
      <c r="C92" s="305" t="s">
        <v>1376</v>
      </c>
      <c r="D92" s="305"/>
      <c r="E92" s="305"/>
      <c r="F92" s="328" t="s">
        <v>1354</v>
      </c>
      <c r="G92" s="329"/>
      <c r="H92" s="305" t="s">
        <v>1377</v>
      </c>
      <c r="I92" s="305" t="s">
        <v>1350</v>
      </c>
      <c r="J92" s="305">
        <v>255</v>
      </c>
      <c r="K92" s="319"/>
    </row>
    <row r="93" s="1" customFormat="1" ht="15" customHeight="1">
      <c r="B93" s="330"/>
      <c r="C93" s="305" t="s">
        <v>1378</v>
      </c>
      <c r="D93" s="305"/>
      <c r="E93" s="305"/>
      <c r="F93" s="328" t="s">
        <v>74</v>
      </c>
      <c r="G93" s="329"/>
      <c r="H93" s="305" t="s">
        <v>1379</v>
      </c>
      <c r="I93" s="305" t="s">
        <v>1380</v>
      </c>
      <c r="J93" s="305"/>
      <c r="K93" s="319"/>
    </row>
    <row r="94" s="1" customFormat="1" ht="15" customHeight="1">
      <c r="B94" s="330"/>
      <c r="C94" s="305" t="s">
        <v>1381</v>
      </c>
      <c r="D94" s="305"/>
      <c r="E94" s="305"/>
      <c r="F94" s="328" t="s">
        <v>74</v>
      </c>
      <c r="G94" s="329"/>
      <c r="H94" s="305" t="s">
        <v>1382</v>
      </c>
      <c r="I94" s="305" t="s">
        <v>1383</v>
      </c>
      <c r="J94" s="305"/>
      <c r="K94" s="319"/>
    </row>
    <row r="95" s="1" customFormat="1" ht="15" customHeight="1">
      <c r="B95" s="330"/>
      <c r="C95" s="305" t="s">
        <v>1384</v>
      </c>
      <c r="D95" s="305"/>
      <c r="E95" s="305"/>
      <c r="F95" s="328" t="s">
        <v>74</v>
      </c>
      <c r="G95" s="329"/>
      <c r="H95" s="305" t="s">
        <v>1384</v>
      </c>
      <c r="I95" s="305" t="s">
        <v>1383</v>
      </c>
      <c r="J95" s="305"/>
      <c r="K95" s="319"/>
    </row>
    <row r="96" s="1" customFormat="1" ht="15" customHeight="1">
      <c r="B96" s="330"/>
      <c r="C96" s="305" t="s">
        <v>36</v>
      </c>
      <c r="D96" s="305"/>
      <c r="E96" s="305"/>
      <c r="F96" s="328" t="s">
        <v>74</v>
      </c>
      <c r="G96" s="329"/>
      <c r="H96" s="305" t="s">
        <v>1385</v>
      </c>
      <c r="I96" s="305" t="s">
        <v>1383</v>
      </c>
      <c r="J96" s="305"/>
      <c r="K96" s="319"/>
    </row>
    <row r="97" s="1" customFormat="1" ht="15" customHeight="1">
      <c r="B97" s="330"/>
      <c r="C97" s="305" t="s">
        <v>46</v>
      </c>
      <c r="D97" s="305"/>
      <c r="E97" s="305"/>
      <c r="F97" s="328" t="s">
        <v>74</v>
      </c>
      <c r="G97" s="329"/>
      <c r="H97" s="305" t="s">
        <v>1386</v>
      </c>
      <c r="I97" s="305" t="s">
        <v>1383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1387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1343</v>
      </c>
      <c r="D103" s="320"/>
      <c r="E103" s="320"/>
      <c r="F103" s="320" t="s">
        <v>1344</v>
      </c>
      <c r="G103" s="321"/>
      <c r="H103" s="320" t="s">
        <v>52</v>
      </c>
      <c r="I103" s="320" t="s">
        <v>55</v>
      </c>
      <c r="J103" s="320" t="s">
        <v>1345</v>
      </c>
      <c r="K103" s="319"/>
    </row>
    <row r="104" s="1" customFormat="1" ht="17.25" customHeight="1">
      <c r="B104" s="317"/>
      <c r="C104" s="322" t="s">
        <v>1346</v>
      </c>
      <c r="D104" s="322"/>
      <c r="E104" s="322"/>
      <c r="F104" s="323" t="s">
        <v>1347</v>
      </c>
      <c r="G104" s="324"/>
      <c r="H104" s="322"/>
      <c r="I104" s="322"/>
      <c r="J104" s="322" t="s">
        <v>1348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51</v>
      </c>
      <c r="D106" s="327"/>
      <c r="E106" s="327"/>
      <c r="F106" s="328" t="s">
        <v>74</v>
      </c>
      <c r="G106" s="305"/>
      <c r="H106" s="305" t="s">
        <v>1388</v>
      </c>
      <c r="I106" s="305" t="s">
        <v>1350</v>
      </c>
      <c r="J106" s="305">
        <v>20</v>
      </c>
      <c r="K106" s="319"/>
    </row>
    <row r="107" s="1" customFormat="1" ht="15" customHeight="1">
      <c r="B107" s="317"/>
      <c r="C107" s="305" t="s">
        <v>1351</v>
      </c>
      <c r="D107" s="305"/>
      <c r="E107" s="305"/>
      <c r="F107" s="328" t="s">
        <v>74</v>
      </c>
      <c r="G107" s="305"/>
      <c r="H107" s="305" t="s">
        <v>1388</v>
      </c>
      <c r="I107" s="305" t="s">
        <v>1350</v>
      </c>
      <c r="J107" s="305">
        <v>120</v>
      </c>
      <c r="K107" s="319"/>
    </row>
    <row r="108" s="1" customFormat="1" ht="15" customHeight="1">
      <c r="B108" s="330"/>
      <c r="C108" s="305" t="s">
        <v>1353</v>
      </c>
      <c r="D108" s="305"/>
      <c r="E108" s="305"/>
      <c r="F108" s="328" t="s">
        <v>1354</v>
      </c>
      <c r="G108" s="305"/>
      <c r="H108" s="305" t="s">
        <v>1388</v>
      </c>
      <c r="I108" s="305" t="s">
        <v>1350</v>
      </c>
      <c r="J108" s="305">
        <v>50</v>
      </c>
      <c r="K108" s="319"/>
    </row>
    <row r="109" s="1" customFormat="1" ht="15" customHeight="1">
      <c r="B109" s="330"/>
      <c r="C109" s="305" t="s">
        <v>1356</v>
      </c>
      <c r="D109" s="305"/>
      <c r="E109" s="305"/>
      <c r="F109" s="328" t="s">
        <v>74</v>
      </c>
      <c r="G109" s="305"/>
      <c r="H109" s="305" t="s">
        <v>1388</v>
      </c>
      <c r="I109" s="305" t="s">
        <v>1358</v>
      </c>
      <c r="J109" s="305"/>
      <c r="K109" s="319"/>
    </row>
    <row r="110" s="1" customFormat="1" ht="15" customHeight="1">
      <c r="B110" s="330"/>
      <c r="C110" s="305" t="s">
        <v>1367</v>
      </c>
      <c r="D110" s="305"/>
      <c r="E110" s="305"/>
      <c r="F110" s="328" t="s">
        <v>1354</v>
      </c>
      <c r="G110" s="305"/>
      <c r="H110" s="305" t="s">
        <v>1388</v>
      </c>
      <c r="I110" s="305" t="s">
        <v>1350</v>
      </c>
      <c r="J110" s="305">
        <v>50</v>
      </c>
      <c r="K110" s="319"/>
    </row>
    <row r="111" s="1" customFormat="1" ht="15" customHeight="1">
      <c r="B111" s="330"/>
      <c r="C111" s="305" t="s">
        <v>1375</v>
      </c>
      <c r="D111" s="305"/>
      <c r="E111" s="305"/>
      <c r="F111" s="328" t="s">
        <v>1354</v>
      </c>
      <c r="G111" s="305"/>
      <c r="H111" s="305" t="s">
        <v>1388</v>
      </c>
      <c r="I111" s="305" t="s">
        <v>1350</v>
      </c>
      <c r="J111" s="305">
        <v>50</v>
      </c>
      <c r="K111" s="319"/>
    </row>
    <row r="112" s="1" customFormat="1" ht="15" customHeight="1">
      <c r="B112" s="330"/>
      <c r="C112" s="305" t="s">
        <v>1373</v>
      </c>
      <c r="D112" s="305"/>
      <c r="E112" s="305"/>
      <c r="F112" s="328" t="s">
        <v>1354</v>
      </c>
      <c r="G112" s="305"/>
      <c r="H112" s="305" t="s">
        <v>1388</v>
      </c>
      <c r="I112" s="305" t="s">
        <v>1350</v>
      </c>
      <c r="J112" s="305">
        <v>50</v>
      </c>
      <c r="K112" s="319"/>
    </row>
    <row r="113" s="1" customFormat="1" ht="15" customHeight="1">
      <c r="B113" s="330"/>
      <c r="C113" s="305" t="s">
        <v>51</v>
      </c>
      <c r="D113" s="305"/>
      <c r="E113" s="305"/>
      <c r="F113" s="328" t="s">
        <v>74</v>
      </c>
      <c r="G113" s="305"/>
      <c r="H113" s="305" t="s">
        <v>1389</v>
      </c>
      <c r="I113" s="305" t="s">
        <v>1350</v>
      </c>
      <c r="J113" s="305">
        <v>20</v>
      </c>
      <c r="K113" s="319"/>
    </row>
    <row r="114" s="1" customFormat="1" ht="15" customHeight="1">
      <c r="B114" s="330"/>
      <c r="C114" s="305" t="s">
        <v>1390</v>
      </c>
      <c r="D114" s="305"/>
      <c r="E114" s="305"/>
      <c r="F114" s="328" t="s">
        <v>74</v>
      </c>
      <c r="G114" s="305"/>
      <c r="H114" s="305" t="s">
        <v>1391</v>
      </c>
      <c r="I114" s="305" t="s">
        <v>1350</v>
      </c>
      <c r="J114" s="305">
        <v>120</v>
      </c>
      <c r="K114" s="319"/>
    </row>
    <row r="115" s="1" customFormat="1" ht="15" customHeight="1">
      <c r="B115" s="330"/>
      <c r="C115" s="305" t="s">
        <v>36</v>
      </c>
      <c r="D115" s="305"/>
      <c r="E115" s="305"/>
      <c r="F115" s="328" t="s">
        <v>74</v>
      </c>
      <c r="G115" s="305"/>
      <c r="H115" s="305" t="s">
        <v>1392</v>
      </c>
      <c r="I115" s="305" t="s">
        <v>1383</v>
      </c>
      <c r="J115" s="305"/>
      <c r="K115" s="319"/>
    </row>
    <row r="116" s="1" customFormat="1" ht="15" customHeight="1">
      <c r="B116" s="330"/>
      <c r="C116" s="305" t="s">
        <v>46</v>
      </c>
      <c r="D116" s="305"/>
      <c r="E116" s="305"/>
      <c r="F116" s="328" t="s">
        <v>74</v>
      </c>
      <c r="G116" s="305"/>
      <c r="H116" s="305" t="s">
        <v>1393</v>
      </c>
      <c r="I116" s="305" t="s">
        <v>1383</v>
      </c>
      <c r="J116" s="305"/>
      <c r="K116" s="319"/>
    </row>
    <row r="117" s="1" customFormat="1" ht="15" customHeight="1">
      <c r="B117" s="330"/>
      <c r="C117" s="305" t="s">
        <v>55</v>
      </c>
      <c r="D117" s="305"/>
      <c r="E117" s="305"/>
      <c r="F117" s="328" t="s">
        <v>74</v>
      </c>
      <c r="G117" s="305"/>
      <c r="H117" s="305" t="s">
        <v>1394</v>
      </c>
      <c r="I117" s="305" t="s">
        <v>1395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1396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1343</v>
      </c>
      <c r="D123" s="320"/>
      <c r="E123" s="320"/>
      <c r="F123" s="320" t="s">
        <v>1344</v>
      </c>
      <c r="G123" s="321"/>
      <c r="H123" s="320" t="s">
        <v>52</v>
      </c>
      <c r="I123" s="320" t="s">
        <v>55</v>
      </c>
      <c r="J123" s="320" t="s">
        <v>1345</v>
      </c>
      <c r="K123" s="349"/>
    </row>
    <row r="124" s="1" customFormat="1" ht="17.25" customHeight="1">
      <c r="B124" s="348"/>
      <c r="C124" s="322" t="s">
        <v>1346</v>
      </c>
      <c r="D124" s="322"/>
      <c r="E124" s="322"/>
      <c r="F124" s="323" t="s">
        <v>1347</v>
      </c>
      <c r="G124" s="324"/>
      <c r="H124" s="322"/>
      <c r="I124" s="322"/>
      <c r="J124" s="322" t="s">
        <v>1348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1351</v>
      </c>
      <c r="D126" s="327"/>
      <c r="E126" s="327"/>
      <c r="F126" s="328" t="s">
        <v>74</v>
      </c>
      <c r="G126" s="305"/>
      <c r="H126" s="305" t="s">
        <v>1388</v>
      </c>
      <c r="I126" s="305" t="s">
        <v>1350</v>
      </c>
      <c r="J126" s="305">
        <v>120</v>
      </c>
      <c r="K126" s="353"/>
    </row>
    <row r="127" s="1" customFormat="1" ht="15" customHeight="1">
      <c r="B127" s="350"/>
      <c r="C127" s="305" t="s">
        <v>1397</v>
      </c>
      <c r="D127" s="305"/>
      <c r="E127" s="305"/>
      <c r="F127" s="328" t="s">
        <v>74</v>
      </c>
      <c r="G127" s="305"/>
      <c r="H127" s="305" t="s">
        <v>1398</v>
      </c>
      <c r="I127" s="305" t="s">
        <v>1350</v>
      </c>
      <c r="J127" s="305" t="s">
        <v>1399</v>
      </c>
      <c r="K127" s="353"/>
    </row>
    <row r="128" s="1" customFormat="1" ht="15" customHeight="1">
      <c r="B128" s="350"/>
      <c r="C128" s="305" t="s">
        <v>83</v>
      </c>
      <c r="D128" s="305"/>
      <c r="E128" s="305"/>
      <c r="F128" s="328" t="s">
        <v>74</v>
      </c>
      <c r="G128" s="305"/>
      <c r="H128" s="305" t="s">
        <v>1400</v>
      </c>
      <c r="I128" s="305" t="s">
        <v>1350</v>
      </c>
      <c r="J128" s="305" t="s">
        <v>1399</v>
      </c>
      <c r="K128" s="353"/>
    </row>
    <row r="129" s="1" customFormat="1" ht="15" customHeight="1">
      <c r="B129" s="350"/>
      <c r="C129" s="305" t="s">
        <v>1359</v>
      </c>
      <c r="D129" s="305"/>
      <c r="E129" s="305"/>
      <c r="F129" s="328" t="s">
        <v>1354</v>
      </c>
      <c r="G129" s="305"/>
      <c r="H129" s="305" t="s">
        <v>1360</v>
      </c>
      <c r="I129" s="305" t="s">
        <v>1350</v>
      </c>
      <c r="J129" s="305">
        <v>15</v>
      </c>
      <c r="K129" s="353"/>
    </row>
    <row r="130" s="1" customFormat="1" ht="15" customHeight="1">
      <c r="B130" s="350"/>
      <c r="C130" s="331" t="s">
        <v>1361</v>
      </c>
      <c r="D130" s="331"/>
      <c r="E130" s="331"/>
      <c r="F130" s="332" t="s">
        <v>1354</v>
      </c>
      <c r="G130" s="331"/>
      <c r="H130" s="331" t="s">
        <v>1362</v>
      </c>
      <c r="I130" s="331" t="s">
        <v>1350</v>
      </c>
      <c r="J130" s="331">
        <v>15</v>
      </c>
      <c r="K130" s="353"/>
    </row>
    <row r="131" s="1" customFormat="1" ht="15" customHeight="1">
      <c r="B131" s="350"/>
      <c r="C131" s="331" t="s">
        <v>1363</v>
      </c>
      <c r="D131" s="331"/>
      <c r="E131" s="331"/>
      <c r="F131" s="332" t="s">
        <v>1354</v>
      </c>
      <c r="G131" s="331"/>
      <c r="H131" s="331" t="s">
        <v>1364</v>
      </c>
      <c r="I131" s="331" t="s">
        <v>1350</v>
      </c>
      <c r="J131" s="331">
        <v>20</v>
      </c>
      <c r="K131" s="353"/>
    </row>
    <row r="132" s="1" customFormat="1" ht="15" customHeight="1">
      <c r="B132" s="350"/>
      <c r="C132" s="331" t="s">
        <v>1365</v>
      </c>
      <c r="D132" s="331"/>
      <c r="E132" s="331"/>
      <c r="F132" s="332" t="s">
        <v>1354</v>
      </c>
      <c r="G132" s="331"/>
      <c r="H132" s="331" t="s">
        <v>1366</v>
      </c>
      <c r="I132" s="331" t="s">
        <v>1350</v>
      </c>
      <c r="J132" s="331">
        <v>20</v>
      </c>
      <c r="K132" s="353"/>
    </row>
    <row r="133" s="1" customFormat="1" ht="15" customHeight="1">
      <c r="B133" s="350"/>
      <c r="C133" s="305" t="s">
        <v>1353</v>
      </c>
      <c r="D133" s="305"/>
      <c r="E133" s="305"/>
      <c r="F133" s="328" t="s">
        <v>1354</v>
      </c>
      <c r="G133" s="305"/>
      <c r="H133" s="305" t="s">
        <v>1388</v>
      </c>
      <c r="I133" s="305" t="s">
        <v>1350</v>
      </c>
      <c r="J133" s="305">
        <v>50</v>
      </c>
      <c r="K133" s="353"/>
    </row>
    <row r="134" s="1" customFormat="1" ht="15" customHeight="1">
      <c r="B134" s="350"/>
      <c r="C134" s="305" t="s">
        <v>1367</v>
      </c>
      <c r="D134" s="305"/>
      <c r="E134" s="305"/>
      <c r="F134" s="328" t="s">
        <v>1354</v>
      </c>
      <c r="G134" s="305"/>
      <c r="H134" s="305" t="s">
        <v>1388</v>
      </c>
      <c r="I134" s="305" t="s">
        <v>1350</v>
      </c>
      <c r="J134" s="305">
        <v>50</v>
      </c>
      <c r="K134" s="353"/>
    </row>
    <row r="135" s="1" customFormat="1" ht="15" customHeight="1">
      <c r="B135" s="350"/>
      <c r="C135" s="305" t="s">
        <v>1373</v>
      </c>
      <c r="D135" s="305"/>
      <c r="E135" s="305"/>
      <c r="F135" s="328" t="s">
        <v>1354</v>
      </c>
      <c r="G135" s="305"/>
      <c r="H135" s="305" t="s">
        <v>1388</v>
      </c>
      <c r="I135" s="305" t="s">
        <v>1350</v>
      </c>
      <c r="J135" s="305">
        <v>50</v>
      </c>
      <c r="K135" s="353"/>
    </row>
    <row r="136" s="1" customFormat="1" ht="15" customHeight="1">
      <c r="B136" s="350"/>
      <c r="C136" s="305" t="s">
        <v>1375</v>
      </c>
      <c r="D136" s="305"/>
      <c r="E136" s="305"/>
      <c r="F136" s="328" t="s">
        <v>1354</v>
      </c>
      <c r="G136" s="305"/>
      <c r="H136" s="305" t="s">
        <v>1388</v>
      </c>
      <c r="I136" s="305" t="s">
        <v>1350</v>
      </c>
      <c r="J136" s="305">
        <v>50</v>
      </c>
      <c r="K136" s="353"/>
    </row>
    <row r="137" s="1" customFormat="1" ht="15" customHeight="1">
      <c r="B137" s="350"/>
      <c r="C137" s="305" t="s">
        <v>1376</v>
      </c>
      <c r="D137" s="305"/>
      <c r="E137" s="305"/>
      <c r="F137" s="328" t="s">
        <v>1354</v>
      </c>
      <c r="G137" s="305"/>
      <c r="H137" s="305" t="s">
        <v>1401</v>
      </c>
      <c r="I137" s="305" t="s">
        <v>1350</v>
      </c>
      <c r="J137" s="305">
        <v>255</v>
      </c>
      <c r="K137" s="353"/>
    </row>
    <row r="138" s="1" customFormat="1" ht="15" customHeight="1">
      <c r="B138" s="350"/>
      <c r="C138" s="305" t="s">
        <v>1378</v>
      </c>
      <c r="D138" s="305"/>
      <c r="E138" s="305"/>
      <c r="F138" s="328" t="s">
        <v>74</v>
      </c>
      <c r="G138" s="305"/>
      <c r="H138" s="305" t="s">
        <v>1402</v>
      </c>
      <c r="I138" s="305" t="s">
        <v>1380</v>
      </c>
      <c r="J138" s="305"/>
      <c r="K138" s="353"/>
    </row>
    <row r="139" s="1" customFormat="1" ht="15" customHeight="1">
      <c r="B139" s="350"/>
      <c r="C139" s="305" t="s">
        <v>1381</v>
      </c>
      <c r="D139" s="305"/>
      <c r="E139" s="305"/>
      <c r="F139" s="328" t="s">
        <v>74</v>
      </c>
      <c r="G139" s="305"/>
      <c r="H139" s="305" t="s">
        <v>1403</v>
      </c>
      <c r="I139" s="305" t="s">
        <v>1383</v>
      </c>
      <c r="J139" s="305"/>
      <c r="K139" s="353"/>
    </row>
    <row r="140" s="1" customFormat="1" ht="15" customHeight="1">
      <c r="B140" s="350"/>
      <c r="C140" s="305" t="s">
        <v>1384</v>
      </c>
      <c r="D140" s="305"/>
      <c r="E140" s="305"/>
      <c r="F140" s="328" t="s">
        <v>74</v>
      </c>
      <c r="G140" s="305"/>
      <c r="H140" s="305" t="s">
        <v>1384</v>
      </c>
      <c r="I140" s="305" t="s">
        <v>1383</v>
      </c>
      <c r="J140" s="305"/>
      <c r="K140" s="353"/>
    </row>
    <row r="141" s="1" customFormat="1" ht="15" customHeight="1">
      <c r="B141" s="350"/>
      <c r="C141" s="305" t="s">
        <v>36</v>
      </c>
      <c r="D141" s="305"/>
      <c r="E141" s="305"/>
      <c r="F141" s="328" t="s">
        <v>74</v>
      </c>
      <c r="G141" s="305"/>
      <c r="H141" s="305" t="s">
        <v>1404</v>
      </c>
      <c r="I141" s="305" t="s">
        <v>1383</v>
      </c>
      <c r="J141" s="305"/>
      <c r="K141" s="353"/>
    </row>
    <row r="142" s="1" customFormat="1" ht="15" customHeight="1">
      <c r="B142" s="350"/>
      <c r="C142" s="305" t="s">
        <v>1405</v>
      </c>
      <c r="D142" s="305"/>
      <c r="E142" s="305"/>
      <c r="F142" s="328" t="s">
        <v>74</v>
      </c>
      <c r="G142" s="305"/>
      <c r="H142" s="305" t="s">
        <v>1406</v>
      </c>
      <c r="I142" s="305" t="s">
        <v>1383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1407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1343</v>
      </c>
      <c r="D148" s="320"/>
      <c r="E148" s="320"/>
      <c r="F148" s="320" t="s">
        <v>1344</v>
      </c>
      <c r="G148" s="321"/>
      <c r="H148" s="320" t="s">
        <v>52</v>
      </c>
      <c r="I148" s="320" t="s">
        <v>55</v>
      </c>
      <c r="J148" s="320" t="s">
        <v>1345</v>
      </c>
      <c r="K148" s="319"/>
    </row>
    <row r="149" s="1" customFormat="1" ht="17.25" customHeight="1">
      <c r="B149" s="317"/>
      <c r="C149" s="322" t="s">
        <v>1346</v>
      </c>
      <c r="D149" s="322"/>
      <c r="E149" s="322"/>
      <c r="F149" s="323" t="s">
        <v>1347</v>
      </c>
      <c r="G149" s="324"/>
      <c r="H149" s="322"/>
      <c r="I149" s="322"/>
      <c r="J149" s="322" t="s">
        <v>1348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1351</v>
      </c>
      <c r="D151" s="305"/>
      <c r="E151" s="305"/>
      <c r="F151" s="358" t="s">
        <v>74</v>
      </c>
      <c r="G151" s="305"/>
      <c r="H151" s="357" t="s">
        <v>1388</v>
      </c>
      <c r="I151" s="357" t="s">
        <v>1350</v>
      </c>
      <c r="J151" s="357">
        <v>120</v>
      </c>
      <c r="K151" s="353"/>
    </row>
    <row r="152" s="1" customFormat="1" ht="15" customHeight="1">
      <c r="B152" s="330"/>
      <c r="C152" s="357" t="s">
        <v>1397</v>
      </c>
      <c r="D152" s="305"/>
      <c r="E152" s="305"/>
      <c r="F152" s="358" t="s">
        <v>74</v>
      </c>
      <c r="G152" s="305"/>
      <c r="H152" s="357" t="s">
        <v>1408</v>
      </c>
      <c r="I152" s="357" t="s">
        <v>1350</v>
      </c>
      <c r="J152" s="357" t="s">
        <v>1399</v>
      </c>
      <c r="K152" s="353"/>
    </row>
    <row r="153" s="1" customFormat="1" ht="15" customHeight="1">
      <c r="B153" s="330"/>
      <c r="C153" s="357" t="s">
        <v>83</v>
      </c>
      <c r="D153" s="305"/>
      <c r="E153" s="305"/>
      <c r="F153" s="358" t="s">
        <v>74</v>
      </c>
      <c r="G153" s="305"/>
      <c r="H153" s="357" t="s">
        <v>1409</v>
      </c>
      <c r="I153" s="357" t="s">
        <v>1350</v>
      </c>
      <c r="J153" s="357" t="s">
        <v>1399</v>
      </c>
      <c r="K153" s="353"/>
    </row>
    <row r="154" s="1" customFormat="1" ht="15" customHeight="1">
      <c r="B154" s="330"/>
      <c r="C154" s="357" t="s">
        <v>1353</v>
      </c>
      <c r="D154" s="305"/>
      <c r="E154" s="305"/>
      <c r="F154" s="358" t="s">
        <v>1354</v>
      </c>
      <c r="G154" s="305"/>
      <c r="H154" s="357" t="s">
        <v>1388</v>
      </c>
      <c r="I154" s="357" t="s">
        <v>1350</v>
      </c>
      <c r="J154" s="357">
        <v>50</v>
      </c>
      <c r="K154" s="353"/>
    </row>
    <row r="155" s="1" customFormat="1" ht="15" customHeight="1">
      <c r="B155" s="330"/>
      <c r="C155" s="357" t="s">
        <v>1356</v>
      </c>
      <c r="D155" s="305"/>
      <c r="E155" s="305"/>
      <c r="F155" s="358" t="s">
        <v>74</v>
      </c>
      <c r="G155" s="305"/>
      <c r="H155" s="357" t="s">
        <v>1388</v>
      </c>
      <c r="I155" s="357" t="s">
        <v>1358</v>
      </c>
      <c r="J155" s="357"/>
      <c r="K155" s="353"/>
    </row>
    <row r="156" s="1" customFormat="1" ht="15" customHeight="1">
      <c r="B156" s="330"/>
      <c r="C156" s="357" t="s">
        <v>1367</v>
      </c>
      <c r="D156" s="305"/>
      <c r="E156" s="305"/>
      <c r="F156" s="358" t="s">
        <v>1354</v>
      </c>
      <c r="G156" s="305"/>
      <c r="H156" s="357" t="s">
        <v>1388</v>
      </c>
      <c r="I156" s="357" t="s">
        <v>1350</v>
      </c>
      <c r="J156" s="357">
        <v>50</v>
      </c>
      <c r="K156" s="353"/>
    </row>
    <row r="157" s="1" customFormat="1" ht="15" customHeight="1">
      <c r="B157" s="330"/>
      <c r="C157" s="357" t="s">
        <v>1375</v>
      </c>
      <c r="D157" s="305"/>
      <c r="E157" s="305"/>
      <c r="F157" s="358" t="s">
        <v>1354</v>
      </c>
      <c r="G157" s="305"/>
      <c r="H157" s="357" t="s">
        <v>1388</v>
      </c>
      <c r="I157" s="357" t="s">
        <v>1350</v>
      </c>
      <c r="J157" s="357">
        <v>50</v>
      </c>
      <c r="K157" s="353"/>
    </row>
    <row r="158" s="1" customFormat="1" ht="15" customHeight="1">
      <c r="B158" s="330"/>
      <c r="C158" s="357" t="s">
        <v>1373</v>
      </c>
      <c r="D158" s="305"/>
      <c r="E158" s="305"/>
      <c r="F158" s="358" t="s">
        <v>1354</v>
      </c>
      <c r="G158" s="305"/>
      <c r="H158" s="357" t="s">
        <v>1388</v>
      </c>
      <c r="I158" s="357" t="s">
        <v>1350</v>
      </c>
      <c r="J158" s="357">
        <v>50</v>
      </c>
      <c r="K158" s="353"/>
    </row>
    <row r="159" s="1" customFormat="1" ht="15" customHeight="1">
      <c r="B159" s="330"/>
      <c r="C159" s="357" t="s">
        <v>138</v>
      </c>
      <c r="D159" s="305"/>
      <c r="E159" s="305"/>
      <c r="F159" s="358" t="s">
        <v>74</v>
      </c>
      <c r="G159" s="305"/>
      <c r="H159" s="357" t="s">
        <v>1410</v>
      </c>
      <c r="I159" s="357" t="s">
        <v>1350</v>
      </c>
      <c r="J159" s="357" t="s">
        <v>1411</v>
      </c>
      <c r="K159" s="353"/>
    </row>
    <row r="160" s="1" customFormat="1" ht="15" customHeight="1">
      <c r="B160" s="330"/>
      <c r="C160" s="357" t="s">
        <v>1412</v>
      </c>
      <c r="D160" s="305"/>
      <c r="E160" s="305"/>
      <c r="F160" s="358" t="s">
        <v>74</v>
      </c>
      <c r="G160" s="305"/>
      <c r="H160" s="357" t="s">
        <v>1413</v>
      </c>
      <c r="I160" s="357" t="s">
        <v>1383</v>
      </c>
      <c r="J160" s="357"/>
      <c r="K160" s="353"/>
    </row>
    <row r="161" s="1" customFormat="1" ht="15" customHeight="1">
      <c r="B161" s="359"/>
      <c r="C161" s="360"/>
      <c r="D161" s="360"/>
      <c r="E161" s="360"/>
      <c r="F161" s="360"/>
      <c r="G161" s="360"/>
      <c r="H161" s="360"/>
      <c r="I161" s="360"/>
      <c r="J161" s="360"/>
      <c r="K161" s="361"/>
    </row>
    <row r="162" s="1" customFormat="1" ht="18.75" customHeight="1">
      <c r="B162" s="341"/>
      <c r="C162" s="351"/>
      <c r="D162" s="351"/>
      <c r="E162" s="351"/>
      <c r="F162" s="362"/>
      <c r="G162" s="351"/>
      <c r="H162" s="351"/>
      <c r="I162" s="351"/>
      <c r="J162" s="351"/>
      <c r="K162" s="341"/>
    </row>
    <row r="163" s="1" customFormat="1" ht="18.75" customHeight="1">
      <c r="B163" s="341"/>
      <c r="C163" s="351"/>
      <c r="D163" s="351"/>
      <c r="E163" s="351"/>
      <c r="F163" s="362"/>
      <c r="G163" s="351"/>
      <c r="H163" s="351"/>
      <c r="I163" s="351"/>
      <c r="J163" s="351"/>
      <c r="K163" s="341"/>
    </row>
    <row r="164" s="1" customFormat="1" ht="18.75" customHeight="1">
      <c r="B164" s="341"/>
      <c r="C164" s="351"/>
      <c r="D164" s="351"/>
      <c r="E164" s="351"/>
      <c r="F164" s="362"/>
      <c r="G164" s="351"/>
      <c r="H164" s="351"/>
      <c r="I164" s="351"/>
      <c r="J164" s="351"/>
      <c r="K164" s="341"/>
    </row>
    <row r="165" s="1" customFormat="1" ht="18.75" customHeight="1">
      <c r="B165" s="341"/>
      <c r="C165" s="351"/>
      <c r="D165" s="351"/>
      <c r="E165" s="351"/>
      <c r="F165" s="362"/>
      <c r="G165" s="351"/>
      <c r="H165" s="351"/>
      <c r="I165" s="351"/>
      <c r="J165" s="351"/>
      <c r="K165" s="341"/>
    </row>
    <row r="166" s="1" customFormat="1" ht="18.75" customHeight="1">
      <c r="B166" s="341"/>
      <c r="C166" s="351"/>
      <c r="D166" s="351"/>
      <c r="E166" s="351"/>
      <c r="F166" s="362"/>
      <c r="G166" s="351"/>
      <c r="H166" s="351"/>
      <c r="I166" s="351"/>
      <c r="J166" s="351"/>
      <c r="K166" s="341"/>
    </row>
    <row r="167" s="1" customFormat="1" ht="18.75" customHeight="1">
      <c r="B167" s="341"/>
      <c r="C167" s="351"/>
      <c r="D167" s="351"/>
      <c r="E167" s="351"/>
      <c r="F167" s="362"/>
      <c r="G167" s="351"/>
      <c r="H167" s="351"/>
      <c r="I167" s="351"/>
      <c r="J167" s="351"/>
      <c r="K167" s="341"/>
    </row>
    <row r="168" s="1" customFormat="1" ht="18.75" customHeight="1">
      <c r="B168" s="341"/>
      <c r="C168" s="351"/>
      <c r="D168" s="351"/>
      <c r="E168" s="351"/>
      <c r="F168" s="362"/>
      <c r="G168" s="351"/>
      <c r="H168" s="351"/>
      <c r="I168" s="351"/>
      <c r="J168" s="351"/>
      <c r="K168" s="341"/>
    </row>
    <row r="169" s="1" customFormat="1" ht="18.75" customHeight="1">
      <c r="B169" s="313"/>
      <c r="C169" s="313"/>
      <c r="D169" s="313"/>
      <c r="E169" s="313"/>
      <c r="F169" s="313"/>
      <c r="G169" s="313"/>
      <c r="H169" s="313"/>
      <c r="I169" s="313"/>
      <c r="J169" s="313"/>
      <c r="K169" s="313"/>
    </row>
    <row r="170" s="1" customFormat="1" ht="7.5" customHeight="1">
      <c r="B170" s="292"/>
      <c r="C170" s="293"/>
      <c r="D170" s="293"/>
      <c r="E170" s="293"/>
      <c r="F170" s="293"/>
      <c r="G170" s="293"/>
      <c r="H170" s="293"/>
      <c r="I170" s="293"/>
      <c r="J170" s="293"/>
      <c r="K170" s="294"/>
    </row>
    <row r="171" s="1" customFormat="1" ht="45" customHeight="1">
      <c r="B171" s="295"/>
      <c r="C171" s="296" t="s">
        <v>1414</v>
      </c>
      <c r="D171" s="296"/>
      <c r="E171" s="296"/>
      <c r="F171" s="296"/>
      <c r="G171" s="296"/>
      <c r="H171" s="296"/>
      <c r="I171" s="296"/>
      <c r="J171" s="296"/>
      <c r="K171" s="297"/>
    </row>
    <row r="172" s="1" customFormat="1" ht="17.25" customHeight="1">
      <c r="B172" s="295"/>
      <c r="C172" s="320" t="s">
        <v>1343</v>
      </c>
      <c r="D172" s="320"/>
      <c r="E172" s="320"/>
      <c r="F172" s="320" t="s">
        <v>1344</v>
      </c>
      <c r="G172" s="363"/>
      <c r="H172" s="364" t="s">
        <v>52</v>
      </c>
      <c r="I172" s="364" t="s">
        <v>55</v>
      </c>
      <c r="J172" s="320" t="s">
        <v>1345</v>
      </c>
      <c r="K172" s="297"/>
    </row>
    <row r="173" s="1" customFormat="1" ht="17.25" customHeight="1">
      <c r="B173" s="298"/>
      <c r="C173" s="322" t="s">
        <v>1346</v>
      </c>
      <c r="D173" s="322"/>
      <c r="E173" s="322"/>
      <c r="F173" s="323" t="s">
        <v>1347</v>
      </c>
      <c r="G173" s="365"/>
      <c r="H173" s="366"/>
      <c r="I173" s="366"/>
      <c r="J173" s="322" t="s">
        <v>1348</v>
      </c>
      <c r="K173" s="300"/>
    </row>
    <row r="174" s="1" customFormat="1" ht="5.25" customHeight="1">
      <c r="B174" s="330"/>
      <c r="C174" s="325"/>
      <c r="D174" s="325"/>
      <c r="E174" s="325"/>
      <c r="F174" s="325"/>
      <c r="G174" s="326"/>
      <c r="H174" s="325"/>
      <c r="I174" s="325"/>
      <c r="J174" s="325"/>
      <c r="K174" s="353"/>
    </row>
    <row r="175" s="1" customFormat="1" ht="15" customHeight="1">
      <c r="B175" s="330"/>
      <c r="C175" s="305" t="s">
        <v>1351</v>
      </c>
      <c r="D175" s="305"/>
      <c r="E175" s="305"/>
      <c r="F175" s="328" t="s">
        <v>74</v>
      </c>
      <c r="G175" s="305"/>
      <c r="H175" s="305" t="s">
        <v>1388</v>
      </c>
      <c r="I175" s="305" t="s">
        <v>1350</v>
      </c>
      <c r="J175" s="305">
        <v>120</v>
      </c>
      <c r="K175" s="353"/>
    </row>
    <row r="176" s="1" customFormat="1" ht="15" customHeight="1">
      <c r="B176" s="330"/>
      <c r="C176" s="305" t="s">
        <v>1397</v>
      </c>
      <c r="D176" s="305"/>
      <c r="E176" s="305"/>
      <c r="F176" s="328" t="s">
        <v>74</v>
      </c>
      <c r="G176" s="305"/>
      <c r="H176" s="305" t="s">
        <v>1398</v>
      </c>
      <c r="I176" s="305" t="s">
        <v>1350</v>
      </c>
      <c r="J176" s="305" t="s">
        <v>1399</v>
      </c>
      <c r="K176" s="353"/>
    </row>
    <row r="177" s="1" customFormat="1" ht="15" customHeight="1">
      <c r="B177" s="330"/>
      <c r="C177" s="305" t="s">
        <v>83</v>
      </c>
      <c r="D177" s="305"/>
      <c r="E177" s="305"/>
      <c r="F177" s="328" t="s">
        <v>74</v>
      </c>
      <c r="G177" s="305"/>
      <c r="H177" s="305" t="s">
        <v>1415</v>
      </c>
      <c r="I177" s="305" t="s">
        <v>1350</v>
      </c>
      <c r="J177" s="305" t="s">
        <v>1399</v>
      </c>
      <c r="K177" s="353"/>
    </row>
    <row r="178" s="1" customFormat="1" ht="15" customHeight="1">
      <c r="B178" s="330"/>
      <c r="C178" s="305" t="s">
        <v>1353</v>
      </c>
      <c r="D178" s="305"/>
      <c r="E178" s="305"/>
      <c r="F178" s="328" t="s">
        <v>1354</v>
      </c>
      <c r="G178" s="305"/>
      <c r="H178" s="305" t="s">
        <v>1415</v>
      </c>
      <c r="I178" s="305" t="s">
        <v>1350</v>
      </c>
      <c r="J178" s="305">
        <v>50</v>
      </c>
      <c r="K178" s="353"/>
    </row>
    <row r="179" s="1" customFormat="1" ht="15" customHeight="1">
      <c r="B179" s="330"/>
      <c r="C179" s="305" t="s">
        <v>1356</v>
      </c>
      <c r="D179" s="305"/>
      <c r="E179" s="305"/>
      <c r="F179" s="328" t="s">
        <v>74</v>
      </c>
      <c r="G179" s="305"/>
      <c r="H179" s="305" t="s">
        <v>1415</v>
      </c>
      <c r="I179" s="305" t="s">
        <v>1358</v>
      </c>
      <c r="J179" s="305"/>
      <c r="K179" s="353"/>
    </row>
    <row r="180" s="1" customFormat="1" ht="15" customHeight="1">
      <c r="B180" s="330"/>
      <c r="C180" s="305" t="s">
        <v>1367</v>
      </c>
      <c r="D180" s="305"/>
      <c r="E180" s="305"/>
      <c r="F180" s="328" t="s">
        <v>1354</v>
      </c>
      <c r="G180" s="305"/>
      <c r="H180" s="305" t="s">
        <v>1415</v>
      </c>
      <c r="I180" s="305" t="s">
        <v>1350</v>
      </c>
      <c r="J180" s="305">
        <v>50</v>
      </c>
      <c r="K180" s="353"/>
    </row>
    <row r="181" s="1" customFormat="1" ht="15" customHeight="1">
      <c r="B181" s="330"/>
      <c r="C181" s="305" t="s">
        <v>1375</v>
      </c>
      <c r="D181" s="305"/>
      <c r="E181" s="305"/>
      <c r="F181" s="328" t="s">
        <v>1354</v>
      </c>
      <c r="G181" s="305"/>
      <c r="H181" s="305" t="s">
        <v>1415</v>
      </c>
      <c r="I181" s="305" t="s">
        <v>1350</v>
      </c>
      <c r="J181" s="305">
        <v>50</v>
      </c>
      <c r="K181" s="353"/>
    </row>
    <row r="182" s="1" customFormat="1" ht="15" customHeight="1">
      <c r="B182" s="330"/>
      <c r="C182" s="305" t="s">
        <v>1373</v>
      </c>
      <c r="D182" s="305"/>
      <c r="E182" s="305"/>
      <c r="F182" s="328" t="s">
        <v>1354</v>
      </c>
      <c r="G182" s="305"/>
      <c r="H182" s="305" t="s">
        <v>1415</v>
      </c>
      <c r="I182" s="305" t="s">
        <v>1350</v>
      </c>
      <c r="J182" s="305">
        <v>50</v>
      </c>
      <c r="K182" s="353"/>
    </row>
    <row r="183" s="1" customFormat="1" ht="15" customHeight="1">
      <c r="B183" s="330"/>
      <c r="C183" s="305" t="s">
        <v>144</v>
      </c>
      <c r="D183" s="305"/>
      <c r="E183" s="305"/>
      <c r="F183" s="328" t="s">
        <v>74</v>
      </c>
      <c r="G183" s="305"/>
      <c r="H183" s="305" t="s">
        <v>1416</v>
      </c>
      <c r="I183" s="305" t="s">
        <v>1417</v>
      </c>
      <c r="J183" s="305"/>
      <c r="K183" s="353"/>
    </row>
    <row r="184" s="1" customFormat="1" ht="15" customHeight="1">
      <c r="B184" s="330"/>
      <c r="C184" s="305" t="s">
        <v>55</v>
      </c>
      <c r="D184" s="305"/>
      <c r="E184" s="305"/>
      <c r="F184" s="328" t="s">
        <v>74</v>
      </c>
      <c r="G184" s="305"/>
      <c r="H184" s="305" t="s">
        <v>1418</v>
      </c>
      <c r="I184" s="305" t="s">
        <v>1419</v>
      </c>
      <c r="J184" s="305">
        <v>1</v>
      </c>
      <c r="K184" s="353"/>
    </row>
    <row r="185" s="1" customFormat="1" ht="15" customHeight="1">
      <c r="B185" s="330"/>
      <c r="C185" s="305" t="s">
        <v>51</v>
      </c>
      <c r="D185" s="305"/>
      <c r="E185" s="305"/>
      <c r="F185" s="328" t="s">
        <v>74</v>
      </c>
      <c r="G185" s="305"/>
      <c r="H185" s="305" t="s">
        <v>1420</v>
      </c>
      <c r="I185" s="305" t="s">
        <v>1350</v>
      </c>
      <c r="J185" s="305">
        <v>20</v>
      </c>
      <c r="K185" s="353"/>
    </row>
    <row r="186" s="1" customFormat="1" ht="15" customHeight="1">
      <c r="B186" s="330"/>
      <c r="C186" s="305" t="s">
        <v>52</v>
      </c>
      <c r="D186" s="305"/>
      <c r="E186" s="305"/>
      <c r="F186" s="328" t="s">
        <v>74</v>
      </c>
      <c r="G186" s="305"/>
      <c r="H186" s="305" t="s">
        <v>1421</v>
      </c>
      <c r="I186" s="305" t="s">
        <v>1350</v>
      </c>
      <c r="J186" s="305">
        <v>255</v>
      </c>
      <c r="K186" s="353"/>
    </row>
    <row r="187" s="1" customFormat="1" ht="15" customHeight="1">
      <c r="B187" s="330"/>
      <c r="C187" s="305" t="s">
        <v>145</v>
      </c>
      <c r="D187" s="305"/>
      <c r="E187" s="305"/>
      <c r="F187" s="328" t="s">
        <v>74</v>
      </c>
      <c r="G187" s="305"/>
      <c r="H187" s="305" t="s">
        <v>1313</v>
      </c>
      <c r="I187" s="305" t="s">
        <v>1350</v>
      </c>
      <c r="J187" s="305">
        <v>10</v>
      </c>
      <c r="K187" s="353"/>
    </row>
    <row r="188" s="1" customFormat="1" ht="15" customHeight="1">
      <c r="B188" s="330"/>
      <c r="C188" s="305" t="s">
        <v>146</v>
      </c>
      <c r="D188" s="305"/>
      <c r="E188" s="305"/>
      <c r="F188" s="328" t="s">
        <v>74</v>
      </c>
      <c r="G188" s="305"/>
      <c r="H188" s="305" t="s">
        <v>1422</v>
      </c>
      <c r="I188" s="305" t="s">
        <v>1383</v>
      </c>
      <c r="J188" s="305"/>
      <c r="K188" s="353"/>
    </row>
    <row r="189" s="1" customFormat="1" ht="15" customHeight="1">
      <c r="B189" s="330"/>
      <c r="C189" s="305" t="s">
        <v>1423</v>
      </c>
      <c r="D189" s="305"/>
      <c r="E189" s="305"/>
      <c r="F189" s="328" t="s">
        <v>74</v>
      </c>
      <c r="G189" s="305"/>
      <c r="H189" s="305" t="s">
        <v>1424</v>
      </c>
      <c r="I189" s="305" t="s">
        <v>1383</v>
      </c>
      <c r="J189" s="305"/>
      <c r="K189" s="353"/>
    </row>
    <row r="190" s="1" customFormat="1" ht="15" customHeight="1">
      <c r="B190" s="330"/>
      <c r="C190" s="305" t="s">
        <v>1412</v>
      </c>
      <c r="D190" s="305"/>
      <c r="E190" s="305"/>
      <c r="F190" s="328" t="s">
        <v>74</v>
      </c>
      <c r="G190" s="305"/>
      <c r="H190" s="305" t="s">
        <v>1425</v>
      </c>
      <c r="I190" s="305" t="s">
        <v>1383</v>
      </c>
      <c r="J190" s="305"/>
      <c r="K190" s="353"/>
    </row>
    <row r="191" s="1" customFormat="1" ht="15" customHeight="1">
      <c r="B191" s="330"/>
      <c r="C191" s="305" t="s">
        <v>148</v>
      </c>
      <c r="D191" s="305"/>
      <c r="E191" s="305"/>
      <c r="F191" s="328" t="s">
        <v>1354</v>
      </c>
      <c r="G191" s="305"/>
      <c r="H191" s="305" t="s">
        <v>1426</v>
      </c>
      <c r="I191" s="305" t="s">
        <v>1350</v>
      </c>
      <c r="J191" s="305">
        <v>50</v>
      </c>
      <c r="K191" s="353"/>
    </row>
    <row r="192" s="1" customFormat="1" ht="15" customHeight="1">
      <c r="B192" s="330"/>
      <c r="C192" s="305" t="s">
        <v>1427</v>
      </c>
      <c r="D192" s="305"/>
      <c r="E192" s="305"/>
      <c r="F192" s="328" t="s">
        <v>1354</v>
      </c>
      <c r="G192" s="305"/>
      <c r="H192" s="305" t="s">
        <v>1428</v>
      </c>
      <c r="I192" s="305" t="s">
        <v>1429</v>
      </c>
      <c r="J192" s="305"/>
      <c r="K192" s="353"/>
    </row>
    <row r="193" s="1" customFormat="1" ht="15" customHeight="1">
      <c r="B193" s="330"/>
      <c r="C193" s="305" t="s">
        <v>1430</v>
      </c>
      <c r="D193" s="305"/>
      <c r="E193" s="305"/>
      <c r="F193" s="328" t="s">
        <v>1354</v>
      </c>
      <c r="G193" s="305"/>
      <c r="H193" s="305" t="s">
        <v>1431</v>
      </c>
      <c r="I193" s="305" t="s">
        <v>1429</v>
      </c>
      <c r="J193" s="305"/>
      <c r="K193" s="353"/>
    </row>
    <row r="194" s="1" customFormat="1" ht="15" customHeight="1">
      <c r="B194" s="330"/>
      <c r="C194" s="305" t="s">
        <v>1432</v>
      </c>
      <c r="D194" s="305"/>
      <c r="E194" s="305"/>
      <c r="F194" s="328" t="s">
        <v>1354</v>
      </c>
      <c r="G194" s="305"/>
      <c r="H194" s="305" t="s">
        <v>1433</v>
      </c>
      <c r="I194" s="305" t="s">
        <v>1429</v>
      </c>
      <c r="J194" s="305"/>
      <c r="K194" s="353"/>
    </row>
    <row r="195" s="1" customFormat="1" ht="15" customHeight="1">
      <c r="B195" s="330"/>
      <c r="C195" s="367" t="s">
        <v>1434</v>
      </c>
      <c r="D195" s="305"/>
      <c r="E195" s="305"/>
      <c r="F195" s="328" t="s">
        <v>1354</v>
      </c>
      <c r="G195" s="305"/>
      <c r="H195" s="305" t="s">
        <v>1435</v>
      </c>
      <c r="I195" s="305" t="s">
        <v>1436</v>
      </c>
      <c r="J195" s="368" t="s">
        <v>1437</v>
      </c>
      <c r="K195" s="353"/>
    </row>
    <row r="196" s="1" customFormat="1" ht="15" customHeight="1">
      <c r="B196" s="330"/>
      <c r="C196" s="367" t="s">
        <v>40</v>
      </c>
      <c r="D196" s="305"/>
      <c r="E196" s="305"/>
      <c r="F196" s="328" t="s">
        <v>74</v>
      </c>
      <c r="G196" s="305"/>
      <c r="H196" s="302" t="s">
        <v>1438</v>
      </c>
      <c r="I196" s="305" t="s">
        <v>1439</v>
      </c>
      <c r="J196" s="305"/>
      <c r="K196" s="353"/>
    </row>
    <row r="197" s="1" customFormat="1" ht="15" customHeight="1">
      <c r="B197" s="330"/>
      <c r="C197" s="367" t="s">
        <v>1440</v>
      </c>
      <c r="D197" s="305"/>
      <c r="E197" s="305"/>
      <c r="F197" s="328" t="s">
        <v>74</v>
      </c>
      <c r="G197" s="305"/>
      <c r="H197" s="305" t="s">
        <v>1441</v>
      </c>
      <c r="I197" s="305" t="s">
        <v>1383</v>
      </c>
      <c r="J197" s="305"/>
      <c r="K197" s="353"/>
    </row>
    <row r="198" s="1" customFormat="1" ht="15" customHeight="1">
      <c r="B198" s="330"/>
      <c r="C198" s="367" t="s">
        <v>1442</v>
      </c>
      <c r="D198" s="305"/>
      <c r="E198" s="305"/>
      <c r="F198" s="328" t="s">
        <v>74</v>
      </c>
      <c r="G198" s="305"/>
      <c r="H198" s="305" t="s">
        <v>1443</v>
      </c>
      <c r="I198" s="305" t="s">
        <v>1383</v>
      </c>
      <c r="J198" s="305"/>
      <c r="K198" s="353"/>
    </row>
    <row r="199" s="1" customFormat="1" ht="15" customHeight="1">
      <c r="B199" s="330"/>
      <c r="C199" s="367" t="s">
        <v>1444</v>
      </c>
      <c r="D199" s="305"/>
      <c r="E199" s="305"/>
      <c r="F199" s="328" t="s">
        <v>1354</v>
      </c>
      <c r="G199" s="305"/>
      <c r="H199" s="305" t="s">
        <v>1445</v>
      </c>
      <c r="I199" s="305" t="s">
        <v>1383</v>
      </c>
      <c r="J199" s="305"/>
      <c r="K199" s="353"/>
    </row>
    <row r="200" s="1" customFormat="1" ht="15" customHeight="1">
      <c r="B200" s="359"/>
      <c r="C200" s="369"/>
      <c r="D200" s="360"/>
      <c r="E200" s="360"/>
      <c r="F200" s="360"/>
      <c r="G200" s="360"/>
      <c r="H200" s="360"/>
      <c r="I200" s="360"/>
      <c r="J200" s="360"/>
      <c r="K200" s="361"/>
    </row>
    <row r="201" s="1" customFormat="1" ht="18.75" customHeight="1">
      <c r="B201" s="341"/>
      <c r="C201" s="351"/>
      <c r="D201" s="351"/>
      <c r="E201" s="351"/>
      <c r="F201" s="362"/>
      <c r="G201" s="351"/>
      <c r="H201" s="351"/>
      <c r="I201" s="351"/>
      <c r="J201" s="351"/>
      <c r="K201" s="341"/>
    </row>
    <row r="202" s="1" customFormat="1" ht="18.75" customHeight="1">
      <c r="B202" s="313"/>
      <c r="C202" s="313"/>
      <c r="D202" s="313"/>
      <c r="E202" s="313"/>
      <c r="F202" s="313"/>
      <c r="G202" s="313"/>
      <c r="H202" s="313"/>
      <c r="I202" s="313"/>
      <c r="J202" s="313"/>
      <c r="K202" s="313"/>
    </row>
    <row r="203" s="1" customFormat="1" ht="13.5">
      <c r="B203" s="292"/>
      <c r="C203" s="293"/>
      <c r="D203" s="293"/>
      <c r="E203" s="293"/>
      <c r="F203" s="293"/>
      <c r="G203" s="293"/>
      <c r="H203" s="293"/>
      <c r="I203" s="293"/>
      <c r="J203" s="293"/>
      <c r="K203" s="294"/>
    </row>
    <row r="204" s="1" customFormat="1" ht="21" customHeight="1">
      <c r="B204" s="295"/>
      <c r="C204" s="296" t="s">
        <v>1446</v>
      </c>
      <c r="D204" s="296"/>
      <c r="E204" s="296"/>
      <c r="F204" s="296"/>
      <c r="G204" s="296"/>
      <c r="H204" s="296"/>
      <c r="I204" s="296"/>
      <c r="J204" s="296"/>
      <c r="K204" s="297"/>
    </row>
    <row r="205" s="1" customFormat="1" ht="25.5" customHeight="1">
      <c r="B205" s="295"/>
      <c r="C205" s="370" t="s">
        <v>1447</v>
      </c>
      <c r="D205" s="370"/>
      <c r="E205" s="370"/>
      <c r="F205" s="370" t="s">
        <v>1448</v>
      </c>
      <c r="G205" s="371"/>
      <c r="H205" s="370" t="s">
        <v>1449</v>
      </c>
      <c r="I205" s="370"/>
      <c r="J205" s="370"/>
      <c r="K205" s="297"/>
    </row>
    <row r="206" s="1" customFormat="1" ht="5.25" customHeight="1">
      <c r="B206" s="330"/>
      <c r="C206" s="325"/>
      <c r="D206" s="325"/>
      <c r="E206" s="325"/>
      <c r="F206" s="325"/>
      <c r="G206" s="351"/>
      <c r="H206" s="325"/>
      <c r="I206" s="325"/>
      <c r="J206" s="325"/>
      <c r="K206" s="353"/>
    </row>
    <row r="207" s="1" customFormat="1" ht="15" customHeight="1">
      <c r="B207" s="330"/>
      <c r="C207" s="305" t="s">
        <v>1439</v>
      </c>
      <c r="D207" s="305"/>
      <c r="E207" s="305"/>
      <c r="F207" s="328" t="s">
        <v>41</v>
      </c>
      <c r="G207" s="305"/>
      <c r="H207" s="305" t="s">
        <v>1450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 t="s">
        <v>42</v>
      </c>
      <c r="G208" s="305"/>
      <c r="H208" s="305" t="s">
        <v>1451</v>
      </c>
      <c r="I208" s="305"/>
      <c r="J208" s="305"/>
      <c r="K208" s="353"/>
    </row>
    <row r="209" s="1" customFormat="1" ht="15" customHeight="1">
      <c r="B209" s="330"/>
      <c r="C209" s="305"/>
      <c r="D209" s="305"/>
      <c r="E209" s="305"/>
      <c r="F209" s="328" t="s">
        <v>45</v>
      </c>
      <c r="G209" s="305"/>
      <c r="H209" s="305" t="s">
        <v>1452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43</v>
      </c>
      <c r="G210" s="305"/>
      <c r="H210" s="305" t="s">
        <v>1453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44</v>
      </c>
      <c r="G211" s="305"/>
      <c r="H211" s="305" t="s">
        <v>1454</v>
      </c>
      <c r="I211" s="305"/>
      <c r="J211" s="305"/>
      <c r="K211" s="353"/>
    </row>
    <row r="212" s="1" customFormat="1" ht="15" customHeight="1">
      <c r="B212" s="330"/>
      <c r="C212" s="305"/>
      <c r="D212" s="305"/>
      <c r="E212" s="305"/>
      <c r="F212" s="328"/>
      <c r="G212" s="305"/>
      <c r="H212" s="305"/>
      <c r="I212" s="305"/>
      <c r="J212" s="305"/>
      <c r="K212" s="353"/>
    </row>
    <row r="213" s="1" customFormat="1" ht="15" customHeight="1">
      <c r="B213" s="330"/>
      <c r="C213" s="305" t="s">
        <v>1395</v>
      </c>
      <c r="D213" s="305"/>
      <c r="E213" s="305"/>
      <c r="F213" s="328" t="s">
        <v>76</v>
      </c>
      <c r="G213" s="305"/>
      <c r="H213" s="305" t="s">
        <v>1455</v>
      </c>
      <c r="I213" s="305"/>
      <c r="J213" s="305"/>
      <c r="K213" s="353"/>
    </row>
    <row r="214" s="1" customFormat="1" ht="15" customHeight="1">
      <c r="B214" s="330"/>
      <c r="C214" s="305"/>
      <c r="D214" s="305"/>
      <c r="E214" s="305"/>
      <c r="F214" s="328" t="s">
        <v>1294</v>
      </c>
      <c r="G214" s="305"/>
      <c r="H214" s="305" t="s">
        <v>1295</v>
      </c>
      <c r="I214" s="305"/>
      <c r="J214" s="305"/>
      <c r="K214" s="353"/>
    </row>
    <row r="215" s="1" customFormat="1" ht="15" customHeight="1">
      <c r="B215" s="330"/>
      <c r="C215" s="305"/>
      <c r="D215" s="305"/>
      <c r="E215" s="305"/>
      <c r="F215" s="328" t="s">
        <v>1292</v>
      </c>
      <c r="G215" s="305"/>
      <c r="H215" s="305" t="s">
        <v>1456</v>
      </c>
      <c r="I215" s="305"/>
      <c r="J215" s="305"/>
      <c r="K215" s="353"/>
    </row>
    <row r="216" s="1" customFormat="1" ht="15" customHeight="1">
      <c r="B216" s="372"/>
      <c r="C216" s="305"/>
      <c r="D216" s="305"/>
      <c r="E216" s="305"/>
      <c r="F216" s="328" t="s">
        <v>1296</v>
      </c>
      <c r="G216" s="367"/>
      <c r="H216" s="357" t="s">
        <v>1297</v>
      </c>
      <c r="I216" s="357"/>
      <c r="J216" s="357"/>
      <c r="K216" s="373"/>
    </row>
    <row r="217" s="1" customFormat="1" ht="15" customHeight="1">
      <c r="B217" s="372"/>
      <c r="C217" s="305"/>
      <c r="D217" s="305"/>
      <c r="E217" s="305"/>
      <c r="F217" s="328" t="s">
        <v>727</v>
      </c>
      <c r="G217" s="367"/>
      <c r="H217" s="357" t="s">
        <v>1457</v>
      </c>
      <c r="I217" s="357"/>
      <c r="J217" s="357"/>
      <c r="K217" s="373"/>
    </row>
    <row r="218" s="1" customFormat="1" ht="15" customHeight="1">
      <c r="B218" s="372"/>
      <c r="C218" s="305"/>
      <c r="D218" s="305"/>
      <c r="E218" s="305"/>
      <c r="F218" s="328"/>
      <c r="G218" s="367"/>
      <c r="H218" s="357"/>
      <c r="I218" s="357"/>
      <c r="J218" s="357"/>
      <c r="K218" s="373"/>
    </row>
    <row r="219" s="1" customFormat="1" ht="15" customHeight="1">
      <c r="B219" s="372"/>
      <c r="C219" s="305" t="s">
        <v>1419</v>
      </c>
      <c r="D219" s="305"/>
      <c r="E219" s="305"/>
      <c r="F219" s="328">
        <v>1</v>
      </c>
      <c r="G219" s="367"/>
      <c r="H219" s="357" t="s">
        <v>1458</v>
      </c>
      <c r="I219" s="357"/>
      <c r="J219" s="357"/>
      <c r="K219" s="373"/>
    </row>
    <row r="220" s="1" customFormat="1" ht="15" customHeight="1">
      <c r="B220" s="372"/>
      <c r="C220" s="305"/>
      <c r="D220" s="305"/>
      <c r="E220" s="305"/>
      <c r="F220" s="328">
        <v>2</v>
      </c>
      <c r="G220" s="367"/>
      <c r="H220" s="357" t="s">
        <v>1459</v>
      </c>
      <c r="I220" s="357"/>
      <c r="J220" s="357"/>
      <c r="K220" s="373"/>
    </row>
    <row r="221" s="1" customFormat="1" ht="15" customHeight="1">
      <c r="B221" s="372"/>
      <c r="C221" s="305"/>
      <c r="D221" s="305"/>
      <c r="E221" s="305"/>
      <c r="F221" s="328">
        <v>3</v>
      </c>
      <c r="G221" s="367"/>
      <c r="H221" s="357" t="s">
        <v>1460</v>
      </c>
      <c r="I221" s="357"/>
      <c r="J221" s="357"/>
      <c r="K221" s="373"/>
    </row>
    <row r="222" s="1" customFormat="1" ht="15" customHeight="1">
      <c r="B222" s="372"/>
      <c r="C222" s="305"/>
      <c r="D222" s="305"/>
      <c r="E222" s="305"/>
      <c r="F222" s="328">
        <v>4</v>
      </c>
      <c r="G222" s="367"/>
      <c r="H222" s="357" t="s">
        <v>1461</v>
      </c>
      <c r="I222" s="357"/>
      <c r="J222" s="357"/>
      <c r="K222" s="373"/>
    </row>
    <row r="223" s="1" customFormat="1" ht="12.75" customHeight="1">
      <c r="B223" s="374"/>
      <c r="C223" s="375"/>
      <c r="D223" s="375"/>
      <c r="E223" s="375"/>
      <c r="F223" s="375"/>
      <c r="G223" s="375"/>
      <c r="H223" s="375"/>
      <c r="I223" s="375"/>
      <c r="J223" s="375"/>
      <c r="K223" s="37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6:J6"/>
    <mergeCell ref="C7:J7"/>
    <mergeCell ref="D11:J11"/>
    <mergeCell ref="D15:J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Zlámal Marek, Ing.</dc:creator>
  <cp:lastModifiedBy>Zlámal Marek, Ing.</cp:lastModifiedBy>
  <dcterms:created xsi:type="dcterms:W3CDTF">2021-02-25T13:27:38Z</dcterms:created>
  <dcterms:modified xsi:type="dcterms:W3CDTF">2021-02-25T13:27:56Z</dcterms:modified>
</cp:coreProperties>
</file>