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SEE\SEE OZ (-63321010-) Oprava TV v ús.Prostějov-Vrbátky\ZD pro uchazeče\"/>
    </mc:Choice>
  </mc:AlternateContent>
  <bookViews>
    <workbookView xWindow="0" yWindow="0" windowWidth="16245" windowHeight="11610"/>
  </bookViews>
  <sheets>
    <sheet name="Rekapitulace stavby" sheetId="1" r:id="rId1"/>
    <sheet name="SO 01 - Oprava TV" sheetId="2" r:id="rId2"/>
  </sheets>
  <definedNames>
    <definedName name="_xlnm._FilterDatabase" localSheetId="1" hidden="1">'SO 01 - Oprava TV'!$C$122:$K$290</definedName>
    <definedName name="_xlnm.Print_Titles" localSheetId="0">'Rekapitulace stavby'!$92:$92</definedName>
    <definedName name="_xlnm.Print_Titles" localSheetId="1">'SO 01 - Oprava TV'!$122:$122</definedName>
    <definedName name="_xlnm.Print_Area" localSheetId="0">'Rekapitulace stavby'!$D$4:$AO$76,'Rekapitulace stavby'!$C$82:$AQ$96</definedName>
    <definedName name="_xlnm.Print_Area" localSheetId="1">'SO 01 - Oprava TV'!$C$4:$J$76,'SO 01 - Oprava TV'!$C$82:$J$104,'SO 01 - Oprava TV'!$C$110:$K$290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T276" i="2" s="1"/>
  <c r="R277" i="2"/>
  <c r="P277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J120" i="2"/>
  <c r="J119" i="2"/>
  <c r="F119" i="2"/>
  <c r="F117" i="2"/>
  <c r="E115" i="2"/>
  <c r="J92" i="2"/>
  <c r="J91" i="2"/>
  <c r="F91" i="2"/>
  <c r="F89" i="2"/>
  <c r="E87" i="2"/>
  <c r="J18" i="2"/>
  <c r="E18" i="2"/>
  <c r="F120" i="2" s="1"/>
  <c r="J17" i="2"/>
  <c r="J12" i="2"/>
  <c r="J117" i="2"/>
  <c r="E7" i="2"/>
  <c r="E85" i="2" s="1"/>
  <c r="L90" i="1"/>
  <c r="AM90" i="1"/>
  <c r="AM89" i="1"/>
  <c r="L89" i="1"/>
  <c r="AM87" i="1"/>
  <c r="L87" i="1"/>
  <c r="L85" i="1"/>
  <c r="L84" i="1"/>
  <c r="J289" i="2"/>
  <c r="BK261" i="2"/>
  <c r="J257" i="2"/>
  <c r="BK249" i="2"/>
  <c r="J245" i="2"/>
  <c r="BK242" i="2"/>
  <c r="BK240" i="2"/>
  <c r="BK238" i="2"/>
  <c r="J234" i="2"/>
  <c r="BK230" i="2"/>
  <c r="J228" i="2"/>
  <c r="BK226" i="2"/>
  <c r="J226" i="2"/>
  <c r="J224" i="2"/>
  <c r="BK222" i="2"/>
  <c r="BK218" i="2"/>
  <c r="J214" i="2"/>
  <c r="BK212" i="2"/>
  <c r="BK210" i="2"/>
  <c r="BK206" i="2"/>
  <c r="J204" i="2"/>
  <c r="BK200" i="2"/>
  <c r="BK198" i="2"/>
  <c r="J196" i="2"/>
  <c r="BK194" i="2"/>
  <c r="BK192" i="2"/>
  <c r="J188" i="2"/>
  <c r="BK184" i="2"/>
  <c r="BK182" i="2"/>
  <c r="J180" i="2"/>
  <c r="J178" i="2"/>
  <c r="BK174" i="2"/>
  <c r="BK170" i="2"/>
  <c r="J168" i="2"/>
  <c r="J164" i="2"/>
  <c r="BK162" i="2"/>
  <c r="J158" i="2"/>
  <c r="BK155" i="2"/>
  <c r="BK151" i="2"/>
  <c r="J144" i="2"/>
  <c r="J142" i="2"/>
  <c r="BK140" i="2"/>
  <c r="BK138" i="2"/>
  <c r="J132" i="2"/>
  <c r="BK128" i="2"/>
  <c r="BK126" i="2"/>
  <c r="BK289" i="2"/>
  <c r="J287" i="2"/>
  <c r="J285" i="2"/>
  <c r="BK283" i="2"/>
  <c r="J283" i="2"/>
  <c r="BK279" i="2"/>
  <c r="J279" i="2"/>
  <c r="BK277" i="2"/>
  <c r="J277" i="2"/>
  <c r="BK274" i="2"/>
  <c r="J274" i="2"/>
  <c r="BK272" i="2"/>
  <c r="J272" i="2"/>
  <c r="BK270" i="2"/>
  <c r="J270" i="2"/>
  <c r="BK267" i="2"/>
  <c r="BK265" i="2"/>
  <c r="BK263" i="2"/>
  <c r="BK259" i="2"/>
  <c r="J255" i="2"/>
  <c r="BK253" i="2"/>
  <c r="BK251" i="2"/>
  <c r="J249" i="2"/>
  <c r="BK247" i="2"/>
  <c r="BK245" i="2"/>
  <c r="J242" i="2"/>
  <c r="J240" i="2"/>
  <c r="J238" i="2"/>
  <c r="BK236" i="2"/>
  <c r="BK234" i="2"/>
  <c r="J232" i="2"/>
  <c r="J230" i="2"/>
  <c r="BK228" i="2"/>
  <c r="BK224" i="2"/>
  <c r="J220" i="2"/>
  <c r="J216" i="2"/>
  <c r="J212" i="2"/>
  <c r="J210" i="2"/>
  <c r="BK208" i="2"/>
  <c r="BK204" i="2"/>
  <c r="J202" i="2"/>
  <c r="BK196" i="2"/>
  <c r="BK190" i="2"/>
  <c r="BK186" i="2"/>
  <c r="J186" i="2"/>
  <c r="J182" i="2"/>
  <c r="BK180" i="2"/>
  <c r="BK176" i="2"/>
  <c r="J172" i="2"/>
  <c r="BK166" i="2"/>
  <c r="BK164" i="2"/>
  <c r="J162" i="2"/>
  <c r="J160" i="2"/>
  <c r="J155" i="2"/>
  <c r="J153" i="2"/>
  <c r="J151" i="2"/>
  <c r="J149" i="2"/>
  <c r="BK147" i="2"/>
  <c r="J140" i="2"/>
  <c r="BK136" i="2"/>
  <c r="J134" i="2"/>
  <c r="BK287" i="2"/>
  <c r="BK285" i="2"/>
  <c r="BK281" i="2"/>
  <c r="J281" i="2"/>
  <c r="J267" i="2"/>
  <c r="J265" i="2"/>
  <c r="J263" i="2"/>
  <c r="J261" i="2"/>
  <c r="J259" i="2"/>
  <c r="BK257" i="2"/>
  <c r="BK255" i="2"/>
  <c r="J253" i="2"/>
  <c r="J251" i="2"/>
  <c r="J247" i="2"/>
  <c r="J236" i="2"/>
  <c r="BK232" i="2"/>
  <c r="J222" i="2"/>
  <c r="BK220" i="2"/>
  <c r="J218" i="2"/>
  <c r="BK216" i="2"/>
  <c r="BK214" i="2"/>
  <c r="J208" i="2"/>
  <c r="J206" i="2"/>
  <c r="BK202" i="2"/>
  <c r="J200" i="2"/>
  <c r="J198" i="2"/>
  <c r="J194" i="2"/>
  <c r="J192" i="2"/>
  <c r="J190" i="2"/>
  <c r="BK188" i="2"/>
  <c r="J184" i="2"/>
  <c r="BK178" i="2"/>
  <c r="J176" i="2"/>
  <c r="J174" i="2"/>
  <c r="BK172" i="2"/>
  <c r="J170" i="2"/>
  <c r="BK168" i="2"/>
  <c r="J166" i="2"/>
  <c r="BK160" i="2"/>
  <c r="BK158" i="2"/>
  <c r="BK153" i="2"/>
  <c r="BK149" i="2"/>
  <c r="J147" i="2"/>
  <c r="BK144" i="2"/>
  <c r="BK142" i="2"/>
  <c r="J138" i="2"/>
  <c r="J136" i="2"/>
  <c r="BK134" i="2"/>
  <c r="BK132" i="2"/>
  <c r="BK130" i="2"/>
  <c r="J130" i="2"/>
  <c r="J128" i="2"/>
  <c r="J126" i="2"/>
  <c r="AS94" i="1"/>
  <c r="T157" i="2" l="1"/>
  <c r="P244" i="2"/>
  <c r="BK276" i="2"/>
  <c r="J276" i="2"/>
  <c r="J103" i="2"/>
  <c r="BK125" i="2"/>
  <c r="R125" i="2"/>
  <c r="BK157" i="2"/>
  <c r="J157" i="2"/>
  <c r="J100" i="2"/>
  <c r="P157" i="2"/>
  <c r="BK244" i="2"/>
  <c r="J244" i="2"/>
  <c r="J101" i="2"/>
  <c r="R244" i="2"/>
  <c r="P269" i="2"/>
  <c r="P276" i="2"/>
  <c r="P125" i="2"/>
  <c r="T125" i="2"/>
  <c r="BK146" i="2"/>
  <c r="J146" i="2"/>
  <c r="J99" i="2"/>
  <c r="P146" i="2"/>
  <c r="R146" i="2"/>
  <c r="T146" i="2"/>
  <c r="R157" i="2"/>
  <c r="T244" i="2"/>
  <c r="BK269" i="2"/>
  <c r="J269" i="2"/>
  <c r="J102" i="2"/>
  <c r="R269" i="2"/>
  <c r="T269" i="2"/>
  <c r="R276" i="2"/>
  <c r="E113" i="2"/>
  <c r="BE128" i="2"/>
  <c r="BE134" i="2"/>
  <c r="BE147" i="2"/>
  <c r="BE151" i="2"/>
  <c r="BE155" i="2"/>
  <c r="BE162" i="2"/>
  <c r="BE172" i="2"/>
  <c r="BE176" i="2"/>
  <c r="BE186" i="2"/>
  <c r="BE188" i="2"/>
  <c r="BE192" i="2"/>
  <c r="BE194" i="2"/>
  <c r="BE198" i="2"/>
  <c r="BE214" i="2"/>
  <c r="BE220" i="2"/>
  <c r="BE224" i="2"/>
  <c r="BE230" i="2"/>
  <c r="BE232" i="2"/>
  <c r="BE234" i="2"/>
  <c r="BE245" i="2"/>
  <c r="BE263" i="2"/>
  <c r="BE265" i="2"/>
  <c r="BE281" i="2"/>
  <c r="BE283" i="2"/>
  <c r="BE285" i="2"/>
  <c r="BE287" i="2"/>
  <c r="BE289" i="2"/>
  <c r="J89" i="2"/>
  <c r="F92" i="2"/>
  <c r="BE130" i="2"/>
  <c r="BE132" i="2"/>
  <c r="BE138" i="2"/>
  <c r="BE142" i="2"/>
  <c r="BE144" i="2"/>
  <c r="BE160" i="2"/>
  <c r="BE164" i="2"/>
  <c r="BE166" i="2"/>
  <c r="BE168" i="2"/>
  <c r="BE170" i="2"/>
  <c r="BE178" i="2"/>
  <c r="BE182" i="2"/>
  <c r="BE202" i="2"/>
  <c r="BE204" i="2"/>
  <c r="BE206" i="2"/>
  <c r="BE208" i="2"/>
  <c r="BE212" i="2"/>
  <c r="BE216" i="2"/>
  <c r="BE218" i="2"/>
  <c r="BE222" i="2"/>
  <c r="BE226" i="2"/>
  <c r="BE228" i="2"/>
  <c r="BE236" i="2"/>
  <c r="BE238" i="2"/>
  <c r="BE240" i="2"/>
  <c r="BE255" i="2"/>
  <c r="BE257" i="2"/>
  <c r="BE259" i="2"/>
  <c r="BE261" i="2"/>
  <c r="BE267" i="2"/>
  <c r="BE270" i="2"/>
  <c r="BE272" i="2"/>
  <c r="BE274" i="2"/>
  <c r="BE277" i="2"/>
  <c r="BE279" i="2"/>
  <c r="BE126" i="2"/>
  <c r="BE136" i="2"/>
  <c r="BE140" i="2"/>
  <c r="BE149" i="2"/>
  <c r="BE153" i="2"/>
  <c r="BE158" i="2"/>
  <c r="BE174" i="2"/>
  <c r="BE180" i="2"/>
  <c r="BE184" i="2"/>
  <c r="BE190" i="2"/>
  <c r="BE196" i="2"/>
  <c r="BE200" i="2"/>
  <c r="BE210" i="2"/>
  <c r="BE242" i="2"/>
  <c r="BE247" i="2"/>
  <c r="BE249" i="2"/>
  <c r="BE251" i="2"/>
  <c r="BE253" i="2"/>
  <c r="F35" i="2"/>
  <c r="BB95" i="1"/>
  <c r="BB94" i="1" s="1"/>
  <c r="W31" i="1" s="1"/>
  <c r="F36" i="2"/>
  <c r="BC95" i="1"/>
  <c r="BC94" i="1" s="1"/>
  <c r="W32" i="1" s="1"/>
  <c r="J34" i="2"/>
  <c r="AW95" i="1"/>
  <c r="F37" i="2"/>
  <c r="BD95" i="1" s="1"/>
  <c r="BD94" i="1" s="1"/>
  <c r="W33" i="1" s="1"/>
  <c r="F34" i="2"/>
  <c r="BA95" i="1" s="1"/>
  <c r="BA94" i="1" s="1"/>
  <c r="W30" i="1" s="1"/>
  <c r="R124" i="2" l="1"/>
  <c r="R123" i="2"/>
  <c r="BK124" i="2"/>
  <c r="J124" i="2"/>
  <c r="J97" i="2" s="1"/>
  <c r="P124" i="2"/>
  <c r="P123" i="2"/>
  <c r="AU95" i="1"/>
  <c r="T124" i="2"/>
  <c r="T123" i="2"/>
  <c r="J125" i="2"/>
  <c r="J98" i="2"/>
  <c r="AX94" i="1"/>
  <c r="AW94" i="1"/>
  <c r="AK30" i="1"/>
  <c r="AY94" i="1"/>
  <c r="J33" i="2"/>
  <c r="AV95" i="1" s="1"/>
  <c r="AT95" i="1" s="1"/>
  <c r="F33" i="2"/>
  <c r="AZ95" i="1" s="1"/>
  <c r="AZ94" i="1" s="1"/>
  <c r="W29" i="1" s="1"/>
  <c r="AU94" i="1"/>
  <c r="BK123" i="2" l="1"/>
  <c r="J123" i="2"/>
  <c r="J96" i="2"/>
  <c r="AV94" i="1"/>
  <c r="AK29" i="1" s="1"/>
  <c r="AT94" i="1" l="1"/>
  <c r="J30" i="2"/>
  <c r="AG95" i="1"/>
  <c r="AG94" i="1"/>
  <c r="AK26" i="1" s="1"/>
  <c r="AK35" i="1" s="1"/>
  <c r="AN94" i="1" l="1"/>
  <c r="AN95" i="1"/>
  <c r="J39" i="2"/>
</calcChain>
</file>

<file path=xl/sharedStrings.xml><?xml version="1.0" encoding="utf-8"?>
<sst xmlns="http://schemas.openxmlformats.org/spreadsheetml/2006/main" count="1821" uniqueCount="472">
  <si>
    <t>Export Komplet</t>
  </si>
  <si>
    <t/>
  </si>
  <si>
    <t>2.0</t>
  </si>
  <si>
    <t>ZAMOK</t>
  </si>
  <si>
    <t>False</t>
  </si>
  <si>
    <t>{52e41d1d-1e61-41b5-88cc-0093535287a6}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</si>
  <si>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</si>
  <si>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</si>
  <si>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</si>
  <si>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</si>
  <si>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</si>
  <si>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</si>
  <si>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</si>
  <si>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01/2021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</si>
  <si>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</si>
  <si>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</si>
  <si>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TV v úseku Prostějov - Vrbátky</t>
  </si>
  <si>
    <t>KSO:</t>
  </si>
  <si>
    <t>CC-CZ:</t>
  </si>
  <si>
    <t>Místo:</t>
  </si>
  <si>
    <t>t.ú. Prostějov - Vrahovice</t>
  </si>
  <si>
    <t>Datum:</t>
  </si>
  <si>
    <t>Zadavatel:</t>
  </si>
  <si>
    <t>IČ:</t>
  </si>
  <si>
    <t>Správa železnic, státní organizace - OŘ Olomouc</t>
  </si>
  <si>
    <t>DIČ:</t>
  </si>
  <si>
    <t>Uchazeč:</t>
  </si>
  <si>
    <t>Vyplň údaj</t>
  </si>
  <si>
    <t>Projektant:</t>
  </si>
  <si>
    <t>True</t>
  </si>
  <si>
    <t>Jiří Wlodaz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</si>
  <si>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</si>
  <si>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</si>
  <si>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</si>
  <si>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</si>
  <si>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</si>
  <si>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</si>
  <si>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</si>
  <si>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</si>
  <si>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</si>
  <si>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</si>
  <si>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</si>
  <si>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</si>
  <si>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</si>
  <si>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</si>
  <si>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</si>
  <si>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</si>
  <si>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</si>
  <si>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</si>
  <si>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</si>
  <si>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</si>
  <si>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</si>
  <si>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</si>
  <si>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</si>
  <si>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</si>
  <si>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</si>
  <si>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</si>
  <si>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</si>
  <si>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</si>
  <si>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</si>
  <si>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</si>
  <si>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</si>
  <si>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</si>
  <si>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</si>
  <si>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</si>
  <si>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</si>
  <si>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</si>
  <si>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</si>
  <si>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</si>
  <si>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</si>
  <si>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</si>
  <si>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</si>
  <si>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</si>
  <si>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</si>
  <si>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</si>
  <si>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</si>
  <si>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</si>
  <si>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</si>
  <si>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</si>
  <si>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TV</t>
  </si>
  <si>
    <t>STA</t>
  </si>
  <si>
    <t>1</t>
  </si>
  <si>
    <t>{ac3043d8-9fd4-42b8-bc04-6fe921d9231b}</t>
  </si>
  <si>
    <t>2</t>
  </si>
  <si>
    <t>KRYCÍ LIST SOUPISU PRACÍ</t>
  </si>
  <si>
    <t>Objekt:</t>
  </si>
  <si>
    <t>SO 01 - Oprava TV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</si>
  <si>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</si>
  <si>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</si>
  <si>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</si>
  <si>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</si>
  <si>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</si>
  <si>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</si>
  <si>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74971 - Základy TV</t>
  </si>
  <si>
    <t xml:space="preserve">    74972 - Stožáry TV</t>
  </si>
  <si>
    <t xml:space="preserve">    74973 - Vodiče TV</t>
  </si>
  <si>
    <t xml:space="preserve">    7497.7 - Demontáže TV</t>
  </si>
  <si>
    <t xml:space="preserve">    7498 - Revize, Prohlídky a zkoušky TV</t>
  </si>
  <si>
    <t xml:space="preserve">    XDp - Doprava, Poplatky,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</si>
  <si>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</si>
  <si>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</si>
  <si>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</si>
  <si>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</si>
  <si>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</si>
  <si>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</si>
  <si>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</si>
  <si>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</si>
  <si>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</si>
  <si>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</si>
  <si>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</si>
  <si>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</si>
  <si>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</si>
  <si>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</si>
  <si>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</si>
  <si>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74971</t>
  </si>
  <si>
    <t>Základy TV</t>
  </si>
  <si>
    <t>M</t>
  </si>
  <si>
    <t>7497100020</t>
  </si>
  <si>
    <t>Základy trakčního vedení Hloubený základ TV - materiál</t>
  </si>
  <si>
    <t>m3</t>
  </si>
  <si>
    <t>Sborník UOŽI 01 2021</t>
  </si>
  <si>
    <t>128</t>
  </si>
  <si>
    <t>-1091166721</t>
  </si>
  <si>
    <t>PP</t>
  </si>
  <si>
    <t>K</t>
  </si>
  <si>
    <t>7497150510</t>
  </si>
  <si>
    <t>Zhotovení základu trakčního vedení včetně geodet. bodu, vytyčení a sondy, výkop zemina tř. 2 až 4 hloubeného</t>
  </si>
  <si>
    <t>64</t>
  </si>
  <si>
    <t>-2132879142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</si>
  <si>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</si>
  <si>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3</t>
  </si>
  <si>
    <t>7497100060</t>
  </si>
  <si>
    <t>Základy trakčního vedení Výztuž pro základ TV - jednodílná</t>
  </si>
  <si>
    <t>kus</t>
  </si>
  <si>
    <t>-1991396694</t>
  </si>
  <si>
    <t>4</t>
  </si>
  <si>
    <t>7497100070</t>
  </si>
  <si>
    <t>Základy trakčního vedení Svorník kotevní kovaný pro základ TV vč. povrch. úpravy dle TKP</t>
  </si>
  <si>
    <t>955368784</t>
  </si>
  <si>
    <t>5</t>
  </si>
  <si>
    <t>7497100080</t>
  </si>
  <si>
    <t>Základy trakčního vedení Svorníkový koš pro základ TV</t>
  </si>
  <si>
    <t>-781487633</t>
  </si>
  <si>
    <t>6</t>
  </si>
  <si>
    <t>7497100100</t>
  </si>
  <si>
    <t>Základy trakčního vedení Kotevni sloupek TV</t>
  </si>
  <si>
    <t>1570772881</t>
  </si>
  <si>
    <t>7</t>
  </si>
  <si>
    <t>7497152010</t>
  </si>
  <si>
    <t>Montáž kotevního sloupku trakčního vedení</t>
  </si>
  <si>
    <t>1028897247</t>
  </si>
  <si>
    <t>8</t>
  </si>
  <si>
    <t>7497100120</t>
  </si>
  <si>
    <t>Základy trakčního vedení Materiál pro obetonování stávajícího základu TV-beton,výstuže,sítě KARI</t>
  </si>
  <si>
    <t>-1290284005</t>
  </si>
  <si>
    <t>9</t>
  </si>
  <si>
    <t>7497153010</t>
  </si>
  <si>
    <t>Obetonování stávajícího základu trakčního vedení včetně výkopu, vrtání, svařování, záhozu</t>
  </si>
  <si>
    <t>-293958358</t>
  </si>
  <si>
    <t>Obetonování stávajícího základu trakčního vedení včetně výkopu, vrtání, svařování, záhozu - obsahuje i cenu za bourání betonové hlavičky základu, odtěžení terénu pro bednění, upevnění KARI sítě na stávající základ, osazení bednění, betonáž a geodetické značky</t>
  </si>
  <si>
    <t>10</t>
  </si>
  <si>
    <t>7497655010</t>
  </si>
  <si>
    <t>Tažné hnací vozidlo k pracovním soupravám pro montáž a demontáž</t>
  </si>
  <si>
    <t>hod</t>
  </si>
  <si>
    <t>-1596266289</t>
  </si>
  <si>
    <t>Tažné hnací vozidlo k pracovním soupravám pro montáž a demontáž - obsahuje i veškeré výkony tažného hnacího vozidla pro posun montážní techniky v kolejišti</t>
  </si>
  <si>
    <t>74972</t>
  </si>
  <si>
    <t>Stožáry TV</t>
  </si>
  <si>
    <t>11</t>
  </si>
  <si>
    <t>7497200130</t>
  </si>
  <si>
    <t>Stožáry trakčního vedení Stožár TV  -  typ  ( TS,TSI 245 ) do 10m     vč. uzavíracího nátěru</t>
  </si>
  <si>
    <t>585992252</t>
  </si>
  <si>
    <t>12</t>
  </si>
  <si>
    <t>7497251015</t>
  </si>
  <si>
    <t>Montáž stožárů trakčního vedení výšky do 14 m, typ TS, TSI, TBS, TBSI</t>
  </si>
  <si>
    <t>2116860631</t>
  </si>
  <si>
    <t>Montáž stožárů trakčního vedení výšky do 14 m, typ TS, TSI, TBS, TBSI - včetně konečné regulace po zatížení</t>
  </si>
  <si>
    <t>13</t>
  </si>
  <si>
    <t>7497200430</t>
  </si>
  <si>
    <t>Stožáry trakčního vedení Stožár TV  -  typ  ( BP 10m )    vč. podlití</t>
  </si>
  <si>
    <t>-550940741</t>
  </si>
  <si>
    <t>14</t>
  </si>
  <si>
    <t>7497251050</t>
  </si>
  <si>
    <t>Montáž stožárů trakčního vedení výšky do do 16 m, typ BP</t>
  </si>
  <si>
    <t>1387764031</t>
  </si>
  <si>
    <t>Montáž stožárů trakčního vedení výšky do do 16 m, typ BP - včetně konečné regulace po zatížení</t>
  </si>
  <si>
    <t>1331637510</t>
  </si>
  <si>
    <t>74973</t>
  </si>
  <si>
    <t>Vodiče TV</t>
  </si>
  <si>
    <t>16</t>
  </si>
  <si>
    <t>7497300030</t>
  </si>
  <si>
    <t>Vodiče trakčního vedení Závěs na konzole s přídavným lanem</t>
  </si>
  <si>
    <t>-1415217772</t>
  </si>
  <si>
    <t>17</t>
  </si>
  <si>
    <t>7497350025</t>
  </si>
  <si>
    <t>Montáž závěsu na konzole s přídavným lanem</t>
  </si>
  <si>
    <t>-458568934</t>
  </si>
  <si>
    <t>18</t>
  </si>
  <si>
    <t>7497300080</t>
  </si>
  <si>
    <t>Vodiče trakčního vedení Přídavné lano pro nosné lano</t>
  </si>
  <si>
    <t>386474303</t>
  </si>
  <si>
    <t>19</t>
  </si>
  <si>
    <t>7497350080</t>
  </si>
  <si>
    <t>Montáž přídavného lana pro nosné lano</t>
  </si>
  <si>
    <t>-875842148</t>
  </si>
  <si>
    <t>20</t>
  </si>
  <si>
    <t>7497301800</t>
  </si>
  <si>
    <t>Vodiče trakčního vedení Materiál sestavení pro upevnění konzol středové,stranové</t>
  </si>
  <si>
    <t>99393491</t>
  </si>
  <si>
    <t>7497351400</t>
  </si>
  <si>
    <t>Upevnění konzol středové, stranové</t>
  </si>
  <si>
    <t>-450166634</t>
  </si>
  <si>
    <t>22</t>
  </si>
  <si>
    <t>7497301810</t>
  </si>
  <si>
    <t>Vodiče trakčního vedení Materiál sestavení pro upevnění 2 konzol</t>
  </si>
  <si>
    <t>-1166925944</t>
  </si>
  <si>
    <t>23</t>
  </si>
  <si>
    <t>7497351405</t>
  </si>
  <si>
    <t>Upevnění konzol dvou konzol</t>
  </si>
  <si>
    <t>-1250770810</t>
  </si>
  <si>
    <t>24</t>
  </si>
  <si>
    <t>7497300050</t>
  </si>
  <si>
    <t>Vodiče trakčního vedení Příplatek 2x plastový izolátor do ramena TV nebo SIK-u</t>
  </si>
  <si>
    <t>370357333</t>
  </si>
  <si>
    <t>25</t>
  </si>
  <si>
    <t>7497300260</t>
  </si>
  <si>
    <t>Vodiče trakčního vedení Věšák troleje</t>
  </si>
  <si>
    <t>-1888428524</t>
  </si>
  <si>
    <t>26</t>
  </si>
  <si>
    <t>7497350200</t>
  </si>
  <si>
    <t>Montáž věšáku troleje</t>
  </si>
  <si>
    <t>-684520686</t>
  </si>
  <si>
    <t>27</t>
  </si>
  <si>
    <t>7497300280</t>
  </si>
  <si>
    <t>Vodiče trakčního vedení Spojka  2  lan    nebo    TR + lana</t>
  </si>
  <si>
    <t>256</t>
  </si>
  <si>
    <t>-35765719</t>
  </si>
  <si>
    <t>28</t>
  </si>
  <si>
    <t>7497350230</t>
  </si>
  <si>
    <t>Montáž spojky - svorky dvou lan nebo troleje a lana</t>
  </si>
  <si>
    <t>-1061990209</t>
  </si>
  <si>
    <t>29</t>
  </si>
  <si>
    <t>7497300540</t>
  </si>
  <si>
    <t>Vodiče trakčního vedení lano 50 mm2 Bz (pevné body a nástavky)</t>
  </si>
  <si>
    <t>m</t>
  </si>
  <si>
    <t>-595081597</t>
  </si>
  <si>
    <t>30</t>
  </si>
  <si>
    <t>7497350330</t>
  </si>
  <si>
    <t>Montáž lan pevných bodů a nástavků 50 mm2 Bz, Fe</t>
  </si>
  <si>
    <t>354787900</t>
  </si>
  <si>
    <t>31</t>
  </si>
  <si>
    <t>7497300510</t>
  </si>
  <si>
    <t>Vodiče trakčního vedení Vložená izolace v podélných a příčných polích</t>
  </si>
  <si>
    <t>847223924</t>
  </si>
  <si>
    <t>32</t>
  </si>
  <si>
    <t>7497350420</t>
  </si>
  <si>
    <t>Vložení izolace v podélných a příčných polích</t>
  </si>
  <si>
    <t>794546984</t>
  </si>
  <si>
    <t>33</t>
  </si>
  <si>
    <t>7497300330</t>
  </si>
  <si>
    <t>Vodiče trakčního vedení Pevný bod kompenzované sestavy</t>
  </si>
  <si>
    <t>627092017</t>
  </si>
  <si>
    <t>34</t>
  </si>
  <si>
    <t>7497350270</t>
  </si>
  <si>
    <t>Montáž pevného bodu kompenzované sestavy</t>
  </si>
  <si>
    <t>1433595465</t>
  </si>
  <si>
    <t>35</t>
  </si>
  <si>
    <t>7497300340</t>
  </si>
  <si>
    <t>Vodiče trakčního vedení Materiál sestavení pro kotvení pevného bodu na stož. T, P, 2T, DS</t>
  </si>
  <si>
    <t>-982463713</t>
  </si>
  <si>
    <t>36</t>
  </si>
  <si>
    <t>7497350290</t>
  </si>
  <si>
    <t>Montáž kotvení pevného bodu na stožár T, P, 2T, DS</t>
  </si>
  <si>
    <t>-511183735</t>
  </si>
  <si>
    <t>37</t>
  </si>
  <si>
    <t>7497300820</t>
  </si>
  <si>
    <t>Vodiče trakčního vedení lano 95 mm2 Cu ( proudové propojení ZV-TV)</t>
  </si>
  <si>
    <t>-1489688372</t>
  </si>
  <si>
    <t>38</t>
  </si>
  <si>
    <t>7497350890</t>
  </si>
  <si>
    <t>Připojení lana 95 Cu nebo 120 Cu na lano ZV, NV, OV</t>
  </si>
  <si>
    <t>-2055117314</t>
  </si>
  <si>
    <t>39</t>
  </si>
  <si>
    <t>7497350720</t>
  </si>
  <si>
    <t>Výšková regulace troleje</t>
  </si>
  <si>
    <t>-1851786750</t>
  </si>
  <si>
    <t>40</t>
  </si>
  <si>
    <t>7497300580</t>
  </si>
  <si>
    <t>Vodiče trakčního vedení Pohyb. kotvení sestavy TV, TR+NL na BP  -  15kN</t>
  </si>
  <si>
    <t>-809893956</t>
  </si>
  <si>
    <t>41</t>
  </si>
  <si>
    <t>7497350444</t>
  </si>
  <si>
    <t>Montáž pohyblivého kotvení sestavy trakčního vedení troleje a nosného lana na stožár BP 15 kN</t>
  </si>
  <si>
    <t>533168005</t>
  </si>
  <si>
    <t>42</t>
  </si>
  <si>
    <t>7497350734</t>
  </si>
  <si>
    <t>Montáž definitivní regulace pohyblivého kotvení nosného lana a troleje</t>
  </si>
  <si>
    <t>-1588213030</t>
  </si>
  <si>
    <t>43</t>
  </si>
  <si>
    <t>7497350750</t>
  </si>
  <si>
    <t>Zajištění kotvení nosného lana a troleje všech sestavení</t>
  </si>
  <si>
    <t>-264504964</t>
  </si>
  <si>
    <t>44</t>
  </si>
  <si>
    <t>7497300830</t>
  </si>
  <si>
    <t>Vodiče trakčního vedení lano 120 mm2 Cu ( lano ZV)</t>
  </si>
  <si>
    <t>-1694566093</t>
  </si>
  <si>
    <t>45</t>
  </si>
  <si>
    <t>7497301080</t>
  </si>
  <si>
    <t>Vodiče trakčního vedení Lisovaná spojka dvou lan ZV, NV, OV</t>
  </si>
  <si>
    <t>2024989465</t>
  </si>
  <si>
    <t>46</t>
  </si>
  <si>
    <t>7497350920</t>
  </si>
  <si>
    <t>Montáž lisované spojky zesilovacího, napájecího a obcházecího vedení dvou lan</t>
  </si>
  <si>
    <t>1362395554</t>
  </si>
  <si>
    <t>47</t>
  </si>
  <si>
    <t>7497301070</t>
  </si>
  <si>
    <t>Vodiče trakčního vedení Distanční rozpěrka pro 2-6 lan ZV, NV, OV</t>
  </si>
  <si>
    <t>1752103523</t>
  </si>
  <si>
    <t>48</t>
  </si>
  <si>
    <t>7497350910</t>
  </si>
  <si>
    <t>Montáž distanční rozpěrky zesilovacího, napájecího a obcházecího vedení pro 2-6 lan</t>
  </si>
  <si>
    <t>1976255302</t>
  </si>
  <si>
    <t>49</t>
  </si>
  <si>
    <t>7497300970</t>
  </si>
  <si>
    <t>Vodiče trakčního vedení Konzola  ZV, NV OV pro "V" závěs na T, P, BP, DS</t>
  </si>
  <si>
    <t>1371175414</t>
  </si>
  <si>
    <t>50</t>
  </si>
  <si>
    <t>7497350835</t>
  </si>
  <si>
    <t>Připevnění konzoly zesilovacího, napájecího a obcházecího vedení "V" závěs na stožár T, P, BP, DS</t>
  </si>
  <si>
    <t>-970442279</t>
  </si>
  <si>
    <t>51</t>
  </si>
  <si>
    <t>7497301010</t>
  </si>
  <si>
    <t>Vodiče trakčního vedení "V" závěs  1-2 lan ZV, NV, OV</t>
  </si>
  <si>
    <t>1556504031</t>
  </si>
  <si>
    <t>52</t>
  </si>
  <si>
    <t>7497350860</t>
  </si>
  <si>
    <t>Montáž závěsu zesilovacího, napájecího a obcházecího vedení (ZV, NV, OV) typ "V" 1 - 2 lan</t>
  </si>
  <si>
    <t>-251265253</t>
  </si>
  <si>
    <t>53</t>
  </si>
  <si>
    <t>7497301980</t>
  </si>
  <si>
    <t>Vodiče trakčního vedení Ukolejnění s průrazkou T, P, 2T, BP, DS, OK   - 1 vodič</t>
  </si>
  <si>
    <t>1169390435</t>
  </si>
  <si>
    <t>54</t>
  </si>
  <si>
    <t>7497351590</t>
  </si>
  <si>
    <t>Montáž ukolejnění s průrazkou T, P, 2T, BP, DS, OK - 1 vodič</t>
  </si>
  <si>
    <t>1740806569</t>
  </si>
  <si>
    <t>55</t>
  </si>
  <si>
    <t>7497302260</t>
  </si>
  <si>
    <t>Vodiče trakčního vedení Tabulka číslování stožárů a pohonů odpojovačů 1 - 3 znaky</t>
  </si>
  <si>
    <t>1790507724</t>
  </si>
  <si>
    <t>56</t>
  </si>
  <si>
    <t>7497351780</t>
  </si>
  <si>
    <t>Číslování stožárů a pohonů odpojovačů 1 - 3 znaky</t>
  </si>
  <si>
    <t>625247157</t>
  </si>
  <si>
    <t>57</t>
  </si>
  <si>
    <t>7497371420</t>
  </si>
  <si>
    <t xml:space="preserve">Převěšení zařízení trakčního vedení lana zesilovacího vedení </t>
  </si>
  <si>
    <t>-367175282</t>
  </si>
  <si>
    <t>58</t>
  </si>
  <si>
    <t>-749165426</t>
  </si>
  <si>
    <t>7497.7</t>
  </si>
  <si>
    <t>Demontáže TV</t>
  </si>
  <si>
    <t>59</t>
  </si>
  <si>
    <t>5915030010</t>
  </si>
  <si>
    <t>Bourání drobných staveb železničního spodku - základy TV</t>
  </si>
  <si>
    <t>294662630</t>
  </si>
  <si>
    <t>Bourání drobných staveb železničního spodku - základy TV. Poznámka: 1. V cenách jsou započteny náklady na vybourání zdiva, uložení na terén, naložení na dopravní prostředek a uložení na skládce. 2. V cenách nejsou obsaženy náklady na dopravu a skládkovné.</t>
  </si>
  <si>
    <t>60</t>
  </si>
  <si>
    <t>7497271005</t>
  </si>
  <si>
    <t>Demontáže zařízení trakčního vedení stožáru D, T, TB</t>
  </si>
  <si>
    <t>1060405028</t>
  </si>
  <si>
    <t>Demontáže zařízení trakčního vedení stožáru D, T, TB - demontáž stávajícího zařízení se všemi pomocnými doplňujícími úpravami</t>
  </si>
  <si>
    <t>61</t>
  </si>
  <si>
    <t>7497271025</t>
  </si>
  <si>
    <t>Demontáže zařízení trakčního vedení stožáru P</t>
  </si>
  <si>
    <t>57943564</t>
  </si>
  <si>
    <t>Demontáže zařízení trakčního vedení stožáru P - demontáž stávajícího zařízení se všemi pomocnými doplňujícími úpravami</t>
  </si>
  <si>
    <t>62</t>
  </si>
  <si>
    <t>7497371040</t>
  </si>
  <si>
    <t>Demontáže zařízení trakčního vedení závěsu věšáku</t>
  </si>
  <si>
    <t>2130588371</t>
  </si>
  <si>
    <t>Demontáže zařízení trakčního vedení závěsu věšáku - demontáž stávajícího zařízení se všemi pomocnými doplňujícími úpravami, úplná</t>
  </si>
  <si>
    <t>63</t>
  </si>
  <si>
    <t>7497271045</t>
  </si>
  <si>
    <t>Demontáže zařízení trakčního vedení stožáru konzoly TV</t>
  </si>
  <si>
    <t>1558002604</t>
  </si>
  <si>
    <t>Demontáže zařízení trakčního vedení stožáru konzoly TV - demontáž stávajícího zařízení se všemi pomocnými doplňujícími úpravami, včetně upevnění</t>
  </si>
  <si>
    <t>7497271050</t>
  </si>
  <si>
    <t>Demontáže zařízení trakčního vedení stožáru konzoly ZV, OV</t>
  </si>
  <si>
    <t>-1284438656</t>
  </si>
  <si>
    <t>Demontáže zařízení trakčního vedení stožáru konzoly ZV, OV - demontáž stávajícího zařízení se všemi pomocnými doplňujícími úpravami, včetně závěsu</t>
  </si>
  <si>
    <t>65</t>
  </si>
  <si>
    <t>7497371050</t>
  </si>
  <si>
    <t>Demontáže zařízení trakčního vedení závěsu spojky</t>
  </si>
  <si>
    <t>-556754629</t>
  </si>
  <si>
    <t>Demontáže zařízení trakčního vedení závěsu spojky - demontáž stávajícího zařízení se všemi pomocnými doplňujícími úpravami, úplná</t>
  </si>
  <si>
    <t>66</t>
  </si>
  <si>
    <t>7497371065</t>
  </si>
  <si>
    <t>Demontáže zařízení trakčního vedení závěsu vložené izolace</t>
  </si>
  <si>
    <t>925948240</t>
  </si>
  <si>
    <t>Demontáže zařízení trakčního vedení závěsu vložené izolace - demontáž stávajícího zařízení se všemi pomocnými doplňujícími úpravami</t>
  </si>
  <si>
    <t>67</t>
  </si>
  <si>
    <t>7497371070</t>
  </si>
  <si>
    <t>Demontáže zařízení trakčního vedení závěsu pevného bodu</t>
  </si>
  <si>
    <t>1190027689</t>
  </si>
  <si>
    <t>Demontáže zařízení trakčního vedení závěsu pevného bodu - demontáž stávajícího zařízení se všemi pomocnými doplňujícími úpravami, včetně zakotvení</t>
  </si>
  <si>
    <t>68</t>
  </si>
  <si>
    <t>7497371315</t>
  </si>
  <si>
    <t>Demontáže zařízení trakčního vedení kotvení troleje, nosného lana pohyblivě</t>
  </si>
  <si>
    <t>1129737092</t>
  </si>
  <si>
    <t>Demontáže zařízení trakčního vedení kotvení troleje, nosného lana pohyblivě - demontáž stávajícího zařízení se všemi pomocnými doplňujícími úpravami</t>
  </si>
  <si>
    <t>69</t>
  </si>
  <si>
    <t>7497371625</t>
  </si>
  <si>
    <t>Demontáže zařízení trakčního vedení svodu ukolejnění konstrukcí a stožárů</t>
  </si>
  <si>
    <t>-805691347</t>
  </si>
  <si>
    <t>Demontáže zařízení trakčního vedení svodu ukolejnění konstrukcí a stožárů - demontáž stávajícího zařízení se všemi pomocnými doplňujícími úpravami</t>
  </si>
  <si>
    <t>70</t>
  </si>
  <si>
    <t>742327568</t>
  </si>
  <si>
    <t>7498</t>
  </si>
  <si>
    <t>Revize, Prohlídky a zkoušky TV</t>
  </si>
  <si>
    <t>71</t>
  </si>
  <si>
    <t>7498150520</t>
  </si>
  <si>
    <t>Vyhotovení výchozí revizní zprávy pro opravné práce pro objem investičních nákladů přes 500 000 do 1 000 000 Kč</t>
  </si>
  <si>
    <t>-15320147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</si>
  <si>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</si>
  <si>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72</t>
  </si>
  <si>
    <t>7498150525</t>
  </si>
  <si>
    <t>Vyhotovení výchozí revizní zprávy příplatek za každých dalších i započatých 500 000 Kč přes 1 000 000 Kč</t>
  </si>
  <si>
    <t>-62868001</t>
  </si>
  <si>
    <t>73</t>
  </si>
  <si>
    <t>7498351010</t>
  </si>
  <si>
    <t>Vydání průkazu způsobilosti pro funkční celek, provizorní stav</t>
  </si>
  <si>
    <t>2061268719</t>
  </si>
  <si>
    <t>Vydání průkazu způsobilosti pro funkční celek, provizorní stav - vyhotovení dokladu o silnoproudých zařízeních a vydání průkazu způsobilosti</t>
  </si>
  <si>
    <t>XDp</t>
  </si>
  <si>
    <t>Doprava, Poplatky, Ostatní</t>
  </si>
  <si>
    <t>74</t>
  </si>
  <si>
    <t>9902900100</t>
  </si>
  <si>
    <t>Naložení  sypanin, drobného kusového materiálu, suti</t>
  </si>
  <si>
    <t>t</t>
  </si>
  <si>
    <t>2125731496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</si>
  <si>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</si>
  <si>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75</t>
  </si>
  <si>
    <t>9902100200</t>
  </si>
  <si>
    <t>Doprava dodávek zhotovitele, dodávek objednatele nebo výzisku mechanizací přes 3,5 t sypanin  do 20 km</t>
  </si>
  <si>
    <t>1967923223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</si>
  <si>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</si>
  <si>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76</t>
  </si>
  <si>
    <t>9909000100</t>
  </si>
  <si>
    <t>Poplatek za uložení suti nebo hmot na oficiální skládku</t>
  </si>
  <si>
    <t>249353460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</si>
  <si>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</si>
  <si>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77</t>
  </si>
  <si>
    <t>9909000400</t>
  </si>
  <si>
    <t>Poplatek za likvidaci plastových součástí</t>
  </si>
  <si>
    <t>427881982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</si>
  <si>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</si>
  <si>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78</t>
  </si>
  <si>
    <t>023122001</t>
  </si>
  <si>
    <t>Projektové práce Projektová dokumentace - přípravné práce Projekt opravy zabezpečovacích, sdělovacích, elektrických zařízení</t>
  </si>
  <si>
    <t>%</t>
  </si>
  <si>
    <t>318469000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</si>
  <si>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</si>
  <si>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79</t>
  </si>
  <si>
    <t>023131011</t>
  </si>
  <si>
    <t>Projektové práce Dokumentace skutečného provedení zabezpečovacích, sdělovacích, elektrických zařízení</t>
  </si>
  <si>
    <t>1157082470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</si>
  <si>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</si>
  <si>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80</t>
  </si>
  <si>
    <t>022101021</t>
  </si>
  <si>
    <t>Geodetické práce Geodetické práce po ukončení opravy</t>
  </si>
  <si>
    <t>1868479971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</si>
</sst>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4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4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49"/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49"/>
      <c r="BD2" s="249"/>
      <c r="BE2" s="249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6</v>
      </c>
    </row>
    <row r="5" spans="1:74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12" t="s">
        <v>13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P5" s="19"/>
      <c r="AQ5" s="19"/>
      <c r="AR5" s="17"/>
      <c r="BE5" s="209" t="s">
        <v>14</v>
      </c>
      <c r="BS5" s="14" t="s">
        <v>6</v>
      </c>
    </row>
    <row r="6" spans="1:74" s="1" customFormat="1" ht="36.950000000000003" customHeight="1">
      <c r="B6" s="18"/>
      <c r="C6" s="19"/>
      <c r="D6" s="25" t="s">
        <v>15</v>
      </c>
      <c r="E6" s="19"/>
      <c r="F6" s="19"/>
      <c r="G6" s="19"/>
      <c r="H6" s="19"/>
      <c r="I6" s="19"/>
      <c r="J6" s="19"/>
      <c r="K6" s="214" t="s">
        <v>16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19"/>
      <c r="AQ6" s="19"/>
      <c r="AR6" s="17"/>
      <c r="BE6" s="210"/>
      <c r="BS6" s="14" t="s">
        <v>6</v>
      </c>
    </row>
    <row r="7" spans="1:74" s="1" customFormat="1" ht="12" customHeight="1">
      <c r="B7" s="18"/>
      <c r="C7" s="19"/>
      <c r="D7" s="26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4" t="s">
        <v>1</v>
      </c>
      <c r="AO7" s="19"/>
      <c r="AP7" s="19"/>
      <c r="AQ7" s="19"/>
      <c r="AR7" s="17"/>
      <c r="BE7" s="210"/>
      <c r="BS7" s="14" t="s">
        <v>6</v>
      </c>
    </row>
    <row r="8" spans="1:74" s="1" customFormat="1" ht="12" customHeight="1">
      <c r="B8" s="18"/>
      <c r="C8" s="19"/>
      <c r="D8" s="26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21</v>
      </c>
      <c r="AL8" s="19"/>
      <c r="AM8" s="19"/>
      <c r="AN8" s="27"/>
      <c r="AO8" s="19"/>
      <c r="AP8" s="19"/>
      <c r="AQ8" s="19"/>
      <c r="AR8" s="17"/>
      <c r="BE8" s="210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0"/>
      <c r="BS9" s="14" t="s">
        <v>6</v>
      </c>
    </row>
    <row r="10" spans="1:74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4" t="s">
        <v>1</v>
      </c>
      <c r="AO10" s="19"/>
      <c r="AP10" s="19"/>
      <c r="AQ10" s="19"/>
      <c r="AR10" s="17"/>
      <c r="BE10" s="210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10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0"/>
      <c r="BS12" s="14" t="s">
        <v>6</v>
      </c>
    </row>
    <row r="13" spans="1:74" s="1" customFormat="1" ht="12" customHeight="1">
      <c r="B13" s="18"/>
      <c r="C13" s="19"/>
      <c r="D13" s="26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8" t="s">
        <v>27</v>
      </c>
      <c r="AO13" s="19"/>
      <c r="AP13" s="19"/>
      <c r="AQ13" s="19"/>
      <c r="AR13" s="17"/>
      <c r="BE13" s="210"/>
      <c r="BS13" s="14" t="s">
        <v>6</v>
      </c>
    </row>
    <row r="14" spans="1:74">
      <c r="B14" s="18"/>
      <c r="C14" s="19"/>
      <c r="D14" s="19"/>
      <c r="E14" s="215" t="s">
        <v>27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6" t="s">
        <v>25</v>
      </c>
      <c r="AL14" s="19"/>
      <c r="AM14" s="19"/>
      <c r="AN14" s="28" t="s">
        <v>27</v>
      </c>
      <c r="AO14" s="19"/>
      <c r="AP14" s="19"/>
      <c r="AQ14" s="19"/>
      <c r="AR14" s="17"/>
      <c r="BE14" s="210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0"/>
      <c r="BS15" s="14" t="s">
        <v>4</v>
      </c>
    </row>
    <row r="16" spans="1:74" s="1" customFormat="1" ht="12" customHeight="1">
      <c r="B16" s="18"/>
      <c r="C16" s="19"/>
      <c r="D16" s="26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4" t="s">
        <v>1</v>
      </c>
      <c r="AO16" s="19"/>
      <c r="AP16" s="19"/>
      <c r="AQ16" s="19"/>
      <c r="AR16" s="17"/>
      <c r="BE16" s="210"/>
      <c r="BS16" s="14" t="s">
        <v>29</v>
      </c>
    </row>
    <row r="17" spans="1:71" s="1" customFormat="1" ht="18.399999999999999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10"/>
      <c r="BS17" s="14" t="s">
        <v>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0"/>
      <c r="BS18" s="14" t="s">
        <v>6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4" t="s">
        <v>1</v>
      </c>
      <c r="AO19" s="19"/>
      <c r="AP19" s="19"/>
      <c r="AQ19" s="19"/>
      <c r="AR19" s="17"/>
      <c r="BE19" s="210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10"/>
      <c r="BS20" s="14" t="s">
        <v>29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0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0"/>
    </row>
    <row r="23" spans="1:71" s="1" customFormat="1" ht="16.5" customHeight="1">
      <c r="B23" s="18"/>
      <c r="C23" s="19"/>
      <c r="D23" s="19"/>
      <c r="E23" s="217" t="s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O23" s="19"/>
      <c r="AP23" s="19"/>
      <c r="AQ23" s="19"/>
      <c r="AR23" s="17"/>
      <c r="BE23" s="210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0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0"/>
    </row>
    <row r="26" spans="1:71" s="2" customFormat="1" ht="25.9" customHeight="1">
      <c r="A26" s="31"/>
      <c r="B26" s="32"/>
      <c r="C26" s="33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8">
        <f>ROUND(AG94,2)</f>
        <v>0</v>
      </c>
      <c r="AL26" s="219"/>
      <c r="AM26" s="219"/>
      <c r="AN26" s="219"/>
      <c r="AO26" s="219"/>
      <c r="AP26" s="33"/>
      <c r="AQ26" s="33"/>
      <c r="AR26" s="36"/>
      <c r="BE26" s="210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0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0" t="s">
        <v>34</v>
      </c>
      <c r="M28" s="220"/>
      <c r="N28" s="220"/>
      <c r="O28" s="220"/>
      <c r="P28" s="220"/>
      <c r="Q28" s="33"/>
      <c r="R28" s="33"/>
      <c r="S28" s="33"/>
      <c r="T28" s="33"/>
      <c r="U28" s="33"/>
      <c r="V28" s="33"/>
      <c r="W28" s="220" t="s">
        <v>35</v>
      </c>
      <c r="X28" s="220"/>
      <c r="Y28" s="220"/>
      <c r="Z28" s="220"/>
      <c r="AA28" s="220"/>
      <c r="AB28" s="220"/>
      <c r="AC28" s="220"/>
      <c r="AD28" s="220"/>
      <c r="AE28" s="220"/>
      <c r="AF28" s="33"/>
      <c r="AG28" s="33"/>
      <c r="AH28" s="33"/>
      <c r="AI28" s="33"/>
      <c r="AJ28" s="33"/>
      <c r="AK28" s="220" t="s">
        <v>36</v>
      </c>
      <c r="AL28" s="220"/>
      <c r="AM28" s="220"/>
      <c r="AN28" s="220"/>
      <c r="AO28" s="220"/>
      <c r="AP28" s="33"/>
      <c r="AQ28" s="33"/>
      <c r="AR28" s="36"/>
      <c r="BE28" s="210"/>
    </row>
    <row r="29" spans="1:71" s="3" customFormat="1" ht="14.45" customHeight="1">
      <c r="B29" s="37"/>
      <c r="C29" s="38"/>
      <c r="D29" s="26" t="s">
        <v>37</v>
      </c>
      <c r="E29" s="38"/>
      <c r="F29" s="26" t="s">
        <v>38</v>
      </c>
      <c r="G29" s="38"/>
      <c r="H29" s="38"/>
      <c r="I29" s="38"/>
      <c r="J29" s="38"/>
      <c r="K29" s="38"/>
      <c r="L29" s="223">
        <v>0.21</v>
      </c>
      <c r="M29" s="222"/>
      <c r="N29" s="222"/>
      <c r="O29" s="222"/>
      <c r="P29" s="222"/>
      <c r="Q29" s="38"/>
      <c r="R29" s="38"/>
      <c r="S29" s="38"/>
      <c r="T29" s="38"/>
      <c r="U29" s="38"/>
      <c r="V29" s="38"/>
      <c r="W29" s="221">
        <f>ROUND(AZ94, 2)</f>
        <v>0</v>
      </c>
      <c r="X29" s="222"/>
      <c r="Y29" s="222"/>
      <c r="Z29" s="222"/>
      <c r="AA29" s="222"/>
      <c r="AB29" s="222"/>
      <c r="AC29" s="222"/>
      <c r="AD29" s="222"/>
      <c r="AE29" s="222"/>
      <c r="AF29" s="38"/>
      <c r="AG29" s="38"/>
      <c r="AH29" s="38"/>
      <c r="AI29" s="38"/>
      <c r="AJ29" s="38"/>
      <c r="AK29" s="221">
        <f>ROUND(AV94, 2)</f>
        <v>0</v>
      </c>
      <c r="AL29" s="222"/>
      <c r="AM29" s="222"/>
      <c r="AN29" s="222"/>
      <c r="AO29" s="222"/>
      <c r="AP29" s="38"/>
      <c r="AQ29" s="38"/>
      <c r="AR29" s="39"/>
      <c r="BE29" s="211"/>
    </row>
    <row r="30" spans="1:71" s="3" customFormat="1" ht="14.45" customHeight="1">
      <c r="B30" s="37"/>
      <c r="C30" s="38"/>
      <c r="D30" s="38"/>
      <c r="E30" s="38"/>
      <c r="F30" s="26" t="s">
        <v>39</v>
      </c>
      <c r="G30" s="38"/>
      <c r="H30" s="38"/>
      <c r="I30" s="38"/>
      <c r="J30" s="38"/>
      <c r="K30" s="38"/>
      <c r="L30" s="223">
        <v>0.15</v>
      </c>
      <c r="M30" s="222"/>
      <c r="N30" s="222"/>
      <c r="O30" s="222"/>
      <c r="P30" s="222"/>
      <c r="Q30" s="38"/>
      <c r="R30" s="38"/>
      <c r="S30" s="38"/>
      <c r="T30" s="38"/>
      <c r="U30" s="38"/>
      <c r="V30" s="38"/>
      <c r="W30" s="221">
        <f>ROUND(BA94, 2)</f>
        <v>0</v>
      </c>
      <c r="X30" s="222"/>
      <c r="Y30" s="222"/>
      <c r="Z30" s="222"/>
      <c r="AA30" s="222"/>
      <c r="AB30" s="222"/>
      <c r="AC30" s="222"/>
      <c r="AD30" s="222"/>
      <c r="AE30" s="222"/>
      <c r="AF30" s="38"/>
      <c r="AG30" s="38"/>
      <c r="AH30" s="38"/>
      <c r="AI30" s="38"/>
      <c r="AJ30" s="38"/>
      <c r="AK30" s="221">
        <f>ROUND(AW94, 2)</f>
        <v>0</v>
      </c>
      <c r="AL30" s="222"/>
      <c r="AM30" s="222"/>
      <c r="AN30" s="222"/>
      <c r="AO30" s="222"/>
      <c r="AP30" s="38"/>
      <c r="AQ30" s="38"/>
      <c r="AR30" s="39"/>
      <c r="BE30" s="211"/>
    </row>
    <row r="31" spans="1:71" s="3" customFormat="1" ht="14.45" hidden="1" customHeight="1"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223">
        <v>0.21</v>
      </c>
      <c r="M31" s="222"/>
      <c r="N31" s="222"/>
      <c r="O31" s="222"/>
      <c r="P31" s="222"/>
      <c r="Q31" s="38"/>
      <c r="R31" s="38"/>
      <c r="S31" s="38"/>
      <c r="T31" s="38"/>
      <c r="U31" s="38"/>
      <c r="V31" s="38"/>
      <c r="W31" s="221">
        <f>ROUND(BB94, 2)</f>
        <v>0</v>
      </c>
      <c r="X31" s="222"/>
      <c r="Y31" s="222"/>
      <c r="Z31" s="222"/>
      <c r="AA31" s="222"/>
      <c r="AB31" s="222"/>
      <c r="AC31" s="222"/>
      <c r="AD31" s="222"/>
      <c r="AE31" s="222"/>
      <c r="AF31" s="38"/>
      <c r="AG31" s="38"/>
      <c r="AH31" s="38"/>
      <c r="AI31" s="38"/>
      <c r="AJ31" s="38"/>
      <c r="AK31" s="221">
        <v>0</v>
      </c>
      <c r="AL31" s="222"/>
      <c r="AM31" s="222"/>
      <c r="AN31" s="222"/>
      <c r="AO31" s="222"/>
      <c r="AP31" s="38"/>
      <c r="AQ31" s="38"/>
      <c r="AR31" s="39"/>
      <c r="BE31" s="211"/>
    </row>
    <row r="32" spans="1:71" s="3" customFormat="1" ht="14.45" hidden="1" customHeight="1"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223">
        <v>0.15</v>
      </c>
      <c r="M32" s="222"/>
      <c r="N32" s="222"/>
      <c r="O32" s="222"/>
      <c r="P32" s="222"/>
      <c r="Q32" s="38"/>
      <c r="R32" s="38"/>
      <c r="S32" s="38"/>
      <c r="T32" s="38"/>
      <c r="U32" s="38"/>
      <c r="V32" s="38"/>
      <c r="W32" s="221">
        <f>ROUND(BC94, 2)</f>
        <v>0</v>
      </c>
      <c r="X32" s="222"/>
      <c r="Y32" s="222"/>
      <c r="Z32" s="222"/>
      <c r="AA32" s="222"/>
      <c r="AB32" s="222"/>
      <c r="AC32" s="222"/>
      <c r="AD32" s="222"/>
      <c r="AE32" s="222"/>
      <c r="AF32" s="38"/>
      <c r="AG32" s="38"/>
      <c r="AH32" s="38"/>
      <c r="AI32" s="38"/>
      <c r="AJ32" s="38"/>
      <c r="AK32" s="221">
        <v>0</v>
      </c>
      <c r="AL32" s="222"/>
      <c r="AM32" s="222"/>
      <c r="AN32" s="222"/>
      <c r="AO32" s="222"/>
      <c r="AP32" s="38"/>
      <c r="AQ32" s="38"/>
      <c r="AR32" s="39"/>
      <c r="BE32" s="211"/>
    </row>
    <row r="33" spans="1:57" s="3" customFormat="1" ht="14.45" hidden="1" customHeight="1">
      <c r="B33" s="37"/>
      <c r="C33" s="38"/>
      <c r="D33" s="38"/>
      <c r="E33" s="38"/>
      <c r="F33" s="26" t="s">
        <v>42</v>
      </c>
      <c r="G33" s="38"/>
      <c r="H33" s="38"/>
      <c r="I33" s="38"/>
      <c r="J33" s="38"/>
      <c r="K33" s="38"/>
      <c r="L33" s="223">
        <v>0</v>
      </c>
      <c r="M33" s="222"/>
      <c r="N33" s="222"/>
      <c r="O33" s="222"/>
      <c r="P33" s="222"/>
      <c r="Q33" s="38"/>
      <c r="R33" s="38"/>
      <c r="S33" s="38"/>
      <c r="T33" s="38"/>
      <c r="U33" s="38"/>
      <c r="V33" s="38"/>
      <c r="W33" s="221">
        <f>ROUND(BD94, 2)</f>
        <v>0</v>
      </c>
      <c r="X33" s="222"/>
      <c r="Y33" s="222"/>
      <c r="Z33" s="222"/>
      <c r="AA33" s="222"/>
      <c r="AB33" s="222"/>
      <c r="AC33" s="222"/>
      <c r="AD33" s="222"/>
      <c r="AE33" s="222"/>
      <c r="AF33" s="38"/>
      <c r="AG33" s="38"/>
      <c r="AH33" s="38"/>
      <c r="AI33" s="38"/>
      <c r="AJ33" s="38"/>
      <c r="AK33" s="221">
        <v>0</v>
      </c>
      <c r="AL33" s="222"/>
      <c r="AM33" s="222"/>
      <c r="AN33" s="222"/>
      <c r="AO33" s="222"/>
      <c r="AP33" s="38"/>
      <c r="AQ33" s="38"/>
      <c r="AR33" s="39"/>
      <c r="BE33" s="211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0"/>
    </row>
    <row r="35" spans="1:57" s="2" customFormat="1" ht="25.9" customHeight="1">
      <c r="A35" s="31"/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224" t="s">
        <v>45</v>
      </c>
      <c r="Y35" s="225"/>
      <c r="Z35" s="225"/>
      <c r="AA35" s="225"/>
      <c r="AB35" s="225"/>
      <c r="AC35" s="42"/>
      <c r="AD35" s="42"/>
      <c r="AE35" s="42"/>
      <c r="AF35" s="42"/>
      <c r="AG35" s="42"/>
      <c r="AH35" s="42"/>
      <c r="AI35" s="42"/>
      <c r="AJ35" s="42"/>
      <c r="AK35" s="226">
        <f>SUM(AK26:AK33)</f>
        <v>0</v>
      </c>
      <c r="AL35" s="225"/>
      <c r="AM35" s="225"/>
      <c r="AN35" s="225"/>
      <c r="AO35" s="227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47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>
      <c r="A60" s="31"/>
      <c r="B60" s="32"/>
      <c r="C60" s="33"/>
      <c r="D60" s="49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48</v>
      </c>
      <c r="AI60" s="35"/>
      <c r="AJ60" s="35"/>
      <c r="AK60" s="35"/>
      <c r="AL60" s="35"/>
      <c r="AM60" s="49" t="s">
        <v>49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>
      <c r="A64" s="31"/>
      <c r="B64" s="32"/>
      <c r="C64" s="33"/>
      <c r="D64" s="46" t="s">
        <v>50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51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>
      <c r="A75" s="31"/>
      <c r="B75" s="32"/>
      <c r="C75" s="33"/>
      <c r="D75" s="49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48</v>
      </c>
      <c r="AI75" s="35"/>
      <c r="AJ75" s="35"/>
      <c r="AK75" s="35"/>
      <c r="AL75" s="35"/>
      <c r="AM75" s="49" t="s">
        <v>49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12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01/2021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15</v>
      </c>
      <c r="D85" s="60"/>
      <c r="E85" s="60"/>
      <c r="F85" s="60"/>
      <c r="G85" s="60"/>
      <c r="H85" s="60"/>
      <c r="I85" s="60"/>
      <c r="J85" s="60"/>
      <c r="K85" s="60"/>
      <c r="L85" s="228" t="str">
        <f>K6</f>
        <v>Oprava TV v úseku Prostějov - Vrbátky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19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t.ú. Prostějov - Vrahovice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21</v>
      </c>
      <c r="AJ87" s="33"/>
      <c r="AK87" s="33"/>
      <c r="AL87" s="33"/>
      <c r="AM87" s="230" t="str">
        <f>IF(AN8= "","",AN8)</f>
        <v/>
      </c>
      <c r="AN87" s="230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22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 - OŘ Olomouc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28</v>
      </c>
      <c r="AJ89" s="33"/>
      <c r="AK89" s="33"/>
      <c r="AL89" s="33"/>
      <c r="AM89" s="231" t="str">
        <f>IF(E17="","",E17)</f>
        <v>Jiří Wlodaz</v>
      </c>
      <c r="AN89" s="232"/>
      <c r="AO89" s="232"/>
      <c r="AP89" s="232"/>
      <c r="AQ89" s="33"/>
      <c r="AR89" s="36"/>
      <c r="AS89" s="233" t="s">
        <v>53</v>
      </c>
      <c r="AT89" s="234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26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231" t="str">
        <f>IF(E20="","",E20)</f>
        <v>Jiří Wlodaz</v>
      </c>
      <c r="AN90" s="232"/>
      <c r="AO90" s="232"/>
      <c r="AP90" s="232"/>
      <c r="AQ90" s="33"/>
      <c r="AR90" s="36"/>
      <c r="AS90" s="235"/>
      <c r="AT90" s="236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7"/>
      <c r="AT91" s="238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39" t="s">
        <v>54</v>
      </c>
      <c r="D92" s="240"/>
      <c r="E92" s="240"/>
      <c r="F92" s="240"/>
      <c r="G92" s="240"/>
      <c r="H92" s="70"/>
      <c r="I92" s="241" t="s">
        <v>55</v>
      </c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240"/>
      <c r="AD92" s="240"/>
      <c r="AE92" s="240"/>
      <c r="AF92" s="240"/>
      <c r="AG92" s="242" t="s">
        <v>56</v>
      </c>
      <c r="AH92" s="240"/>
      <c r="AI92" s="240"/>
      <c r="AJ92" s="240"/>
      <c r="AK92" s="240"/>
      <c r="AL92" s="240"/>
      <c r="AM92" s="240"/>
      <c r="AN92" s="241" t="s">
        <v>57</v>
      </c>
      <c r="AO92" s="240"/>
      <c r="AP92" s="243"/>
      <c r="AQ92" s="71" t="s">
        <v>58</v>
      </c>
      <c r="AR92" s="36"/>
      <c r="AS92" s="72" t="s">
        <v>59</v>
      </c>
      <c r="AT92" s="73" t="s">
        <v>60</v>
      </c>
      <c r="AU92" s="73" t="s">
        <v>61</v>
      </c>
      <c r="AV92" s="73" t="s">
        <v>62</v>
      </c>
      <c r="AW92" s="73" t="s">
        <v>63</v>
      </c>
      <c r="AX92" s="73" t="s">
        <v>64</v>
      </c>
      <c r="AY92" s="73" t="s">
        <v>65</v>
      </c>
      <c r="AZ92" s="73" t="s">
        <v>66</v>
      </c>
      <c r="BA92" s="73" t="s">
        <v>67</v>
      </c>
      <c r="BB92" s="73" t="s">
        <v>68</v>
      </c>
      <c r="BC92" s="73" t="s">
        <v>69</v>
      </c>
      <c r="BD92" s="74" t="s">
        <v>70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71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7">
        <f>ROUND(AG95,2)</f>
        <v>0</v>
      </c>
      <c r="AH94" s="247"/>
      <c r="AI94" s="247"/>
      <c r="AJ94" s="247"/>
      <c r="AK94" s="247"/>
      <c r="AL94" s="247"/>
      <c r="AM94" s="247"/>
      <c r="AN94" s="248">
        <f>SUM(AG94,AT94)</f>
        <v>0</v>
      </c>
      <c r="AO94" s="248"/>
      <c r="AP94" s="248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72</v>
      </c>
      <c r="BT94" s="88" t="s">
        <v>73</v>
      </c>
      <c r="BU94" s="89" t="s">
        <v>74</v>
      </c>
      <c r="BV94" s="88" t="s">
        <v>75</v>
      </c>
      <c r="BW94" s="88" t="s">
        <v>5</v>
      </c>
      <c r="BX94" s="88" t="s">
        <v>76</v>
      </c>
      <c r="CL94" s="88" t="s">
        <v>1</v>
      </c>
    </row>
    <row r="95" spans="1:91" s="7" customFormat="1" ht="16.5" customHeight="1">
      <c r="A95" s="90" t="s">
        <v>77</v>
      </c>
      <c r="B95" s="91"/>
      <c r="C95" s="92"/>
      <c r="D95" s="246" t="s">
        <v>78</v>
      </c>
      <c r="E95" s="246"/>
      <c r="F95" s="246"/>
      <c r="G95" s="246"/>
      <c r="H95" s="246"/>
      <c r="I95" s="93"/>
      <c r="J95" s="246" t="s">
        <v>79</v>
      </c>
      <c r="K95" s="246"/>
      <c r="L95" s="246"/>
      <c r="M95" s="246"/>
      <c r="N95" s="246"/>
      <c r="O95" s="246"/>
      <c r="P95" s="246"/>
      <c r="Q95" s="246"/>
      <c r="R95" s="246"/>
      <c r="S95" s="246"/>
      <c r="T95" s="246"/>
      <c r="U95" s="246"/>
      <c r="V95" s="246"/>
      <c r="W95" s="246"/>
      <c r="X95" s="246"/>
      <c r="Y95" s="246"/>
      <c r="Z95" s="246"/>
      <c r="AA95" s="246"/>
      <c r="AB95" s="246"/>
      <c r="AC95" s="246"/>
      <c r="AD95" s="246"/>
      <c r="AE95" s="246"/>
      <c r="AF95" s="246"/>
      <c r="AG95" s="244">
        <f>'SO 01 - Oprava TV'!J30</f>
        <v>0</v>
      </c>
      <c r="AH95" s="245"/>
      <c r="AI95" s="245"/>
      <c r="AJ95" s="245"/>
      <c r="AK95" s="245"/>
      <c r="AL95" s="245"/>
      <c r="AM95" s="245"/>
      <c r="AN95" s="244">
        <f>SUM(AG95,AT95)</f>
        <v>0</v>
      </c>
      <c r="AO95" s="245"/>
      <c r="AP95" s="245"/>
      <c r="AQ95" s="94" t="s">
        <v>80</v>
      </c>
      <c r="AR95" s="95"/>
      <c r="AS95" s="96">
        <v>0</v>
      </c>
      <c r="AT95" s="97">
        <f>ROUND(SUM(AV95:AW95),2)</f>
        <v>0</v>
      </c>
      <c r="AU95" s="98">
        <f>'SO 01 - Oprava TV'!P123</f>
        <v>0</v>
      </c>
      <c r="AV95" s="97">
        <f>'SO 01 - Oprava TV'!J33</f>
        <v>0</v>
      </c>
      <c r="AW95" s="97">
        <f>'SO 01 - Oprava TV'!J34</f>
        <v>0</v>
      </c>
      <c r="AX95" s="97">
        <f>'SO 01 - Oprava TV'!J35</f>
        <v>0</v>
      </c>
      <c r="AY95" s="97">
        <f>'SO 01 - Oprava TV'!J36</f>
        <v>0</v>
      </c>
      <c r="AZ95" s="97">
        <f>'SO 01 - Oprava TV'!F33</f>
        <v>0</v>
      </c>
      <c r="BA95" s="97">
        <f>'SO 01 - Oprava TV'!F34</f>
        <v>0</v>
      </c>
      <c r="BB95" s="97">
        <f>'SO 01 - Oprava TV'!F35</f>
        <v>0</v>
      </c>
      <c r="BC95" s="97">
        <f>'SO 01 - Oprava TV'!F36</f>
        <v>0</v>
      </c>
      <c r="BD95" s="99">
        <f>'SO 01 - Oprava TV'!F37</f>
        <v>0</v>
      </c>
      <c r="BT95" s="100" t="s">
        <v>81</v>
      </c>
      <c r="BV95" s="100" t="s">
        <v>75</v>
      </c>
      <c r="BW95" s="100" t="s">
        <v>82</v>
      </c>
      <c r="BX95" s="100" t="s">
        <v>5</v>
      </c>
      <c r="CL95" s="100" t="s">
        <v>1</v>
      </c>
      <c r="CM95" s="100" t="s">
        <v>83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9L2krjQIGhWB7KKEF3PhIqecRWall2r0RGzxgyq3XDJqq7U/ITfi0SE2bfSL3i4Dx9mkecqmLOevwIf6oLXsnA==" saltValue="yIufsT7ZfowIKZiMfM2KVQueQMW3PsLhpLbK2C7ofzEdFPjNkCqNVqN+ppu3SJy4NMbGPk4V+BQoH7ihk0bL0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Oprava TV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AT2" s="14" t="s">
        <v>82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7"/>
      <c r="AT3" s="14" t="s">
        <v>83</v>
      </c>
    </row>
    <row r="4" spans="1:46" s="1" customFormat="1" ht="24.95" customHeight="1">
      <c r="B4" s="17"/>
      <c r="D4" s="103" t="s">
        <v>84</v>
      </c>
      <c r="L4" s="17"/>
      <c r="M4" s="104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5" t="s">
        <v>15</v>
      </c>
      <c r="L6" s="17"/>
    </row>
    <row r="7" spans="1:46" s="1" customFormat="1" ht="16.5" customHeight="1">
      <c r="B7" s="17"/>
      <c r="E7" s="250" t="str">
        <f>'Rekapitulace stavby'!K6</f>
        <v>Oprava TV v úseku Prostějov - Vrbátky</v>
      </c>
      <c r="F7" s="251"/>
      <c r="G7" s="251"/>
      <c r="H7" s="251"/>
      <c r="L7" s="17"/>
    </row>
    <row r="8" spans="1:46" s="2" customFormat="1" ht="12" customHeight="1">
      <c r="A8" s="31"/>
      <c r="B8" s="36"/>
      <c r="C8" s="31"/>
      <c r="D8" s="105" t="s">
        <v>85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2" t="s">
        <v>86</v>
      </c>
      <c r="F9" s="253"/>
      <c r="G9" s="253"/>
      <c r="H9" s="253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5" t="s">
        <v>17</v>
      </c>
      <c r="E11" s="31"/>
      <c r="F11" s="106" t="s">
        <v>1</v>
      </c>
      <c r="G11" s="31"/>
      <c r="H11" s="31"/>
      <c r="I11" s="105" t="s">
        <v>18</v>
      </c>
      <c r="J11" s="106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5" t="s">
        <v>19</v>
      </c>
      <c r="E12" s="31"/>
      <c r="F12" s="106" t="s">
        <v>20</v>
      </c>
      <c r="G12" s="31"/>
      <c r="H12" s="31"/>
      <c r="I12" s="105" t="s">
        <v>21</v>
      </c>
      <c r="J12" s="107">
        <f>'Rekapitulace stavby'!AN8</f>
        <v>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5" t="s">
        <v>22</v>
      </c>
      <c r="E14" s="31"/>
      <c r="F14" s="31"/>
      <c r="G14" s="31"/>
      <c r="H14" s="31"/>
      <c r="I14" s="105" t="s">
        <v>23</v>
      </c>
      <c r="J14" s="106" t="s">
        <v>1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6" t="s">
        <v>24</v>
      </c>
      <c r="F15" s="31"/>
      <c r="G15" s="31"/>
      <c r="H15" s="31"/>
      <c r="I15" s="105" t="s">
        <v>25</v>
      </c>
      <c r="J15" s="106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5" t="s">
        <v>26</v>
      </c>
      <c r="E17" s="31"/>
      <c r="F17" s="31"/>
      <c r="G17" s="31"/>
      <c r="H17" s="31"/>
      <c r="I17" s="105" t="s">
        <v>23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4" t="str">
        <f>'Rekapitulace stavby'!E14</f>
        <v>Vyplň údaj</v>
      </c>
      <c r="F18" s="255"/>
      <c r="G18" s="255"/>
      <c r="H18" s="255"/>
      <c r="I18" s="105" t="s">
        <v>25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5" t="s">
        <v>28</v>
      </c>
      <c r="E20" s="31"/>
      <c r="F20" s="31"/>
      <c r="G20" s="31"/>
      <c r="H20" s="31"/>
      <c r="I20" s="105" t="s">
        <v>23</v>
      </c>
      <c r="J20" s="106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6" t="s">
        <v>30</v>
      </c>
      <c r="F21" s="31"/>
      <c r="G21" s="31"/>
      <c r="H21" s="31"/>
      <c r="I21" s="105" t="s">
        <v>25</v>
      </c>
      <c r="J21" s="106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5" t="s">
        <v>31</v>
      </c>
      <c r="E23" s="31"/>
      <c r="F23" s="31"/>
      <c r="G23" s="31"/>
      <c r="H23" s="31"/>
      <c r="I23" s="105" t="s">
        <v>23</v>
      </c>
      <c r="J23" s="106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6" t="s">
        <v>30</v>
      </c>
      <c r="F24" s="31"/>
      <c r="G24" s="31"/>
      <c r="H24" s="31"/>
      <c r="I24" s="105" t="s">
        <v>25</v>
      </c>
      <c r="J24" s="106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5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8"/>
      <c r="B27" s="109"/>
      <c r="C27" s="108"/>
      <c r="D27" s="108"/>
      <c r="E27" s="256" t="s">
        <v>1</v>
      </c>
      <c r="F27" s="256"/>
      <c r="G27" s="256"/>
      <c r="H27" s="256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1"/>
      <c r="E29" s="111"/>
      <c r="F29" s="111"/>
      <c r="G29" s="111"/>
      <c r="H29" s="111"/>
      <c r="I29" s="111"/>
      <c r="J29" s="111"/>
      <c r="K29" s="111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2" t="s">
        <v>33</v>
      </c>
      <c r="E30" s="31"/>
      <c r="F30" s="31"/>
      <c r="G30" s="31"/>
      <c r="H30" s="31"/>
      <c r="I30" s="31"/>
      <c r="J30" s="113">
        <f>ROUND(J123,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1"/>
      <c r="E31" s="111"/>
      <c r="F31" s="111"/>
      <c r="G31" s="111"/>
      <c r="H31" s="111"/>
      <c r="I31" s="111"/>
      <c r="J31" s="111"/>
      <c r="K31" s="11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4" t="s">
        <v>35</v>
      </c>
      <c r="G32" s="31"/>
      <c r="H32" s="31"/>
      <c r="I32" s="114" t="s">
        <v>34</v>
      </c>
      <c r="J32" s="114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5" t="s">
        <v>37</v>
      </c>
      <c r="E33" s="105" t="s">
        <v>38</v>
      </c>
      <c r="F33" s="116">
        <f>ROUND((SUM(BE123:BE290)),  2)</f>
        <v>0</v>
      </c>
      <c r="G33" s="31"/>
      <c r="H33" s="31"/>
      <c r="I33" s="117">
        <v>0.21</v>
      </c>
      <c r="J33" s="116">
        <f>ROUND(((SUM(BE123:BE290))*I33),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5" t="s">
        <v>39</v>
      </c>
      <c r="F34" s="116">
        <f>ROUND((SUM(BF123:BF290)),  2)</f>
        <v>0</v>
      </c>
      <c r="G34" s="31"/>
      <c r="H34" s="31"/>
      <c r="I34" s="117">
        <v>0.15</v>
      </c>
      <c r="J34" s="116">
        <f>ROUND(((SUM(BF123:BF290))*I34),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5" t="s">
        <v>40</v>
      </c>
      <c r="F35" s="116">
        <f>ROUND((SUM(BG123:BG290)),  2)</f>
        <v>0</v>
      </c>
      <c r="G35" s="31"/>
      <c r="H35" s="31"/>
      <c r="I35" s="117">
        <v>0.21</v>
      </c>
      <c r="J35" s="116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5" t="s">
        <v>41</v>
      </c>
      <c r="F36" s="116">
        <f>ROUND((SUM(BH123:BH290)),  2)</f>
        <v>0</v>
      </c>
      <c r="G36" s="31"/>
      <c r="H36" s="31"/>
      <c r="I36" s="117">
        <v>0.15</v>
      </c>
      <c r="J36" s="116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5" t="s">
        <v>42</v>
      </c>
      <c r="F37" s="116">
        <f>ROUND((SUM(BI123:BI290)),  2)</f>
        <v>0</v>
      </c>
      <c r="G37" s="31"/>
      <c r="H37" s="31"/>
      <c r="I37" s="117">
        <v>0</v>
      </c>
      <c r="J37" s="11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8"/>
      <c r="D39" s="119" t="s">
        <v>43</v>
      </c>
      <c r="E39" s="120"/>
      <c r="F39" s="120"/>
      <c r="G39" s="121" t="s">
        <v>44</v>
      </c>
      <c r="H39" s="122" t="s">
        <v>45</v>
      </c>
      <c r="I39" s="120"/>
      <c r="J39" s="123">
        <f>SUM(J30:J37)</f>
        <v>0</v>
      </c>
      <c r="K39" s="124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5" t="s">
        <v>46</v>
      </c>
      <c r="E50" s="126"/>
      <c r="F50" s="126"/>
      <c r="G50" s="125" t="s">
        <v>47</v>
      </c>
      <c r="H50" s="126"/>
      <c r="I50" s="126"/>
      <c r="J50" s="126"/>
      <c r="K50" s="12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27" t="s">
        <v>48</v>
      </c>
      <c r="E61" s="128"/>
      <c r="F61" s="129" t="s">
        <v>49</v>
      </c>
      <c r="G61" s="127" t="s">
        <v>48</v>
      </c>
      <c r="H61" s="128"/>
      <c r="I61" s="128"/>
      <c r="J61" s="130" t="s">
        <v>49</v>
      </c>
      <c r="K61" s="12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5" t="s">
        <v>50</v>
      </c>
      <c r="E65" s="131"/>
      <c r="F65" s="131"/>
      <c r="G65" s="125" t="s">
        <v>51</v>
      </c>
      <c r="H65" s="131"/>
      <c r="I65" s="131"/>
      <c r="J65" s="131"/>
      <c r="K65" s="13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27" t="s">
        <v>48</v>
      </c>
      <c r="E76" s="128"/>
      <c r="F76" s="129" t="s">
        <v>49</v>
      </c>
      <c r="G76" s="127" t="s">
        <v>48</v>
      </c>
      <c r="H76" s="128"/>
      <c r="I76" s="128"/>
      <c r="J76" s="130" t="s">
        <v>49</v>
      </c>
      <c r="K76" s="12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87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15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7" t="str">
        <f>E7</f>
        <v>Oprava TV v úseku Prostějov - Vrbátky</v>
      </c>
      <c r="F85" s="258"/>
      <c r="G85" s="258"/>
      <c r="H85" s="258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8" t="str">
        <f>E9</f>
        <v>SO 01 - Oprava TV</v>
      </c>
      <c r="F87" s="259"/>
      <c r="G87" s="259"/>
      <c r="H87" s="259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19</v>
      </c>
      <c r="D89" s="33"/>
      <c r="E89" s="33"/>
      <c r="F89" s="24" t="str">
        <f>F12</f>
        <v>t.ú. Prostějov - Vrahovice</v>
      </c>
      <c r="G89" s="33"/>
      <c r="H89" s="33"/>
      <c r="I89" s="26" t="s">
        <v>21</v>
      </c>
      <c r="J89" s="63">
        <f>IF(J12="","",J12)</f>
        <v>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22</v>
      </c>
      <c r="D91" s="33"/>
      <c r="E91" s="33"/>
      <c r="F91" s="24" t="str">
        <f>E15</f>
        <v>Správa železnic, státní organizace - OŘ Olomouc</v>
      </c>
      <c r="G91" s="33"/>
      <c r="H91" s="33"/>
      <c r="I91" s="26" t="s">
        <v>28</v>
      </c>
      <c r="J91" s="29" t="str">
        <f>E21</f>
        <v>Jiří Wlodaz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>Jiří Wlodaz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36" t="s">
        <v>88</v>
      </c>
      <c r="D94" s="137"/>
      <c r="E94" s="137"/>
      <c r="F94" s="137"/>
      <c r="G94" s="137"/>
      <c r="H94" s="137"/>
      <c r="I94" s="137"/>
      <c r="J94" s="138" t="s">
        <v>89</v>
      </c>
      <c r="K94" s="137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39" t="s">
        <v>90</v>
      </c>
      <c r="D96" s="33"/>
      <c r="E96" s="33"/>
      <c r="F96" s="33"/>
      <c r="G96" s="33"/>
      <c r="H96" s="33"/>
      <c r="I96" s="33"/>
      <c r="J96" s="81">
        <f>J123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91</v>
      </c>
    </row>
    <row r="97" spans="1:31" s="9" customFormat="1" ht="24.95" customHeight="1">
      <c r="B97" s="140"/>
      <c r="C97" s="141"/>
      <c r="D97" s="142" t="s">
        <v>92</v>
      </c>
      <c r="E97" s="143"/>
      <c r="F97" s="143"/>
      <c r="G97" s="143"/>
      <c r="H97" s="143"/>
      <c r="I97" s="143"/>
      <c r="J97" s="144">
        <f>J124</f>
        <v>0</v>
      </c>
      <c r="K97" s="141"/>
      <c r="L97" s="145"/>
    </row>
    <row r="98" spans="1:31" s="10" customFormat="1" ht="19.899999999999999" customHeight="1">
      <c r="B98" s="146"/>
      <c r="C98" s="147"/>
      <c r="D98" s="148" t="s">
        <v>93</v>
      </c>
      <c r="E98" s="149"/>
      <c r="F98" s="149"/>
      <c r="G98" s="149"/>
      <c r="H98" s="149"/>
      <c r="I98" s="149"/>
      <c r="J98" s="150">
        <f>J125</f>
        <v>0</v>
      </c>
      <c r="K98" s="147"/>
      <c r="L98" s="151"/>
    </row>
    <row r="99" spans="1:31" s="10" customFormat="1" ht="19.899999999999999" customHeight="1">
      <c r="B99" s="146"/>
      <c r="C99" s="147"/>
      <c r="D99" s="148" t="s">
        <v>94</v>
      </c>
      <c r="E99" s="149"/>
      <c r="F99" s="149"/>
      <c r="G99" s="149"/>
      <c r="H99" s="149"/>
      <c r="I99" s="149"/>
      <c r="J99" s="150">
        <f>J146</f>
        <v>0</v>
      </c>
      <c r="K99" s="147"/>
      <c r="L99" s="151"/>
    </row>
    <row r="100" spans="1:31" s="10" customFormat="1" ht="19.899999999999999" customHeight="1">
      <c r="B100" s="146"/>
      <c r="C100" s="147"/>
      <c r="D100" s="148" t="s">
        <v>95</v>
      </c>
      <c r="E100" s="149"/>
      <c r="F100" s="149"/>
      <c r="G100" s="149"/>
      <c r="H100" s="149"/>
      <c r="I100" s="149"/>
      <c r="J100" s="150">
        <f>J157</f>
        <v>0</v>
      </c>
      <c r="K100" s="147"/>
      <c r="L100" s="151"/>
    </row>
    <row r="101" spans="1:31" s="10" customFormat="1" ht="19.899999999999999" customHeight="1">
      <c r="B101" s="146"/>
      <c r="C101" s="147"/>
      <c r="D101" s="148" t="s">
        <v>96</v>
      </c>
      <c r="E101" s="149"/>
      <c r="F101" s="149"/>
      <c r="G101" s="149"/>
      <c r="H101" s="149"/>
      <c r="I101" s="149"/>
      <c r="J101" s="150">
        <f>J244</f>
        <v>0</v>
      </c>
      <c r="K101" s="147"/>
      <c r="L101" s="151"/>
    </row>
    <row r="102" spans="1:31" s="10" customFormat="1" ht="19.899999999999999" customHeight="1">
      <c r="B102" s="146"/>
      <c r="C102" s="147"/>
      <c r="D102" s="148" t="s">
        <v>97</v>
      </c>
      <c r="E102" s="149"/>
      <c r="F102" s="149"/>
      <c r="G102" s="149"/>
      <c r="H102" s="149"/>
      <c r="I102" s="149"/>
      <c r="J102" s="150">
        <f>J269</f>
        <v>0</v>
      </c>
      <c r="K102" s="147"/>
      <c r="L102" s="151"/>
    </row>
    <row r="103" spans="1:31" s="10" customFormat="1" ht="19.899999999999999" customHeight="1">
      <c r="B103" s="146"/>
      <c r="C103" s="147"/>
      <c r="D103" s="148" t="s">
        <v>98</v>
      </c>
      <c r="E103" s="149"/>
      <c r="F103" s="149"/>
      <c r="G103" s="149"/>
      <c r="H103" s="149"/>
      <c r="I103" s="149"/>
      <c r="J103" s="150">
        <f>J276</f>
        <v>0</v>
      </c>
      <c r="K103" s="147"/>
      <c r="L103" s="151"/>
    </row>
    <row r="104" spans="1:31" s="2" customFormat="1" ht="21.75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31" s="2" customFormat="1" ht="6.95" customHeight="1">
      <c r="A109" s="31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4.95" customHeight="1">
      <c r="A110" s="31"/>
      <c r="B110" s="32"/>
      <c r="C110" s="20" t="s">
        <v>99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15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57" t="str">
        <f>E7</f>
        <v>Oprava TV v úseku Prostějov - Vrbátky</v>
      </c>
      <c r="F113" s="258"/>
      <c r="G113" s="258"/>
      <c r="H113" s="258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85</v>
      </c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28" t="str">
        <f>E9</f>
        <v>SO 01 - Oprava TV</v>
      </c>
      <c r="F115" s="259"/>
      <c r="G115" s="259"/>
      <c r="H115" s="259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19</v>
      </c>
      <c r="D117" s="33"/>
      <c r="E117" s="33"/>
      <c r="F117" s="24" t="str">
        <f>F12</f>
        <v>t.ú. Prostějov - Vrahovice</v>
      </c>
      <c r="G117" s="33"/>
      <c r="H117" s="33"/>
      <c r="I117" s="26" t="s">
        <v>21</v>
      </c>
      <c r="J117" s="63">
        <f>IF(J12="","",J12)</f>
        <v>0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22</v>
      </c>
      <c r="D119" s="33"/>
      <c r="E119" s="33"/>
      <c r="F119" s="24" t="str">
        <f>E15</f>
        <v>Správa železnic, státní organizace - OŘ Olomouc</v>
      </c>
      <c r="G119" s="33"/>
      <c r="H119" s="33"/>
      <c r="I119" s="26" t="s">
        <v>28</v>
      </c>
      <c r="J119" s="29" t="str">
        <f>E21</f>
        <v>Jiří Wlodaz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26</v>
      </c>
      <c r="D120" s="33"/>
      <c r="E120" s="33"/>
      <c r="F120" s="24" t="str">
        <f>IF(E18="","",E18)</f>
        <v>Vyplň údaj</v>
      </c>
      <c r="G120" s="33"/>
      <c r="H120" s="33"/>
      <c r="I120" s="26" t="s">
        <v>31</v>
      </c>
      <c r="J120" s="29" t="str">
        <f>E24</f>
        <v>Jiří Wlodaz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52"/>
      <c r="B122" s="153"/>
      <c r="C122" s="154" t="s">
        <v>100</v>
      </c>
      <c r="D122" s="155" t="s">
        <v>58</v>
      </c>
      <c r="E122" s="155" t="s">
        <v>54</v>
      </c>
      <c r="F122" s="155" t="s">
        <v>55</v>
      </c>
      <c r="G122" s="155" t="s">
        <v>101</v>
      </c>
      <c r="H122" s="155" t="s">
        <v>102</v>
      </c>
      <c r="I122" s="155" t="s">
        <v>103</v>
      </c>
      <c r="J122" s="155" t="s">
        <v>89</v>
      </c>
      <c r="K122" s="156" t="s">
        <v>104</v>
      </c>
      <c r="L122" s="157"/>
      <c r="M122" s="72" t="s">
        <v>1</v>
      </c>
      <c r="N122" s="73" t="s">
        <v>37</v>
      </c>
      <c r="O122" s="73" t="s">
        <v>105</v>
      </c>
      <c r="P122" s="73" t="s">
        <v>106</v>
      </c>
      <c r="Q122" s="73" t="s">
        <v>107</v>
      </c>
      <c r="R122" s="73" t="s">
        <v>108</v>
      </c>
      <c r="S122" s="73" t="s">
        <v>109</v>
      </c>
      <c r="T122" s="74" t="s">
        <v>110</v>
      </c>
      <c r="U122" s="152"/>
      <c r="V122" s="152"/>
      <c r="W122" s="152"/>
      <c r="X122" s="152"/>
      <c r="Y122" s="152"/>
      <c r="Z122" s="152"/>
      <c r="AA122" s="152"/>
      <c r="AB122" s="152"/>
      <c r="AC122" s="152"/>
      <c r="AD122" s="152"/>
      <c r="AE122" s="152"/>
    </row>
    <row r="123" spans="1:65" s="2" customFormat="1" ht="22.9" customHeight="1">
      <c r="A123" s="31"/>
      <c r="B123" s="32"/>
      <c r="C123" s="79" t="s">
        <v>111</v>
      </c>
      <c r="D123" s="33"/>
      <c r="E123" s="33"/>
      <c r="F123" s="33"/>
      <c r="G123" s="33"/>
      <c r="H123" s="33"/>
      <c r="I123" s="33"/>
      <c r="J123" s="158">
        <f>BK123</f>
        <v>0</v>
      </c>
      <c r="K123" s="33"/>
      <c r="L123" s="36"/>
      <c r="M123" s="75"/>
      <c r="N123" s="159"/>
      <c r="O123" s="76"/>
      <c r="P123" s="160">
        <f>P124</f>
        <v>0</v>
      </c>
      <c r="Q123" s="76"/>
      <c r="R123" s="160">
        <f>R124</f>
        <v>0</v>
      </c>
      <c r="S123" s="76"/>
      <c r="T123" s="161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72</v>
      </c>
      <c r="AU123" s="14" t="s">
        <v>91</v>
      </c>
      <c r="BK123" s="162">
        <f>BK124</f>
        <v>0</v>
      </c>
    </row>
    <row r="124" spans="1:65" s="12" customFormat="1" ht="25.9" customHeight="1">
      <c r="B124" s="163"/>
      <c r="C124" s="164"/>
      <c r="D124" s="165" t="s">
        <v>72</v>
      </c>
      <c r="E124" s="166" t="s">
        <v>112</v>
      </c>
      <c r="F124" s="166" t="s">
        <v>112</v>
      </c>
      <c r="G124" s="164"/>
      <c r="H124" s="164"/>
      <c r="I124" s="167"/>
      <c r="J124" s="168">
        <f>BK124</f>
        <v>0</v>
      </c>
      <c r="K124" s="164"/>
      <c r="L124" s="169"/>
      <c r="M124" s="170"/>
      <c r="N124" s="171"/>
      <c r="O124" s="171"/>
      <c r="P124" s="172">
        <f>P125+P146+P157+P244+P269+P276</f>
        <v>0</v>
      </c>
      <c r="Q124" s="171"/>
      <c r="R124" s="172">
        <f>R125+R146+R157+R244+R269+R276</f>
        <v>0</v>
      </c>
      <c r="S124" s="171"/>
      <c r="T124" s="173">
        <f>T125+T146+T157+T244+T269+T276</f>
        <v>0</v>
      </c>
      <c r="AR124" s="174" t="s">
        <v>81</v>
      </c>
      <c r="AT124" s="175" t="s">
        <v>72</v>
      </c>
      <c r="AU124" s="175" t="s">
        <v>73</v>
      </c>
      <c r="AY124" s="174" t="s">
        <v>113</v>
      </c>
      <c r="BK124" s="176">
        <f>BK125+BK146+BK157+BK244+BK269+BK276</f>
        <v>0</v>
      </c>
    </row>
    <row r="125" spans="1:65" s="12" customFormat="1" ht="22.9" customHeight="1">
      <c r="B125" s="163"/>
      <c r="C125" s="164"/>
      <c r="D125" s="165" t="s">
        <v>72</v>
      </c>
      <c r="E125" s="177" t="s">
        <v>114</v>
      </c>
      <c r="F125" s="177" t="s">
        <v>115</v>
      </c>
      <c r="G125" s="164"/>
      <c r="H125" s="164"/>
      <c r="I125" s="167"/>
      <c r="J125" s="178">
        <f>BK125</f>
        <v>0</v>
      </c>
      <c r="K125" s="164"/>
      <c r="L125" s="169"/>
      <c r="M125" s="170"/>
      <c r="N125" s="171"/>
      <c r="O125" s="171"/>
      <c r="P125" s="172">
        <f>SUM(P126:P145)</f>
        <v>0</v>
      </c>
      <c r="Q125" s="171"/>
      <c r="R125" s="172">
        <f>SUM(R126:R145)</f>
        <v>0</v>
      </c>
      <c r="S125" s="171"/>
      <c r="T125" s="173">
        <f>SUM(T126:T145)</f>
        <v>0</v>
      </c>
      <c r="AR125" s="174" t="s">
        <v>81</v>
      </c>
      <c r="AT125" s="175" t="s">
        <v>72</v>
      </c>
      <c r="AU125" s="175" t="s">
        <v>81</v>
      </c>
      <c r="AY125" s="174" t="s">
        <v>113</v>
      </c>
      <c r="BK125" s="176">
        <f>SUM(BK126:BK145)</f>
        <v>0</v>
      </c>
    </row>
    <row r="126" spans="1:65" s="2" customFormat="1" ht="24.2" customHeight="1">
      <c r="A126" s="31"/>
      <c r="B126" s="32"/>
      <c r="C126" s="179" t="s">
        <v>81</v>
      </c>
      <c r="D126" s="179" t="s">
        <v>116</v>
      </c>
      <c r="E126" s="180" t="s">
        <v>117</v>
      </c>
      <c r="F126" s="181" t="s">
        <v>118</v>
      </c>
      <c r="G126" s="182" t="s">
        <v>119</v>
      </c>
      <c r="H126" s="183">
        <v>70.12</v>
      </c>
      <c r="I126" s="184"/>
      <c r="J126" s="183">
        <f>ROUND(I126*H126,2)</f>
        <v>0</v>
      </c>
      <c r="K126" s="181" t="s">
        <v>120</v>
      </c>
      <c r="L126" s="185"/>
      <c r="M126" s="186" t="s">
        <v>1</v>
      </c>
      <c r="N126" s="187" t="s">
        <v>38</v>
      </c>
      <c r="O126" s="68"/>
      <c r="P126" s="188">
        <f>O126*H126</f>
        <v>0</v>
      </c>
      <c r="Q126" s="188">
        <v>0</v>
      </c>
      <c r="R126" s="188">
        <f>Q126*H126</f>
        <v>0</v>
      </c>
      <c r="S126" s="188">
        <v>0</v>
      </c>
      <c r="T126" s="189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0" t="s">
        <v>121</v>
      </c>
      <c r="AT126" s="190" t="s">
        <v>116</v>
      </c>
      <c r="AU126" s="190" t="s">
        <v>83</v>
      </c>
      <c r="AY126" s="14" t="s">
        <v>113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4" t="s">
        <v>81</v>
      </c>
      <c r="BK126" s="191">
        <f>ROUND(I126*H126,2)</f>
        <v>0</v>
      </c>
      <c r="BL126" s="14" t="s">
        <v>121</v>
      </c>
      <c r="BM126" s="190" t="s">
        <v>122</v>
      </c>
    </row>
    <row r="127" spans="1:65" s="2" customFormat="1" ht="11.25">
      <c r="A127" s="31"/>
      <c r="B127" s="32"/>
      <c r="C127" s="33"/>
      <c r="D127" s="192" t="s">
        <v>123</v>
      </c>
      <c r="E127" s="33"/>
      <c r="F127" s="193" t="s">
        <v>118</v>
      </c>
      <c r="G127" s="33"/>
      <c r="H127" s="33"/>
      <c r="I127" s="194"/>
      <c r="J127" s="33"/>
      <c r="K127" s="33"/>
      <c r="L127" s="36"/>
      <c r="M127" s="195"/>
      <c r="N127" s="196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123</v>
      </c>
      <c r="AU127" s="14" t="s">
        <v>83</v>
      </c>
    </row>
    <row r="128" spans="1:65" s="2" customFormat="1" ht="37.9" customHeight="1">
      <c r="A128" s="31"/>
      <c r="B128" s="32"/>
      <c r="C128" s="197" t="s">
        <v>83</v>
      </c>
      <c r="D128" s="197" t="s">
        <v>124</v>
      </c>
      <c r="E128" s="198" t="s">
        <v>125</v>
      </c>
      <c r="F128" s="199" t="s">
        <v>126</v>
      </c>
      <c r="G128" s="200" t="s">
        <v>119</v>
      </c>
      <c r="H128" s="201">
        <v>70.12</v>
      </c>
      <c r="I128" s="202"/>
      <c r="J128" s="201">
        <f>ROUND(I128*H128,2)</f>
        <v>0</v>
      </c>
      <c r="K128" s="199" t="s">
        <v>120</v>
      </c>
      <c r="L128" s="36"/>
      <c r="M128" s="203" t="s">
        <v>1</v>
      </c>
      <c r="N128" s="204" t="s">
        <v>38</v>
      </c>
      <c r="O128" s="68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9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0" t="s">
        <v>127</v>
      </c>
      <c r="AT128" s="190" t="s">
        <v>124</v>
      </c>
      <c r="AU128" s="190" t="s">
        <v>83</v>
      </c>
      <c r="AY128" s="14" t="s">
        <v>113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4" t="s">
        <v>81</v>
      </c>
      <c r="BK128" s="191">
        <f>ROUND(I128*H128,2)</f>
        <v>0</v>
      </c>
      <c r="BL128" s="14" t="s">
        <v>127</v>
      </c>
      <c r="BM128" s="190" t="s">
        <v>128</v>
      </c>
    </row>
    <row r="129" spans="1:65" s="2" customFormat="1" ht="58.5">
      <c r="A129" s="31"/>
      <c r="B129" s="32"/>
      <c r="C129" s="33"/>
      <c r="D129" s="192" t="s">
        <v>123</v>
      </c>
      <c r="E129" s="33"/>
      <c r="F129" s="193" t="s">
        <v>129</v>
      </c>
      <c r="G129" s="33"/>
      <c r="H129" s="33"/>
      <c r="I129" s="194"/>
      <c r="J129" s="33"/>
      <c r="K129" s="33"/>
      <c r="L129" s="36"/>
      <c r="M129" s="195"/>
      <c r="N129" s="196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123</v>
      </c>
      <c r="AU129" s="14" t="s">
        <v>83</v>
      </c>
    </row>
    <row r="130" spans="1:65" s="2" customFormat="1" ht="24.2" customHeight="1">
      <c r="A130" s="31"/>
      <c r="B130" s="32"/>
      <c r="C130" s="179" t="s">
        <v>130</v>
      </c>
      <c r="D130" s="179" t="s">
        <v>116</v>
      </c>
      <c r="E130" s="180" t="s">
        <v>131</v>
      </c>
      <c r="F130" s="181" t="s">
        <v>132</v>
      </c>
      <c r="G130" s="182" t="s">
        <v>133</v>
      </c>
      <c r="H130" s="183">
        <v>4</v>
      </c>
      <c r="I130" s="184"/>
      <c r="J130" s="183">
        <f>ROUND(I130*H130,2)</f>
        <v>0</v>
      </c>
      <c r="K130" s="181" t="s">
        <v>120</v>
      </c>
      <c r="L130" s="185"/>
      <c r="M130" s="186" t="s">
        <v>1</v>
      </c>
      <c r="N130" s="187" t="s">
        <v>38</v>
      </c>
      <c r="O130" s="68"/>
      <c r="P130" s="188">
        <f>O130*H130</f>
        <v>0</v>
      </c>
      <c r="Q130" s="188">
        <v>0</v>
      </c>
      <c r="R130" s="188">
        <f>Q130*H130</f>
        <v>0</v>
      </c>
      <c r="S130" s="188">
        <v>0</v>
      </c>
      <c r="T130" s="189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0" t="s">
        <v>121</v>
      </c>
      <c r="AT130" s="190" t="s">
        <v>116</v>
      </c>
      <c r="AU130" s="190" t="s">
        <v>83</v>
      </c>
      <c r="AY130" s="14" t="s">
        <v>113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4" t="s">
        <v>81</v>
      </c>
      <c r="BK130" s="191">
        <f>ROUND(I130*H130,2)</f>
        <v>0</v>
      </c>
      <c r="BL130" s="14" t="s">
        <v>121</v>
      </c>
      <c r="BM130" s="190" t="s">
        <v>134</v>
      </c>
    </row>
    <row r="131" spans="1:65" s="2" customFormat="1" ht="11.25">
      <c r="A131" s="31"/>
      <c r="B131" s="32"/>
      <c r="C131" s="33"/>
      <c r="D131" s="192" t="s">
        <v>123</v>
      </c>
      <c r="E131" s="33"/>
      <c r="F131" s="193" t="s">
        <v>132</v>
      </c>
      <c r="G131" s="33"/>
      <c r="H131" s="33"/>
      <c r="I131" s="194"/>
      <c r="J131" s="33"/>
      <c r="K131" s="33"/>
      <c r="L131" s="36"/>
      <c r="M131" s="195"/>
      <c r="N131" s="196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123</v>
      </c>
      <c r="AU131" s="14" t="s">
        <v>83</v>
      </c>
    </row>
    <row r="132" spans="1:65" s="2" customFormat="1" ht="24.2" customHeight="1">
      <c r="A132" s="31"/>
      <c r="B132" s="32"/>
      <c r="C132" s="179" t="s">
        <v>135</v>
      </c>
      <c r="D132" s="179" t="s">
        <v>116</v>
      </c>
      <c r="E132" s="180" t="s">
        <v>136</v>
      </c>
      <c r="F132" s="181" t="s">
        <v>137</v>
      </c>
      <c r="G132" s="182" t="s">
        <v>133</v>
      </c>
      <c r="H132" s="183">
        <v>12</v>
      </c>
      <c r="I132" s="184"/>
      <c r="J132" s="183">
        <f>ROUND(I132*H132,2)</f>
        <v>0</v>
      </c>
      <c r="K132" s="181" t="s">
        <v>120</v>
      </c>
      <c r="L132" s="185"/>
      <c r="M132" s="186" t="s">
        <v>1</v>
      </c>
      <c r="N132" s="187" t="s">
        <v>38</v>
      </c>
      <c r="O132" s="68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0" t="s">
        <v>121</v>
      </c>
      <c r="AT132" s="190" t="s">
        <v>116</v>
      </c>
      <c r="AU132" s="190" t="s">
        <v>83</v>
      </c>
      <c r="AY132" s="14" t="s">
        <v>113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4" t="s">
        <v>81</v>
      </c>
      <c r="BK132" s="191">
        <f>ROUND(I132*H132,2)</f>
        <v>0</v>
      </c>
      <c r="BL132" s="14" t="s">
        <v>121</v>
      </c>
      <c r="BM132" s="190" t="s">
        <v>138</v>
      </c>
    </row>
    <row r="133" spans="1:65" s="2" customFormat="1" ht="19.5">
      <c r="A133" s="31"/>
      <c r="B133" s="32"/>
      <c r="C133" s="33"/>
      <c r="D133" s="192" t="s">
        <v>123</v>
      </c>
      <c r="E133" s="33"/>
      <c r="F133" s="193" t="s">
        <v>137</v>
      </c>
      <c r="G133" s="33"/>
      <c r="H133" s="33"/>
      <c r="I133" s="194"/>
      <c r="J133" s="33"/>
      <c r="K133" s="33"/>
      <c r="L133" s="36"/>
      <c r="M133" s="195"/>
      <c r="N133" s="196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123</v>
      </c>
      <c r="AU133" s="14" t="s">
        <v>83</v>
      </c>
    </row>
    <row r="134" spans="1:65" s="2" customFormat="1" ht="24.2" customHeight="1">
      <c r="A134" s="31"/>
      <c r="B134" s="32"/>
      <c r="C134" s="179" t="s">
        <v>139</v>
      </c>
      <c r="D134" s="179" t="s">
        <v>116</v>
      </c>
      <c r="E134" s="180" t="s">
        <v>140</v>
      </c>
      <c r="F134" s="181" t="s">
        <v>141</v>
      </c>
      <c r="G134" s="182" t="s">
        <v>133</v>
      </c>
      <c r="H134" s="183">
        <v>12</v>
      </c>
      <c r="I134" s="184"/>
      <c r="J134" s="183">
        <f>ROUND(I134*H134,2)</f>
        <v>0</v>
      </c>
      <c r="K134" s="181" t="s">
        <v>120</v>
      </c>
      <c r="L134" s="185"/>
      <c r="M134" s="186" t="s">
        <v>1</v>
      </c>
      <c r="N134" s="187" t="s">
        <v>38</v>
      </c>
      <c r="O134" s="68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0" t="s">
        <v>121</v>
      </c>
      <c r="AT134" s="190" t="s">
        <v>116</v>
      </c>
      <c r="AU134" s="190" t="s">
        <v>83</v>
      </c>
      <c r="AY134" s="14" t="s">
        <v>113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4" t="s">
        <v>81</v>
      </c>
      <c r="BK134" s="191">
        <f>ROUND(I134*H134,2)</f>
        <v>0</v>
      </c>
      <c r="BL134" s="14" t="s">
        <v>121</v>
      </c>
      <c r="BM134" s="190" t="s">
        <v>142</v>
      </c>
    </row>
    <row r="135" spans="1:65" s="2" customFormat="1" ht="11.25">
      <c r="A135" s="31"/>
      <c r="B135" s="32"/>
      <c r="C135" s="33"/>
      <c r="D135" s="192" t="s">
        <v>123</v>
      </c>
      <c r="E135" s="33"/>
      <c r="F135" s="193" t="s">
        <v>141</v>
      </c>
      <c r="G135" s="33"/>
      <c r="H135" s="33"/>
      <c r="I135" s="194"/>
      <c r="J135" s="33"/>
      <c r="K135" s="33"/>
      <c r="L135" s="36"/>
      <c r="M135" s="195"/>
      <c r="N135" s="196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123</v>
      </c>
      <c r="AU135" s="14" t="s">
        <v>83</v>
      </c>
    </row>
    <row r="136" spans="1:65" s="2" customFormat="1" ht="24.2" customHeight="1">
      <c r="A136" s="31"/>
      <c r="B136" s="32"/>
      <c r="C136" s="179" t="s">
        <v>143</v>
      </c>
      <c r="D136" s="179" t="s">
        <v>116</v>
      </c>
      <c r="E136" s="180" t="s">
        <v>144</v>
      </c>
      <c r="F136" s="181" t="s">
        <v>145</v>
      </c>
      <c r="G136" s="182" t="s">
        <v>133</v>
      </c>
      <c r="H136" s="183">
        <v>2</v>
      </c>
      <c r="I136" s="184"/>
      <c r="J136" s="183">
        <f>ROUND(I136*H136,2)</f>
        <v>0</v>
      </c>
      <c r="K136" s="181" t="s">
        <v>120</v>
      </c>
      <c r="L136" s="185"/>
      <c r="M136" s="186" t="s">
        <v>1</v>
      </c>
      <c r="N136" s="187" t="s">
        <v>38</v>
      </c>
      <c r="O136" s="68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0" t="s">
        <v>121</v>
      </c>
      <c r="AT136" s="190" t="s">
        <v>116</v>
      </c>
      <c r="AU136" s="190" t="s">
        <v>83</v>
      </c>
      <c r="AY136" s="14" t="s">
        <v>113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4" t="s">
        <v>81</v>
      </c>
      <c r="BK136" s="191">
        <f>ROUND(I136*H136,2)</f>
        <v>0</v>
      </c>
      <c r="BL136" s="14" t="s">
        <v>121</v>
      </c>
      <c r="BM136" s="190" t="s">
        <v>146</v>
      </c>
    </row>
    <row r="137" spans="1:65" s="2" customFormat="1" ht="11.25">
      <c r="A137" s="31"/>
      <c r="B137" s="32"/>
      <c r="C137" s="33"/>
      <c r="D137" s="192" t="s">
        <v>123</v>
      </c>
      <c r="E137" s="33"/>
      <c r="F137" s="193" t="s">
        <v>145</v>
      </c>
      <c r="G137" s="33"/>
      <c r="H137" s="33"/>
      <c r="I137" s="194"/>
      <c r="J137" s="33"/>
      <c r="K137" s="33"/>
      <c r="L137" s="36"/>
      <c r="M137" s="195"/>
      <c r="N137" s="196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123</v>
      </c>
      <c r="AU137" s="14" t="s">
        <v>83</v>
      </c>
    </row>
    <row r="138" spans="1:65" s="2" customFormat="1" ht="24.2" customHeight="1">
      <c r="A138" s="31"/>
      <c r="B138" s="32"/>
      <c r="C138" s="197" t="s">
        <v>147</v>
      </c>
      <c r="D138" s="197" t="s">
        <v>124</v>
      </c>
      <c r="E138" s="198" t="s">
        <v>148</v>
      </c>
      <c r="F138" s="199" t="s">
        <v>149</v>
      </c>
      <c r="G138" s="200" t="s">
        <v>133</v>
      </c>
      <c r="H138" s="201">
        <v>2</v>
      </c>
      <c r="I138" s="202"/>
      <c r="J138" s="201">
        <f>ROUND(I138*H138,2)</f>
        <v>0</v>
      </c>
      <c r="K138" s="199" t="s">
        <v>120</v>
      </c>
      <c r="L138" s="36"/>
      <c r="M138" s="203" t="s">
        <v>1</v>
      </c>
      <c r="N138" s="204" t="s">
        <v>38</v>
      </c>
      <c r="O138" s="68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9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0" t="s">
        <v>127</v>
      </c>
      <c r="AT138" s="190" t="s">
        <v>124</v>
      </c>
      <c r="AU138" s="190" t="s">
        <v>83</v>
      </c>
      <c r="AY138" s="14" t="s">
        <v>113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4" t="s">
        <v>81</v>
      </c>
      <c r="BK138" s="191">
        <f>ROUND(I138*H138,2)</f>
        <v>0</v>
      </c>
      <c r="BL138" s="14" t="s">
        <v>127</v>
      </c>
      <c r="BM138" s="190" t="s">
        <v>150</v>
      </c>
    </row>
    <row r="139" spans="1:65" s="2" customFormat="1" ht="11.25">
      <c r="A139" s="31"/>
      <c r="B139" s="32"/>
      <c r="C139" s="33"/>
      <c r="D139" s="192" t="s">
        <v>123</v>
      </c>
      <c r="E139" s="33"/>
      <c r="F139" s="193" t="s">
        <v>149</v>
      </c>
      <c r="G139" s="33"/>
      <c r="H139" s="33"/>
      <c r="I139" s="194"/>
      <c r="J139" s="33"/>
      <c r="K139" s="33"/>
      <c r="L139" s="36"/>
      <c r="M139" s="195"/>
      <c r="N139" s="196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123</v>
      </c>
      <c r="AU139" s="14" t="s">
        <v>83</v>
      </c>
    </row>
    <row r="140" spans="1:65" s="2" customFormat="1" ht="24.2" customHeight="1">
      <c r="A140" s="31"/>
      <c r="B140" s="32"/>
      <c r="C140" s="179" t="s">
        <v>151</v>
      </c>
      <c r="D140" s="179" t="s">
        <v>116</v>
      </c>
      <c r="E140" s="180" t="s">
        <v>152</v>
      </c>
      <c r="F140" s="181" t="s">
        <v>153</v>
      </c>
      <c r="G140" s="182" t="s">
        <v>119</v>
      </c>
      <c r="H140" s="183">
        <v>3</v>
      </c>
      <c r="I140" s="184"/>
      <c r="J140" s="183">
        <f>ROUND(I140*H140,2)</f>
        <v>0</v>
      </c>
      <c r="K140" s="181" t="s">
        <v>120</v>
      </c>
      <c r="L140" s="185"/>
      <c r="M140" s="186" t="s">
        <v>1</v>
      </c>
      <c r="N140" s="187" t="s">
        <v>38</v>
      </c>
      <c r="O140" s="68"/>
      <c r="P140" s="188">
        <f>O140*H140</f>
        <v>0</v>
      </c>
      <c r="Q140" s="188">
        <v>0</v>
      </c>
      <c r="R140" s="188">
        <f>Q140*H140</f>
        <v>0</v>
      </c>
      <c r="S140" s="188">
        <v>0</v>
      </c>
      <c r="T140" s="189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0" t="s">
        <v>121</v>
      </c>
      <c r="AT140" s="190" t="s">
        <v>116</v>
      </c>
      <c r="AU140" s="190" t="s">
        <v>83</v>
      </c>
      <c r="AY140" s="14" t="s">
        <v>113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4" t="s">
        <v>81</v>
      </c>
      <c r="BK140" s="191">
        <f>ROUND(I140*H140,2)</f>
        <v>0</v>
      </c>
      <c r="BL140" s="14" t="s">
        <v>121</v>
      </c>
      <c r="BM140" s="190" t="s">
        <v>154</v>
      </c>
    </row>
    <row r="141" spans="1:65" s="2" customFormat="1" ht="19.5">
      <c r="A141" s="31"/>
      <c r="B141" s="32"/>
      <c r="C141" s="33"/>
      <c r="D141" s="192" t="s">
        <v>123</v>
      </c>
      <c r="E141" s="33"/>
      <c r="F141" s="193" t="s">
        <v>153</v>
      </c>
      <c r="G141" s="33"/>
      <c r="H141" s="33"/>
      <c r="I141" s="194"/>
      <c r="J141" s="33"/>
      <c r="K141" s="33"/>
      <c r="L141" s="36"/>
      <c r="M141" s="195"/>
      <c r="N141" s="196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123</v>
      </c>
      <c r="AU141" s="14" t="s">
        <v>83</v>
      </c>
    </row>
    <row r="142" spans="1:65" s="2" customFormat="1" ht="24.2" customHeight="1">
      <c r="A142" s="31"/>
      <c r="B142" s="32"/>
      <c r="C142" s="197" t="s">
        <v>155</v>
      </c>
      <c r="D142" s="197" t="s">
        <v>124</v>
      </c>
      <c r="E142" s="198" t="s">
        <v>156</v>
      </c>
      <c r="F142" s="199" t="s">
        <v>157</v>
      </c>
      <c r="G142" s="200" t="s">
        <v>119</v>
      </c>
      <c r="H142" s="201">
        <v>3</v>
      </c>
      <c r="I142" s="202"/>
      <c r="J142" s="201">
        <f>ROUND(I142*H142,2)</f>
        <v>0</v>
      </c>
      <c r="K142" s="199" t="s">
        <v>120</v>
      </c>
      <c r="L142" s="36"/>
      <c r="M142" s="203" t="s">
        <v>1</v>
      </c>
      <c r="N142" s="204" t="s">
        <v>38</v>
      </c>
      <c r="O142" s="68"/>
      <c r="P142" s="188">
        <f>O142*H142</f>
        <v>0</v>
      </c>
      <c r="Q142" s="188">
        <v>0</v>
      </c>
      <c r="R142" s="188">
        <f>Q142*H142</f>
        <v>0</v>
      </c>
      <c r="S142" s="188">
        <v>0</v>
      </c>
      <c r="T142" s="189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0" t="s">
        <v>127</v>
      </c>
      <c r="AT142" s="190" t="s">
        <v>124</v>
      </c>
      <c r="AU142" s="190" t="s">
        <v>83</v>
      </c>
      <c r="AY142" s="14" t="s">
        <v>113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4" t="s">
        <v>81</v>
      </c>
      <c r="BK142" s="191">
        <f>ROUND(I142*H142,2)</f>
        <v>0</v>
      </c>
      <c r="BL142" s="14" t="s">
        <v>127</v>
      </c>
      <c r="BM142" s="190" t="s">
        <v>158</v>
      </c>
    </row>
    <row r="143" spans="1:65" s="2" customFormat="1" ht="39">
      <c r="A143" s="31"/>
      <c r="B143" s="32"/>
      <c r="C143" s="33"/>
      <c r="D143" s="192" t="s">
        <v>123</v>
      </c>
      <c r="E143" s="33"/>
      <c r="F143" s="193" t="s">
        <v>159</v>
      </c>
      <c r="G143" s="33"/>
      <c r="H143" s="33"/>
      <c r="I143" s="194"/>
      <c r="J143" s="33"/>
      <c r="K143" s="33"/>
      <c r="L143" s="36"/>
      <c r="M143" s="195"/>
      <c r="N143" s="196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123</v>
      </c>
      <c r="AU143" s="14" t="s">
        <v>83</v>
      </c>
    </row>
    <row r="144" spans="1:65" s="2" customFormat="1" ht="24.2" customHeight="1">
      <c r="A144" s="31"/>
      <c r="B144" s="32"/>
      <c r="C144" s="197" t="s">
        <v>160</v>
      </c>
      <c r="D144" s="197" t="s">
        <v>124</v>
      </c>
      <c r="E144" s="198" t="s">
        <v>161</v>
      </c>
      <c r="F144" s="199" t="s">
        <v>162</v>
      </c>
      <c r="G144" s="200" t="s">
        <v>163</v>
      </c>
      <c r="H144" s="201">
        <v>94</v>
      </c>
      <c r="I144" s="202"/>
      <c r="J144" s="201">
        <f>ROUND(I144*H144,2)</f>
        <v>0</v>
      </c>
      <c r="K144" s="199" t="s">
        <v>120</v>
      </c>
      <c r="L144" s="36"/>
      <c r="M144" s="203" t="s">
        <v>1</v>
      </c>
      <c r="N144" s="204" t="s">
        <v>38</v>
      </c>
      <c r="O144" s="68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0" t="s">
        <v>127</v>
      </c>
      <c r="AT144" s="190" t="s">
        <v>124</v>
      </c>
      <c r="AU144" s="190" t="s">
        <v>83</v>
      </c>
      <c r="AY144" s="14" t="s">
        <v>113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4" t="s">
        <v>81</v>
      </c>
      <c r="BK144" s="191">
        <f>ROUND(I144*H144,2)</f>
        <v>0</v>
      </c>
      <c r="BL144" s="14" t="s">
        <v>127</v>
      </c>
      <c r="BM144" s="190" t="s">
        <v>164</v>
      </c>
    </row>
    <row r="145" spans="1:65" s="2" customFormat="1" ht="29.25">
      <c r="A145" s="31"/>
      <c r="B145" s="32"/>
      <c r="C145" s="33"/>
      <c r="D145" s="192" t="s">
        <v>123</v>
      </c>
      <c r="E145" s="33"/>
      <c r="F145" s="193" t="s">
        <v>165</v>
      </c>
      <c r="G145" s="33"/>
      <c r="H145" s="33"/>
      <c r="I145" s="194"/>
      <c r="J145" s="33"/>
      <c r="K145" s="33"/>
      <c r="L145" s="36"/>
      <c r="M145" s="195"/>
      <c r="N145" s="196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123</v>
      </c>
      <c r="AU145" s="14" t="s">
        <v>83</v>
      </c>
    </row>
    <row r="146" spans="1:65" s="12" customFormat="1" ht="22.9" customHeight="1">
      <c r="B146" s="163"/>
      <c r="C146" s="164"/>
      <c r="D146" s="165" t="s">
        <v>72</v>
      </c>
      <c r="E146" s="177" t="s">
        <v>166</v>
      </c>
      <c r="F146" s="177" t="s">
        <v>167</v>
      </c>
      <c r="G146" s="164"/>
      <c r="H146" s="164"/>
      <c r="I146" s="167"/>
      <c r="J146" s="178">
        <f>BK146</f>
        <v>0</v>
      </c>
      <c r="K146" s="164"/>
      <c r="L146" s="169"/>
      <c r="M146" s="170"/>
      <c r="N146" s="171"/>
      <c r="O146" s="171"/>
      <c r="P146" s="172">
        <f>SUM(P147:P156)</f>
        <v>0</v>
      </c>
      <c r="Q146" s="171"/>
      <c r="R146" s="172">
        <f>SUM(R147:R156)</f>
        <v>0</v>
      </c>
      <c r="S146" s="171"/>
      <c r="T146" s="173">
        <f>SUM(T147:T156)</f>
        <v>0</v>
      </c>
      <c r="AR146" s="174" t="s">
        <v>81</v>
      </c>
      <c r="AT146" s="175" t="s">
        <v>72</v>
      </c>
      <c r="AU146" s="175" t="s">
        <v>81</v>
      </c>
      <c r="AY146" s="174" t="s">
        <v>113</v>
      </c>
      <c r="BK146" s="176">
        <f>SUM(BK147:BK156)</f>
        <v>0</v>
      </c>
    </row>
    <row r="147" spans="1:65" s="2" customFormat="1" ht="24.2" customHeight="1">
      <c r="A147" s="31"/>
      <c r="B147" s="32"/>
      <c r="C147" s="179" t="s">
        <v>168</v>
      </c>
      <c r="D147" s="179" t="s">
        <v>116</v>
      </c>
      <c r="E147" s="180" t="s">
        <v>169</v>
      </c>
      <c r="F147" s="181" t="s">
        <v>170</v>
      </c>
      <c r="G147" s="182" t="s">
        <v>133</v>
      </c>
      <c r="H147" s="183">
        <v>12</v>
      </c>
      <c r="I147" s="184"/>
      <c r="J147" s="183">
        <f>ROUND(I147*H147,2)</f>
        <v>0</v>
      </c>
      <c r="K147" s="181" t="s">
        <v>120</v>
      </c>
      <c r="L147" s="185"/>
      <c r="M147" s="186" t="s">
        <v>1</v>
      </c>
      <c r="N147" s="187" t="s">
        <v>38</v>
      </c>
      <c r="O147" s="68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9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0" t="s">
        <v>121</v>
      </c>
      <c r="AT147" s="190" t="s">
        <v>116</v>
      </c>
      <c r="AU147" s="190" t="s">
        <v>83</v>
      </c>
      <c r="AY147" s="14" t="s">
        <v>113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4" t="s">
        <v>81</v>
      </c>
      <c r="BK147" s="191">
        <f>ROUND(I147*H147,2)</f>
        <v>0</v>
      </c>
      <c r="BL147" s="14" t="s">
        <v>121</v>
      </c>
      <c r="BM147" s="190" t="s">
        <v>171</v>
      </c>
    </row>
    <row r="148" spans="1:65" s="2" customFormat="1" ht="19.5">
      <c r="A148" s="31"/>
      <c r="B148" s="32"/>
      <c r="C148" s="33"/>
      <c r="D148" s="192" t="s">
        <v>123</v>
      </c>
      <c r="E148" s="33"/>
      <c r="F148" s="193" t="s">
        <v>170</v>
      </c>
      <c r="G148" s="33"/>
      <c r="H148" s="33"/>
      <c r="I148" s="194"/>
      <c r="J148" s="33"/>
      <c r="K148" s="33"/>
      <c r="L148" s="36"/>
      <c r="M148" s="195"/>
      <c r="N148" s="196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123</v>
      </c>
      <c r="AU148" s="14" t="s">
        <v>83</v>
      </c>
    </row>
    <row r="149" spans="1:65" s="2" customFormat="1" ht="24.2" customHeight="1">
      <c r="A149" s="31"/>
      <c r="B149" s="32"/>
      <c r="C149" s="197" t="s">
        <v>172</v>
      </c>
      <c r="D149" s="197" t="s">
        <v>124</v>
      </c>
      <c r="E149" s="198" t="s">
        <v>173</v>
      </c>
      <c r="F149" s="199" t="s">
        <v>174</v>
      </c>
      <c r="G149" s="200" t="s">
        <v>133</v>
      </c>
      <c r="H149" s="201">
        <v>12</v>
      </c>
      <c r="I149" s="202"/>
      <c r="J149" s="201">
        <f>ROUND(I149*H149,2)</f>
        <v>0</v>
      </c>
      <c r="K149" s="199" t="s">
        <v>120</v>
      </c>
      <c r="L149" s="36"/>
      <c r="M149" s="203" t="s">
        <v>1</v>
      </c>
      <c r="N149" s="204" t="s">
        <v>38</v>
      </c>
      <c r="O149" s="68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9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0" t="s">
        <v>127</v>
      </c>
      <c r="AT149" s="190" t="s">
        <v>124</v>
      </c>
      <c r="AU149" s="190" t="s">
        <v>83</v>
      </c>
      <c r="AY149" s="14" t="s">
        <v>113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4" t="s">
        <v>81</v>
      </c>
      <c r="BK149" s="191">
        <f>ROUND(I149*H149,2)</f>
        <v>0</v>
      </c>
      <c r="BL149" s="14" t="s">
        <v>127</v>
      </c>
      <c r="BM149" s="190" t="s">
        <v>175</v>
      </c>
    </row>
    <row r="150" spans="1:65" s="2" customFormat="1" ht="19.5">
      <c r="A150" s="31"/>
      <c r="B150" s="32"/>
      <c r="C150" s="33"/>
      <c r="D150" s="192" t="s">
        <v>123</v>
      </c>
      <c r="E150" s="33"/>
      <c r="F150" s="193" t="s">
        <v>176</v>
      </c>
      <c r="G150" s="33"/>
      <c r="H150" s="33"/>
      <c r="I150" s="194"/>
      <c r="J150" s="33"/>
      <c r="K150" s="33"/>
      <c r="L150" s="36"/>
      <c r="M150" s="195"/>
      <c r="N150" s="196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123</v>
      </c>
      <c r="AU150" s="14" t="s">
        <v>83</v>
      </c>
    </row>
    <row r="151" spans="1:65" s="2" customFormat="1" ht="24.2" customHeight="1">
      <c r="A151" s="31"/>
      <c r="B151" s="32"/>
      <c r="C151" s="179" t="s">
        <v>177</v>
      </c>
      <c r="D151" s="179" t="s">
        <v>116</v>
      </c>
      <c r="E151" s="180" t="s">
        <v>178</v>
      </c>
      <c r="F151" s="181" t="s">
        <v>179</v>
      </c>
      <c r="G151" s="182" t="s">
        <v>133</v>
      </c>
      <c r="H151" s="183">
        <v>1</v>
      </c>
      <c r="I151" s="184"/>
      <c r="J151" s="183">
        <f>ROUND(I151*H151,2)</f>
        <v>0</v>
      </c>
      <c r="K151" s="181" t="s">
        <v>120</v>
      </c>
      <c r="L151" s="185"/>
      <c r="M151" s="186" t="s">
        <v>1</v>
      </c>
      <c r="N151" s="187" t="s">
        <v>38</v>
      </c>
      <c r="O151" s="68"/>
      <c r="P151" s="188">
        <f>O151*H151</f>
        <v>0</v>
      </c>
      <c r="Q151" s="188">
        <v>0</v>
      </c>
      <c r="R151" s="188">
        <f>Q151*H151</f>
        <v>0</v>
      </c>
      <c r="S151" s="188">
        <v>0</v>
      </c>
      <c r="T151" s="189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0" t="s">
        <v>121</v>
      </c>
      <c r="AT151" s="190" t="s">
        <v>116</v>
      </c>
      <c r="AU151" s="190" t="s">
        <v>83</v>
      </c>
      <c r="AY151" s="14" t="s">
        <v>113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4" t="s">
        <v>81</v>
      </c>
      <c r="BK151" s="191">
        <f>ROUND(I151*H151,2)</f>
        <v>0</v>
      </c>
      <c r="BL151" s="14" t="s">
        <v>121</v>
      </c>
      <c r="BM151" s="190" t="s">
        <v>180</v>
      </c>
    </row>
    <row r="152" spans="1:65" s="2" customFormat="1" ht="11.25">
      <c r="A152" s="31"/>
      <c r="B152" s="32"/>
      <c r="C152" s="33"/>
      <c r="D152" s="192" t="s">
        <v>123</v>
      </c>
      <c r="E152" s="33"/>
      <c r="F152" s="193" t="s">
        <v>179</v>
      </c>
      <c r="G152" s="33"/>
      <c r="H152" s="33"/>
      <c r="I152" s="194"/>
      <c r="J152" s="33"/>
      <c r="K152" s="33"/>
      <c r="L152" s="36"/>
      <c r="M152" s="195"/>
      <c r="N152" s="196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123</v>
      </c>
      <c r="AU152" s="14" t="s">
        <v>83</v>
      </c>
    </row>
    <row r="153" spans="1:65" s="2" customFormat="1" ht="24.2" customHeight="1">
      <c r="A153" s="31"/>
      <c r="B153" s="32"/>
      <c r="C153" s="197" t="s">
        <v>181</v>
      </c>
      <c r="D153" s="197" t="s">
        <v>124</v>
      </c>
      <c r="E153" s="198" t="s">
        <v>182</v>
      </c>
      <c r="F153" s="199" t="s">
        <v>183</v>
      </c>
      <c r="G153" s="200" t="s">
        <v>133</v>
      </c>
      <c r="H153" s="201">
        <v>1</v>
      </c>
      <c r="I153" s="202"/>
      <c r="J153" s="201">
        <f>ROUND(I153*H153,2)</f>
        <v>0</v>
      </c>
      <c r="K153" s="199" t="s">
        <v>120</v>
      </c>
      <c r="L153" s="36"/>
      <c r="M153" s="203" t="s">
        <v>1</v>
      </c>
      <c r="N153" s="204" t="s">
        <v>38</v>
      </c>
      <c r="O153" s="68"/>
      <c r="P153" s="188">
        <f>O153*H153</f>
        <v>0</v>
      </c>
      <c r="Q153" s="188">
        <v>0</v>
      </c>
      <c r="R153" s="188">
        <f>Q153*H153</f>
        <v>0</v>
      </c>
      <c r="S153" s="188">
        <v>0</v>
      </c>
      <c r="T153" s="189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0" t="s">
        <v>127</v>
      </c>
      <c r="AT153" s="190" t="s">
        <v>124</v>
      </c>
      <c r="AU153" s="190" t="s">
        <v>83</v>
      </c>
      <c r="AY153" s="14" t="s">
        <v>113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4" t="s">
        <v>81</v>
      </c>
      <c r="BK153" s="191">
        <f>ROUND(I153*H153,2)</f>
        <v>0</v>
      </c>
      <c r="BL153" s="14" t="s">
        <v>127</v>
      </c>
      <c r="BM153" s="190" t="s">
        <v>184</v>
      </c>
    </row>
    <row r="154" spans="1:65" s="2" customFormat="1" ht="19.5">
      <c r="A154" s="31"/>
      <c r="B154" s="32"/>
      <c r="C154" s="33"/>
      <c r="D154" s="192" t="s">
        <v>123</v>
      </c>
      <c r="E154" s="33"/>
      <c r="F154" s="193" t="s">
        <v>185</v>
      </c>
      <c r="G154" s="33"/>
      <c r="H154" s="33"/>
      <c r="I154" s="194"/>
      <c r="J154" s="33"/>
      <c r="K154" s="33"/>
      <c r="L154" s="36"/>
      <c r="M154" s="195"/>
      <c r="N154" s="196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123</v>
      </c>
      <c r="AU154" s="14" t="s">
        <v>83</v>
      </c>
    </row>
    <row r="155" spans="1:65" s="2" customFormat="1" ht="24.2" customHeight="1">
      <c r="A155" s="31"/>
      <c r="B155" s="32"/>
      <c r="C155" s="197" t="s">
        <v>8</v>
      </c>
      <c r="D155" s="197" t="s">
        <v>124</v>
      </c>
      <c r="E155" s="198" t="s">
        <v>161</v>
      </c>
      <c r="F155" s="199" t="s">
        <v>162</v>
      </c>
      <c r="G155" s="200" t="s">
        <v>163</v>
      </c>
      <c r="H155" s="201">
        <v>26</v>
      </c>
      <c r="I155" s="202"/>
      <c r="J155" s="201">
        <f>ROUND(I155*H155,2)</f>
        <v>0</v>
      </c>
      <c r="K155" s="199" t="s">
        <v>120</v>
      </c>
      <c r="L155" s="36"/>
      <c r="M155" s="203" t="s">
        <v>1</v>
      </c>
      <c r="N155" s="204" t="s">
        <v>38</v>
      </c>
      <c r="O155" s="68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9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0" t="s">
        <v>127</v>
      </c>
      <c r="AT155" s="190" t="s">
        <v>124</v>
      </c>
      <c r="AU155" s="190" t="s">
        <v>83</v>
      </c>
      <c r="AY155" s="14" t="s">
        <v>113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4" t="s">
        <v>81</v>
      </c>
      <c r="BK155" s="191">
        <f>ROUND(I155*H155,2)</f>
        <v>0</v>
      </c>
      <c r="BL155" s="14" t="s">
        <v>127</v>
      </c>
      <c r="BM155" s="190" t="s">
        <v>186</v>
      </c>
    </row>
    <row r="156" spans="1:65" s="2" customFormat="1" ht="29.25">
      <c r="A156" s="31"/>
      <c r="B156" s="32"/>
      <c r="C156" s="33"/>
      <c r="D156" s="192" t="s">
        <v>123</v>
      </c>
      <c r="E156" s="33"/>
      <c r="F156" s="193" t="s">
        <v>165</v>
      </c>
      <c r="G156" s="33"/>
      <c r="H156" s="33"/>
      <c r="I156" s="194"/>
      <c r="J156" s="33"/>
      <c r="K156" s="33"/>
      <c r="L156" s="36"/>
      <c r="M156" s="195"/>
      <c r="N156" s="196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123</v>
      </c>
      <c r="AU156" s="14" t="s">
        <v>83</v>
      </c>
    </row>
    <row r="157" spans="1:65" s="12" customFormat="1" ht="22.9" customHeight="1">
      <c r="B157" s="163"/>
      <c r="C157" s="164"/>
      <c r="D157" s="165" t="s">
        <v>72</v>
      </c>
      <c r="E157" s="177" t="s">
        <v>187</v>
      </c>
      <c r="F157" s="177" t="s">
        <v>188</v>
      </c>
      <c r="G157" s="164"/>
      <c r="H157" s="164"/>
      <c r="I157" s="167"/>
      <c r="J157" s="178">
        <f>BK157</f>
        <v>0</v>
      </c>
      <c r="K157" s="164"/>
      <c r="L157" s="169"/>
      <c r="M157" s="170"/>
      <c r="N157" s="171"/>
      <c r="O157" s="171"/>
      <c r="P157" s="172">
        <f>SUM(P158:P243)</f>
        <v>0</v>
      </c>
      <c r="Q157" s="171"/>
      <c r="R157" s="172">
        <f>SUM(R158:R243)</f>
        <v>0</v>
      </c>
      <c r="S157" s="171"/>
      <c r="T157" s="173">
        <f>SUM(T158:T243)</f>
        <v>0</v>
      </c>
      <c r="AR157" s="174" t="s">
        <v>81</v>
      </c>
      <c r="AT157" s="175" t="s">
        <v>72</v>
      </c>
      <c r="AU157" s="175" t="s">
        <v>81</v>
      </c>
      <c r="AY157" s="174" t="s">
        <v>113</v>
      </c>
      <c r="BK157" s="176">
        <f>SUM(BK158:BK243)</f>
        <v>0</v>
      </c>
    </row>
    <row r="158" spans="1:65" s="2" customFormat="1" ht="24.2" customHeight="1">
      <c r="A158" s="31"/>
      <c r="B158" s="32"/>
      <c r="C158" s="179" t="s">
        <v>189</v>
      </c>
      <c r="D158" s="179" t="s">
        <v>116</v>
      </c>
      <c r="E158" s="180" t="s">
        <v>190</v>
      </c>
      <c r="F158" s="181" t="s">
        <v>191</v>
      </c>
      <c r="G158" s="182" t="s">
        <v>133</v>
      </c>
      <c r="H158" s="183">
        <v>26</v>
      </c>
      <c r="I158" s="184"/>
      <c r="J158" s="183">
        <f>ROUND(I158*H158,2)</f>
        <v>0</v>
      </c>
      <c r="K158" s="181" t="s">
        <v>120</v>
      </c>
      <c r="L158" s="185"/>
      <c r="M158" s="186" t="s">
        <v>1</v>
      </c>
      <c r="N158" s="187" t="s">
        <v>38</v>
      </c>
      <c r="O158" s="68"/>
      <c r="P158" s="188">
        <f>O158*H158</f>
        <v>0</v>
      </c>
      <c r="Q158" s="188">
        <v>0</v>
      </c>
      <c r="R158" s="188">
        <f>Q158*H158</f>
        <v>0</v>
      </c>
      <c r="S158" s="188">
        <v>0</v>
      </c>
      <c r="T158" s="189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0" t="s">
        <v>121</v>
      </c>
      <c r="AT158" s="190" t="s">
        <v>116</v>
      </c>
      <c r="AU158" s="190" t="s">
        <v>83</v>
      </c>
      <c r="AY158" s="14" t="s">
        <v>113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4" t="s">
        <v>81</v>
      </c>
      <c r="BK158" s="191">
        <f>ROUND(I158*H158,2)</f>
        <v>0</v>
      </c>
      <c r="BL158" s="14" t="s">
        <v>121</v>
      </c>
      <c r="BM158" s="190" t="s">
        <v>192</v>
      </c>
    </row>
    <row r="159" spans="1:65" s="2" customFormat="1" ht="11.25">
      <c r="A159" s="31"/>
      <c r="B159" s="32"/>
      <c r="C159" s="33"/>
      <c r="D159" s="192" t="s">
        <v>123</v>
      </c>
      <c r="E159" s="33"/>
      <c r="F159" s="193" t="s">
        <v>191</v>
      </c>
      <c r="G159" s="33"/>
      <c r="H159" s="33"/>
      <c r="I159" s="194"/>
      <c r="J159" s="33"/>
      <c r="K159" s="33"/>
      <c r="L159" s="36"/>
      <c r="M159" s="195"/>
      <c r="N159" s="196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123</v>
      </c>
      <c r="AU159" s="14" t="s">
        <v>83</v>
      </c>
    </row>
    <row r="160" spans="1:65" s="2" customFormat="1" ht="24.2" customHeight="1">
      <c r="A160" s="31"/>
      <c r="B160" s="32"/>
      <c r="C160" s="197" t="s">
        <v>193</v>
      </c>
      <c r="D160" s="197" t="s">
        <v>124</v>
      </c>
      <c r="E160" s="198" t="s">
        <v>194</v>
      </c>
      <c r="F160" s="199" t="s">
        <v>195</v>
      </c>
      <c r="G160" s="200" t="s">
        <v>133</v>
      </c>
      <c r="H160" s="201">
        <v>26</v>
      </c>
      <c r="I160" s="202"/>
      <c r="J160" s="201">
        <f>ROUND(I160*H160,2)</f>
        <v>0</v>
      </c>
      <c r="K160" s="199" t="s">
        <v>120</v>
      </c>
      <c r="L160" s="36"/>
      <c r="M160" s="203" t="s">
        <v>1</v>
      </c>
      <c r="N160" s="204" t="s">
        <v>38</v>
      </c>
      <c r="O160" s="68"/>
      <c r="P160" s="188">
        <f>O160*H160</f>
        <v>0</v>
      </c>
      <c r="Q160" s="188">
        <v>0</v>
      </c>
      <c r="R160" s="188">
        <f>Q160*H160</f>
        <v>0</v>
      </c>
      <c r="S160" s="188">
        <v>0</v>
      </c>
      <c r="T160" s="189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0" t="s">
        <v>127</v>
      </c>
      <c r="AT160" s="190" t="s">
        <v>124</v>
      </c>
      <c r="AU160" s="190" t="s">
        <v>83</v>
      </c>
      <c r="AY160" s="14" t="s">
        <v>113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4" t="s">
        <v>81</v>
      </c>
      <c r="BK160" s="191">
        <f>ROUND(I160*H160,2)</f>
        <v>0</v>
      </c>
      <c r="BL160" s="14" t="s">
        <v>127</v>
      </c>
      <c r="BM160" s="190" t="s">
        <v>196</v>
      </c>
    </row>
    <row r="161" spans="1:65" s="2" customFormat="1" ht="11.25">
      <c r="A161" s="31"/>
      <c r="B161" s="32"/>
      <c r="C161" s="33"/>
      <c r="D161" s="192" t="s">
        <v>123</v>
      </c>
      <c r="E161" s="33"/>
      <c r="F161" s="193" t="s">
        <v>195</v>
      </c>
      <c r="G161" s="33"/>
      <c r="H161" s="33"/>
      <c r="I161" s="194"/>
      <c r="J161" s="33"/>
      <c r="K161" s="33"/>
      <c r="L161" s="36"/>
      <c r="M161" s="195"/>
      <c r="N161" s="196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123</v>
      </c>
      <c r="AU161" s="14" t="s">
        <v>83</v>
      </c>
    </row>
    <row r="162" spans="1:65" s="2" customFormat="1" ht="24.2" customHeight="1">
      <c r="A162" s="31"/>
      <c r="B162" s="32"/>
      <c r="C162" s="179" t="s">
        <v>197</v>
      </c>
      <c r="D162" s="179" t="s">
        <v>116</v>
      </c>
      <c r="E162" s="180" t="s">
        <v>198</v>
      </c>
      <c r="F162" s="181" t="s">
        <v>199</v>
      </c>
      <c r="G162" s="182" t="s">
        <v>133</v>
      </c>
      <c r="H162" s="183">
        <v>26</v>
      </c>
      <c r="I162" s="184"/>
      <c r="J162" s="183">
        <f>ROUND(I162*H162,2)</f>
        <v>0</v>
      </c>
      <c r="K162" s="181" t="s">
        <v>120</v>
      </c>
      <c r="L162" s="185"/>
      <c r="M162" s="186" t="s">
        <v>1</v>
      </c>
      <c r="N162" s="187" t="s">
        <v>38</v>
      </c>
      <c r="O162" s="68"/>
      <c r="P162" s="188">
        <f>O162*H162</f>
        <v>0</v>
      </c>
      <c r="Q162" s="188">
        <v>0</v>
      </c>
      <c r="R162" s="188">
        <f>Q162*H162</f>
        <v>0</v>
      </c>
      <c r="S162" s="188">
        <v>0</v>
      </c>
      <c r="T162" s="189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0" t="s">
        <v>121</v>
      </c>
      <c r="AT162" s="190" t="s">
        <v>116</v>
      </c>
      <c r="AU162" s="190" t="s">
        <v>83</v>
      </c>
      <c r="AY162" s="14" t="s">
        <v>113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4" t="s">
        <v>81</v>
      </c>
      <c r="BK162" s="191">
        <f>ROUND(I162*H162,2)</f>
        <v>0</v>
      </c>
      <c r="BL162" s="14" t="s">
        <v>121</v>
      </c>
      <c r="BM162" s="190" t="s">
        <v>200</v>
      </c>
    </row>
    <row r="163" spans="1:65" s="2" customFormat="1" ht="11.25">
      <c r="A163" s="31"/>
      <c r="B163" s="32"/>
      <c r="C163" s="33"/>
      <c r="D163" s="192" t="s">
        <v>123</v>
      </c>
      <c r="E163" s="33"/>
      <c r="F163" s="193" t="s">
        <v>199</v>
      </c>
      <c r="G163" s="33"/>
      <c r="H163" s="33"/>
      <c r="I163" s="194"/>
      <c r="J163" s="33"/>
      <c r="K163" s="33"/>
      <c r="L163" s="36"/>
      <c r="M163" s="195"/>
      <c r="N163" s="196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123</v>
      </c>
      <c r="AU163" s="14" t="s">
        <v>83</v>
      </c>
    </row>
    <row r="164" spans="1:65" s="2" customFormat="1" ht="24.2" customHeight="1">
      <c r="A164" s="31"/>
      <c r="B164" s="32"/>
      <c r="C164" s="197" t="s">
        <v>201</v>
      </c>
      <c r="D164" s="197" t="s">
        <v>124</v>
      </c>
      <c r="E164" s="198" t="s">
        <v>202</v>
      </c>
      <c r="F164" s="199" t="s">
        <v>203</v>
      </c>
      <c r="G164" s="200" t="s">
        <v>133</v>
      </c>
      <c r="H164" s="201">
        <v>26</v>
      </c>
      <c r="I164" s="202"/>
      <c r="J164" s="201">
        <f>ROUND(I164*H164,2)</f>
        <v>0</v>
      </c>
      <c r="K164" s="199" t="s">
        <v>120</v>
      </c>
      <c r="L164" s="36"/>
      <c r="M164" s="203" t="s">
        <v>1</v>
      </c>
      <c r="N164" s="204" t="s">
        <v>38</v>
      </c>
      <c r="O164" s="68"/>
      <c r="P164" s="188">
        <f>O164*H164</f>
        <v>0</v>
      </c>
      <c r="Q164" s="188">
        <v>0</v>
      </c>
      <c r="R164" s="188">
        <f>Q164*H164</f>
        <v>0</v>
      </c>
      <c r="S164" s="188">
        <v>0</v>
      </c>
      <c r="T164" s="189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0" t="s">
        <v>127</v>
      </c>
      <c r="AT164" s="190" t="s">
        <v>124</v>
      </c>
      <c r="AU164" s="190" t="s">
        <v>83</v>
      </c>
      <c r="AY164" s="14" t="s">
        <v>113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4" t="s">
        <v>81</v>
      </c>
      <c r="BK164" s="191">
        <f>ROUND(I164*H164,2)</f>
        <v>0</v>
      </c>
      <c r="BL164" s="14" t="s">
        <v>127</v>
      </c>
      <c r="BM164" s="190" t="s">
        <v>204</v>
      </c>
    </row>
    <row r="165" spans="1:65" s="2" customFormat="1" ht="11.25">
      <c r="A165" s="31"/>
      <c r="B165" s="32"/>
      <c r="C165" s="33"/>
      <c r="D165" s="192" t="s">
        <v>123</v>
      </c>
      <c r="E165" s="33"/>
      <c r="F165" s="193" t="s">
        <v>203</v>
      </c>
      <c r="G165" s="33"/>
      <c r="H165" s="33"/>
      <c r="I165" s="194"/>
      <c r="J165" s="33"/>
      <c r="K165" s="33"/>
      <c r="L165" s="36"/>
      <c r="M165" s="195"/>
      <c r="N165" s="196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123</v>
      </c>
      <c r="AU165" s="14" t="s">
        <v>83</v>
      </c>
    </row>
    <row r="166" spans="1:65" s="2" customFormat="1" ht="24.2" customHeight="1">
      <c r="A166" s="31"/>
      <c r="B166" s="32"/>
      <c r="C166" s="179" t="s">
        <v>205</v>
      </c>
      <c r="D166" s="179" t="s">
        <v>116</v>
      </c>
      <c r="E166" s="180" t="s">
        <v>206</v>
      </c>
      <c r="F166" s="181" t="s">
        <v>207</v>
      </c>
      <c r="G166" s="182" t="s">
        <v>133</v>
      </c>
      <c r="H166" s="183">
        <v>46</v>
      </c>
      <c r="I166" s="184"/>
      <c r="J166" s="183">
        <f>ROUND(I166*H166,2)</f>
        <v>0</v>
      </c>
      <c r="K166" s="181" t="s">
        <v>120</v>
      </c>
      <c r="L166" s="185"/>
      <c r="M166" s="186" t="s">
        <v>1</v>
      </c>
      <c r="N166" s="187" t="s">
        <v>38</v>
      </c>
      <c r="O166" s="68"/>
      <c r="P166" s="188">
        <f>O166*H166</f>
        <v>0</v>
      </c>
      <c r="Q166" s="188">
        <v>0</v>
      </c>
      <c r="R166" s="188">
        <f>Q166*H166</f>
        <v>0</v>
      </c>
      <c r="S166" s="188">
        <v>0</v>
      </c>
      <c r="T166" s="189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0" t="s">
        <v>121</v>
      </c>
      <c r="AT166" s="190" t="s">
        <v>116</v>
      </c>
      <c r="AU166" s="190" t="s">
        <v>83</v>
      </c>
      <c r="AY166" s="14" t="s">
        <v>113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4" t="s">
        <v>81</v>
      </c>
      <c r="BK166" s="191">
        <f>ROUND(I166*H166,2)</f>
        <v>0</v>
      </c>
      <c r="BL166" s="14" t="s">
        <v>121</v>
      </c>
      <c r="BM166" s="190" t="s">
        <v>208</v>
      </c>
    </row>
    <row r="167" spans="1:65" s="2" customFormat="1" ht="19.5">
      <c r="A167" s="31"/>
      <c r="B167" s="32"/>
      <c r="C167" s="33"/>
      <c r="D167" s="192" t="s">
        <v>123</v>
      </c>
      <c r="E167" s="33"/>
      <c r="F167" s="193" t="s">
        <v>207</v>
      </c>
      <c r="G167" s="33"/>
      <c r="H167" s="33"/>
      <c r="I167" s="194"/>
      <c r="J167" s="33"/>
      <c r="K167" s="33"/>
      <c r="L167" s="36"/>
      <c r="M167" s="195"/>
      <c r="N167" s="196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123</v>
      </c>
      <c r="AU167" s="14" t="s">
        <v>83</v>
      </c>
    </row>
    <row r="168" spans="1:65" s="2" customFormat="1" ht="24.2" customHeight="1">
      <c r="A168" s="31"/>
      <c r="B168" s="32"/>
      <c r="C168" s="197" t="s">
        <v>7</v>
      </c>
      <c r="D168" s="197" t="s">
        <v>124</v>
      </c>
      <c r="E168" s="198" t="s">
        <v>209</v>
      </c>
      <c r="F168" s="199" t="s">
        <v>210</v>
      </c>
      <c r="G168" s="200" t="s">
        <v>133</v>
      </c>
      <c r="H168" s="201">
        <v>46</v>
      </c>
      <c r="I168" s="202"/>
      <c r="J168" s="201">
        <f>ROUND(I168*H168,2)</f>
        <v>0</v>
      </c>
      <c r="K168" s="199" t="s">
        <v>120</v>
      </c>
      <c r="L168" s="36"/>
      <c r="M168" s="203" t="s">
        <v>1</v>
      </c>
      <c r="N168" s="204" t="s">
        <v>38</v>
      </c>
      <c r="O168" s="68"/>
      <c r="P168" s="188">
        <f>O168*H168</f>
        <v>0</v>
      </c>
      <c r="Q168" s="188">
        <v>0</v>
      </c>
      <c r="R168" s="188">
        <f>Q168*H168</f>
        <v>0</v>
      </c>
      <c r="S168" s="188">
        <v>0</v>
      </c>
      <c r="T168" s="189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0" t="s">
        <v>127</v>
      </c>
      <c r="AT168" s="190" t="s">
        <v>124</v>
      </c>
      <c r="AU168" s="190" t="s">
        <v>83</v>
      </c>
      <c r="AY168" s="14" t="s">
        <v>113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4" t="s">
        <v>81</v>
      </c>
      <c r="BK168" s="191">
        <f>ROUND(I168*H168,2)</f>
        <v>0</v>
      </c>
      <c r="BL168" s="14" t="s">
        <v>127</v>
      </c>
      <c r="BM168" s="190" t="s">
        <v>211</v>
      </c>
    </row>
    <row r="169" spans="1:65" s="2" customFormat="1" ht="11.25">
      <c r="A169" s="31"/>
      <c r="B169" s="32"/>
      <c r="C169" s="33"/>
      <c r="D169" s="192" t="s">
        <v>123</v>
      </c>
      <c r="E169" s="33"/>
      <c r="F169" s="193" t="s">
        <v>210</v>
      </c>
      <c r="G169" s="33"/>
      <c r="H169" s="33"/>
      <c r="I169" s="194"/>
      <c r="J169" s="33"/>
      <c r="K169" s="33"/>
      <c r="L169" s="36"/>
      <c r="M169" s="195"/>
      <c r="N169" s="196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123</v>
      </c>
      <c r="AU169" s="14" t="s">
        <v>83</v>
      </c>
    </row>
    <row r="170" spans="1:65" s="2" customFormat="1" ht="24.2" customHeight="1">
      <c r="A170" s="31"/>
      <c r="B170" s="32"/>
      <c r="C170" s="179" t="s">
        <v>212</v>
      </c>
      <c r="D170" s="179" t="s">
        <v>116</v>
      </c>
      <c r="E170" s="180" t="s">
        <v>213</v>
      </c>
      <c r="F170" s="181" t="s">
        <v>214</v>
      </c>
      <c r="G170" s="182" t="s">
        <v>133</v>
      </c>
      <c r="H170" s="183">
        <v>1</v>
      </c>
      <c r="I170" s="184"/>
      <c r="J170" s="183">
        <f>ROUND(I170*H170,2)</f>
        <v>0</v>
      </c>
      <c r="K170" s="181" t="s">
        <v>120</v>
      </c>
      <c r="L170" s="185"/>
      <c r="M170" s="186" t="s">
        <v>1</v>
      </c>
      <c r="N170" s="187" t="s">
        <v>38</v>
      </c>
      <c r="O170" s="68"/>
      <c r="P170" s="188">
        <f>O170*H170</f>
        <v>0</v>
      </c>
      <c r="Q170" s="188">
        <v>0</v>
      </c>
      <c r="R170" s="188">
        <f>Q170*H170</f>
        <v>0</v>
      </c>
      <c r="S170" s="188">
        <v>0</v>
      </c>
      <c r="T170" s="189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0" t="s">
        <v>121</v>
      </c>
      <c r="AT170" s="190" t="s">
        <v>116</v>
      </c>
      <c r="AU170" s="190" t="s">
        <v>83</v>
      </c>
      <c r="AY170" s="14" t="s">
        <v>113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4" t="s">
        <v>81</v>
      </c>
      <c r="BK170" s="191">
        <f>ROUND(I170*H170,2)</f>
        <v>0</v>
      </c>
      <c r="BL170" s="14" t="s">
        <v>121</v>
      </c>
      <c r="BM170" s="190" t="s">
        <v>215</v>
      </c>
    </row>
    <row r="171" spans="1:65" s="2" customFormat="1" ht="11.25">
      <c r="A171" s="31"/>
      <c r="B171" s="32"/>
      <c r="C171" s="33"/>
      <c r="D171" s="192" t="s">
        <v>123</v>
      </c>
      <c r="E171" s="33"/>
      <c r="F171" s="193" t="s">
        <v>214</v>
      </c>
      <c r="G171" s="33"/>
      <c r="H171" s="33"/>
      <c r="I171" s="194"/>
      <c r="J171" s="33"/>
      <c r="K171" s="33"/>
      <c r="L171" s="36"/>
      <c r="M171" s="195"/>
      <c r="N171" s="196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123</v>
      </c>
      <c r="AU171" s="14" t="s">
        <v>83</v>
      </c>
    </row>
    <row r="172" spans="1:65" s="2" customFormat="1" ht="24.2" customHeight="1">
      <c r="A172" s="31"/>
      <c r="B172" s="32"/>
      <c r="C172" s="197" t="s">
        <v>216</v>
      </c>
      <c r="D172" s="197" t="s">
        <v>124</v>
      </c>
      <c r="E172" s="198" t="s">
        <v>217</v>
      </c>
      <c r="F172" s="199" t="s">
        <v>218</v>
      </c>
      <c r="G172" s="200" t="s">
        <v>133</v>
      </c>
      <c r="H172" s="201">
        <v>1</v>
      </c>
      <c r="I172" s="202"/>
      <c r="J172" s="201">
        <f>ROUND(I172*H172,2)</f>
        <v>0</v>
      </c>
      <c r="K172" s="199" t="s">
        <v>120</v>
      </c>
      <c r="L172" s="36"/>
      <c r="M172" s="203" t="s">
        <v>1</v>
      </c>
      <c r="N172" s="204" t="s">
        <v>38</v>
      </c>
      <c r="O172" s="68"/>
      <c r="P172" s="188">
        <f>O172*H172</f>
        <v>0</v>
      </c>
      <c r="Q172" s="188">
        <v>0</v>
      </c>
      <c r="R172" s="188">
        <f>Q172*H172</f>
        <v>0</v>
      </c>
      <c r="S172" s="188">
        <v>0</v>
      </c>
      <c r="T172" s="189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0" t="s">
        <v>127</v>
      </c>
      <c r="AT172" s="190" t="s">
        <v>124</v>
      </c>
      <c r="AU172" s="190" t="s">
        <v>83</v>
      </c>
      <c r="AY172" s="14" t="s">
        <v>113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4" t="s">
        <v>81</v>
      </c>
      <c r="BK172" s="191">
        <f>ROUND(I172*H172,2)</f>
        <v>0</v>
      </c>
      <c r="BL172" s="14" t="s">
        <v>127</v>
      </c>
      <c r="BM172" s="190" t="s">
        <v>219</v>
      </c>
    </row>
    <row r="173" spans="1:65" s="2" customFormat="1" ht="11.25">
      <c r="A173" s="31"/>
      <c r="B173" s="32"/>
      <c r="C173" s="33"/>
      <c r="D173" s="192" t="s">
        <v>123</v>
      </c>
      <c r="E173" s="33"/>
      <c r="F173" s="193" t="s">
        <v>218</v>
      </c>
      <c r="G173" s="33"/>
      <c r="H173" s="33"/>
      <c r="I173" s="194"/>
      <c r="J173" s="33"/>
      <c r="K173" s="33"/>
      <c r="L173" s="36"/>
      <c r="M173" s="195"/>
      <c r="N173" s="196"/>
      <c r="O173" s="68"/>
      <c r="P173" s="68"/>
      <c r="Q173" s="68"/>
      <c r="R173" s="68"/>
      <c r="S173" s="68"/>
      <c r="T173" s="69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123</v>
      </c>
      <c r="AU173" s="14" t="s">
        <v>83</v>
      </c>
    </row>
    <row r="174" spans="1:65" s="2" customFormat="1" ht="24.2" customHeight="1">
      <c r="A174" s="31"/>
      <c r="B174" s="32"/>
      <c r="C174" s="179" t="s">
        <v>220</v>
      </c>
      <c r="D174" s="179" t="s">
        <v>116</v>
      </c>
      <c r="E174" s="180" t="s">
        <v>221</v>
      </c>
      <c r="F174" s="181" t="s">
        <v>222</v>
      </c>
      <c r="G174" s="182" t="s">
        <v>133</v>
      </c>
      <c r="H174" s="183">
        <v>26</v>
      </c>
      <c r="I174" s="184"/>
      <c r="J174" s="183">
        <f>ROUND(I174*H174,2)</f>
        <v>0</v>
      </c>
      <c r="K174" s="181" t="s">
        <v>120</v>
      </c>
      <c r="L174" s="185"/>
      <c r="M174" s="186" t="s">
        <v>1</v>
      </c>
      <c r="N174" s="187" t="s">
        <v>38</v>
      </c>
      <c r="O174" s="68"/>
      <c r="P174" s="188">
        <f>O174*H174</f>
        <v>0</v>
      </c>
      <c r="Q174" s="188">
        <v>0</v>
      </c>
      <c r="R174" s="188">
        <f>Q174*H174</f>
        <v>0</v>
      </c>
      <c r="S174" s="188">
        <v>0</v>
      </c>
      <c r="T174" s="189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0" t="s">
        <v>121</v>
      </c>
      <c r="AT174" s="190" t="s">
        <v>116</v>
      </c>
      <c r="AU174" s="190" t="s">
        <v>83</v>
      </c>
      <c r="AY174" s="14" t="s">
        <v>113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4" t="s">
        <v>81</v>
      </c>
      <c r="BK174" s="191">
        <f>ROUND(I174*H174,2)</f>
        <v>0</v>
      </c>
      <c r="BL174" s="14" t="s">
        <v>121</v>
      </c>
      <c r="BM174" s="190" t="s">
        <v>223</v>
      </c>
    </row>
    <row r="175" spans="1:65" s="2" customFormat="1" ht="19.5">
      <c r="A175" s="31"/>
      <c r="B175" s="32"/>
      <c r="C175" s="33"/>
      <c r="D175" s="192" t="s">
        <v>123</v>
      </c>
      <c r="E175" s="33"/>
      <c r="F175" s="193" t="s">
        <v>222</v>
      </c>
      <c r="G175" s="33"/>
      <c r="H175" s="33"/>
      <c r="I175" s="194"/>
      <c r="J175" s="33"/>
      <c r="K175" s="33"/>
      <c r="L175" s="36"/>
      <c r="M175" s="195"/>
      <c r="N175" s="196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123</v>
      </c>
      <c r="AU175" s="14" t="s">
        <v>83</v>
      </c>
    </row>
    <row r="176" spans="1:65" s="2" customFormat="1" ht="24.2" customHeight="1">
      <c r="A176" s="31"/>
      <c r="B176" s="32"/>
      <c r="C176" s="179" t="s">
        <v>224</v>
      </c>
      <c r="D176" s="179" t="s">
        <v>116</v>
      </c>
      <c r="E176" s="180" t="s">
        <v>225</v>
      </c>
      <c r="F176" s="181" t="s">
        <v>226</v>
      </c>
      <c r="G176" s="182" t="s">
        <v>133</v>
      </c>
      <c r="H176" s="183">
        <v>248</v>
      </c>
      <c r="I176" s="184"/>
      <c r="J176" s="183">
        <f>ROUND(I176*H176,2)</f>
        <v>0</v>
      </c>
      <c r="K176" s="181" t="s">
        <v>120</v>
      </c>
      <c r="L176" s="185"/>
      <c r="M176" s="186" t="s">
        <v>1</v>
      </c>
      <c r="N176" s="187" t="s">
        <v>38</v>
      </c>
      <c r="O176" s="68"/>
      <c r="P176" s="188">
        <f>O176*H176</f>
        <v>0</v>
      </c>
      <c r="Q176" s="188">
        <v>0</v>
      </c>
      <c r="R176" s="188">
        <f>Q176*H176</f>
        <v>0</v>
      </c>
      <c r="S176" s="188">
        <v>0</v>
      </c>
      <c r="T176" s="189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0" t="s">
        <v>121</v>
      </c>
      <c r="AT176" s="190" t="s">
        <v>116</v>
      </c>
      <c r="AU176" s="190" t="s">
        <v>83</v>
      </c>
      <c r="AY176" s="14" t="s">
        <v>113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4" t="s">
        <v>81</v>
      </c>
      <c r="BK176" s="191">
        <f>ROUND(I176*H176,2)</f>
        <v>0</v>
      </c>
      <c r="BL176" s="14" t="s">
        <v>121</v>
      </c>
      <c r="BM176" s="190" t="s">
        <v>227</v>
      </c>
    </row>
    <row r="177" spans="1:65" s="2" customFormat="1" ht="11.25">
      <c r="A177" s="31"/>
      <c r="B177" s="32"/>
      <c r="C177" s="33"/>
      <c r="D177" s="192" t="s">
        <v>123</v>
      </c>
      <c r="E177" s="33"/>
      <c r="F177" s="193" t="s">
        <v>226</v>
      </c>
      <c r="G177" s="33"/>
      <c r="H177" s="33"/>
      <c r="I177" s="194"/>
      <c r="J177" s="33"/>
      <c r="K177" s="33"/>
      <c r="L177" s="36"/>
      <c r="M177" s="195"/>
      <c r="N177" s="196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123</v>
      </c>
      <c r="AU177" s="14" t="s">
        <v>83</v>
      </c>
    </row>
    <row r="178" spans="1:65" s="2" customFormat="1" ht="24.2" customHeight="1">
      <c r="A178" s="31"/>
      <c r="B178" s="32"/>
      <c r="C178" s="197" t="s">
        <v>228</v>
      </c>
      <c r="D178" s="197" t="s">
        <v>124</v>
      </c>
      <c r="E178" s="198" t="s">
        <v>229</v>
      </c>
      <c r="F178" s="199" t="s">
        <v>230</v>
      </c>
      <c r="G178" s="200" t="s">
        <v>133</v>
      </c>
      <c r="H178" s="201">
        <v>248</v>
      </c>
      <c r="I178" s="202"/>
      <c r="J178" s="201">
        <f>ROUND(I178*H178,2)</f>
        <v>0</v>
      </c>
      <c r="K178" s="199" t="s">
        <v>120</v>
      </c>
      <c r="L178" s="36"/>
      <c r="M178" s="203" t="s">
        <v>1</v>
      </c>
      <c r="N178" s="204" t="s">
        <v>38</v>
      </c>
      <c r="O178" s="68"/>
      <c r="P178" s="188">
        <f>O178*H178</f>
        <v>0</v>
      </c>
      <c r="Q178" s="188">
        <v>0</v>
      </c>
      <c r="R178" s="188">
        <f>Q178*H178</f>
        <v>0</v>
      </c>
      <c r="S178" s="188">
        <v>0</v>
      </c>
      <c r="T178" s="189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0" t="s">
        <v>127</v>
      </c>
      <c r="AT178" s="190" t="s">
        <v>124</v>
      </c>
      <c r="AU178" s="190" t="s">
        <v>83</v>
      </c>
      <c r="AY178" s="14" t="s">
        <v>113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4" t="s">
        <v>81</v>
      </c>
      <c r="BK178" s="191">
        <f>ROUND(I178*H178,2)</f>
        <v>0</v>
      </c>
      <c r="BL178" s="14" t="s">
        <v>127</v>
      </c>
      <c r="BM178" s="190" t="s">
        <v>231</v>
      </c>
    </row>
    <row r="179" spans="1:65" s="2" customFormat="1" ht="11.25">
      <c r="A179" s="31"/>
      <c r="B179" s="32"/>
      <c r="C179" s="33"/>
      <c r="D179" s="192" t="s">
        <v>123</v>
      </c>
      <c r="E179" s="33"/>
      <c r="F179" s="193" t="s">
        <v>230</v>
      </c>
      <c r="G179" s="33"/>
      <c r="H179" s="33"/>
      <c r="I179" s="194"/>
      <c r="J179" s="33"/>
      <c r="K179" s="33"/>
      <c r="L179" s="36"/>
      <c r="M179" s="195"/>
      <c r="N179" s="196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123</v>
      </c>
      <c r="AU179" s="14" t="s">
        <v>83</v>
      </c>
    </row>
    <row r="180" spans="1:65" s="2" customFormat="1" ht="24.2" customHeight="1">
      <c r="A180" s="31"/>
      <c r="B180" s="32"/>
      <c r="C180" s="179" t="s">
        <v>232</v>
      </c>
      <c r="D180" s="179" t="s">
        <v>116</v>
      </c>
      <c r="E180" s="180" t="s">
        <v>233</v>
      </c>
      <c r="F180" s="181" t="s">
        <v>234</v>
      </c>
      <c r="G180" s="182" t="s">
        <v>133</v>
      </c>
      <c r="H180" s="183">
        <v>4</v>
      </c>
      <c r="I180" s="184"/>
      <c r="J180" s="183">
        <f>ROUND(I180*H180,2)</f>
        <v>0</v>
      </c>
      <c r="K180" s="181" t="s">
        <v>120</v>
      </c>
      <c r="L180" s="185"/>
      <c r="M180" s="186" t="s">
        <v>1</v>
      </c>
      <c r="N180" s="187" t="s">
        <v>38</v>
      </c>
      <c r="O180" s="68"/>
      <c r="P180" s="188">
        <f>O180*H180</f>
        <v>0</v>
      </c>
      <c r="Q180" s="188">
        <v>0</v>
      </c>
      <c r="R180" s="188">
        <f>Q180*H180</f>
        <v>0</v>
      </c>
      <c r="S180" s="188">
        <v>0</v>
      </c>
      <c r="T180" s="189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0" t="s">
        <v>235</v>
      </c>
      <c r="AT180" s="190" t="s">
        <v>116</v>
      </c>
      <c r="AU180" s="190" t="s">
        <v>83</v>
      </c>
      <c r="AY180" s="14" t="s">
        <v>113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4" t="s">
        <v>81</v>
      </c>
      <c r="BK180" s="191">
        <f>ROUND(I180*H180,2)</f>
        <v>0</v>
      </c>
      <c r="BL180" s="14" t="s">
        <v>127</v>
      </c>
      <c r="BM180" s="190" t="s">
        <v>236</v>
      </c>
    </row>
    <row r="181" spans="1:65" s="2" customFormat="1" ht="11.25">
      <c r="A181" s="31"/>
      <c r="B181" s="32"/>
      <c r="C181" s="33"/>
      <c r="D181" s="192" t="s">
        <v>123</v>
      </c>
      <c r="E181" s="33"/>
      <c r="F181" s="193" t="s">
        <v>234</v>
      </c>
      <c r="G181" s="33"/>
      <c r="H181" s="33"/>
      <c r="I181" s="194"/>
      <c r="J181" s="33"/>
      <c r="K181" s="33"/>
      <c r="L181" s="36"/>
      <c r="M181" s="195"/>
      <c r="N181" s="196"/>
      <c r="O181" s="68"/>
      <c r="P181" s="68"/>
      <c r="Q181" s="68"/>
      <c r="R181" s="68"/>
      <c r="S181" s="68"/>
      <c r="T181" s="69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123</v>
      </c>
      <c r="AU181" s="14" t="s">
        <v>83</v>
      </c>
    </row>
    <row r="182" spans="1:65" s="2" customFormat="1" ht="24.2" customHeight="1">
      <c r="A182" s="31"/>
      <c r="B182" s="32"/>
      <c r="C182" s="197" t="s">
        <v>237</v>
      </c>
      <c r="D182" s="197" t="s">
        <v>124</v>
      </c>
      <c r="E182" s="198" t="s">
        <v>238</v>
      </c>
      <c r="F182" s="199" t="s">
        <v>239</v>
      </c>
      <c r="G182" s="200" t="s">
        <v>133</v>
      </c>
      <c r="H182" s="201">
        <v>4</v>
      </c>
      <c r="I182" s="202"/>
      <c r="J182" s="201">
        <f>ROUND(I182*H182,2)</f>
        <v>0</v>
      </c>
      <c r="K182" s="199" t="s">
        <v>120</v>
      </c>
      <c r="L182" s="36"/>
      <c r="M182" s="203" t="s">
        <v>1</v>
      </c>
      <c r="N182" s="204" t="s">
        <v>38</v>
      </c>
      <c r="O182" s="68"/>
      <c r="P182" s="188">
        <f>O182*H182</f>
        <v>0</v>
      </c>
      <c r="Q182" s="188">
        <v>0</v>
      </c>
      <c r="R182" s="188">
        <f>Q182*H182</f>
        <v>0</v>
      </c>
      <c r="S182" s="188">
        <v>0</v>
      </c>
      <c r="T182" s="189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0" t="s">
        <v>127</v>
      </c>
      <c r="AT182" s="190" t="s">
        <v>124</v>
      </c>
      <c r="AU182" s="190" t="s">
        <v>83</v>
      </c>
      <c r="AY182" s="14" t="s">
        <v>113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4" t="s">
        <v>81</v>
      </c>
      <c r="BK182" s="191">
        <f>ROUND(I182*H182,2)</f>
        <v>0</v>
      </c>
      <c r="BL182" s="14" t="s">
        <v>127</v>
      </c>
      <c r="BM182" s="190" t="s">
        <v>240</v>
      </c>
    </row>
    <row r="183" spans="1:65" s="2" customFormat="1" ht="11.25">
      <c r="A183" s="31"/>
      <c r="B183" s="32"/>
      <c r="C183" s="33"/>
      <c r="D183" s="192" t="s">
        <v>123</v>
      </c>
      <c r="E183" s="33"/>
      <c r="F183" s="193" t="s">
        <v>239</v>
      </c>
      <c r="G183" s="33"/>
      <c r="H183" s="33"/>
      <c r="I183" s="194"/>
      <c r="J183" s="33"/>
      <c r="K183" s="33"/>
      <c r="L183" s="36"/>
      <c r="M183" s="195"/>
      <c r="N183" s="196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123</v>
      </c>
      <c r="AU183" s="14" t="s">
        <v>83</v>
      </c>
    </row>
    <row r="184" spans="1:65" s="2" customFormat="1" ht="24.2" customHeight="1">
      <c r="A184" s="31"/>
      <c r="B184" s="32"/>
      <c r="C184" s="179" t="s">
        <v>241</v>
      </c>
      <c r="D184" s="179" t="s">
        <v>116</v>
      </c>
      <c r="E184" s="180" t="s">
        <v>242</v>
      </c>
      <c r="F184" s="181" t="s">
        <v>243</v>
      </c>
      <c r="G184" s="182" t="s">
        <v>244</v>
      </c>
      <c r="H184" s="183">
        <v>405</v>
      </c>
      <c r="I184" s="184"/>
      <c r="J184" s="183">
        <f>ROUND(I184*H184,2)</f>
        <v>0</v>
      </c>
      <c r="K184" s="181" t="s">
        <v>120</v>
      </c>
      <c r="L184" s="185"/>
      <c r="M184" s="186" t="s">
        <v>1</v>
      </c>
      <c r="N184" s="187" t="s">
        <v>38</v>
      </c>
      <c r="O184" s="68"/>
      <c r="P184" s="188">
        <f>O184*H184</f>
        <v>0</v>
      </c>
      <c r="Q184" s="188">
        <v>0</v>
      </c>
      <c r="R184" s="188">
        <f>Q184*H184</f>
        <v>0</v>
      </c>
      <c r="S184" s="188">
        <v>0</v>
      </c>
      <c r="T184" s="189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0" t="s">
        <v>121</v>
      </c>
      <c r="AT184" s="190" t="s">
        <v>116</v>
      </c>
      <c r="AU184" s="190" t="s">
        <v>83</v>
      </c>
      <c r="AY184" s="14" t="s">
        <v>113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4" t="s">
        <v>81</v>
      </c>
      <c r="BK184" s="191">
        <f>ROUND(I184*H184,2)</f>
        <v>0</v>
      </c>
      <c r="BL184" s="14" t="s">
        <v>121</v>
      </c>
      <c r="BM184" s="190" t="s">
        <v>245</v>
      </c>
    </row>
    <row r="185" spans="1:65" s="2" customFormat="1" ht="11.25">
      <c r="A185" s="31"/>
      <c r="B185" s="32"/>
      <c r="C185" s="33"/>
      <c r="D185" s="192" t="s">
        <v>123</v>
      </c>
      <c r="E185" s="33"/>
      <c r="F185" s="193" t="s">
        <v>243</v>
      </c>
      <c r="G185" s="33"/>
      <c r="H185" s="33"/>
      <c r="I185" s="194"/>
      <c r="J185" s="33"/>
      <c r="K185" s="33"/>
      <c r="L185" s="36"/>
      <c r="M185" s="195"/>
      <c r="N185" s="196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123</v>
      </c>
      <c r="AU185" s="14" t="s">
        <v>83</v>
      </c>
    </row>
    <row r="186" spans="1:65" s="2" customFormat="1" ht="24.2" customHeight="1">
      <c r="A186" s="31"/>
      <c r="B186" s="32"/>
      <c r="C186" s="197" t="s">
        <v>246</v>
      </c>
      <c r="D186" s="197" t="s">
        <v>124</v>
      </c>
      <c r="E186" s="198" t="s">
        <v>247</v>
      </c>
      <c r="F186" s="199" t="s">
        <v>248</v>
      </c>
      <c r="G186" s="200" t="s">
        <v>244</v>
      </c>
      <c r="H186" s="201">
        <v>405</v>
      </c>
      <c r="I186" s="202"/>
      <c r="J186" s="201">
        <f>ROUND(I186*H186,2)</f>
        <v>0</v>
      </c>
      <c r="K186" s="199" t="s">
        <v>120</v>
      </c>
      <c r="L186" s="36"/>
      <c r="M186" s="203" t="s">
        <v>1</v>
      </c>
      <c r="N186" s="204" t="s">
        <v>38</v>
      </c>
      <c r="O186" s="68"/>
      <c r="P186" s="188">
        <f>O186*H186</f>
        <v>0</v>
      </c>
      <c r="Q186" s="188">
        <v>0</v>
      </c>
      <c r="R186" s="188">
        <f>Q186*H186</f>
        <v>0</v>
      </c>
      <c r="S186" s="188">
        <v>0</v>
      </c>
      <c r="T186" s="189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0" t="s">
        <v>127</v>
      </c>
      <c r="AT186" s="190" t="s">
        <v>124</v>
      </c>
      <c r="AU186" s="190" t="s">
        <v>83</v>
      </c>
      <c r="AY186" s="14" t="s">
        <v>113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4" t="s">
        <v>81</v>
      </c>
      <c r="BK186" s="191">
        <f>ROUND(I186*H186,2)</f>
        <v>0</v>
      </c>
      <c r="BL186" s="14" t="s">
        <v>127</v>
      </c>
      <c r="BM186" s="190" t="s">
        <v>249</v>
      </c>
    </row>
    <row r="187" spans="1:65" s="2" customFormat="1" ht="11.25">
      <c r="A187" s="31"/>
      <c r="B187" s="32"/>
      <c r="C187" s="33"/>
      <c r="D187" s="192" t="s">
        <v>123</v>
      </c>
      <c r="E187" s="33"/>
      <c r="F187" s="193" t="s">
        <v>248</v>
      </c>
      <c r="G187" s="33"/>
      <c r="H187" s="33"/>
      <c r="I187" s="194"/>
      <c r="J187" s="33"/>
      <c r="K187" s="33"/>
      <c r="L187" s="36"/>
      <c r="M187" s="195"/>
      <c r="N187" s="196"/>
      <c r="O187" s="68"/>
      <c r="P187" s="68"/>
      <c r="Q187" s="68"/>
      <c r="R187" s="68"/>
      <c r="S187" s="68"/>
      <c r="T187" s="69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123</v>
      </c>
      <c r="AU187" s="14" t="s">
        <v>83</v>
      </c>
    </row>
    <row r="188" spans="1:65" s="2" customFormat="1" ht="24.2" customHeight="1">
      <c r="A188" s="31"/>
      <c r="B188" s="32"/>
      <c r="C188" s="179" t="s">
        <v>250</v>
      </c>
      <c r="D188" s="179" t="s">
        <v>116</v>
      </c>
      <c r="E188" s="180" t="s">
        <v>251</v>
      </c>
      <c r="F188" s="181" t="s">
        <v>252</v>
      </c>
      <c r="G188" s="182" t="s">
        <v>133</v>
      </c>
      <c r="H188" s="183">
        <v>4</v>
      </c>
      <c r="I188" s="184"/>
      <c r="J188" s="183">
        <f>ROUND(I188*H188,2)</f>
        <v>0</v>
      </c>
      <c r="K188" s="181" t="s">
        <v>120</v>
      </c>
      <c r="L188" s="185"/>
      <c r="M188" s="186" t="s">
        <v>1</v>
      </c>
      <c r="N188" s="187" t="s">
        <v>38</v>
      </c>
      <c r="O188" s="68"/>
      <c r="P188" s="188">
        <f>O188*H188</f>
        <v>0</v>
      </c>
      <c r="Q188" s="188">
        <v>0</v>
      </c>
      <c r="R188" s="188">
        <f>Q188*H188</f>
        <v>0</v>
      </c>
      <c r="S188" s="188">
        <v>0</v>
      </c>
      <c r="T188" s="189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0" t="s">
        <v>121</v>
      </c>
      <c r="AT188" s="190" t="s">
        <v>116</v>
      </c>
      <c r="AU188" s="190" t="s">
        <v>83</v>
      </c>
      <c r="AY188" s="14" t="s">
        <v>113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4" t="s">
        <v>81</v>
      </c>
      <c r="BK188" s="191">
        <f>ROUND(I188*H188,2)</f>
        <v>0</v>
      </c>
      <c r="BL188" s="14" t="s">
        <v>121</v>
      </c>
      <c r="BM188" s="190" t="s">
        <v>253</v>
      </c>
    </row>
    <row r="189" spans="1:65" s="2" customFormat="1" ht="19.5">
      <c r="A189" s="31"/>
      <c r="B189" s="32"/>
      <c r="C189" s="33"/>
      <c r="D189" s="192" t="s">
        <v>123</v>
      </c>
      <c r="E189" s="33"/>
      <c r="F189" s="193" t="s">
        <v>252</v>
      </c>
      <c r="G189" s="33"/>
      <c r="H189" s="33"/>
      <c r="I189" s="194"/>
      <c r="J189" s="33"/>
      <c r="K189" s="33"/>
      <c r="L189" s="36"/>
      <c r="M189" s="195"/>
      <c r="N189" s="196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123</v>
      </c>
      <c r="AU189" s="14" t="s">
        <v>83</v>
      </c>
    </row>
    <row r="190" spans="1:65" s="2" customFormat="1" ht="24.2" customHeight="1">
      <c r="A190" s="31"/>
      <c r="B190" s="32"/>
      <c r="C190" s="197" t="s">
        <v>254</v>
      </c>
      <c r="D190" s="197" t="s">
        <v>124</v>
      </c>
      <c r="E190" s="198" t="s">
        <v>255</v>
      </c>
      <c r="F190" s="199" t="s">
        <v>256</v>
      </c>
      <c r="G190" s="200" t="s">
        <v>133</v>
      </c>
      <c r="H190" s="201">
        <v>4</v>
      </c>
      <c r="I190" s="202"/>
      <c r="J190" s="201">
        <f>ROUND(I190*H190,2)</f>
        <v>0</v>
      </c>
      <c r="K190" s="199" t="s">
        <v>120</v>
      </c>
      <c r="L190" s="36"/>
      <c r="M190" s="203" t="s">
        <v>1</v>
      </c>
      <c r="N190" s="204" t="s">
        <v>38</v>
      </c>
      <c r="O190" s="68"/>
      <c r="P190" s="188">
        <f>O190*H190</f>
        <v>0</v>
      </c>
      <c r="Q190" s="188">
        <v>0</v>
      </c>
      <c r="R190" s="188">
        <f>Q190*H190</f>
        <v>0</v>
      </c>
      <c r="S190" s="188">
        <v>0</v>
      </c>
      <c r="T190" s="189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0" t="s">
        <v>127</v>
      </c>
      <c r="AT190" s="190" t="s">
        <v>124</v>
      </c>
      <c r="AU190" s="190" t="s">
        <v>83</v>
      </c>
      <c r="AY190" s="14" t="s">
        <v>113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4" t="s">
        <v>81</v>
      </c>
      <c r="BK190" s="191">
        <f>ROUND(I190*H190,2)</f>
        <v>0</v>
      </c>
      <c r="BL190" s="14" t="s">
        <v>127</v>
      </c>
      <c r="BM190" s="190" t="s">
        <v>257</v>
      </c>
    </row>
    <row r="191" spans="1:65" s="2" customFormat="1" ht="11.25">
      <c r="A191" s="31"/>
      <c r="B191" s="32"/>
      <c r="C191" s="33"/>
      <c r="D191" s="192" t="s">
        <v>123</v>
      </c>
      <c r="E191" s="33"/>
      <c r="F191" s="193" t="s">
        <v>256</v>
      </c>
      <c r="G191" s="33"/>
      <c r="H191" s="33"/>
      <c r="I191" s="194"/>
      <c r="J191" s="33"/>
      <c r="K191" s="33"/>
      <c r="L191" s="36"/>
      <c r="M191" s="195"/>
      <c r="N191" s="196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123</v>
      </c>
      <c r="AU191" s="14" t="s">
        <v>83</v>
      </c>
    </row>
    <row r="192" spans="1:65" s="2" customFormat="1" ht="24.2" customHeight="1">
      <c r="A192" s="31"/>
      <c r="B192" s="32"/>
      <c r="C192" s="179" t="s">
        <v>258</v>
      </c>
      <c r="D192" s="179" t="s">
        <v>116</v>
      </c>
      <c r="E192" s="180" t="s">
        <v>259</v>
      </c>
      <c r="F192" s="181" t="s">
        <v>260</v>
      </c>
      <c r="G192" s="182" t="s">
        <v>133</v>
      </c>
      <c r="H192" s="183">
        <v>2</v>
      </c>
      <c r="I192" s="184"/>
      <c r="J192" s="183">
        <f>ROUND(I192*H192,2)</f>
        <v>0</v>
      </c>
      <c r="K192" s="181" t="s">
        <v>120</v>
      </c>
      <c r="L192" s="185"/>
      <c r="M192" s="186" t="s">
        <v>1</v>
      </c>
      <c r="N192" s="187" t="s">
        <v>38</v>
      </c>
      <c r="O192" s="68"/>
      <c r="P192" s="188">
        <f>O192*H192</f>
        <v>0</v>
      </c>
      <c r="Q192" s="188">
        <v>0</v>
      </c>
      <c r="R192" s="188">
        <f>Q192*H192</f>
        <v>0</v>
      </c>
      <c r="S192" s="188">
        <v>0</v>
      </c>
      <c r="T192" s="189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0" t="s">
        <v>121</v>
      </c>
      <c r="AT192" s="190" t="s">
        <v>116</v>
      </c>
      <c r="AU192" s="190" t="s">
        <v>83</v>
      </c>
      <c r="AY192" s="14" t="s">
        <v>113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4" t="s">
        <v>81</v>
      </c>
      <c r="BK192" s="191">
        <f>ROUND(I192*H192,2)</f>
        <v>0</v>
      </c>
      <c r="BL192" s="14" t="s">
        <v>121</v>
      </c>
      <c r="BM192" s="190" t="s">
        <v>261</v>
      </c>
    </row>
    <row r="193" spans="1:65" s="2" customFormat="1" ht="11.25">
      <c r="A193" s="31"/>
      <c r="B193" s="32"/>
      <c r="C193" s="33"/>
      <c r="D193" s="192" t="s">
        <v>123</v>
      </c>
      <c r="E193" s="33"/>
      <c r="F193" s="193" t="s">
        <v>260</v>
      </c>
      <c r="G193" s="33"/>
      <c r="H193" s="33"/>
      <c r="I193" s="194"/>
      <c r="J193" s="33"/>
      <c r="K193" s="33"/>
      <c r="L193" s="36"/>
      <c r="M193" s="195"/>
      <c r="N193" s="196"/>
      <c r="O193" s="68"/>
      <c r="P193" s="68"/>
      <c r="Q193" s="68"/>
      <c r="R193" s="68"/>
      <c r="S193" s="68"/>
      <c r="T193" s="69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4" t="s">
        <v>123</v>
      </c>
      <c r="AU193" s="14" t="s">
        <v>83</v>
      </c>
    </row>
    <row r="194" spans="1:65" s="2" customFormat="1" ht="24.2" customHeight="1">
      <c r="A194" s="31"/>
      <c r="B194" s="32"/>
      <c r="C194" s="197" t="s">
        <v>262</v>
      </c>
      <c r="D194" s="197" t="s">
        <v>124</v>
      </c>
      <c r="E194" s="198" t="s">
        <v>263</v>
      </c>
      <c r="F194" s="199" t="s">
        <v>264</v>
      </c>
      <c r="G194" s="200" t="s">
        <v>133</v>
      </c>
      <c r="H194" s="201">
        <v>2</v>
      </c>
      <c r="I194" s="202"/>
      <c r="J194" s="201">
        <f>ROUND(I194*H194,2)</f>
        <v>0</v>
      </c>
      <c r="K194" s="199" t="s">
        <v>120</v>
      </c>
      <c r="L194" s="36"/>
      <c r="M194" s="203" t="s">
        <v>1</v>
      </c>
      <c r="N194" s="204" t="s">
        <v>38</v>
      </c>
      <c r="O194" s="68"/>
      <c r="P194" s="188">
        <f>O194*H194</f>
        <v>0</v>
      </c>
      <c r="Q194" s="188">
        <v>0</v>
      </c>
      <c r="R194" s="188">
        <f>Q194*H194</f>
        <v>0</v>
      </c>
      <c r="S194" s="188">
        <v>0</v>
      </c>
      <c r="T194" s="189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0" t="s">
        <v>127</v>
      </c>
      <c r="AT194" s="190" t="s">
        <v>124</v>
      </c>
      <c r="AU194" s="190" t="s">
        <v>83</v>
      </c>
      <c r="AY194" s="14" t="s">
        <v>113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4" t="s">
        <v>81</v>
      </c>
      <c r="BK194" s="191">
        <f>ROUND(I194*H194,2)</f>
        <v>0</v>
      </c>
      <c r="BL194" s="14" t="s">
        <v>127</v>
      </c>
      <c r="BM194" s="190" t="s">
        <v>265</v>
      </c>
    </row>
    <row r="195" spans="1:65" s="2" customFormat="1" ht="11.25">
      <c r="A195" s="31"/>
      <c r="B195" s="32"/>
      <c r="C195" s="33"/>
      <c r="D195" s="192" t="s">
        <v>123</v>
      </c>
      <c r="E195" s="33"/>
      <c r="F195" s="193" t="s">
        <v>264</v>
      </c>
      <c r="G195" s="33"/>
      <c r="H195" s="33"/>
      <c r="I195" s="194"/>
      <c r="J195" s="33"/>
      <c r="K195" s="33"/>
      <c r="L195" s="36"/>
      <c r="M195" s="195"/>
      <c r="N195" s="196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123</v>
      </c>
      <c r="AU195" s="14" t="s">
        <v>83</v>
      </c>
    </row>
    <row r="196" spans="1:65" s="2" customFormat="1" ht="24.2" customHeight="1">
      <c r="A196" s="31"/>
      <c r="B196" s="32"/>
      <c r="C196" s="179" t="s">
        <v>266</v>
      </c>
      <c r="D196" s="179" t="s">
        <v>116</v>
      </c>
      <c r="E196" s="180" t="s">
        <v>267</v>
      </c>
      <c r="F196" s="181" t="s">
        <v>268</v>
      </c>
      <c r="G196" s="182" t="s">
        <v>133</v>
      </c>
      <c r="H196" s="183">
        <v>4</v>
      </c>
      <c r="I196" s="184"/>
      <c r="J196" s="183">
        <f>ROUND(I196*H196,2)</f>
        <v>0</v>
      </c>
      <c r="K196" s="181" t="s">
        <v>120</v>
      </c>
      <c r="L196" s="185"/>
      <c r="M196" s="186" t="s">
        <v>1</v>
      </c>
      <c r="N196" s="187" t="s">
        <v>38</v>
      </c>
      <c r="O196" s="68"/>
      <c r="P196" s="188">
        <f>O196*H196</f>
        <v>0</v>
      </c>
      <c r="Q196" s="188">
        <v>0</v>
      </c>
      <c r="R196" s="188">
        <f>Q196*H196</f>
        <v>0</v>
      </c>
      <c r="S196" s="188">
        <v>0</v>
      </c>
      <c r="T196" s="189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0" t="s">
        <v>121</v>
      </c>
      <c r="AT196" s="190" t="s">
        <v>116</v>
      </c>
      <c r="AU196" s="190" t="s">
        <v>83</v>
      </c>
      <c r="AY196" s="14" t="s">
        <v>113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4" t="s">
        <v>81</v>
      </c>
      <c r="BK196" s="191">
        <f>ROUND(I196*H196,2)</f>
        <v>0</v>
      </c>
      <c r="BL196" s="14" t="s">
        <v>121</v>
      </c>
      <c r="BM196" s="190" t="s">
        <v>269</v>
      </c>
    </row>
    <row r="197" spans="1:65" s="2" customFormat="1" ht="19.5">
      <c r="A197" s="31"/>
      <c r="B197" s="32"/>
      <c r="C197" s="33"/>
      <c r="D197" s="192" t="s">
        <v>123</v>
      </c>
      <c r="E197" s="33"/>
      <c r="F197" s="193" t="s">
        <v>268</v>
      </c>
      <c r="G197" s="33"/>
      <c r="H197" s="33"/>
      <c r="I197" s="194"/>
      <c r="J197" s="33"/>
      <c r="K197" s="33"/>
      <c r="L197" s="36"/>
      <c r="M197" s="195"/>
      <c r="N197" s="196"/>
      <c r="O197" s="68"/>
      <c r="P197" s="68"/>
      <c r="Q197" s="68"/>
      <c r="R197" s="68"/>
      <c r="S197" s="68"/>
      <c r="T197" s="69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123</v>
      </c>
      <c r="AU197" s="14" t="s">
        <v>83</v>
      </c>
    </row>
    <row r="198" spans="1:65" s="2" customFormat="1" ht="24.2" customHeight="1">
      <c r="A198" s="31"/>
      <c r="B198" s="32"/>
      <c r="C198" s="197" t="s">
        <v>270</v>
      </c>
      <c r="D198" s="197" t="s">
        <v>124</v>
      </c>
      <c r="E198" s="198" t="s">
        <v>271</v>
      </c>
      <c r="F198" s="199" t="s">
        <v>272</v>
      </c>
      <c r="G198" s="200" t="s">
        <v>133</v>
      </c>
      <c r="H198" s="201">
        <v>4</v>
      </c>
      <c r="I198" s="202"/>
      <c r="J198" s="201">
        <f>ROUND(I198*H198,2)</f>
        <v>0</v>
      </c>
      <c r="K198" s="199" t="s">
        <v>120</v>
      </c>
      <c r="L198" s="36"/>
      <c r="M198" s="203" t="s">
        <v>1</v>
      </c>
      <c r="N198" s="204" t="s">
        <v>38</v>
      </c>
      <c r="O198" s="68"/>
      <c r="P198" s="188">
        <f>O198*H198</f>
        <v>0</v>
      </c>
      <c r="Q198" s="188">
        <v>0</v>
      </c>
      <c r="R198" s="188">
        <f>Q198*H198</f>
        <v>0</v>
      </c>
      <c r="S198" s="188">
        <v>0</v>
      </c>
      <c r="T198" s="189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0" t="s">
        <v>127</v>
      </c>
      <c r="AT198" s="190" t="s">
        <v>124</v>
      </c>
      <c r="AU198" s="190" t="s">
        <v>83</v>
      </c>
      <c r="AY198" s="14" t="s">
        <v>113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4" t="s">
        <v>81</v>
      </c>
      <c r="BK198" s="191">
        <f>ROUND(I198*H198,2)</f>
        <v>0</v>
      </c>
      <c r="BL198" s="14" t="s">
        <v>127</v>
      </c>
      <c r="BM198" s="190" t="s">
        <v>273</v>
      </c>
    </row>
    <row r="199" spans="1:65" s="2" customFormat="1" ht="11.25">
      <c r="A199" s="31"/>
      <c r="B199" s="32"/>
      <c r="C199" s="33"/>
      <c r="D199" s="192" t="s">
        <v>123</v>
      </c>
      <c r="E199" s="33"/>
      <c r="F199" s="193" t="s">
        <v>272</v>
      </c>
      <c r="G199" s="33"/>
      <c r="H199" s="33"/>
      <c r="I199" s="194"/>
      <c r="J199" s="33"/>
      <c r="K199" s="33"/>
      <c r="L199" s="36"/>
      <c r="M199" s="195"/>
      <c r="N199" s="196"/>
      <c r="O199" s="68"/>
      <c r="P199" s="68"/>
      <c r="Q199" s="68"/>
      <c r="R199" s="68"/>
      <c r="S199" s="68"/>
      <c r="T199" s="69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4" t="s">
        <v>123</v>
      </c>
      <c r="AU199" s="14" t="s">
        <v>83</v>
      </c>
    </row>
    <row r="200" spans="1:65" s="2" customFormat="1" ht="24.2" customHeight="1">
      <c r="A200" s="31"/>
      <c r="B200" s="32"/>
      <c r="C200" s="179" t="s">
        <v>274</v>
      </c>
      <c r="D200" s="179" t="s">
        <v>116</v>
      </c>
      <c r="E200" s="180" t="s">
        <v>275</v>
      </c>
      <c r="F200" s="181" t="s">
        <v>276</v>
      </c>
      <c r="G200" s="182" t="s">
        <v>244</v>
      </c>
      <c r="H200" s="183">
        <v>10</v>
      </c>
      <c r="I200" s="184"/>
      <c r="J200" s="183">
        <f>ROUND(I200*H200,2)</f>
        <v>0</v>
      </c>
      <c r="K200" s="181" t="s">
        <v>120</v>
      </c>
      <c r="L200" s="185"/>
      <c r="M200" s="186" t="s">
        <v>1</v>
      </c>
      <c r="N200" s="187" t="s">
        <v>38</v>
      </c>
      <c r="O200" s="68"/>
      <c r="P200" s="188">
        <f>O200*H200</f>
        <v>0</v>
      </c>
      <c r="Q200" s="188">
        <v>0</v>
      </c>
      <c r="R200" s="188">
        <f>Q200*H200</f>
        <v>0</v>
      </c>
      <c r="S200" s="188">
        <v>0</v>
      </c>
      <c r="T200" s="189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0" t="s">
        <v>121</v>
      </c>
      <c r="AT200" s="190" t="s">
        <v>116</v>
      </c>
      <c r="AU200" s="190" t="s">
        <v>83</v>
      </c>
      <c r="AY200" s="14" t="s">
        <v>113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4" t="s">
        <v>81</v>
      </c>
      <c r="BK200" s="191">
        <f>ROUND(I200*H200,2)</f>
        <v>0</v>
      </c>
      <c r="BL200" s="14" t="s">
        <v>121</v>
      </c>
      <c r="BM200" s="190" t="s">
        <v>277</v>
      </c>
    </row>
    <row r="201" spans="1:65" s="2" customFormat="1" ht="19.5">
      <c r="A201" s="31"/>
      <c r="B201" s="32"/>
      <c r="C201" s="33"/>
      <c r="D201" s="192" t="s">
        <v>123</v>
      </c>
      <c r="E201" s="33"/>
      <c r="F201" s="193" t="s">
        <v>276</v>
      </c>
      <c r="G201" s="33"/>
      <c r="H201" s="33"/>
      <c r="I201" s="194"/>
      <c r="J201" s="33"/>
      <c r="K201" s="33"/>
      <c r="L201" s="36"/>
      <c r="M201" s="195"/>
      <c r="N201" s="196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123</v>
      </c>
      <c r="AU201" s="14" t="s">
        <v>83</v>
      </c>
    </row>
    <row r="202" spans="1:65" s="2" customFormat="1" ht="24.2" customHeight="1">
      <c r="A202" s="31"/>
      <c r="B202" s="32"/>
      <c r="C202" s="197" t="s">
        <v>278</v>
      </c>
      <c r="D202" s="197" t="s">
        <v>124</v>
      </c>
      <c r="E202" s="198" t="s">
        <v>279</v>
      </c>
      <c r="F202" s="199" t="s">
        <v>280</v>
      </c>
      <c r="G202" s="200" t="s">
        <v>133</v>
      </c>
      <c r="H202" s="201">
        <v>2</v>
      </c>
      <c r="I202" s="202"/>
      <c r="J202" s="201">
        <f>ROUND(I202*H202,2)</f>
        <v>0</v>
      </c>
      <c r="K202" s="199" t="s">
        <v>120</v>
      </c>
      <c r="L202" s="36"/>
      <c r="M202" s="203" t="s">
        <v>1</v>
      </c>
      <c r="N202" s="204" t="s">
        <v>38</v>
      </c>
      <c r="O202" s="68"/>
      <c r="P202" s="188">
        <f>O202*H202</f>
        <v>0</v>
      </c>
      <c r="Q202" s="188">
        <v>0</v>
      </c>
      <c r="R202" s="188">
        <f>Q202*H202</f>
        <v>0</v>
      </c>
      <c r="S202" s="188">
        <v>0</v>
      </c>
      <c r="T202" s="189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0" t="s">
        <v>127</v>
      </c>
      <c r="AT202" s="190" t="s">
        <v>124</v>
      </c>
      <c r="AU202" s="190" t="s">
        <v>83</v>
      </c>
      <c r="AY202" s="14" t="s">
        <v>113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4" t="s">
        <v>81</v>
      </c>
      <c r="BK202" s="191">
        <f>ROUND(I202*H202,2)</f>
        <v>0</v>
      </c>
      <c r="BL202" s="14" t="s">
        <v>127</v>
      </c>
      <c r="BM202" s="190" t="s">
        <v>281</v>
      </c>
    </row>
    <row r="203" spans="1:65" s="2" customFormat="1" ht="11.25">
      <c r="A203" s="31"/>
      <c r="B203" s="32"/>
      <c r="C203" s="33"/>
      <c r="D203" s="192" t="s">
        <v>123</v>
      </c>
      <c r="E203" s="33"/>
      <c r="F203" s="193" t="s">
        <v>280</v>
      </c>
      <c r="G203" s="33"/>
      <c r="H203" s="33"/>
      <c r="I203" s="194"/>
      <c r="J203" s="33"/>
      <c r="K203" s="33"/>
      <c r="L203" s="36"/>
      <c r="M203" s="195"/>
      <c r="N203" s="196"/>
      <c r="O203" s="68"/>
      <c r="P203" s="68"/>
      <c r="Q203" s="68"/>
      <c r="R203" s="68"/>
      <c r="S203" s="68"/>
      <c r="T203" s="69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4" t="s">
        <v>123</v>
      </c>
      <c r="AU203" s="14" t="s">
        <v>83</v>
      </c>
    </row>
    <row r="204" spans="1:65" s="2" customFormat="1" ht="24.2" customHeight="1">
      <c r="A204" s="31"/>
      <c r="B204" s="32"/>
      <c r="C204" s="197" t="s">
        <v>282</v>
      </c>
      <c r="D204" s="197" t="s">
        <v>124</v>
      </c>
      <c r="E204" s="198" t="s">
        <v>283</v>
      </c>
      <c r="F204" s="199" t="s">
        <v>284</v>
      </c>
      <c r="G204" s="200" t="s">
        <v>244</v>
      </c>
      <c r="H204" s="201">
        <v>1630</v>
      </c>
      <c r="I204" s="202"/>
      <c r="J204" s="201">
        <f>ROUND(I204*H204,2)</f>
        <v>0</v>
      </c>
      <c r="K204" s="199" t="s">
        <v>120</v>
      </c>
      <c r="L204" s="36"/>
      <c r="M204" s="203" t="s">
        <v>1</v>
      </c>
      <c r="N204" s="204" t="s">
        <v>38</v>
      </c>
      <c r="O204" s="68"/>
      <c r="P204" s="188">
        <f>O204*H204</f>
        <v>0</v>
      </c>
      <c r="Q204" s="188">
        <v>0</v>
      </c>
      <c r="R204" s="188">
        <f>Q204*H204</f>
        <v>0</v>
      </c>
      <c r="S204" s="188">
        <v>0</v>
      </c>
      <c r="T204" s="189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0" t="s">
        <v>127</v>
      </c>
      <c r="AT204" s="190" t="s">
        <v>124</v>
      </c>
      <c r="AU204" s="190" t="s">
        <v>83</v>
      </c>
      <c r="AY204" s="14" t="s">
        <v>113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4" t="s">
        <v>81</v>
      </c>
      <c r="BK204" s="191">
        <f>ROUND(I204*H204,2)</f>
        <v>0</v>
      </c>
      <c r="BL204" s="14" t="s">
        <v>127</v>
      </c>
      <c r="BM204" s="190" t="s">
        <v>285</v>
      </c>
    </row>
    <row r="205" spans="1:65" s="2" customFormat="1" ht="11.25">
      <c r="A205" s="31"/>
      <c r="B205" s="32"/>
      <c r="C205" s="33"/>
      <c r="D205" s="192" t="s">
        <v>123</v>
      </c>
      <c r="E205" s="33"/>
      <c r="F205" s="193" t="s">
        <v>284</v>
      </c>
      <c r="G205" s="33"/>
      <c r="H205" s="33"/>
      <c r="I205" s="194"/>
      <c r="J205" s="33"/>
      <c r="K205" s="33"/>
      <c r="L205" s="36"/>
      <c r="M205" s="195"/>
      <c r="N205" s="196"/>
      <c r="O205" s="68"/>
      <c r="P205" s="68"/>
      <c r="Q205" s="68"/>
      <c r="R205" s="68"/>
      <c r="S205" s="68"/>
      <c r="T205" s="69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4" t="s">
        <v>123</v>
      </c>
      <c r="AU205" s="14" t="s">
        <v>83</v>
      </c>
    </row>
    <row r="206" spans="1:65" s="2" customFormat="1" ht="24.2" customHeight="1">
      <c r="A206" s="31"/>
      <c r="B206" s="32"/>
      <c r="C206" s="179" t="s">
        <v>286</v>
      </c>
      <c r="D206" s="179" t="s">
        <v>116</v>
      </c>
      <c r="E206" s="180" t="s">
        <v>287</v>
      </c>
      <c r="F206" s="181" t="s">
        <v>288</v>
      </c>
      <c r="G206" s="182" t="s">
        <v>133</v>
      </c>
      <c r="H206" s="183">
        <v>2</v>
      </c>
      <c r="I206" s="184"/>
      <c r="J206" s="183">
        <f>ROUND(I206*H206,2)</f>
        <v>0</v>
      </c>
      <c r="K206" s="181" t="s">
        <v>120</v>
      </c>
      <c r="L206" s="185"/>
      <c r="M206" s="186" t="s">
        <v>1</v>
      </c>
      <c r="N206" s="187" t="s">
        <v>38</v>
      </c>
      <c r="O206" s="68"/>
      <c r="P206" s="188">
        <f>O206*H206</f>
        <v>0</v>
      </c>
      <c r="Q206" s="188">
        <v>0</v>
      </c>
      <c r="R206" s="188">
        <f>Q206*H206</f>
        <v>0</v>
      </c>
      <c r="S206" s="188">
        <v>0</v>
      </c>
      <c r="T206" s="189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0" t="s">
        <v>235</v>
      </c>
      <c r="AT206" s="190" t="s">
        <v>116</v>
      </c>
      <c r="AU206" s="190" t="s">
        <v>83</v>
      </c>
      <c r="AY206" s="14" t="s">
        <v>113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4" t="s">
        <v>81</v>
      </c>
      <c r="BK206" s="191">
        <f>ROUND(I206*H206,2)</f>
        <v>0</v>
      </c>
      <c r="BL206" s="14" t="s">
        <v>127</v>
      </c>
      <c r="BM206" s="190" t="s">
        <v>289</v>
      </c>
    </row>
    <row r="207" spans="1:65" s="2" customFormat="1" ht="19.5">
      <c r="A207" s="31"/>
      <c r="B207" s="32"/>
      <c r="C207" s="33"/>
      <c r="D207" s="192" t="s">
        <v>123</v>
      </c>
      <c r="E207" s="33"/>
      <c r="F207" s="193" t="s">
        <v>288</v>
      </c>
      <c r="G207" s="33"/>
      <c r="H207" s="33"/>
      <c r="I207" s="194"/>
      <c r="J207" s="33"/>
      <c r="K207" s="33"/>
      <c r="L207" s="36"/>
      <c r="M207" s="195"/>
      <c r="N207" s="196"/>
      <c r="O207" s="68"/>
      <c r="P207" s="68"/>
      <c r="Q207" s="68"/>
      <c r="R207" s="68"/>
      <c r="S207" s="68"/>
      <c r="T207" s="69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123</v>
      </c>
      <c r="AU207" s="14" t="s">
        <v>83</v>
      </c>
    </row>
    <row r="208" spans="1:65" s="2" customFormat="1" ht="24.2" customHeight="1">
      <c r="A208" s="31"/>
      <c r="B208" s="32"/>
      <c r="C208" s="197" t="s">
        <v>290</v>
      </c>
      <c r="D208" s="197" t="s">
        <v>124</v>
      </c>
      <c r="E208" s="198" t="s">
        <v>291</v>
      </c>
      <c r="F208" s="199" t="s">
        <v>292</v>
      </c>
      <c r="G208" s="200" t="s">
        <v>133</v>
      </c>
      <c r="H208" s="201">
        <v>2</v>
      </c>
      <c r="I208" s="202"/>
      <c r="J208" s="201">
        <f>ROUND(I208*H208,2)</f>
        <v>0</v>
      </c>
      <c r="K208" s="199" t="s">
        <v>120</v>
      </c>
      <c r="L208" s="36"/>
      <c r="M208" s="203" t="s">
        <v>1</v>
      </c>
      <c r="N208" s="204" t="s">
        <v>38</v>
      </c>
      <c r="O208" s="68"/>
      <c r="P208" s="188">
        <f>O208*H208</f>
        <v>0</v>
      </c>
      <c r="Q208" s="188">
        <v>0</v>
      </c>
      <c r="R208" s="188">
        <f>Q208*H208</f>
        <v>0</v>
      </c>
      <c r="S208" s="188">
        <v>0</v>
      </c>
      <c r="T208" s="189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0" t="s">
        <v>127</v>
      </c>
      <c r="AT208" s="190" t="s">
        <v>124</v>
      </c>
      <c r="AU208" s="190" t="s">
        <v>83</v>
      </c>
      <c r="AY208" s="14" t="s">
        <v>113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4" t="s">
        <v>81</v>
      </c>
      <c r="BK208" s="191">
        <f>ROUND(I208*H208,2)</f>
        <v>0</v>
      </c>
      <c r="BL208" s="14" t="s">
        <v>127</v>
      </c>
      <c r="BM208" s="190" t="s">
        <v>293</v>
      </c>
    </row>
    <row r="209" spans="1:65" s="2" customFormat="1" ht="19.5">
      <c r="A209" s="31"/>
      <c r="B209" s="32"/>
      <c r="C209" s="33"/>
      <c r="D209" s="192" t="s">
        <v>123</v>
      </c>
      <c r="E209" s="33"/>
      <c r="F209" s="193" t="s">
        <v>292</v>
      </c>
      <c r="G209" s="33"/>
      <c r="H209" s="33"/>
      <c r="I209" s="194"/>
      <c r="J209" s="33"/>
      <c r="K209" s="33"/>
      <c r="L209" s="36"/>
      <c r="M209" s="195"/>
      <c r="N209" s="196"/>
      <c r="O209" s="68"/>
      <c r="P209" s="68"/>
      <c r="Q209" s="68"/>
      <c r="R209" s="68"/>
      <c r="S209" s="68"/>
      <c r="T209" s="69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4" t="s">
        <v>123</v>
      </c>
      <c r="AU209" s="14" t="s">
        <v>83</v>
      </c>
    </row>
    <row r="210" spans="1:65" s="2" customFormat="1" ht="24.2" customHeight="1">
      <c r="A210" s="31"/>
      <c r="B210" s="32"/>
      <c r="C210" s="197" t="s">
        <v>294</v>
      </c>
      <c r="D210" s="197" t="s">
        <v>124</v>
      </c>
      <c r="E210" s="198" t="s">
        <v>295</v>
      </c>
      <c r="F210" s="199" t="s">
        <v>296</v>
      </c>
      <c r="G210" s="200" t="s">
        <v>133</v>
      </c>
      <c r="H210" s="201">
        <v>2</v>
      </c>
      <c r="I210" s="202"/>
      <c r="J210" s="201">
        <f>ROUND(I210*H210,2)</f>
        <v>0</v>
      </c>
      <c r="K210" s="199" t="s">
        <v>120</v>
      </c>
      <c r="L210" s="36"/>
      <c r="M210" s="203" t="s">
        <v>1</v>
      </c>
      <c r="N210" s="204" t="s">
        <v>38</v>
      </c>
      <c r="O210" s="68"/>
      <c r="P210" s="188">
        <f>O210*H210</f>
        <v>0</v>
      </c>
      <c r="Q210" s="188">
        <v>0</v>
      </c>
      <c r="R210" s="188">
        <f>Q210*H210</f>
        <v>0</v>
      </c>
      <c r="S210" s="188">
        <v>0</v>
      </c>
      <c r="T210" s="189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0" t="s">
        <v>127</v>
      </c>
      <c r="AT210" s="190" t="s">
        <v>124</v>
      </c>
      <c r="AU210" s="190" t="s">
        <v>83</v>
      </c>
      <c r="AY210" s="14" t="s">
        <v>113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4" t="s">
        <v>81</v>
      </c>
      <c r="BK210" s="191">
        <f>ROUND(I210*H210,2)</f>
        <v>0</v>
      </c>
      <c r="BL210" s="14" t="s">
        <v>127</v>
      </c>
      <c r="BM210" s="190" t="s">
        <v>297</v>
      </c>
    </row>
    <row r="211" spans="1:65" s="2" customFormat="1" ht="19.5">
      <c r="A211" s="31"/>
      <c r="B211" s="32"/>
      <c r="C211" s="33"/>
      <c r="D211" s="192" t="s">
        <v>123</v>
      </c>
      <c r="E211" s="33"/>
      <c r="F211" s="193" t="s">
        <v>296</v>
      </c>
      <c r="G211" s="33"/>
      <c r="H211" s="33"/>
      <c r="I211" s="194"/>
      <c r="J211" s="33"/>
      <c r="K211" s="33"/>
      <c r="L211" s="36"/>
      <c r="M211" s="195"/>
      <c r="N211" s="196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4" t="s">
        <v>123</v>
      </c>
      <c r="AU211" s="14" t="s">
        <v>83</v>
      </c>
    </row>
    <row r="212" spans="1:65" s="2" customFormat="1" ht="24.2" customHeight="1">
      <c r="A212" s="31"/>
      <c r="B212" s="32"/>
      <c r="C212" s="197" t="s">
        <v>298</v>
      </c>
      <c r="D212" s="197" t="s">
        <v>124</v>
      </c>
      <c r="E212" s="198" t="s">
        <v>299</v>
      </c>
      <c r="F212" s="199" t="s">
        <v>300</v>
      </c>
      <c r="G212" s="200" t="s">
        <v>133</v>
      </c>
      <c r="H212" s="201">
        <v>2</v>
      </c>
      <c r="I212" s="202"/>
      <c r="J212" s="201">
        <f>ROUND(I212*H212,2)</f>
        <v>0</v>
      </c>
      <c r="K212" s="199" t="s">
        <v>120</v>
      </c>
      <c r="L212" s="36"/>
      <c r="M212" s="203" t="s">
        <v>1</v>
      </c>
      <c r="N212" s="204" t="s">
        <v>38</v>
      </c>
      <c r="O212" s="68"/>
      <c r="P212" s="188">
        <f>O212*H212</f>
        <v>0</v>
      </c>
      <c r="Q212" s="188">
        <v>0</v>
      </c>
      <c r="R212" s="188">
        <f>Q212*H212</f>
        <v>0</v>
      </c>
      <c r="S212" s="188">
        <v>0</v>
      </c>
      <c r="T212" s="189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0" t="s">
        <v>127</v>
      </c>
      <c r="AT212" s="190" t="s">
        <v>124</v>
      </c>
      <c r="AU212" s="190" t="s">
        <v>83</v>
      </c>
      <c r="AY212" s="14" t="s">
        <v>113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4" t="s">
        <v>81</v>
      </c>
      <c r="BK212" s="191">
        <f>ROUND(I212*H212,2)</f>
        <v>0</v>
      </c>
      <c r="BL212" s="14" t="s">
        <v>127</v>
      </c>
      <c r="BM212" s="190" t="s">
        <v>301</v>
      </c>
    </row>
    <row r="213" spans="1:65" s="2" customFormat="1" ht="11.25">
      <c r="A213" s="31"/>
      <c r="B213" s="32"/>
      <c r="C213" s="33"/>
      <c r="D213" s="192" t="s">
        <v>123</v>
      </c>
      <c r="E213" s="33"/>
      <c r="F213" s="193" t="s">
        <v>300</v>
      </c>
      <c r="G213" s="33"/>
      <c r="H213" s="33"/>
      <c r="I213" s="194"/>
      <c r="J213" s="33"/>
      <c r="K213" s="33"/>
      <c r="L213" s="36"/>
      <c r="M213" s="195"/>
      <c r="N213" s="196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4" t="s">
        <v>123</v>
      </c>
      <c r="AU213" s="14" t="s">
        <v>83</v>
      </c>
    </row>
    <row r="214" spans="1:65" s="2" customFormat="1" ht="24.2" customHeight="1">
      <c r="A214" s="31"/>
      <c r="B214" s="32"/>
      <c r="C214" s="179" t="s">
        <v>302</v>
      </c>
      <c r="D214" s="179" t="s">
        <v>116</v>
      </c>
      <c r="E214" s="180" t="s">
        <v>303</v>
      </c>
      <c r="F214" s="181" t="s">
        <v>304</v>
      </c>
      <c r="G214" s="182" t="s">
        <v>244</v>
      </c>
      <c r="H214" s="183">
        <v>230</v>
      </c>
      <c r="I214" s="184"/>
      <c r="J214" s="183">
        <f>ROUND(I214*H214,2)</f>
        <v>0</v>
      </c>
      <c r="K214" s="181" t="s">
        <v>120</v>
      </c>
      <c r="L214" s="185"/>
      <c r="M214" s="186" t="s">
        <v>1</v>
      </c>
      <c r="N214" s="187" t="s">
        <v>38</v>
      </c>
      <c r="O214" s="68"/>
      <c r="P214" s="188">
        <f>O214*H214</f>
        <v>0</v>
      </c>
      <c r="Q214" s="188">
        <v>0</v>
      </c>
      <c r="R214" s="188">
        <f>Q214*H214</f>
        <v>0</v>
      </c>
      <c r="S214" s="188">
        <v>0</v>
      </c>
      <c r="T214" s="189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0" t="s">
        <v>121</v>
      </c>
      <c r="AT214" s="190" t="s">
        <v>116</v>
      </c>
      <c r="AU214" s="190" t="s">
        <v>83</v>
      </c>
      <c r="AY214" s="14" t="s">
        <v>113</v>
      </c>
      <c r="BE214" s="191">
        <f>IF(N214="základní",J214,0)</f>
        <v>0</v>
      </c>
      <c r="BF214" s="191">
        <f>IF(N214="snížená",J214,0)</f>
        <v>0</v>
      </c>
      <c r="BG214" s="191">
        <f>IF(N214="zákl. přenesená",J214,0)</f>
        <v>0</v>
      </c>
      <c r="BH214" s="191">
        <f>IF(N214="sníž. přenesená",J214,0)</f>
        <v>0</v>
      </c>
      <c r="BI214" s="191">
        <f>IF(N214="nulová",J214,0)</f>
        <v>0</v>
      </c>
      <c r="BJ214" s="14" t="s">
        <v>81</v>
      </c>
      <c r="BK214" s="191">
        <f>ROUND(I214*H214,2)</f>
        <v>0</v>
      </c>
      <c r="BL214" s="14" t="s">
        <v>121</v>
      </c>
      <c r="BM214" s="190" t="s">
        <v>305</v>
      </c>
    </row>
    <row r="215" spans="1:65" s="2" customFormat="1" ht="11.25">
      <c r="A215" s="31"/>
      <c r="B215" s="32"/>
      <c r="C215" s="33"/>
      <c r="D215" s="192" t="s">
        <v>123</v>
      </c>
      <c r="E215" s="33"/>
      <c r="F215" s="193" t="s">
        <v>304</v>
      </c>
      <c r="G215" s="33"/>
      <c r="H215" s="33"/>
      <c r="I215" s="194"/>
      <c r="J215" s="33"/>
      <c r="K215" s="33"/>
      <c r="L215" s="36"/>
      <c r="M215" s="195"/>
      <c r="N215" s="196"/>
      <c r="O215" s="68"/>
      <c r="P215" s="68"/>
      <c r="Q215" s="68"/>
      <c r="R215" s="68"/>
      <c r="S215" s="68"/>
      <c r="T215" s="69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4" t="s">
        <v>123</v>
      </c>
      <c r="AU215" s="14" t="s">
        <v>83</v>
      </c>
    </row>
    <row r="216" spans="1:65" s="2" customFormat="1" ht="24.2" customHeight="1">
      <c r="A216" s="31"/>
      <c r="B216" s="32"/>
      <c r="C216" s="179" t="s">
        <v>306</v>
      </c>
      <c r="D216" s="179" t="s">
        <v>116</v>
      </c>
      <c r="E216" s="180" t="s">
        <v>307</v>
      </c>
      <c r="F216" s="181" t="s">
        <v>308</v>
      </c>
      <c r="G216" s="182" t="s">
        <v>133</v>
      </c>
      <c r="H216" s="183">
        <v>4</v>
      </c>
      <c r="I216" s="184"/>
      <c r="J216" s="183">
        <f>ROUND(I216*H216,2)</f>
        <v>0</v>
      </c>
      <c r="K216" s="181" t="s">
        <v>120</v>
      </c>
      <c r="L216" s="185"/>
      <c r="M216" s="186" t="s">
        <v>1</v>
      </c>
      <c r="N216" s="187" t="s">
        <v>38</v>
      </c>
      <c r="O216" s="68"/>
      <c r="P216" s="188">
        <f>O216*H216</f>
        <v>0</v>
      </c>
      <c r="Q216" s="188">
        <v>0</v>
      </c>
      <c r="R216" s="188">
        <f>Q216*H216</f>
        <v>0</v>
      </c>
      <c r="S216" s="188">
        <v>0</v>
      </c>
      <c r="T216" s="189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0" t="s">
        <v>121</v>
      </c>
      <c r="AT216" s="190" t="s">
        <v>116</v>
      </c>
      <c r="AU216" s="190" t="s">
        <v>83</v>
      </c>
      <c r="AY216" s="14" t="s">
        <v>113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4" t="s">
        <v>81</v>
      </c>
      <c r="BK216" s="191">
        <f>ROUND(I216*H216,2)</f>
        <v>0</v>
      </c>
      <c r="BL216" s="14" t="s">
        <v>121</v>
      </c>
      <c r="BM216" s="190" t="s">
        <v>309</v>
      </c>
    </row>
    <row r="217" spans="1:65" s="2" customFormat="1" ht="11.25">
      <c r="A217" s="31"/>
      <c r="B217" s="32"/>
      <c r="C217" s="33"/>
      <c r="D217" s="192" t="s">
        <v>123</v>
      </c>
      <c r="E217" s="33"/>
      <c r="F217" s="193" t="s">
        <v>308</v>
      </c>
      <c r="G217" s="33"/>
      <c r="H217" s="33"/>
      <c r="I217" s="194"/>
      <c r="J217" s="33"/>
      <c r="K217" s="33"/>
      <c r="L217" s="36"/>
      <c r="M217" s="195"/>
      <c r="N217" s="196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4" t="s">
        <v>123</v>
      </c>
      <c r="AU217" s="14" t="s">
        <v>83</v>
      </c>
    </row>
    <row r="218" spans="1:65" s="2" customFormat="1" ht="24.2" customHeight="1">
      <c r="A218" s="31"/>
      <c r="B218" s="32"/>
      <c r="C218" s="197" t="s">
        <v>310</v>
      </c>
      <c r="D218" s="197" t="s">
        <v>124</v>
      </c>
      <c r="E218" s="198" t="s">
        <v>311</v>
      </c>
      <c r="F218" s="199" t="s">
        <v>312</v>
      </c>
      <c r="G218" s="200" t="s">
        <v>133</v>
      </c>
      <c r="H218" s="201">
        <v>4</v>
      </c>
      <c r="I218" s="202"/>
      <c r="J218" s="201">
        <f>ROUND(I218*H218,2)</f>
        <v>0</v>
      </c>
      <c r="K218" s="199" t="s">
        <v>120</v>
      </c>
      <c r="L218" s="36"/>
      <c r="M218" s="203" t="s">
        <v>1</v>
      </c>
      <c r="N218" s="204" t="s">
        <v>38</v>
      </c>
      <c r="O218" s="68"/>
      <c r="P218" s="188">
        <f>O218*H218</f>
        <v>0</v>
      </c>
      <c r="Q218" s="188">
        <v>0</v>
      </c>
      <c r="R218" s="188">
        <f>Q218*H218</f>
        <v>0</v>
      </c>
      <c r="S218" s="188">
        <v>0</v>
      </c>
      <c r="T218" s="189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0" t="s">
        <v>127</v>
      </c>
      <c r="AT218" s="190" t="s">
        <v>124</v>
      </c>
      <c r="AU218" s="190" t="s">
        <v>83</v>
      </c>
      <c r="AY218" s="14" t="s">
        <v>113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4" t="s">
        <v>81</v>
      </c>
      <c r="BK218" s="191">
        <f>ROUND(I218*H218,2)</f>
        <v>0</v>
      </c>
      <c r="BL218" s="14" t="s">
        <v>127</v>
      </c>
      <c r="BM218" s="190" t="s">
        <v>313</v>
      </c>
    </row>
    <row r="219" spans="1:65" s="2" customFormat="1" ht="19.5">
      <c r="A219" s="31"/>
      <c r="B219" s="32"/>
      <c r="C219" s="33"/>
      <c r="D219" s="192" t="s">
        <v>123</v>
      </c>
      <c r="E219" s="33"/>
      <c r="F219" s="193" t="s">
        <v>312</v>
      </c>
      <c r="G219" s="33"/>
      <c r="H219" s="33"/>
      <c r="I219" s="194"/>
      <c r="J219" s="33"/>
      <c r="K219" s="33"/>
      <c r="L219" s="36"/>
      <c r="M219" s="195"/>
      <c r="N219" s="196"/>
      <c r="O219" s="68"/>
      <c r="P219" s="68"/>
      <c r="Q219" s="68"/>
      <c r="R219" s="68"/>
      <c r="S219" s="68"/>
      <c r="T219" s="69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4" t="s">
        <v>123</v>
      </c>
      <c r="AU219" s="14" t="s">
        <v>83</v>
      </c>
    </row>
    <row r="220" spans="1:65" s="2" customFormat="1" ht="24.2" customHeight="1">
      <c r="A220" s="31"/>
      <c r="B220" s="32"/>
      <c r="C220" s="179" t="s">
        <v>314</v>
      </c>
      <c r="D220" s="179" t="s">
        <v>116</v>
      </c>
      <c r="E220" s="180" t="s">
        <v>315</v>
      </c>
      <c r="F220" s="181" t="s">
        <v>316</v>
      </c>
      <c r="G220" s="182" t="s">
        <v>133</v>
      </c>
      <c r="H220" s="183">
        <v>2</v>
      </c>
      <c r="I220" s="184"/>
      <c r="J220" s="183">
        <f>ROUND(I220*H220,2)</f>
        <v>0</v>
      </c>
      <c r="K220" s="181" t="s">
        <v>120</v>
      </c>
      <c r="L220" s="185"/>
      <c r="M220" s="186" t="s">
        <v>1</v>
      </c>
      <c r="N220" s="187" t="s">
        <v>38</v>
      </c>
      <c r="O220" s="68"/>
      <c r="P220" s="188">
        <f>O220*H220</f>
        <v>0</v>
      </c>
      <c r="Q220" s="188">
        <v>0</v>
      </c>
      <c r="R220" s="188">
        <f>Q220*H220</f>
        <v>0</v>
      </c>
      <c r="S220" s="188">
        <v>0</v>
      </c>
      <c r="T220" s="189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0" t="s">
        <v>121</v>
      </c>
      <c r="AT220" s="190" t="s">
        <v>116</v>
      </c>
      <c r="AU220" s="190" t="s">
        <v>83</v>
      </c>
      <c r="AY220" s="14" t="s">
        <v>113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4" t="s">
        <v>81</v>
      </c>
      <c r="BK220" s="191">
        <f>ROUND(I220*H220,2)</f>
        <v>0</v>
      </c>
      <c r="BL220" s="14" t="s">
        <v>121</v>
      </c>
      <c r="BM220" s="190" t="s">
        <v>317</v>
      </c>
    </row>
    <row r="221" spans="1:65" s="2" customFormat="1" ht="11.25">
      <c r="A221" s="31"/>
      <c r="B221" s="32"/>
      <c r="C221" s="33"/>
      <c r="D221" s="192" t="s">
        <v>123</v>
      </c>
      <c r="E221" s="33"/>
      <c r="F221" s="193" t="s">
        <v>316</v>
      </c>
      <c r="G221" s="33"/>
      <c r="H221" s="33"/>
      <c r="I221" s="194"/>
      <c r="J221" s="33"/>
      <c r="K221" s="33"/>
      <c r="L221" s="36"/>
      <c r="M221" s="195"/>
      <c r="N221" s="196"/>
      <c r="O221" s="68"/>
      <c r="P221" s="68"/>
      <c r="Q221" s="68"/>
      <c r="R221" s="68"/>
      <c r="S221" s="68"/>
      <c r="T221" s="69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4" t="s">
        <v>123</v>
      </c>
      <c r="AU221" s="14" t="s">
        <v>83</v>
      </c>
    </row>
    <row r="222" spans="1:65" s="2" customFormat="1" ht="24.2" customHeight="1">
      <c r="A222" s="31"/>
      <c r="B222" s="32"/>
      <c r="C222" s="197" t="s">
        <v>318</v>
      </c>
      <c r="D222" s="197" t="s">
        <v>124</v>
      </c>
      <c r="E222" s="198" t="s">
        <v>319</v>
      </c>
      <c r="F222" s="199" t="s">
        <v>320</v>
      </c>
      <c r="G222" s="200" t="s">
        <v>133</v>
      </c>
      <c r="H222" s="201">
        <v>2</v>
      </c>
      <c r="I222" s="202"/>
      <c r="J222" s="201">
        <f>ROUND(I222*H222,2)</f>
        <v>0</v>
      </c>
      <c r="K222" s="199" t="s">
        <v>120</v>
      </c>
      <c r="L222" s="36"/>
      <c r="M222" s="203" t="s">
        <v>1</v>
      </c>
      <c r="N222" s="204" t="s">
        <v>38</v>
      </c>
      <c r="O222" s="68"/>
      <c r="P222" s="188">
        <f>O222*H222</f>
        <v>0</v>
      </c>
      <c r="Q222" s="188">
        <v>0</v>
      </c>
      <c r="R222" s="188">
        <f>Q222*H222</f>
        <v>0</v>
      </c>
      <c r="S222" s="188">
        <v>0</v>
      </c>
      <c r="T222" s="189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0" t="s">
        <v>127</v>
      </c>
      <c r="AT222" s="190" t="s">
        <v>124</v>
      </c>
      <c r="AU222" s="190" t="s">
        <v>83</v>
      </c>
      <c r="AY222" s="14" t="s">
        <v>113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4" t="s">
        <v>81</v>
      </c>
      <c r="BK222" s="191">
        <f>ROUND(I222*H222,2)</f>
        <v>0</v>
      </c>
      <c r="BL222" s="14" t="s">
        <v>127</v>
      </c>
      <c r="BM222" s="190" t="s">
        <v>321</v>
      </c>
    </row>
    <row r="223" spans="1:65" s="2" customFormat="1" ht="19.5">
      <c r="A223" s="31"/>
      <c r="B223" s="32"/>
      <c r="C223" s="33"/>
      <c r="D223" s="192" t="s">
        <v>123</v>
      </c>
      <c r="E223" s="33"/>
      <c r="F223" s="193" t="s">
        <v>320</v>
      </c>
      <c r="G223" s="33"/>
      <c r="H223" s="33"/>
      <c r="I223" s="194"/>
      <c r="J223" s="33"/>
      <c r="K223" s="33"/>
      <c r="L223" s="36"/>
      <c r="M223" s="195"/>
      <c r="N223" s="196"/>
      <c r="O223" s="68"/>
      <c r="P223" s="68"/>
      <c r="Q223" s="68"/>
      <c r="R223" s="68"/>
      <c r="S223" s="68"/>
      <c r="T223" s="69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4" t="s">
        <v>123</v>
      </c>
      <c r="AU223" s="14" t="s">
        <v>83</v>
      </c>
    </row>
    <row r="224" spans="1:65" s="2" customFormat="1" ht="24.2" customHeight="1">
      <c r="A224" s="31"/>
      <c r="B224" s="32"/>
      <c r="C224" s="179" t="s">
        <v>322</v>
      </c>
      <c r="D224" s="179" t="s">
        <v>116</v>
      </c>
      <c r="E224" s="180" t="s">
        <v>323</v>
      </c>
      <c r="F224" s="181" t="s">
        <v>324</v>
      </c>
      <c r="G224" s="182" t="s">
        <v>133</v>
      </c>
      <c r="H224" s="183">
        <v>16</v>
      </c>
      <c r="I224" s="184"/>
      <c r="J224" s="183">
        <f>ROUND(I224*H224,2)</f>
        <v>0</v>
      </c>
      <c r="K224" s="181" t="s">
        <v>120</v>
      </c>
      <c r="L224" s="185"/>
      <c r="M224" s="186" t="s">
        <v>1</v>
      </c>
      <c r="N224" s="187" t="s">
        <v>38</v>
      </c>
      <c r="O224" s="68"/>
      <c r="P224" s="188">
        <f>O224*H224</f>
        <v>0</v>
      </c>
      <c r="Q224" s="188">
        <v>0</v>
      </c>
      <c r="R224" s="188">
        <f>Q224*H224</f>
        <v>0</v>
      </c>
      <c r="S224" s="188">
        <v>0</v>
      </c>
      <c r="T224" s="189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0" t="s">
        <v>121</v>
      </c>
      <c r="AT224" s="190" t="s">
        <v>116</v>
      </c>
      <c r="AU224" s="190" t="s">
        <v>83</v>
      </c>
      <c r="AY224" s="14" t="s">
        <v>113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4" t="s">
        <v>81</v>
      </c>
      <c r="BK224" s="191">
        <f>ROUND(I224*H224,2)</f>
        <v>0</v>
      </c>
      <c r="BL224" s="14" t="s">
        <v>121</v>
      </c>
      <c r="BM224" s="190" t="s">
        <v>325</v>
      </c>
    </row>
    <row r="225" spans="1:65" s="2" customFormat="1" ht="19.5">
      <c r="A225" s="31"/>
      <c r="B225" s="32"/>
      <c r="C225" s="33"/>
      <c r="D225" s="192" t="s">
        <v>123</v>
      </c>
      <c r="E225" s="33"/>
      <c r="F225" s="193" t="s">
        <v>324</v>
      </c>
      <c r="G225" s="33"/>
      <c r="H225" s="33"/>
      <c r="I225" s="194"/>
      <c r="J225" s="33"/>
      <c r="K225" s="33"/>
      <c r="L225" s="36"/>
      <c r="M225" s="195"/>
      <c r="N225" s="196"/>
      <c r="O225" s="68"/>
      <c r="P225" s="68"/>
      <c r="Q225" s="68"/>
      <c r="R225" s="68"/>
      <c r="S225" s="68"/>
      <c r="T225" s="69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4" t="s">
        <v>123</v>
      </c>
      <c r="AU225" s="14" t="s">
        <v>83</v>
      </c>
    </row>
    <row r="226" spans="1:65" s="2" customFormat="1" ht="24.2" customHeight="1">
      <c r="A226" s="31"/>
      <c r="B226" s="32"/>
      <c r="C226" s="197" t="s">
        <v>326</v>
      </c>
      <c r="D226" s="197" t="s">
        <v>124</v>
      </c>
      <c r="E226" s="198" t="s">
        <v>327</v>
      </c>
      <c r="F226" s="199" t="s">
        <v>328</v>
      </c>
      <c r="G226" s="200" t="s">
        <v>133</v>
      </c>
      <c r="H226" s="201">
        <v>16</v>
      </c>
      <c r="I226" s="202"/>
      <c r="J226" s="201">
        <f>ROUND(I226*H226,2)</f>
        <v>0</v>
      </c>
      <c r="K226" s="199" t="s">
        <v>120</v>
      </c>
      <c r="L226" s="36"/>
      <c r="M226" s="203" t="s">
        <v>1</v>
      </c>
      <c r="N226" s="204" t="s">
        <v>38</v>
      </c>
      <c r="O226" s="68"/>
      <c r="P226" s="188">
        <f>O226*H226</f>
        <v>0</v>
      </c>
      <c r="Q226" s="188">
        <v>0</v>
      </c>
      <c r="R226" s="188">
        <f>Q226*H226</f>
        <v>0</v>
      </c>
      <c r="S226" s="188">
        <v>0</v>
      </c>
      <c r="T226" s="189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0" t="s">
        <v>127</v>
      </c>
      <c r="AT226" s="190" t="s">
        <v>124</v>
      </c>
      <c r="AU226" s="190" t="s">
        <v>83</v>
      </c>
      <c r="AY226" s="14" t="s">
        <v>113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4" t="s">
        <v>81</v>
      </c>
      <c r="BK226" s="191">
        <f>ROUND(I226*H226,2)</f>
        <v>0</v>
      </c>
      <c r="BL226" s="14" t="s">
        <v>127</v>
      </c>
      <c r="BM226" s="190" t="s">
        <v>329</v>
      </c>
    </row>
    <row r="227" spans="1:65" s="2" customFormat="1" ht="19.5">
      <c r="A227" s="31"/>
      <c r="B227" s="32"/>
      <c r="C227" s="33"/>
      <c r="D227" s="192" t="s">
        <v>123</v>
      </c>
      <c r="E227" s="33"/>
      <c r="F227" s="193" t="s">
        <v>328</v>
      </c>
      <c r="G227" s="33"/>
      <c r="H227" s="33"/>
      <c r="I227" s="194"/>
      <c r="J227" s="33"/>
      <c r="K227" s="33"/>
      <c r="L227" s="36"/>
      <c r="M227" s="195"/>
      <c r="N227" s="196"/>
      <c r="O227" s="68"/>
      <c r="P227" s="68"/>
      <c r="Q227" s="68"/>
      <c r="R227" s="68"/>
      <c r="S227" s="68"/>
      <c r="T227" s="69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4" t="s">
        <v>123</v>
      </c>
      <c r="AU227" s="14" t="s">
        <v>83</v>
      </c>
    </row>
    <row r="228" spans="1:65" s="2" customFormat="1" ht="24.2" customHeight="1">
      <c r="A228" s="31"/>
      <c r="B228" s="32"/>
      <c r="C228" s="179" t="s">
        <v>330</v>
      </c>
      <c r="D228" s="179" t="s">
        <v>116</v>
      </c>
      <c r="E228" s="180" t="s">
        <v>331</v>
      </c>
      <c r="F228" s="181" t="s">
        <v>332</v>
      </c>
      <c r="G228" s="182" t="s">
        <v>133</v>
      </c>
      <c r="H228" s="183">
        <v>16</v>
      </c>
      <c r="I228" s="184"/>
      <c r="J228" s="183">
        <f>ROUND(I228*H228,2)</f>
        <v>0</v>
      </c>
      <c r="K228" s="181" t="s">
        <v>120</v>
      </c>
      <c r="L228" s="185"/>
      <c r="M228" s="186" t="s">
        <v>1</v>
      </c>
      <c r="N228" s="187" t="s">
        <v>38</v>
      </c>
      <c r="O228" s="68"/>
      <c r="P228" s="188">
        <f>O228*H228</f>
        <v>0</v>
      </c>
      <c r="Q228" s="188">
        <v>0</v>
      </c>
      <c r="R228" s="188">
        <f>Q228*H228</f>
        <v>0</v>
      </c>
      <c r="S228" s="188">
        <v>0</v>
      </c>
      <c r="T228" s="189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0" t="s">
        <v>121</v>
      </c>
      <c r="AT228" s="190" t="s">
        <v>116</v>
      </c>
      <c r="AU228" s="190" t="s">
        <v>83</v>
      </c>
      <c r="AY228" s="14" t="s">
        <v>113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4" t="s">
        <v>81</v>
      </c>
      <c r="BK228" s="191">
        <f>ROUND(I228*H228,2)</f>
        <v>0</v>
      </c>
      <c r="BL228" s="14" t="s">
        <v>121</v>
      </c>
      <c r="BM228" s="190" t="s">
        <v>333</v>
      </c>
    </row>
    <row r="229" spans="1:65" s="2" customFormat="1" ht="11.25">
      <c r="A229" s="31"/>
      <c r="B229" s="32"/>
      <c r="C229" s="33"/>
      <c r="D229" s="192" t="s">
        <v>123</v>
      </c>
      <c r="E229" s="33"/>
      <c r="F229" s="193" t="s">
        <v>332</v>
      </c>
      <c r="G229" s="33"/>
      <c r="H229" s="33"/>
      <c r="I229" s="194"/>
      <c r="J229" s="33"/>
      <c r="K229" s="33"/>
      <c r="L229" s="36"/>
      <c r="M229" s="195"/>
      <c r="N229" s="196"/>
      <c r="O229" s="68"/>
      <c r="P229" s="68"/>
      <c r="Q229" s="68"/>
      <c r="R229" s="68"/>
      <c r="S229" s="68"/>
      <c r="T229" s="69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4" t="s">
        <v>123</v>
      </c>
      <c r="AU229" s="14" t="s">
        <v>83</v>
      </c>
    </row>
    <row r="230" spans="1:65" s="2" customFormat="1" ht="24.2" customHeight="1">
      <c r="A230" s="31"/>
      <c r="B230" s="32"/>
      <c r="C230" s="197" t="s">
        <v>334</v>
      </c>
      <c r="D230" s="197" t="s">
        <v>124</v>
      </c>
      <c r="E230" s="198" t="s">
        <v>335</v>
      </c>
      <c r="F230" s="199" t="s">
        <v>336</v>
      </c>
      <c r="G230" s="200" t="s">
        <v>133</v>
      </c>
      <c r="H230" s="201">
        <v>16</v>
      </c>
      <c r="I230" s="202"/>
      <c r="J230" s="201">
        <f>ROUND(I230*H230,2)</f>
        <v>0</v>
      </c>
      <c r="K230" s="199" t="s">
        <v>120</v>
      </c>
      <c r="L230" s="36"/>
      <c r="M230" s="203" t="s">
        <v>1</v>
      </c>
      <c r="N230" s="204" t="s">
        <v>38</v>
      </c>
      <c r="O230" s="68"/>
      <c r="P230" s="188">
        <f>O230*H230</f>
        <v>0</v>
      </c>
      <c r="Q230" s="188">
        <v>0</v>
      </c>
      <c r="R230" s="188">
        <f>Q230*H230</f>
        <v>0</v>
      </c>
      <c r="S230" s="188">
        <v>0</v>
      </c>
      <c r="T230" s="189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0" t="s">
        <v>127</v>
      </c>
      <c r="AT230" s="190" t="s">
        <v>124</v>
      </c>
      <c r="AU230" s="190" t="s">
        <v>83</v>
      </c>
      <c r="AY230" s="14" t="s">
        <v>113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4" t="s">
        <v>81</v>
      </c>
      <c r="BK230" s="191">
        <f>ROUND(I230*H230,2)</f>
        <v>0</v>
      </c>
      <c r="BL230" s="14" t="s">
        <v>127</v>
      </c>
      <c r="BM230" s="190" t="s">
        <v>337</v>
      </c>
    </row>
    <row r="231" spans="1:65" s="2" customFormat="1" ht="19.5">
      <c r="A231" s="31"/>
      <c r="B231" s="32"/>
      <c r="C231" s="33"/>
      <c r="D231" s="192" t="s">
        <v>123</v>
      </c>
      <c r="E231" s="33"/>
      <c r="F231" s="193" t="s">
        <v>336</v>
      </c>
      <c r="G231" s="33"/>
      <c r="H231" s="33"/>
      <c r="I231" s="194"/>
      <c r="J231" s="33"/>
      <c r="K231" s="33"/>
      <c r="L231" s="36"/>
      <c r="M231" s="195"/>
      <c r="N231" s="196"/>
      <c r="O231" s="68"/>
      <c r="P231" s="68"/>
      <c r="Q231" s="68"/>
      <c r="R231" s="68"/>
      <c r="S231" s="68"/>
      <c r="T231" s="69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4" t="s">
        <v>123</v>
      </c>
      <c r="AU231" s="14" t="s">
        <v>83</v>
      </c>
    </row>
    <row r="232" spans="1:65" s="2" customFormat="1" ht="24.2" customHeight="1">
      <c r="A232" s="31"/>
      <c r="B232" s="32"/>
      <c r="C232" s="179" t="s">
        <v>338</v>
      </c>
      <c r="D232" s="179" t="s">
        <v>116</v>
      </c>
      <c r="E232" s="180" t="s">
        <v>339</v>
      </c>
      <c r="F232" s="181" t="s">
        <v>340</v>
      </c>
      <c r="G232" s="182" t="s">
        <v>133</v>
      </c>
      <c r="H232" s="183">
        <v>26</v>
      </c>
      <c r="I232" s="184"/>
      <c r="J232" s="183">
        <f>ROUND(I232*H232,2)</f>
        <v>0</v>
      </c>
      <c r="K232" s="181" t="s">
        <v>120</v>
      </c>
      <c r="L232" s="185"/>
      <c r="M232" s="186" t="s">
        <v>1</v>
      </c>
      <c r="N232" s="187" t="s">
        <v>38</v>
      </c>
      <c r="O232" s="68"/>
      <c r="P232" s="188">
        <f>O232*H232</f>
        <v>0</v>
      </c>
      <c r="Q232" s="188">
        <v>0</v>
      </c>
      <c r="R232" s="188">
        <f>Q232*H232</f>
        <v>0</v>
      </c>
      <c r="S232" s="188">
        <v>0</v>
      </c>
      <c r="T232" s="189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0" t="s">
        <v>121</v>
      </c>
      <c r="AT232" s="190" t="s">
        <v>116</v>
      </c>
      <c r="AU232" s="190" t="s">
        <v>83</v>
      </c>
      <c r="AY232" s="14" t="s">
        <v>113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4" t="s">
        <v>81</v>
      </c>
      <c r="BK232" s="191">
        <f>ROUND(I232*H232,2)</f>
        <v>0</v>
      </c>
      <c r="BL232" s="14" t="s">
        <v>121</v>
      </c>
      <c r="BM232" s="190" t="s">
        <v>341</v>
      </c>
    </row>
    <row r="233" spans="1:65" s="2" customFormat="1" ht="19.5">
      <c r="A233" s="31"/>
      <c r="B233" s="32"/>
      <c r="C233" s="33"/>
      <c r="D233" s="192" t="s">
        <v>123</v>
      </c>
      <c r="E233" s="33"/>
      <c r="F233" s="193" t="s">
        <v>340</v>
      </c>
      <c r="G233" s="33"/>
      <c r="H233" s="33"/>
      <c r="I233" s="194"/>
      <c r="J233" s="33"/>
      <c r="K233" s="33"/>
      <c r="L233" s="36"/>
      <c r="M233" s="195"/>
      <c r="N233" s="196"/>
      <c r="O233" s="68"/>
      <c r="P233" s="68"/>
      <c r="Q233" s="68"/>
      <c r="R233" s="68"/>
      <c r="S233" s="68"/>
      <c r="T233" s="69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4" t="s">
        <v>123</v>
      </c>
      <c r="AU233" s="14" t="s">
        <v>83</v>
      </c>
    </row>
    <row r="234" spans="1:65" s="2" customFormat="1" ht="24.2" customHeight="1">
      <c r="A234" s="31"/>
      <c r="B234" s="32"/>
      <c r="C234" s="197" t="s">
        <v>342</v>
      </c>
      <c r="D234" s="197" t="s">
        <v>124</v>
      </c>
      <c r="E234" s="198" t="s">
        <v>343</v>
      </c>
      <c r="F234" s="199" t="s">
        <v>344</v>
      </c>
      <c r="G234" s="200" t="s">
        <v>133</v>
      </c>
      <c r="H234" s="201">
        <v>26</v>
      </c>
      <c r="I234" s="202"/>
      <c r="J234" s="201">
        <f>ROUND(I234*H234,2)</f>
        <v>0</v>
      </c>
      <c r="K234" s="199" t="s">
        <v>120</v>
      </c>
      <c r="L234" s="36"/>
      <c r="M234" s="203" t="s">
        <v>1</v>
      </c>
      <c r="N234" s="204" t="s">
        <v>38</v>
      </c>
      <c r="O234" s="68"/>
      <c r="P234" s="188">
        <f>O234*H234</f>
        <v>0</v>
      </c>
      <c r="Q234" s="188">
        <v>0</v>
      </c>
      <c r="R234" s="188">
        <f>Q234*H234</f>
        <v>0</v>
      </c>
      <c r="S234" s="188">
        <v>0</v>
      </c>
      <c r="T234" s="189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0" t="s">
        <v>127</v>
      </c>
      <c r="AT234" s="190" t="s">
        <v>124</v>
      </c>
      <c r="AU234" s="190" t="s">
        <v>83</v>
      </c>
      <c r="AY234" s="14" t="s">
        <v>113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4" t="s">
        <v>81</v>
      </c>
      <c r="BK234" s="191">
        <f>ROUND(I234*H234,2)</f>
        <v>0</v>
      </c>
      <c r="BL234" s="14" t="s">
        <v>127</v>
      </c>
      <c r="BM234" s="190" t="s">
        <v>345</v>
      </c>
    </row>
    <row r="235" spans="1:65" s="2" customFormat="1" ht="11.25">
      <c r="A235" s="31"/>
      <c r="B235" s="32"/>
      <c r="C235" s="33"/>
      <c r="D235" s="192" t="s">
        <v>123</v>
      </c>
      <c r="E235" s="33"/>
      <c r="F235" s="193" t="s">
        <v>344</v>
      </c>
      <c r="G235" s="33"/>
      <c r="H235" s="33"/>
      <c r="I235" s="194"/>
      <c r="J235" s="33"/>
      <c r="K235" s="33"/>
      <c r="L235" s="36"/>
      <c r="M235" s="195"/>
      <c r="N235" s="196"/>
      <c r="O235" s="68"/>
      <c r="P235" s="68"/>
      <c r="Q235" s="68"/>
      <c r="R235" s="68"/>
      <c r="S235" s="68"/>
      <c r="T235" s="69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4" t="s">
        <v>123</v>
      </c>
      <c r="AU235" s="14" t="s">
        <v>83</v>
      </c>
    </row>
    <row r="236" spans="1:65" s="2" customFormat="1" ht="24.2" customHeight="1">
      <c r="A236" s="31"/>
      <c r="B236" s="32"/>
      <c r="C236" s="179" t="s">
        <v>346</v>
      </c>
      <c r="D236" s="179" t="s">
        <v>116</v>
      </c>
      <c r="E236" s="180" t="s">
        <v>347</v>
      </c>
      <c r="F236" s="181" t="s">
        <v>348</v>
      </c>
      <c r="G236" s="182" t="s">
        <v>133</v>
      </c>
      <c r="H236" s="183">
        <v>13</v>
      </c>
      <c r="I236" s="184"/>
      <c r="J236" s="183">
        <f>ROUND(I236*H236,2)</f>
        <v>0</v>
      </c>
      <c r="K236" s="181" t="s">
        <v>120</v>
      </c>
      <c r="L236" s="185"/>
      <c r="M236" s="186" t="s">
        <v>1</v>
      </c>
      <c r="N236" s="187" t="s">
        <v>38</v>
      </c>
      <c r="O236" s="68"/>
      <c r="P236" s="188">
        <f>O236*H236</f>
        <v>0</v>
      </c>
      <c r="Q236" s="188">
        <v>0</v>
      </c>
      <c r="R236" s="188">
        <f>Q236*H236</f>
        <v>0</v>
      </c>
      <c r="S236" s="188">
        <v>0</v>
      </c>
      <c r="T236" s="189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0" t="s">
        <v>121</v>
      </c>
      <c r="AT236" s="190" t="s">
        <v>116</v>
      </c>
      <c r="AU236" s="190" t="s">
        <v>83</v>
      </c>
      <c r="AY236" s="14" t="s">
        <v>113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4" t="s">
        <v>81</v>
      </c>
      <c r="BK236" s="191">
        <f>ROUND(I236*H236,2)</f>
        <v>0</v>
      </c>
      <c r="BL236" s="14" t="s">
        <v>121</v>
      </c>
      <c r="BM236" s="190" t="s">
        <v>349</v>
      </c>
    </row>
    <row r="237" spans="1:65" s="2" customFormat="1" ht="19.5">
      <c r="A237" s="31"/>
      <c r="B237" s="32"/>
      <c r="C237" s="33"/>
      <c r="D237" s="192" t="s">
        <v>123</v>
      </c>
      <c r="E237" s="33"/>
      <c r="F237" s="193" t="s">
        <v>348</v>
      </c>
      <c r="G237" s="33"/>
      <c r="H237" s="33"/>
      <c r="I237" s="194"/>
      <c r="J237" s="33"/>
      <c r="K237" s="33"/>
      <c r="L237" s="36"/>
      <c r="M237" s="195"/>
      <c r="N237" s="196"/>
      <c r="O237" s="68"/>
      <c r="P237" s="68"/>
      <c r="Q237" s="68"/>
      <c r="R237" s="68"/>
      <c r="S237" s="68"/>
      <c r="T237" s="69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4" t="s">
        <v>123</v>
      </c>
      <c r="AU237" s="14" t="s">
        <v>83</v>
      </c>
    </row>
    <row r="238" spans="1:65" s="2" customFormat="1" ht="24.2" customHeight="1">
      <c r="A238" s="31"/>
      <c r="B238" s="32"/>
      <c r="C238" s="197" t="s">
        <v>350</v>
      </c>
      <c r="D238" s="197" t="s">
        <v>124</v>
      </c>
      <c r="E238" s="198" t="s">
        <v>351</v>
      </c>
      <c r="F238" s="199" t="s">
        <v>352</v>
      </c>
      <c r="G238" s="200" t="s">
        <v>133</v>
      </c>
      <c r="H238" s="201">
        <v>13</v>
      </c>
      <c r="I238" s="202"/>
      <c r="J238" s="201">
        <f>ROUND(I238*H238,2)</f>
        <v>0</v>
      </c>
      <c r="K238" s="199" t="s">
        <v>120</v>
      </c>
      <c r="L238" s="36"/>
      <c r="M238" s="203" t="s">
        <v>1</v>
      </c>
      <c r="N238" s="204" t="s">
        <v>38</v>
      </c>
      <c r="O238" s="68"/>
      <c r="P238" s="188">
        <f>O238*H238</f>
        <v>0</v>
      </c>
      <c r="Q238" s="188">
        <v>0</v>
      </c>
      <c r="R238" s="188">
        <f>Q238*H238</f>
        <v>0</v>
      </c>
      <c r="S238" s="188">
        <v>0</v>
      </c>
      <c r="T238" s="189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0" t="s">
        <v>127</v>
      </c>
      <c r="AT238" s="190" t="s">
        <v>124</v>
      </c>
      <c r="AU238" s="190" t="s">
        <v>83</v>
      </c>
      <c r="AY238" s="14" t="s">
        <v>113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4" t="s">
        <v>81</v>
      </c>
      <c r="BK238" s="191">
        <f>ROUND(I238*H238,2)</f>
        <v>0</v>
      </c>
      <c r="BL238" s="14" t="s">
        <v>127</v>
      </c>
      <c r="BM238" s="190" t="s">
        <v>353</v>
      </c>
    </row>
    <row r="239" spans="1:65" s="2" customFormat="1" ht="11.25">
      <c r="A239" s="31"/>
      <c r="B239" s="32"/>
      <c r="C239" s="33"/>
      <c r="D239" s="192" t="s">
        <v>123</v>
      </c>
      <c r="E239" s="33"/>
      <c r="F239" s="193" t="s">
        <v>352</v>
      </c>
      <c r="G239" s="33"/>
      <c r="H239" s="33"/>
      <c r="I239" s="194"/>
      <c r="J239" s="33"/>
      <c r="K239" s="33"/>
      <c r="L239" s="36"/>
      <c r="M239" s="195"/>
      <c r="N239" s="196"/>
      <c r="O239" s="68"/>
      <c r="P239" s="68"/>
      <c r="Q239" s="68"/>
      <c r="R239" s="68"/>
      <c r="S239" s="68"/>
      <c r="T239" s="69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4" t="s">
        <v>123</v>
      </c>
      <c r="AU239" s="14" t="s">
        <v>83</v>
      </c>
    </row>
    <row r="240" spans="1:65" s="2" customFormat="1" ht="24.2" customHeight="1">
      <c r="A240" s="31"/>
      <c r="B240" s="32"/>
      <c r="C240" s="197" t="s">
        <v>354</v>
      </c>
      <c r="D240" s="197" t="s">
        <v>124</v>
      </c>
      <c r="E240" s="198" t="s">
        <v>355</v>
      </c>
      <c r="F240" s="199" t="s">
        <v>356</v>
      </c>
      <c r="G240" s="200" t="s">
        <v>244</v>
      </c>
      <c r="H240" s="201">
        <v>1000</v>
      </c>
      <c r="I240" s="202"/>
      <c r="J240" s="201">
        <f>ROUND(I240*H240,2)</f>
        <v>0</v>
      </c>
      <c r="K240" s="199" t="s">
        <v>120</v>
      </c>
      <c r="L240" s="36"/>
      <c r="M240" s="203" t="s">
        <v>1</v>
      </c>
      <c r="N240" s="204" t="s">
        <v>38</v>
      </c>
      <c r="O240" s="68"/>
      <c r="P240" s="188">
        <f>O240*H240</f>
        <v>0</v>
      </c>
      <c r="Q240" s="188">
        <v>0</v>
      </c>
      <c r="R240" s="188">
        <f>Q240*H240</f>
        <v>0</v>
      </c>
      <c r="S240" s="188">
        <v>0</v>
      </c>
      <c r="T240" s="189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0" t="s">
        <v>127</v>
      </c>
      <c r="AT240" s="190" t="s">
        <v>124</v>
      </c>
      <c r="AU240" s="190" t="s">
        <v>83</v>
      </c>
      <c r="AY240" s="14" t="s">
        <v>113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4" t="s">
        <v>81</v>
      </c>
      <c r="BK240" s="191">
        <f>ROUND(I240*H240,2)</f>
        <v>0</v>
      </c>
      <c r="BL240" s="14" t="s">
        <v>127</v>
      </c>
      <c r="BM240" s="190" t="s">
        <v>357</v>
      </c>
    </row>
    <row r="241" spans="1:65" s="2" customFormat="1" ht="11.25">
      <c r="A241" s="31"/>
      <c r="B241" s="32"/>
      <c r="C241" s="33"/>
      <c r="D241" s="192" t="s">
        <v>123</v>
      </c>
      <c r="E241" s="33"/>
      <c r="F241" s="193" t="s">
        <v>356</v>
      </c>
      <c r="G241" s="33"/>
      <c r="H241" s="33"/>
      <c r="I241" s="194"/>
      <c r="J241" s="33"/>
      <c r="K241" s="33"/>
      <c r="L241" s="36"/>
      <c r="M241" s="195"/>
      <c r="N241" s="196"/>
      <c r="O241" s="68"/>
      <c r="P241" s="68"/>
      <c r="Q241" s="68"/>
      <c r="R241" s="68"/>
      <c r="S241" s="68"/>
      <c r="T241" s="69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4" t="s">
        <v>123</v>
      </c>
      <c r="AU241" s="14" t="s">
        <v>83</v>
      </c>
    </row>
    <row r="242" spans="1:65" s="2" customFormat="1" ht="24.2" customHeight="1">
      <c r="A242" s="31"/>
      <c r="B242" s="32"/>
      <c r="C242" s="197" t="s">
        <v>358</v>
      </c>
      <c r="D242" s="197" t="s">
        <v>124</v>
      </c>
      <c r="E242" s="198" t="s">
        <v>161</v>
      </c>
      <c r="F242" s="199" t="s">
        <v>162</v>
      </c>
      <c r="G242" s="200" t="s">
        <v>163</v>
      </c>
      <c r="H242" s="201">
        <v>84</v>
      </c>
      <c r="I242" s="202"/>
      <c r="J242" s="201">
        <f>ROUND(I242*H242,2)</f>
        <v>0</v>
      </c>
      <c r="K242" s="199" t="s">
        <v>120</v>
      </c>
      <c r="L242" s="36"/>
      <c r="M242" s="203" t="s">
        <v>1</v>
      </c>
      <c r="N242" s="204" t="s">
        <v>38</v>
      </c>
      <c r="O242" s="68"/>
      <c r="P242" s="188">
        <f>O242*H242</f>
        <v>0</v>
      </c>
      <c r="Q242" s="188">
        <v>0</v>
      </c>
      <c r="R242" s="188">
        <f>Q242*H242</f>
        <v>0</v>
      </c>
      <c r="S242" s="188">
        <v>0</v>
      </c>
      <c r="T242" s="189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0" t="s">
        <v>127</v>
      </c>
      <c r="AT242" s="190" t="s">
        <v>124</v>
      </c>
      <c r="AU242" s="190" t="s">
        <v>83</v>
      </c>
      <c r="AY242" s="14" t="s">
        <v>113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4" t="s">
        <v>81</v>
      </c>
      <c r="BK242" s="191">
        <f>ROUND(I242*H242,2)</f>
        <v>0</v>
      </c>
      <c r="BL242" s="14" t="s">
        <v>127</v>
      </c>
      <c r="BM242" s="190" t="s">
        <v>359</v>
      </c>
    </row>
    <row r="243" spans="1:65" s="2" customFormat="1" ht="29.25">
      <c r="A243" s="31"/>
      <c r="B243" s="32"/>
      <c r="C243" s="33"/>
      <c r="D243" s="192" t="s">
        <v>123</v>
      </c>
      <c r="E243" s="33"/>
      <c r="F243" s="193" t="s">
        <v>165</v>
      </c>
      <c r="G243" s="33"/>
      <c r="H243" s="33"/>
      <c r="I243" s="194"/>
      <c r="J243" s="33"/>
      <c r="K243" s="33"/>
      <c r="L243" s="36"/>
      <c r="M243" s="195"/>
      <c r="N243" s="196"/>
      <c r="O243" s="68"/>
      <c r="P243" s="68"/>
      <c r="Q243" s="68"/>
      <c r="R243" s="68"/>
      <c r="S243" s="68"/>
      <c r="T243" s="69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T243" s="14" t="s">
        <v>123</v>
      </c>
      <c r="AU243" s="14" t="s">
        <v>83</v>
      </c>
    </row>
    <row r="244" spans="1:65" s="12" customFormat="1" ht="22.9" customHeight="1">
      <c r="B244" s="163"/>
      <c r="C244" s="164"/>
      <c r="D244" s="165" t="s">
        <v>72</v>
      </c>
      <c r="E244" s="177" t="s">
        <v>360</v>
      </c>
      <c r="F244" s="177" t="s">
        <v>361</v>
      </c>
      <c r="G244" s="164"/>
      <c r="H244" s="164"/>
      <c r="I244" s="167"/>
      <c r="J244" s="178">
        <f>BK244</f>
        <v>0</v>
      </c>
      <c r="K244" s="164"/>
      <c r="L244" s="169"/>
      <c r="M244" s="170"/>
      <c r="N244" s="171"/>
      <c r="O244" s="171"/>
      <c r="P244" s="172">
        <f>SUM(P245:P268)</f>
        <v>0</v>
      </c>
      <c r="Q244" s="171"/>
      <c r="R244" s="172">
        <f>SUM(R245:R268)</f>
        <v>0</v>
      </c>
      <c r="S244" s="171"/>
      <c r="T244" s="173">
        <f>SUM(T245:T268)</f>
        <v>0</v>
      </c>
      <c r="AR244" s="174" t="s">
        <v>81</v>
      </c>
      <c r="AT244" s="175" t="s">
        <v>72</v>
      </c>
      <c r="AU244" s="175" t="s">
        <v>81</v>
      </c>
      <c r="AY244" s="174" t="s">
        <v>113</v>
      </c>
      <c r="BK244" s="176">
        <f>SUM(BK245:BK268)</f>
        <v>0</v>
      </c>
    </row>
    <row r="245" spans="1:65" s="2" customFormat="1" ht="24.2" customHeight="1">
      <c r="A245" s="31"/>
      <c r="B245" s="32"/>
      <c r="C245" s="197" t="s">
        <v>362</v>
      </c>
      <c r="D245" s="197" t="s">
        <v>124</v>
      </c>
      <c r="E245" s="198" t="s">
        <v>363</v>
      </c>
      <c r="F245" s="199" t="s">
        <v>364</v>
      </c>
      <c r="G245" s="200" t="s">
        <v>119</v>
      </c>
      <c r="H245" s="201">
        <v>18</v>
      </c>
      <c r="I245" s="202"/>
      <c r="J245" s="201">
        <f>ROUND(I245*H245,2)</f>
        <v>0</v>
      </c>
      <c r="K245" s="199" t="s">
        <v>120</v>
      </c>
      <c r="L245" s="36"/>
      <c r="M245" s="203" t="s">
        <v>1</v>
      </c>
      <c r="N245" s="204" t="s">
        <v>38</v>
      </c>
      <c r="O245" s="68"/>
      <c r="P245" s="188">
        <f>O245*H245</f>
        <v>0</v>
      </c>
      <c r="Q245" s="188">
        <v>0</v>
      </c>
      <c r="R245" s="188">
        <f>Q245*H245</f>
        <v>0</v>
      </c>
      <c r="S245" s="188">
        <v>0</v>
      </c>
      <c r="T245" s="189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0" t="s">
        <v>135</v>
      </c>
      <c r="AT245" s="190" t="s">
        <v>124</v>
      </c>
      <c r="AU245" s="190" t="s">
        <v>83</v>
      </c>
      <c r="AY245" s="14" t="s">
        <v>113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4" t="s">
        <v>81</v>
      </c>
      <c r="BK245" s="191">
        <f>ROUND(I245*H245,2)</f>
        <v>0</v>
      </c>
      <c r="BL245" s="14" t="s">
        <v>135</v>
      </c>
      <c r="BM245" s="190" t="s">
        <v>365</v>
      </c>
    </row>
    <row r="246" spans="1:65" s="2" customFormat="1" ht="48.75">
      <c r="A246" s="31"/>
      <c r="B246" s="32"/>
      <c r="C246" s="33"/>
      <c r="D246" s="192" t="s">
        <v>123</v>
      </c>
      <c r="E246" s="33"/>
      <c r="F246" s="193" t="s">
        <v>366</v>
      </c>
      <c r="G246" s="33"/>
      <c r="H246" s="33"/>
      <c r="I246" s="194"/>
      <c r="J246" s="33"/>
      <c r="K246" s="33"/>
      <c r="L246" s="36"/>
      <c r="M246" s="195"/>
      <c r="N246" s="196"/>
      <c r="O246" s="68"/>
      <c r="P246" s="68"/>
      <c r="Q246" s="68"/>
      <c r="R246" s="68"/>
      <c r="S246" s="68"/>
      <c r="T246" s="69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4" t="s">
        <v>123</v>
      </c>
      <c r="AU246" s="14" t="s">
        <v>83</v>
      </c>
    </row>
    <row r="247" spans="1:65" s="2" customFormat="1" ht="24.2" customHeight="1">
      <c r="A247" s="31"/>
      <c r="B247" s="32"/>
      <c r="C247" s="197" t="s">
        <v>367</v>
      </c>
      <c r="D247" s="197" t="s">
        <v>124</v>
      </c>
      <c r="E247" s="198" t="s">
        <v>368</v>
      </c>
      <c r="F247" s="199" t="s">
        <v>369</v>
      </c>
      <c r="G247" s="200" t="s">
        <v>133</v>
      </c>
      <c r="H247" s="201">
        <v>5</v>
      </c>
      <c r="I247" s="202"/>
      <c r="J247" s="201">
        <f>ROUND(I247*H247,2)</f>
        <v>0</v>
      </c>
      <c r="K247" s="199" t="s">
        <v>120</v>
      </c>
      <c r="L247" s="36"/>
      <c r="M247" s="203" t="s">
        <v>1</v>
      </c>
      <c r="N247" s="204" t="s">
        <v>38</v>
      </c>
      <c r="O247" s="68"/>
      <c r="P247" s="188">
        <f>O247*H247</f>
        <v>0</v>
      </c>
      <c r="Q247" s="188">
        <v>0</v>
      </c>
      <c r="R247" s="188">
        <f>Q247*H247</f>
        <v>0</v>
      </c>
      <c r="S247" s="188">
        <v>0</v>
      </c>
      <c r="T247" s="189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0" t="s">
        <v>135</v>
      </c>
      <c r="AT247" s="190" t="s">
        <v>124</v>
      </c>
      <c r="AU247" s="190" t="s">
        <v>83</v>
      </c>
      <c r="AY247" s="14" t="s">
        <v>113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4" t="s">
        <v>81</v>
      </c>
      <c r="BK247" s="191">
        <f>ROUND(I247*H247,2)</f>
        <v>0</v>
      </c>
      <c r="BL247" s="14" t="s">
        <v>135</v>
      </c>
      <c r="BM247" s="190" t="s">
        <v>370</v>
      </c>
    </row>
    <row r="248" spans="1:65" s="2" customFormat="1" ht="19.5">
      <c r="A248" s="31"/>
      <c r="B248" s="32"/>
      <c r="C248" s="33"/>
      <c r="D248" s="192" t="s">
        <v>123</v>
      </c>
      <c r="E248" s="33"/>
      <c r="F248" s="193" t="s">
        <v>371</v>
      </c>
      <c r="G248" s="33"/>
      <c r="H248" s="33"/>
      <c r="I248" s="194"/>
      <c r="J248" s="33"/>
      <c r="K248" s="33"/>
      <c r="L248" s="36"/>
      <c r="M248" s="195"/>
      <c r="N248" s="196"/>
      <c r="O248" s="68"/>
      <c r="P248" s="68"/>
      <c r="Q248" s="68"/>
      <c r="R248" s="68"/>
      <c r="S248" s="68"/>
      <c r="T248" s="69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T248" s="14" t="s">
        <v>123</v>
      </c>
      <c r="AU248" s="14" t="s">
        <v>83</v>
      </c>
    </row>
    <row r="249" spans="1:65" s="2" customFormat="1" ht="24.2" customHeight="1">
      <c r="A249" s="31"/>
      <c r="B249" s="32"/>
      <c r="C249" s="197" t="s">
        <v>372</v>
      </c>
      <c r="D249" s="197" t="s">
        <v>124</v>
      </c>
      <c r="E249" s="198" t="s">
        <v>373</v>
      </c>
      <c r="F249" s="199" t="s">
        <v>374</v>
      </c>
      <c r="G249" s="200" t="s">
        <v>133</v>
      </c>
      <c r="H249" s="201">
        <v>8</v>
      </c>
      <c r="I249" s="202"/>
      <c r="J249" s="201">
        <f>ROUND(I249*H249,2)</f>
        <v>0</v>
      </c>
      <c r="K249" s="199" t="s">
        <v>120</v>
      </c>
      <c r="L249" s="36"/>
      <c r="M249" s="203" t="s">
        <v>1</v>
      </c>
      <c r="N249" s="204" t="s">
        <v>38</v>
      </c>
      <c r="O249" s="68"/>
      <c r="P249" s="188">
        <f>O249*H249</f>
        <v>0</v>
      </c>
      <c r="Q249" s="188">
        <v>0</v>
      </c>
      <c r="R249" s="188">
        <f>Q249*H249</f>
        <v>0</v>
      </c>
      <c r="S249" s="188">
        <v>0</v>
      </c>
      <c r="T249" s="189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0" t="s">
        <v>135</v>
      </c>
      <c r="AT249" s="190" t="s">
        <v>124</v>
      </c>
      <c r="AU249" s="190" t="s">
        <v>83</v>
      </c>
      <c r="AY249" s="14" t="s">
        <v>113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4" t="s">
        <v>81</v>
      </c>
      <c r="BK249" s="191">
        <f>ROUND(I249*H249,2)</f>
        <v>0</v>
      </c>
      <c r="BL249" s="14" t="s">
        <v>135</v>
      </c>
      <c r="BM249" s="190" t="s">
        <v>375</v>
      </c>
    </row>
    <row r="250" spans="1:65" s="2" customFormat="1" ht="19.5">
      <c r="A250" s="31"/>
      <c r="B250" s="32"/>
      <c r="C250" s="33"/>
      <c r="D250" s="192" t="s">
        <v>123</v>
      </c>
      <c r="E250" s="33"/>
      <c r="F250" s="193" t="s">
        <v>376</v>
      </c>
      <c r="G250" s="33"/>
      <c r="H250" s="33"/>
      <c r="I250" s="194"/>
      <c r="J250" s="33"/>
      <c r="K250" s="33"/>
      <c r="L250" s="36"/>
      <c r="M250" s="195"/>
      <c r="N250" s="196"/>
      <c r="O250" s="68"/>
      <c r="P250" s="68"/>
      <c r="Q250" s="68"/>
      <c r="R250" s="68"/>
      <c r="S250" s="68"/>
      <c r="T250" s="69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T250" s="14" t="s">
        <v>123</v>
      </c>
      <c r="AU250" s="14" t="s">
        <v>83</v>
      </c>
    </row>
    <row r="251" spans="1:65" s="2" customFormat="1" ht="24.2" customHeight="1">
      <c r="A251" s="31"/>
      <c r="B251" s="32"/>
      <c r="C251" s="197" t="s">
        <v>377</v>
      </c>
      <c r="D251" s="197" t="s">
        <v>124</v>
      </c>
      <c r="E251" s="198" t="s">
        <v>378</v>
      </c>
      <c r="F251" s="199" t="s">
        <v>379</v>
      </c>
      <c r="G251" s="200" t="s">
        <v>133</v>
      </c>
      <c r="H251" s="201">
        <v>248</v>
      </c>
      <c r="I251" s="202"/>
      <c r="J251" s="201">
        <f>ROUND(I251*H251,2)</f>
        <v>0</v>
      </c>
      <c r="K251" s="199" t="s">
        <v>120</v>
      </c>
      <c r="L251" s="36"/>
      <c r="M251" s="203" t="s">
        <v>1</v>
      </c>
      <c r="N251" s="204" t="s">
        <v>38</v>
      </c>
      <c r="O251" s="68"/>
      <c r="P251" s="188">
        <f>O251*H251</f>
        <v>0</v>
      </c>
      <c r="Q251" s="188">
        <v>0</v>
      </c>
      <c r="R251" s="188">
        <f>Q251*H251</f>
        <v>0</v>
      </c>
      <c r="S251" s="188">
        <v>0</v>
      </c>
      <c r="T251" s="189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0" t="s">
        <v>135</v>
      </c>
      <c r="AT251" s="190" t="s">
        <v>124</v>
      </c>
      <c r="AU251" s="190" t="s">
        <v>83</v>
      </c>
      <c r="AY251" s="14" t="s">
        <v>113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4" t="s">
        <v>81</v>
      </c>
      <c r="BK251" s="191">
        <f>ROUND(I251*H251,2)</f>
        <v>0</v>
      </c>
      <c r="BL251" s="14" t="s">
        <v>135</v>
      </c>
      <c r="BM251" s="190" t="s">
        <v>380</v>
      </c>
    </row>
    <row r="252" spans="1:65" s="2" customFormat="1" ht="29.25">
      <c r="A252" s="31"/>
      <c r="B252" s="32"/>
      <c r="C252" s="33"/>
      <c r="D252" s="192" t="s">
        <v>123</v>
      </c>
      <c r="E252" s="33"/>
      <c r="F252" s="193" t="s">
        <v>381</v>
      </c>
      <c r="G252" s="33"/>
      <c r="H252" s="33"/>
      <c r="I252" s="194"/>
      <c r="J252" s="33"/>
      <c r="K252" s="33"/>
      <c r="L252" s="36"/>
      <c r="M252" s="195"/>
      <c r="N252" s="196"/>
      <c r="O252" s="68"/>
      <c r="P252" s="68"/>
      <c r="Q252" s="68"/>
      <c r="R252" s="68"/>
      <c r="S252" s="68"/>
      <c r="T252" s="69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T252" s="14" t="s">
        <v>123</v>
      </c>
      <c r="AU252" s="14" t="s">
        <v>83</v>
      </c>
    </row>
    <row r="253" spans="1:65" s="2" customFormat="1" ht="24.2" customHeight="1">
      <c r="A253" s="31"/>
      <c r="B253" s="32"/>
      <c r="C253" s="197" t="s">
        <v>382</v>
      </c>
      <c r="D253" s="197" t="s">
        <v>124</v>
      </c>
      <c r="E253" s="198" t="s">
        <v>383</v>
      </c>
      <c r="F253" s="199" t="s">
        <v>384</v>
      </c>
      <c r="G253" s="200" t="s">
        <v>133</v>
      </c>
      <c r="H253" s="201">
        <v>25</v>
      </c>
      <c r="I253" s="202"/>
      <c r="J253" s="201">
        <f>ROUND(I253*H253,2)</f>
        <v>0</v>
      </c>
      <c r="K253" s="199" t="s">
        <v>120</v>
      </c>
      <c r="L253" s="36"/>
      <c r="M253" s="203" t="s">
        <v>1</v>
      </c>
      <c r="N253" s="204" t="s">
        <v>38</v>
      </c>
      <c r="O253" s="68"/>
      <c r="P253" s="188">
        <f>O253*H253</f>
        <v>0</v>
      </c>
      <c r="Q253" s="188">
        <v>0</v>
      </c>
      <c r="R253" s="188">
        <f>Q253*H253</f>
        <v>0</v>
      </c>
      <c r="S253" s="188">
        <v>0</v>
      </c>
      <c r="T253" s="189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0" t="s">
        <v>135</v>
      </c>
      <c r="AT253" s="190" t="s">
        <v>124</v>
      </c>
      <c r="AU253" s="190" t="s">
        <v>83</v>
      </c>
      <c r="AY253" s="14" t="s">
        <v>113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4" t="s">
        <v>81</v>
      </c>
      <c r="BK253" s="191">
        <f>ROUND(I253*H253,2)</f>
        <v>0</v>
      </c>
      <c r="BL253" s="14" t="s">
        <v>135</v>
      </c>
      <c r="BM253" s="190" t="s">
        <v>385</v>
      </c>
    </row>
    <row r="254" spans="1:65" s="2" customFormat="1" ht="29.25">
      <c r="A254" s="31"/>
      <c r="B254" s="32"/>
      <c r="C254" s="33"/>
      <c r="D254" s="192" t="s">
        <v>123</v>
      </c>
      <c r="E254" s="33"/>
      <c r="F254" s="193" t="s">
        <v>386</v>
      </c>
      <c r="G254" s="33"/>
      <c r="H254" s="33"/>
      <c r="I254" s="194"/>
      <c r="J254" s="33"/>
      <c r="K254" s="33"/>
      <c r="L254" s="36"/>
      <c r="M254" s="195"/>
      <c r="N254" s="196"/>
      <c r="O254" s="68"/>
      <c r="P254" s="68"/>
      <c r="Q254" s="68"/>
      <c r="R254" s="68"/>
      <c r="S254" s="68"/>
      <c r="T254" s="69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T254" s="14" t="s">
        <v>123</v>
      </c>
      <c r="AU254" s="14" t="s">
        <v>83</v>
      </c>
    </row>
    <row r="255" spans="1:65" s="2" customFormat="1" ht="24.2" customHeight="1">
      <c r="A255" s="31"/>
      <c r="B255" s="32"/>
      <c r="C255" s="197" t="s">
        <v>127</v>
      </c>
      <c r="D255" s="197" t="s">
        <v>124</v>
      </c>
      <c r="E255" s="198" t="s">
        <v>387</v>
      </c>
      <c r="F255" s="199" t="s">
        <v>388</v>
      </c>
      <c r="G255" s="200" t="s">
        <v>133</v>
      </c>
      <c r="H255" s="201">
        <v>15</v>
      </c>
      <c r="I255" s="202"/>
      <c r="J255" s="201">
        <f>ROUND(I255*H255,2)</f>
        <v>0</v>
      </c>
      <c r="K255" s="199" t="s">
        <v>120</v>
      </c>
      <c r="L255" s="36"/>
      <c r="M255" s="203" t="s">
        <v>1</v>
      </c>
      <c r="N255" s="204" t="s">
        <v>38</v>
      </c>
      <c r="O255" s="68"/>
      <c r="P255" s="188">
        <f>O255*H255</f>
        <v>0</v>
      </c>
      <c r="Q255" s="188">
        <v>0</v>
      </c>
      <c r="R255" s="188">
        <f>Q255*H255</f>
        <v>0</v>
      </c>
      <c r="S255" s="188">
        <v>0</v>
      </c>
      <c r="T255" s="189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0" t="s">
        <v>135</v>
      </c>
      <c r="AT255" s="190" t="s">
        <v>124</v>
      </c>
      <c r="AU255" s="190" t="s">
        <v>83</v>
      </c>
      <c r="AY255" s="14" t="s">
        <v>113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4" t="s">
        <v>81</v>
      </c>
      <c r="BK255" s="191">
        <f>ROUND(I255*H255,2)</f>
        <v>0</v>
      </c>
      <c r="BL255" s="14" t="s">
        <v>135</v>
      </c>
      <c r="BM255" s="190" t="s">
        <v>389</v>
      </c>
    </row>
    <row r="256" spans="1:65" s="2" customFormat="1" ht="29.25">
      <c r="A256" s="31"/>
      <c r="B256" s="32"/>
      <c r="C256" s="33"/>
      <c r="D256" s="192" t="s">
        <v>123</v>
      </c>
      <c r="E256" s="33"/>
      <c r="F256" s="193" t="s">
        <v>390</v>
      </c>
      <c r="G256" s="33"/>
      <c r="H256" s="33"/>
      <c r="I256" s="194"/>
      <c r="J256" s="33"/>
      <c r="K256" s="33"/>
      <c r="L256" s="36"/>
      <c r="M256" s="195"/>
      <c r="N256" s="196"/>
      <c r="O256" s="68"/>
      <c r="P256" s="68"/>
      <c r="Q256" s="68"/>
      <c r="R256" s="68"/>
      <c r="S256" s="68"/>
      <c r="T256" s="69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4" t="s">
        <v>123</v>
      </c>
      <c r="AU256" s="14" t="s">
        <v>83</v>
      </c>
    </row>
    <row r="257" spans="1:65" s="2" customFormat="1" ht="24.2" customHeight="1">
      <c r="A257" s="31"/>
      <c r="B257" s="32"/>
      <c r="C257" s="197" t="s">
        <v>391</v>
      </c>
      <c r="D257" s="197" t="s">
        <v>124</v>
      </c>
      <c r="E257" s="198" t="s">
        <v>392</v>
      </c>
      <c r="F257" s="199" t="s">
        <v>393</v>
      </c>
      <c r="G257" s="200" t="s">
        <v>133</v>
      </c>
      <c r="H257" s="201">
        <v>4</v>
      </c>
      <c r="I257" s="202"/>
      <c r="J257" s="201">
        <f>ROUND(I257*H257,2)</f>
        <v>0</v>
      </c>
      <c r="K257" s="199" t="s">
        <v>120</v>
      </c>
      <c r="L257" s="36"/>
      <c r="M257" s="203" t="s">
        <v>1</v>
      </c>
      <c r="N257" s="204" t="s">
        <v>38</v>
      </c>
      <c r="O257" s="68"/>
      <c r="P257" s="188">
        <f>O257*H257</f>
        <v>0</v>
      </c>
      <c r="Q257" s="188">
        <v>0</v>
      </c>
      <c r="R257" s="188">
        <f>Q257*H257</f>
        <v>0</v>
      </c>
      <c r="S257" s="188">
        <v>0</v>
      </c>
      <c r="T257" s="189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0" t="s">
        <v>135</v>
      </c>
      <c r="AT257" s="190" t="s">
        <v>124</v>
      </c>
      <c r="AU257" s="190" t="s">
        <v>83</v>
      </c>
      <c r="AY257" s="14" t="s">
        <v>113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4" t="s">
        <v>81</v>
      </c>
      <c r="BK257" s="191">
        <f>ROUND(I257*H257,2)</f>
        <v>0</v>
      </c>
      <c r="BL257" s="14" t="s">
        <v>135</v>
      </c>
      <c r="BM257" s="190" t="s">
        <v>394</v>
      </c>
    </row>
    <row r="258" spans="1:65" s="2" customFormat="1" ht="29.25">
      <c r="A258" s="31"/>
      <c r="B258" s="32"/>
      <c r="C258" s="33"/>
      <c r="D258" s="192" t="s">
        <v>123</v>
      </c>
      <c r="E258" s="33"/>
      <c r="F258" s="193" t="s">
        <v>395</v>
      </c>
      <c r="G258" s="33"/>
      <c r="H258" s="33"/>
      <c r="I258" s="194"/>
      <c r="J258" s="33"/>
      <c r="K258" s="33"/>
      <c r="L258" s="36"/>
      <c r="M258" s="195"/>
      <c r="N258" s="196"/>
      <c r="O258" s="68"/>
      <c r="P258" s="68"/>
      <c r="Q258" s="68"/>
      <c r="R258" s="68"/>
      <c r="S258" s="68"/>
      <c r="T258" s="69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T258" s="14" t="s">
        <v>123</v>
      </c>
      <c r="AU258" s="14" t="s">
        <v>83</v>
      </c>
    </row>
    <row r="259" spans="1:65" s="2" customFormat="1" ht="24.2" customHeight="1">
      <c r="A259" s="31"/>
      <c r="B259" s="32"/>
      <c r="C259" s="197" t="s">
        <v>396</v>
      </c>
      <c r="D259" s="197" t="s">
        <v>124</v>
      </c>
      <c r="E259" s="198" t="s">
        <v>397</v>
      </c>
      <c r="F259" s="199" t="s">
        <v>398</v>
      </c>
      <c r="G259" s="200" t="s">
        <v>133</v>
      </c>
      <c r="H259" s="201">
        <v>4</v>
      </c>
      <c r="I259" s="202"/>
      <c r="J259" s="201">
        <f>ROUND(I259*H259,2)</f>
        <v>0</v>
      </c>
      <c r="K259" s="199" t="s">
        <v>120</v>
      </c>
      <c r="L259" s="36"/>
      <c r="M259" s="203" t="s">
        <v>1</v>
      </c>
      <c r="N259" s="204" t="s">
        <v>38</v>
      </c>
      <c r="O259" s="68"/>
      <c r="P259" s="188">
        <f>O259*H259</f>
        <v>0</v>
      </c>
      <c r="Q259" s="188">
        <v>0</v>
      </c>
      <c r="R259" s="188">
        <f>Q259*H259</f>
        <v>0</v>
      </c>
      <c r="S259" s="188">
        <v>0</v>
      </c>
      <c r="T259" s="189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0" t="s">
        <v>135</v>
      </c>
      <c r="AT259" s="190" t="s">
        <v>124</v>
      </c>
      <c r="AU259" s="190" t="s">
        <v>83</v>
      </c>
      <c r="AY259" s="14" t="s">
        <v>113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4" t="s">
        <v>81</v>
      </c>
      <c r="BK259" s="191">
        <f>ROUND(I259*H259,2)</f>
        <v>0</v>
      </c>
      <c r="BL259" s="14" t="s">
        <v>135</v>
      </c>
      <c r="BM259" s="190" t="s">
        <v>399</v>
      </c>
    </row>
    <row r="260" spans="1:65" s="2" customFormat="1" ht="29.25">
      <c r="A260" s="31"/>
      <c r="B260" s="32"/>
      <c r="C260" s="33"/>
      <c r="D260" s="192" t="s">
        <v>123</v>
      </c>
      <c r="E260" s="33"/>
      <c r="F260" s="193" t="s">
        <v>400</v>
      </c>
      <c r="G260" s="33"/>
      <c r="H260" s="33"/>
      <c r="I260" s="194"/>
      <c r="J260" s="33"/>
      <c r="K260" s="33"/>
      <c r="L260" s="36"/>
      <c r="M260" s="195"/>
      <c r="N260" s="196"/>
      <c r="O260" s="68"/>
      <c r="P260" s="68"/>
      <c r="Q260" s="68"/>
      <c r="R260" s="68"/>
      <c r="S260" s="68"/>
      <c r="T260" s="69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T260" s="14" t="s">
        <v>123</v>
      </c>
      <c r="AU260" s="14" t="s">
        <v>83</v>
      </c>
    </row>
    <row r="261" spans="1:65" s="2" customFormat="1" ht="24.2" customHeight="1">
      <c r="A261" s="31"/>
      <c r="B261" s="32"/>
      <c r="C261" s="197" t="s">
        <v>401</v>
      </c>
      <c r="D261" s="197" t="s">
        <v>124</v>
      </c>
      <c r="E261" s="198" t="s">
        <v>402</v>
      </c>
      <c r="F261" s="199" t="s">
        <v>403</v>
      </c>
      <c r="G261" s="200" t="s">
        <v>133</v>
      </c>
      <c r="H261" s="201">
        <v>2</v>
      </c>
      <c r="I261" s="202"/>
      <c r="J261" s="201">
        <f>ROUND(I261*H261,2)</f>
        <v>0</v>
      </c>
      <c r="K261" s="199" t="s">
        <v>120</v>
      </c>
      <c r="L261" s="36"/>
      <c r="M261" s="203" t="s">
        <v>1</v>
      </c>
      <c r="N261" s="204" t="s">
        <v>38</v>
      </c>
      <c r="O261" s="68"/>
      <c r="P261" s="188">
        <f>O261*H261</f>
        <v>0</v>
      </c>
      <c r="Q261" s="188">
        <v>0</v>
      </c>
      <c r="R261" s="188">
        <f>Q261*H261</f>
        <v>0</v>
      </c>
      <c r="S261" s="188">
        <v>0</v>
      </c>
      <c r="T261" s="189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0" t="s">
        <v>135</v>
      </c>
      <c r="AT261" s="190" t="s">
        <v>124</v>
      </c>
      <c r="AU261" s="190" t="s">
        <v>83</v>
      </c>
      <c r="AY261" s="14" t="s">
        <v>113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4" t="s">
        <v>81</v>
      </c>
      <c r="BK261" s="191">
        <f>ROUND(I261*H261,2)</f>
        <v>0</v>
      </c>
      <c r="BL261" s="14" t="s">
        <v>135</v>
      </c>
      <c r="BM261" s="190" t="s">
        <v>404</v>
      </c>
    </row>
    <row r="262" spans="1:65" s="2" customFormat="1" ht="29.25">
      <c r="A262" s="31"/>
      <c r="B262" s="32"/>
      <c r="C262" s="33"/>
      <c r="D262" s="192" t="s">
        <v>123</v>
      </c>
      <c r="E262" s="33"/>
      <c r="F262" s="193" t="s">
        <v>405</v>
      </c>
      <c r="G262" s="33"/>
      <c r="H262" s="33"/>
      <c r="I262" s="194"/>
      <c r="J262" s="33"/>
      <c r="K262" s="33"/>
      <c r="L262" s="36"/>
      <c r="M262" s="195"/>
      <c r="N262" s="196"/>
      <c r="O262" s="68"/>
      <c r="P262" s="68"/>
      <c r="Q262" s="68"/>
      <c r="R262" s="68"/>
      <c r="S262" s="68"/>
      <c r="T262" s="69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4" t="s">
        <v>123</v>
      </c>
      <c r="AU262" s="14" t="s">
        <v>83</v>
      </c>
    </row>
    <row r="263" spans="1:65" s="2" customFormat="1" ht="24.2" customHeight="1">
      <c r="A263" s="31"/>
      <c r="B263" s="32"/>
      <c r="C263" s="197" t="s">
        <v>406</v>
      </c>
      <c r="D263" s="197" t="s">
        <v>124</v>
      </c>
      <c r="E263" s="198" t="s">
        <v>407</v>
      </c>
      <c r="F263" s="199" t="s">
        <v>408</v>
      </c>
      <c r="G263" s="200" t="s">
        <v>133</v>
      </c>
      <c r="H263" s="201">
        <v>2</v>
      </c>
      <c r="I263" s="202"/>
      <c r="J263" s="201">
        <f>ROUND(I263*H263,2)</f>
        <v>0</v>
      </c>
      <c r="K263" s="199" t="s">
        <v>120</v>
      </c>
      <c r="L263" s="36"/>
      <c r="M263" s="203" t="s">
        <v>1</v>
      </c>
      <c r="N263" s="204" t="s">
        <v>38</v>
      </c>
      <c r="O263" s="68"/>
      <c r="P263" s="188">
        <f>O263*H263</f>
        <v>0</v>
      </c>
      <c r="Q263" s="188">
        <v>0</v>
      </c>
      <c r="R263" s="188">
        <f>Q263*H263</f>
        <v>0</v>
      </c>
      <c r="S263" s="188">
        <v>0</v>
      </c>
      <c r="T263" s="189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0" t="s">
        <v>135</v>
      </c>
      <c r="AT263" s="190" t="s">
        <v>124</v>
      </c>
      <c r="AU263" s="190" t="s">
        <v>83</v>
      </c>
      <c r="AY263" s="14" t="s">
        <v>113</v>
      </c>
      <c r="BE263" s="191">
        <f>IF(N263="základní",J263,0)</f>
        <v>0</v>
      </c>
      <c r="BF263" s="191">
        <f>IF(N263="snížená",J263,0)</f>
        <v>0</v>
      </c>
      <c r="BG263" s="191">
        <f>IF(N263="zákl. přenesená",J263,0)</f>
        <v>0</v>
      </c>
      <c r="BH263" s="191">
        <f>IF(N263="sníž. přenesená",J263,0)</f>
        <v>0</v>
      </c>
      <c r="BI263" s="191">
        <f>IF(N263="nulová",J263,0)</f>
        <v>0</v>
      </c>
      <c r="BJ263" s="14" t="s">
        <v>81</v>
      </c>
      <c r="BK263" s="191">
        <f>ROUND(I263*H263,2)</f>
        <v>0</v>
      </c>
      <c r="BL263" s="14" t="s">
        <v>135</v>
      </c>
      <c r="BM263" s="190" t="s">
        <v>409</v>
      </c>
    </row>
    <row r="264" spans="1:65" s="2" customFormat="1" ht="29.25">
      <c r="A264" s="31"/>
      <c r="B264" s="32"/>
      <c r="C264" s="33"/>
      <c r="D264" s="192" t="s">
        <v>123</v>
      </c>
      <c r="E264" s="33"/>
      <c r="F264" s="193" t="s">
        <v>410</v>
      </c>
      <c r="G264" s="33"/>
      <c r="H264" s="33"/>
      <c r="I264" s="194"/>
      <c r="J264" s="33"/>
      <c r="K264" s="33"/>
      <c r="L264" s="36"/>
      <c r="M264" s="195"/>
      <c r="N264" s="196"/>
      <c r="O264" s="68"/>
      <c r="P264" s="68"/>
      <c r="Q264" s="68"/>
      <c r="R264" s="68"/>
      <c r="S264" s="68"/>
      <c r="T264" s="69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4" t="s">
        <v>123</v>
      </c>
      <c r="AU264" s="14" t="s">
        <v>83</v>
      </c>
    </row>
    <row r="265" spans="1:65" s="2" customFormat="1" ht="24.2" customHeight="1">
      <c r="A265" s="31"/>
      <c r="B265" s="32"/>
      <c r="C265" s="197" t="s">
        <v>411</v>
      </c>
      <c r="D265" s="197" t="s">
        <v>124</v>
      </c>
      <c r="E265" s="198" t="s">
        <v>412</v>
      </c>
      <c r="F265" s="199" t="s">
        <v>413</v>
      </c>
      <c r="G265" s="200" t="s">
        <v>133</v>
      </c>
      <c r="H265" s="201">
        <v>26</v>
      </c>
      <c r="I265" s="202"/>
      <c r="J265" s="201">
        <f>ROUND(I265*H265,2)</f>
        <v>0</v>
      </c>
      <c r="K265" s="199" t="s">
        <v>120</v>
      </c>
      <c r="L265" s="36"/>
      <c r="M265" s="203" t="s">
        <v>1</v>
      </c>
      <c r="N265" s="204" t="s">
        <v>38</v>
      </c>
      <c r="O265" s="68"/>
      <c r="P265" s="188">
        <f>O265*H265</f>
        <v>0</v>
      </c>
      <c r="Q265" s="188">
        <v>0</v>
      </c>
      <c r="R265" s="188">
        <f>Q265*H265</f>
        <v>0</v>
      </c>
      <c r="S265" s="188">
        <v>0</v>
      </c>
      <c r="T265" s="189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0" t="s">
        <v>135</v>
      </c>
      <c r="AT265" s="190" t="s">
        <v>124</v>
      </c>
      <c r="AU265" s="190" t="s">
        <v>83</v>
      </c>
      <c r="AY265" s="14" t="s">
        <v>113</v>
      </c>
      <c r="BE265" s="191">
        <f>IF(N265="základní",J265,0)</f>
        <v>0</v>
      </c>
      <c r="BF265" s="191">
        <f>IF(N265="snížená",J265,0)</f>
        <v>0</v>
      </c>
      <c r="BG265" s="191">
        <f>IF(N265="zákl. přenesená",J265,0)</f>
        <v>0</v>
      </c>
      <c r="BH265" s="191">
        <f>IF(N265="sníž. přenesená",J265,0)</f>
        <v>0</v>
      </c>
      <c r="BI265" s="191">
        <f>IF(N265="nulová",J265,0)</f>
        <v>0</v>
      </c>
      <c r="BJ265" s="14" t="s">
        <v>81</v>
      </c>
      <c r="BK265" s="191">
        <f>ROUND(I265*H265,2)</f>
        <v>0</v>
      </c>
      <c r="BL265" s="14" t="s">
        <v>135</v>
      </c>
      <c r="BM265" s="190" t="s">
        <v>414</v>
      </c>
    </row>
    <row r="266" spans="1:65" s="2" customFormat="1" ht="29.25">
      <c r="A266" s="31"/>
      <c r="B266" s="32"/>
      <c r="C266" s="33"/>
      <c r="D266" s="192" t="s">
        <v>123</v>
      </c>
      <c r="E266" s="33"/>
      <c r="F266" s="193" t="s">
        <v>415</v>
      </c>
      <c r="G266" s="33"/>
      <c r="H266" s="33"/>
      <c r="I266" s="194"/>
      <c r="J266" s="33"/>
      <c r="K266" s="33"/>
      <c r="L266" s="36"/>
      <c r="M266" s="195"/>
      <c r="N266" s="196"/>
      <c r="O266" s="68"/>
      <c r="P266" s="68"/>
      <c r="Q266" s="68"/>
      <c r="R266" s="68"/>
      <c r="S266" s="68"/>
      <c r="T266" s="69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4" t="s">
        <v>123</v>
      </c>
      <c r="AU266" s="14" t="s">
        <v>83</v>
      </c>
    </row>
    <row r="267" spans="1:65" s="2" customFormat="1" ht="24.2" customHeight="1">
      <c r="A267" s="31"/>
      <c r="B267" s="32"/>
      <c r="C267" s="197" t="s">
        <v>416</v>
      </c>
      <c r="D267" s="197" t="s">
        <v>124</v>
      </c>
      <c r="E267" s="198" t="s">
        <v>161</v>
      </c>
      <c r="F267" s="199" t="s">
        <v>162</v>
      </c>
      <c r="G267" s="200" t="s">
        <v>163</v>
      </c>
      <c r="H267" s="201">
        <v>36</v>
      </c>
      <c r="I267" s="202"/>
      <c r="J267" s="201">
        <f>ROUND(I267*H267,2)</f>
        <v>0</v>
      </c>
      <c r="K267" s="199" t="s">
        <v>120</v>
      </c>
      <c r="L267" s="36"/>
      <c r="M267" s="203" t="s">
        <v>1</v>
      </c>
      <c r="N267" s="204" t="s">
        <v>38</v>
      </c>
      <c r="O267" s="68"/>
      <c r="P267" s="188">
        <f>O267*H267</f>
        <v>0</v>
      </c>
      <c r="Q267" s="188">
        <v>0</v>
      </c>
      <c r="R267" s="188">
        <f>Q267*H267</f>
        <v>0</v>
      </c>
      <c r="S267" s="188">
        <v>0</v>
      </c>
      <c r="T267" s="189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0" t="s">
        <v>135</v>
      </c>
      <c r="AT267" s="190" t="s">
        <v>124</v>
      </c>
      <c r="AU267" s="190" t="s">
        <v>83</v>
      </c>
      <c r="AY267" s="14" t="s">
        <v>113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4" t="s">
        <v>81</v>
      </c>
      <c r="BK267" s="191">
        <f>ROUND(I267*H267,2)</f>
        <v>0</v>
      </c>
      <c r="BL267" s="14" t="s">
        <v>135</v>
      </c>
      <c r="BM267" s="190" t="s">
        <v>417</v>
      </c>
    </row>
    <row r="268" spans="1:65" s="2" customFormat="1" ht="29.25">
      <c r="A268" s="31"/>
      <c r="B268" s="32"/>
      <c r="C268" s="33"/>
      <c r="D268" s="192" t="s">
        <v>123</v>
      </c>
      <c r="E268" s="33"/>
      <c r="F268" s="193" t="s">
        <v>165</v>
      </c>
      <c r="G268" s="33"/>
      <c r="H268" s="33"/>
      <c r="I268" s="194"/>
      <c r="J268" s="33"/>
      <c r="K268" s="33"/>
      <c r="L268" s="36"/>
      <c r="M268" s="195"/>
      <c r="N268" s="196"/>
      <c r="O268" s="68"/>
      <c r="P268" s="68"/>
      <c r="Q268" s="68"/>
      <c r="R268" s="68"/>
      <c r="S268" s="68"/>
      <c r="T268" s="69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T268" s="14" t="s">
        <v>123</v>
      </c>
      <c r="AU268" s="14" t="s">
        <v>83</v>
      </c>
    </row>
    <row r="269" spans="1:65" s="12" customFormat="1" ht="22.9" customHeight="1">
      <c r="B269" s="163"/>
      <c r="C269" s="164"/>
      <c r="D269" s="165" t="s">
        <v>72</v>
      </c>
      <c r="E269" s="177" t="s">
        <v>418</v>
      </c>
      <c r="F269" s="177" t="s">
        <v>419</v>
      </c>
      <c r="G269" s="164"/>
      <c r="H269" s="164"/>
      <c r="I269" s="167"/>
      <c r="J269" s="178">
        <f>BK269</f>
        <v>0</v>
      </c>
      <c r="K269" s="164"/>
      <c r="L269" s="169"/>
      <c r="M269" s="170"/>
      <c r="N269" s="171"/>
      <c r="O269" s="171"/>
      <c r="P269" s="172">
        <f>SUM(P270:P275)</f>
        <v>0</v>
      </c>
      <c r="Q269" s="171"/>
      <c r="R269" s="172">
        <f>SUM(R270:R275)</f>
        <v>0</v>
      </c>
      <c r="S269" s="171"/>
      <c r="T269" s="173">
        <f>SUM(T270:T275)</f>
        <v>0</v>
      </c>
      <c r="AR269" s="174" t="s">
        <v>81</v>
      </c>
      <c r="AT269" s="175" t="s">
        <v>72</v>
      </c>
      <c r="AU269" s="175" t="s">
        <v>81</v>
      </c>
      <c r="AY269" s="174" t="s">
        <v>113</v>
      </c>
      <c r="BK269" s="176">
        <f>SUM(BK270:BK275)</f>
        <v>0</v>
      </c>
    </row>
    <row r="270" spans="1:65" s="2" customFormat="1" ht="37.9" customHeight="1">
      <c r="A270" s="31"/>
      <c r="B270" s="32"/>
      <c r="C270" s="197" t="s">
        <v>420</v>
      </c>
      <c r="D270" s="197" t="s">
        <v>124</v>
      </c>
      <c r="E270" s="198" t="s">
        <v>421</v>
      </c>
      <c r="F270" s="199" t="s">
        <v>422</v>
      </c>
      <c r="G270" s="200" t="s">
        <v>133</v>
      </c>
      <c r="H270" s="201">
        <v>1</v>
      </c>
      <c r="I270" s="202"/>
      <c r="J270" s="201">
        <f>ROUND(I270*H270,2)</f>
        <v>0</v>
      </c>
      <c r="K270" s="199" t="s">
        <v>120</v>
      </c>
      <c r="L270" s="36"/>
      <c r="M270" s="203" t="s">
        <v>1</v>
      </c>
      <c r="N270" s="204" t="s">
        <v>38</v>
      </c>
      <c r="O270" s="68"/>
      <c r="P270" s="188">
        <f>O270*H270</f>
        <v>0</v>
      </c>
      <c r="Q270" s="188">
        <v>0</v>
      </c>
      <c r="R270" s="188">
        <f>Q270*H270</f>
        <v>0</v>
      </c>
      <c r="S270" s="188">
        <v>0</v>
      </c>
      <c r="T270" s="189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90" t="s">
        <v>135</v>
      </c>
      <c r="AT270" s="190" t="s">
        <v>124</v>
      </c>
      <c r="AU270" s="190" t="s">
        <v>83</v>
      </c>
      <c r="AY270" s="14" t="s">
        <v>113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4" t="s">
        <v>81</v>
      </c>
      <c r="BK270" s="191">
        <f>ROUND(I270*H270,2)</f>
        <v>0</v>
      </c>
      <c r="BL270" s="14" t="s">
        <v>135</v>
      </c>
      <c r="BM270" s="190" t="s">
        <v>423</v>
      </c>
    </row>
    <row r="271" spans="1:65" s="2" customFormat="1" ht="58.5">
      <c r="A271" s="31"/>
      <c r="B271" s="32"/>
      <c r="C271" s="33"/>
      <c r="D271" s="192" t="s">
        <v>123</v>
      </c>
      <c r="E271" s="33"/>
      <c r="F271" s="193" t="s">
        <v>424</v>
      </c>
      <c r="G271" s="33"/>
      <c r="H271" s="33"/>
      <c r="I271" s="194"/>
      <c r="J271" s="33"/>
      <c r="K271" s="33"/>
      <c r="L271" s="36"/>
      <c r="M271" s="195"/>
      <c r="N271" s="196"/>
      <c r="O271" s="68"/>
      <c r="P271" s="68"/>
      <c r="Q271" s="68"/>
      <c r="R271" s="68"/>
      <c r="S271" s="68"/>
      <c r="T271" s="69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T271" s="14" t="s">
        <v>123</v>
      </c>
      <c r="AU271" s="14" t="s">
        <v>83</v>
      </c>
    </row>
    <row r="272" spans="1:65" s="2" customFormat="1" ht="24.2" customHeight="1">
      <c r="A272" s="31"/>
      <c r="B272" s="32"/>
      <c r="C272" s="197" t="s">
        <v>425</v>
      </c>
      <c r="D272" s="197" t="s">
        <v>124</v>
      </c>
      <c r="E272" s="198" t="s">
        <v>426</v>
      </c>
      <c r="F272" s="199" t="s">
        <v>427</v>
      </c>
      <c r="G272" s="200" t="s">
        <v>133</v>
      </c>
      <c r="H272" s="201">
        <v>14</v>
      </c>
      <c r="I272" s="202"/>
      <c r="J272" s="201">
        <f>ROUND(I272*H272,2)</f>
        <v>0</v>
      </c>
      <c r="K272" s="199" t="s">
        <v>120</v>
      </c>
      <c r="L272" s="36"/>
      <c r="M272" s="203" t="s">
        <v>1</v>
      </c>
      <c r="N272" s="204" t="s">
        <v>38</v>
      </c>
      <c r="O272" s="68"/>
      <c r="P272" s="188">
        <f>O272*H272</f>
        <v>0</v>
      </c>
      <c r="Q272" s="188">
        <v>0</v>
      </c>
      <c r="R272" s="188">
        <f>Q272*H272</f>
        <v>0</v>
      </c>
      <c r="S272" s="188">
        <v>0</v>
      </c>
      <c r="T272" s="189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90" t="s">
        <v>135</v>
      </c>
      <c r="AT272" s="190" t="s">
        <v>124</v>
      </c>
      <c r="AU272" s="190" t="s">
        <v>83</v>
      </c>
      <c r="AY272" s="14" t="s">
        <v>113</v>
      </c>
      <c r="BE272" s="191">
        <f>IF(N272="základní",J272,0)</f>
        <v>0</v>
      </c>
      <c r="BF272" s="191">
        <f>IF(N272="snížená",J272,0)</f>
        <v>0</v>
      </c>
      <c r="BG272" s="191">
        <f>IF(N272="zákl. přenesená",J272,0)</f>
        <v>0</v>
      </c>
      <c r="BH272" s="191">
        <f>IF(N272="sníž. přenesená",J272,0)</f>
        <v>0</v>
      </c>
      <c r="BI272" s="191">
        <f>IF(N272="nulová",J272,0)</f>
        <v>0</v>
      </c>
      <c r="BJ272" s="14" t="s">
        <v>81</v>
      </c>
      <c r="BK272" s="191">
        <f>ROUND(I272*H272,2)</f>
        <v>0</v>
      </c>
      <c r="BL272" s="14" t="s">
        <v>135</v>
      </c>
      <c r="BM272" s="190" t="s">
        <v>428</v>
      </c>
    </row>
    <row r="273" spans="1:65" s="2" customFormat="1" ht="19.5">
      <c r="A273" s="31"/>
      <c r="B273" s="32"/>
      <c r="C273" s="33"/>
      <c r="D273" s="192" t="s">
        <v>123</v>
      </c>
      <c r="E273" s="33"/>
      <c r="F273" s="193" t="s">
        <v>427</v>
      </c>
      <c r="G273" s="33"/>
      <c r="H273" s="33"/>
      <c r="I273" s="194"/>
      <c r="J273" s="33"/>
      <c r="K273" s="33"/>
      <c r="L273" s="36"/>
      <c r="M273" s="195"/>
      <c r="N273" s="196"/>
      <c r="O273" s="68"/>
      <c r="P273" s="68"/>
      <c r="Q273" s="68"/>
      <c r="R273" s="68"/>
      <c r="S273" s="68"/>
      <c r="T273" s="69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T273" s="14" t="s">
        <v>123</v>
      </c>
      <c r="AU273" s="14" t="s">
        <v>83</v>
      </c>
    </row>
    <row r="274" spans="1:65" s="2" customFormat="1" ht="24.2" customHeight="1">
      <c r="A274" s="31"/>
      <c r="B274" s="32"/>
      <c r="C274" s="197" t="s">
        <v>429</v>
      </c>
      <c r="D274" s="197" t="s">
        <v>124</v>
      </c>
      <c r="E274" s="198" t="s">
        <v>430</v>
      </c>
      <c r="F274" s="199" t="s">
        <v>431</v>
      </c>
      <c r="G274" s="200" t="s">
        <v>133</v>
      </c>
      <c r="H274" s="201">
        <v>1</v>
      </c>
      <c r="I274" s="202"/>
      <c r="J274" s="201">
        <f>ROUND(I274*H274,2)</f>
        <v>0</v>
      </c>
      <c r="K274" s="199" t="s">
        <v>120</v>
      </c>
      <c r="L274" s="36"/>
      <c r="M274" s="203" t="s">
        <v>1</v>
      </c>
      <c r="N274" s="204" t="s">
        <v>38</v>
      </c>
      <c r="O274" s="68"/>
      <c r="P274" s="188">
        <f>O274*H274</f>
        <v>0</v>
      </c>
      <c r="Q274" s="188">
        <v>0</v>
      </c>
      <c r="R274" s="188">
        <f>Q274*H274</f>
        <v>0</v>
      </c>
      <c r="S274" s="188">
        <v>0</v>
      </c>
      <c r="T274" s="189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0" t="s">
        <v>135</v>
      </c>
      <c r="AT274" s="190" t="s">
        <v>124</v>
      </c>
      <c r="AU274" s="190" t="s">
        <v>83</v>
      </c>
      <c r="AY274" s="14" t="s">
        <v>113</v>
      </c>
      <c r="BE274" s="191">
        <f>IF(N274="základní",J274,0)</f>
        <v>0</v>
      </c>
      <c r="BF274" s="191">
        <f>IF(N274="snížená",J274,0)</f>
        <v>0</v>
      </c>
      <c r="BG274" s="191">
        <f>IF(N274="zákl. přenesená",J274,0)</f>
        <v>0</v>
      </c>
      <c r="BH274" s="191">
        <f>IF(N274="sníž. přenesená",J274,0)</f>
        <v>0</v>
      </c>
      <c r="BI274" s="191">
        <f>IF(N274="nulová",J274,0)</f>
        <v>0</v>
      </c>
      <c r="BJ274" s="14" t="s">
        <v>81</v>
      </c>
      <c r="BK274" s="191">
        <f>ROUND(I274*H274,2)</f>
        <v>0</v>
      </c>
      <c r="BL274" s="14" t="s">
        <v>135</v>
      </c>
      <c r="BM274" s="190" t="s">
        <v>432</v>
      </c>
    </row>
    <row r="275" spans="1:65" s="2" customFormat="1" ht="29.25">
      <c r="A275" s="31"/>
      <c r="B275" s="32"/>
      <c r="C275" s="33"/>
      <c r="D275" s="192" t="s">
        <v>123</v>
      </c>
      <c r="E275" s="33"/>
      <c r="F275" s="193" t="s">
        <v>433</v>
      </c>
      <c r="G275" s="33"/>
      <c r="H275" s="33"/>
      <c r="I275" s="194"/>
      <c r="J275" s="33"/>
      <c r="K275" s="33"/>
      <c r="L275" s="36"/>
      <c r="M275" s="195"/>
      <c r="N275" s="196"/>
      <c r="O275" s="68"/>
      <c r="P275" s="68"/>
      <c r="Q275" s="68"/>
      <c r="R275" s="68"/>
      <c r="S275" s="68"/>
      <c r="T275" s="69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4" t="s">
        <v>123</v>
      </c>
      <c r="AU275" s="14" t="s">
        <v>83</v>
      </c>
    </row>
    <row r="276" spans="1:65" s="12" customFormat="1" ht="22.9" customHeight="1">
      <c r="B276" s="163"/>
      <c r="C276" s="164"/>
      <c r="D276" s="165" t="s">
        <v>72</v>
      </c>
      <c r="E276" s="177" t="s">
        <v>434</v>
      </c>
      <c r="F276" s="177" t="s">
        <v>435</v>
      </c>
      <c r="G276" s="164"/>
      <c r="H276" s="164"/>
      <c r="I276" s="167"/>
      <c r="J276" s="178">
        <f>BK276</f>
        <v>0</v>
      </c>
      <c r="K276" s="164"/>
      <c r="L276" s="169"/>
      <c r="M276" s="170"/>
      <c r="N276" s="171"/>
      <c r="O276" s="171"/>
      <c r="P276" s="172">
        <f>SUM(P277:P290)</f>
        <v>0</v>
      </c>
      <c r="Q276" s="171"/>
      <c r="R276" s="172">
        <f>SUM(R277:R290)</f>
        <v>0</v>
      </c>
      <c r="S276" s="171"/>
      <c r="T276" s="173">
        <f>SUM(T277:T290)</f>
        <v>0</v>
      </c>
      <c r="AR276" s="174" t="s">
        <v>81</v>
      </c>
      <c r="AT276" s="175" t="s">
        <v>72</v>
      </c>
      <c r="AU276" s="175" t="s">
        <v>81</v>
      </c>
      <c r="AY276" s="174" t="s">
        <v>113</v>
      </c>
      <c r="BK276" s="176">
        <f>SUM(BK277:BK290)</f>
        <v>0</v>
      </c>
    </row>
    <row r="277" spans="1:65" s="2" customFormat="1" ht="24.2" customHeight="1">
      <c r="A277" s="31"/>
      <c r="B277" s="32"/>
      <c r="C277" s="197" t="s">
        <v>436</v>
      </c>
      <c r="D277" s="197" t="s">
        <v>124</v>
      </c>
      <c r="E277" s="198" t="s">
        <v>437</v>
      </c>
      <c r="F277" s="199" t="s">
        <v>438</v>
      </c>
      <c r="G277" s="200" t="s">
        <v>439</v>
      </c>
      <c r="H277" s="201">
        <v>186.95</v>
      </c>
      <c r="I277" s="202"/>
      <c r="J277" s="201">
        <f>ROUND(I277*H277,2)</f>
        <v>0</v>
      </c>
      <c r="K277" s="199" t="s">
        <v>120</v>
      </c>
      <c r="L277" s="36"/>
      <c r="M277" s="203" t="s">
        <v>1</v>
      </c>
      <c r="N277" s="204" t="s">
        <v>38</v>
      </c>
      <c r="O277" s="68"/>
      <c r="P277" s="188">
        <f>O277*H277</f>
        <v>0</v>
      </c>
      <c r="Q277" s="188">
        <v>0</v>
      </c>
      <c r="R277" s="188">
        <f>Q277*H277</f>
        <v>0</v>
      </c>
      <c r="S277" s="188">
        <v>0</v>
      </c>
      <c r="T277" s="189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0" t="s">
        <v>135</v>
      </c>
      <c r="AT277" s="190" t="s">
        <v>124</v>
      </c>
      <c r="AU277" s="190" t="s">
        <v>83</v>
      </c>
      <c r="AY277" s="14" t="s">
        <v>113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4" t="s">
        <v>81</v>
      </c>
      <c r="BK277" s="191">
        <f>ROUND(I277*H277,2)</f>
        <v>0</v>
      </c>
      <c r="BL277" s="14" t="s">
        <v>135</v>
      </c>
      <c r="BM277" s="190" t="s">
        <v>440</v>
      </c>
    </row>
    <row r="278" spans="1:65" s="2" customFormat="1" ht="48.75">
      <c r="A278" s="31"/>
      <c r="B278" s="32"/>
      <c r="C278" s="33"/>
      <c r="D278" s="192" t="s">
        <v>123</v>
      </c>
      <c r="E278" s="33"/>
      <c r="F278" s="193" t="s">
        <v>441</v>
      </c>
      <c r="G278" s="33"/>
      <c r="H278" s="33"/>
      <c r="I278" s="194"/>
      <c r="J278" s="33"/>
      <c r="K278" s="33"/>
      <c r="L278" s="36"/>
      <c r="M278" s="195"/>
      <c r="N278" s="196"/>
      <c r="O278" s="68"/>
      <c r="P278" s="68"/>
      <c r="Q278" s="68"/>
      <c r="R278" s="68"/>
      <c r="S278" s="68"/>
      <c r="T278" s="69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T278" s="14" t="s">
        <v>123</v>
      </c>
      <c r="AU278" s="14" t="s">
        <v>83</v>
      </c>
    </row>
    <row r="279" spans="1:65" s="2" customFormat="1" ht="24.2" customHeight="1">
      <c r="A279" s="31"/>
      <c r="B279" s="32"/>
      <c r="C279" s="197" t="s">
        <v>442</v>
      </c>
      <c r="D279" s="197" t="s">
        <v>124</v>
      </c>
      <c r="E279" s="198" t="s">
        <v>443</v>
      </c>
      <c r="F279" s="199" t="s">
        <v>444</v>
      </c>
      <c r="G279" s="200" t="s">
        <v>439</v>
      </c>
      <c r="H279" s="201">
        <v>186.95</v>
      </c>
      <c r="I279" s="202"/>
      <c r="J279" s="201">
        <f>ROUND(I279*H279,2)</f>
        <v>0</v>
      </c>
      <c r="K279" s="199" t="s">
        <v>120</v>
      </c>
      <c r="L279" s="36"/>
      <c r="M279" s="203" t="s">
        <v>1</v>
      </c>
      <c r="N279" s="204" t="s">
        <v>38</v>
      </c>
      <c r="O279" s="68"/>
      <c r="P279" s="188">
        <f>O279*H279</f>
        <v>0</v>
      </c>
      <c r="Q279" s="188">
        <v>0</v>
      </c>
      <c r="R279" s="188">
        <f>Q279*H279</f>
        <v>0</v>
      </c>
      <c r="S279" s="188">
        <v>0</v>
      </c>
      <c r="T279" s="189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90" t="s">
        <v>135</v>
      </c>
      <c r="AT279" s="190" t="s">
        <v>124</v>
      </c>
      <c r="AU279" s="190" t="s">
        <v>83</v>
      </c>
      <c r="AY279" s="14" t="s">
        <v>113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14" t="s">
        <v>81</v>
      </c>
      <c r="BK279" s="191">
        <f>ROUND(I279*H279,2)</f>
        <v>0</v>
      </c>
      <c r="BL279" s="14" t="s">
        <v>135</v>
      </c>
      <c r="BM279" s="190" t="s">
        <v>445</v>
      </c>
    </row>
    <row r="280" spans="1:65" s="2" customFormat="1" ht="117">
      <c r="A280" s="31"/>
      <c r="B280" s="32"/>
      <c r="C280" s="33"/>
      <c r="D280" s="192" t="s">
        <v>123</v>
      </c>
      <c r="E280" s="33"/>
      <c r="F280" s="193" t="s">
        <v>446</v>
      </c>
      <c r="G280" s="33"/>
      <c r="H280" s="33"/>
      <c r="I280" s="194"/>
      <c r="J280" s="33"/>
      <c r="K280" s="33"/>
      <c r="L280" s="36"/>
      <c r="M280" s="195"/>
      <c r="N280" s="196"/>
      <c r="O280" s="68"/>
      <c r="P280" s="68"/>
      <c r="Q280" s="68"/>
      <c r="R280" s="68"/>
      <c r="S280" s="68"/>
      <c r="T280" s="69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T280" s="14" t="s">
        <v>123</v>
      </c>
      <c r="AU280" s="14" t="s">
        <v>83</v>
      </c>
    </row>
    <row r="281" spans="1:65" s="2" customFormat="1" ht="24.2" customHeight="1">
      <c r="A281" s="31"/>
      <c r="B281" s="32"/>
      <c r="C281" s="197" t="s">
        <v>447</v>
      </c>
      <c r="D281" s="197" t="s">
        <v>124</v>
      </c>
      <c r="E281" s="198" t="s">
        <v>448</v>
      </c>
      <c r="F281" s="199" t="s">
        <v>449</v>
      </c>
      <c r="G281" s="200" t="s">
        <v>439</v>
      </c>
      <c r="H281" s="201">
        <v>186.45</v>
      </c>
      <c r="I281" s="202"/>
      <c r="J281" s="201">
        <f>ROUND(I281*H281,2)</f>
        <v>0</v>
      </c>
      <c r="K281" s="199" t="s">
        <v>120</v>
      </c>
      <c r="L281" s="36"/>
      <c r="M281" s="203" t="s">
        <v>1</v>
      </c>
      <c r="N281" s="204" t="s">
        <v>38</v>
      </c>
      <c r="O281" s="68"/>
      <c r="P281" s="188">
        <f>O281*H281</f>
        <v>0</v>
      </c>
      <c r="Q281" s="188">
        <v>0</v>
      </c>
      <c r="R281" s="188">
        <f>Q281*H281</f>
        <v>0</v>
      </c>
      <c r="S281" s="188">
        <v>0</v>
      </c>
      <c r="T281" s="189">
        <f>S281*H281</f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90" t="s">
        <v>135</v>
      </c>
      <c r="AT281" s="190" t="s">
        <v>124</v>
      </c>
      <c r="AU281" s="190" t="s">
        <v>83</v>
      </c>
      <c r="AY281" s="14" t="s">
        <v>113</v>
      </c>
      <c r="BE281" s="191">
        <f>IF(N281="základní",J281,0)</f>
        <v>0</v>
      </c>
      <c r="BF281" s="191">
        <f>IF(N281="snížená",J281,0)</f>
        <v>0</v>
      </c>
      <c r="BG281" s="191">
        <f>IF(N281="zákl. přenesená",J281,0)</f>
        <v>0</v>
      </c>
      <c r="BH281" s="191">
        <f>IF(N281="sníž. přenesená",J281,0)</f>
        <v>0</v>
      </c>
      <c r="BI281" s="191">
        <f>IF(N281="nulová",J281,0)</f>
        <v>0</v>
      </c>
      <c r="BJ281" s="14" t="s">
        <v>81</v>
      </c>
      <c r="BK281" s="191">
        <f>ROUND(I281*H281,2)</f>
        <v>0</v>
      </c>
      <c r="BL281" s="14" t="s">
        <v>135</v>
      </c>
      <c r="BM281" s="190" t="s">
        <v>450</v>
      </c>
    </row>
    <row r="282" spans="1:65" s="2" customFormat="1" ht="58.5">
      <c r="A282" s="31"/>
      <c r="B282" s="32"/>
      <c r="C282" s="33"/>
      <c r="D282" s="192" t="s">
        <v>123</v>
      </c>
      <c r="E282" s="33"/>
      <c r="F282" s="193" t="s">
        <v>451</v>
      </c>
      <c r="G282" s="33"/>
      <c r="H282" s="33"/>
      <c r="I282" s="194"/>
      <c r="J282" s="33"/>
      <c r="K282" s="33"/>
      <c r="L282" s="36"/>
      <c r="M282" s="195"/>
      <c r="N282" s="196"/>
      <c r="O282" s="68"/>
      <c r="P282" s="68"/>
      <c r="Q282" s="68"/>
      <c r="R282" s="68"/>
      <c r="S282" s="68"/>
      <c r="T282" s="69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T282" s="14" t="s">
        <v>123</v>
      </c>
      <c r="AU282" s="14" t="s">
        <v>83</v>
      </c>
    </row>
    <row r="283" spans="1:65" s="2" customFormat="1" ht="24.2" customHeight="1">
      <c r="A283" s="31"/>
      <c r="B283" s="32"/>
      <c r="C283" s="197" t="s">
        <v>452</v>
      </c>
      <c r="D283" s="197" t="s">
        <v>124</v>
      </c>
      <c r="E283" s="198" t="s">
        <v>453</v>
      </c>
      <c r="F283" s="199" t="s">
        <v>454</v>
      </c>
      <c r="G283" s="200" t="s">
        <v>439</v>
      </c>
      <c r="H283" s="201">
        <v>0.5</v>
      </c>
      <c r="I283" s="202"/>
      <c r="J283" s="201">
        <f>ROUND(I283*H283,2)</f>
        <v>0</v>
      </c>
      <c r="K283" s="199" t="s">
        <v>120</v>
      </c>
      <c r="L283" s="36"/>
      <c r="M283" s="203" t="s">
        <v>1</v>
      </c>
      <c r="N283" s="204" t="s">
        <v>38</v>
      </c>
      <c r="O283" s="68"/>
      <c r="P283" s="188">
        <f>O283*H283</f>
        <v>0</v>
      </c>
      <c r="Q283" s="188">
        <v>0</v>
      </c>
      <c r="R283" s="188">
        <f>Q283*H283</f>
        <v>0</v>
      </c>
      <c r="S283" s="188">
        <v>0</v>
      </c>
      <c r="T283" s="189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90" t="s">
        <v>135</v>
      </c>
      <c r="AT283" s="190" t="s">
        <v>124</v>
      </c>
      <c r="AU283" s="190" t="s">
        <v>83</v>
      </c>
      <c r="AY283" s="14" t="s">
        <v>113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4" t="s">
        <v>81</v>
      </c>
      <c r="BK283" s="191">
        <f>ROUND(I283*H283,2)</f>
        <v>0</v>
      </c>
      <c r="BL283" s="14" t="s">
        <v>135</v>
      </c>
      <c r="BM283" s="190" t="s">
        <v>455</v>
      </c>
    </row>
    <row r="284" spans="1:65" s="2" customFormat="1" ht="48.75">
      <c r="A284" s="31"/>
      <c r="B284" s="32"/>
      <c r="C284" s="33"/>
      <c r="D284" s="192" t="s">
        <v>123</v>
      </c>
      <c r="E284" s="33"/>
      <c r="F284" s="193" t="s">
        <v>456</v>
      </c>
      <c r="G284" s="33"/>
      <c r="H284" s="33"/>
      <c r="I284" s="194"/>
      <c r="J284" s="33"/>
      <c r="K284" s="33"/>
      <c r="L284" s="36"/>
      <c r="M284" s="195"/>
      <c r="N284" s="196"/>
      <c r="O284" s="68"/>
      <c r="P284" s="68"/>
      <c r="Q284" s="68"/>
      <c r="R284" s="68"/>
      <c r="S284" s="68"/>
      <c r="T284" s="69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T284" s="14" t="s">
        <v>123</v>
      </c>
      <c r="AU284" s="14" t="s">
        <v>83</v>
      </c>
    </row>
    <row r="285" spans="1:65" s="2" customFormat="1" ht="37.9" customHeight="1">
      <c r="A285" s="31"/>
      <c r="B285" s="32"/>
      <c r="C285" s="197" t="s">
        <v>457</v>
      </c>
      <c r="D285" s="197" t="s">
        <v>124</v>
      </c>
      <c r="E285" s="198" t="s">
        <v>458</v>
      </c>
      <c r="F285" s="199" t="s">
        <v>459</v>
      </c>
      <c r="G285" s="200" t="s">
        <v>460</v>
      </c>
      <c r="H285" s="202"/>
      <c r="I285" s="202"/>
      <c r="J285" s="201">
        <f>ROUND(I285*H285,2)</f>
        <v>0</v>
      </c>
      <c r="K285" s="199" t="s">
        <v>120</v>
      </c>
      <c r="L285" s="36"/>
      <c r="M285" s="203" t="s">
        <v>1</v>
      </c>
      <c r="N285" s="204" t="s">
        <v>38</v>
      </c>
      <c r="O285" s="68"/>
      <c r="P285" s="188">
        <f>O285*H285</f>
        <v>0</v>
      </c>
      <c r="Q285" s="188">
        <v>0</v>
      </c>
      <c r="R285" s="188">
        <f>Q285*H285</f>
        <v>0</v>
      </c>
      <c r="S285" s="188">
        <v>0</v>
      </c>
      <c r="T285" s="189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90" t="s">
        <v>135</v>
      </c>
      <c r="AT285" s="190" t="s">
        <v>124</v>
      </c>
      <c r="AU285" s="190" t="s">
        <v>83</v>
      </c>
      <c r="AY285" s="14" t="s">
        <v>113</v>
      </c>
      <c r="BE285" s="191">
        <f>IF(N285="základní",J285,0)</f>
        <v>0</v>
      </c>
      <c r="BF285" s="191">
        <f>IF(N285="snížená",J285,0)</f>
        <v>0</v>
      </c>
      <c r="BG285" s="191">
        <f>IF(N285="zákl. přenesená",J285,0)</f>
        <v>0</v>
      </c>
      <c r="BH285" s="191">
        <f>IF(N285="sníž. přenesená",J285,0)</f>
        <v>0</v>
      </c>
      <c r="BI285" s="191">
        <f>IF(N285="nulová",J285,0)</f>
        <v>0</v>
      </c>
      <c r="BJ285" s="14" t="s">
        <v>81</v>
      </c>
      <c r="BK285" s="191">
        <f>ROUND(I285*H285,2)</f>
        <v>0</v>
      </c>
      <c r="BL285" s="14" t="s">
        <v>135</v>
      </c>
      <c r="BM285" s="190" t="s">
        <v>461</v>
      </c>
    </row>
    <row r="286" spans="1:65" s="2" customFormat="1" ht="58.5">
      <c r="A286" s="31"/>
      <c r="B286" s="32"/>
      <c r="C286" s="33"/>
      <c r="D286" s="192" t="s">
        <v>123</v>
      </c>
      <c r="E286" s="33"/>
      <c r="F286" s="193" t="s">
        <v>462</v>
      </c>
      <c r="G286" s="33"/>
      <c r="H286" s="33"/>
      <c r="I286" s="194"/>
      <c r="J286" s="33"/>
      <c r="K286" s="33"/>
      <c r="L286" s="36"/>
      <c r="M286" s="195"/>
      <c r="N286" s="196"/>
      <c r="O286" s="68"/>
      <c r="P286" s="68"/>
      <c r="Q286" s="68"/>
      <c r="R286" s="68"/>
      <c r="S286" s="68"/>
      <c r="T286" s="69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T286" s="14" t="s">
        <v>123</v>
      </c>
      <c r="AU286" s="14" t="s">
        <v>83</v>
      </c>
    </row>
    <row r="287" spans="1:65" s="2" customFormat="1" ht="24.2" customHeight="1">
      <c r="A287" s="31"/>
      <c r="B287" s="32"/>
      <c r="C287" s="197" t="s">
        <v>463</v>
      </c>
      <c r="D287" s="197" t="s">
        <v>124</v>
      </c>
      <c r="E287" s="198" t="s">
        <v>464</v>
      </c>
      <c r="F287" s="199" t="s">
        <v>465</v>
      </c>
      <c r="G287" s="200" t="s">
        <v>460</v>
      </c>
      <c r="H287" s="202"/>
      <c r="I287" s="202"/>
      <c r="J287" s="201">
        <f>ROUND(I287*H287,2)</f>
        <v>0</v>
      </c>
      <c r="K287" s="199" t="s">
        <v>120</v>
      </c>
      <c r="L287" s="36"/>
      <c r="M287" s="203" t="s">
        <v>1</v>
      </c>
      <c r="N287" s="204" t="s">
        <v>38</v>
      </c>
      <c r="O287" s="68"/>
      <c r="P287" s="188">
        <f>O287*H287</f>
        <v>0</v>
      </c>
      <c r="Q287" s="188">
        <v>0</v>
      </c>
      <c r="R287" s="188">
        <f>Q287*H287</f>
        <v>0</v>
      </c>
      <c r="S287" s="188">
        <v>0</v>
      </c>
      <c r="T287" s="189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90" t="s">
        <v>135</v>
      </c>
      <c r="AT287" s="190" t="s">
        <v>124</v>
      </c>
      <c r="AU287" s="190" t="s">
        <v>83</v>
      </c>
      <c r="AY287" s="14" t="s">
        <v>113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4" t="s">
        <v>81</v>
      </c>
      <c r="BK287" s="191">
        <f>ROUND(I287*H287,2)</f>
        <v>0</v>
      </c>
      <c r="BL287" s="14" t="s">
        <v>135</v>
      </c>
      <c r="BM287" s="190" t="s">
        <v>466</v>
      </c>
    </row>
    <row r="288" spans="1:65" s="2" customFormat="1" ht="58.5">
      <c r="A288" s="31"/>
      <c r="B288" s="32"/>
      <c r="C288" s="33"/>
      <c r="D288" s="192" t="s">
        <v>123</v>
      </c>
      <c r="E288" s="33"/>
      <c r="F288" s="193" t="s">
        <v>467</v>
      </c>
      <c r="G288" s="33"/>
      <c r="H288" s="33"/>
      <c r="I288" s="194"/>
      <c r="J288" s="33"/>
      <c r="K288" s="33"/>
      <c r="L288" s="36"/>
      <c r="M288" s="195"/>
      <c r="N288" s="196"/>
      <c r="O288" s="68"/>
      <c r="P288" s="68"/>
      <c r="Q288" s="68"/>
      <c r="R288" s="68"/>
      <c r="S288" s="68"/>
      <c r="T288" s="69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T288" s="14" t="s">
        <v>123</v>
      </c>
      <c r="AU288" s="14" t="s">
        <v>83</v>
      </c>
    </row>
    <row r="289" spans="1:65" s="2" customFormat="1" ht="24.2" customHeight="1">
      <c r="A289" s="31"/>
      <c r="B289" s="32"/>
      <c r="C289" s="197" t="s">
        <v>468</v>
      </c>
      <c r="D289" s="197" t="s">
        <v>124</v>
      </c>
      <c r="E289" s="198" t="s">
        <v>469</v>
      </c>
      <c r="F289" s="199" t="s">
        <v>470</v>
      </c>
      <c r="G289" s="200" t="s">
        <v>460</v>
      </c>
      <c r="H289" s="202"/>
      <c r="I289" s="202"/>
      <c r="J289" s="201">
        <f>ROUND(I289*H289,2)</f>
        <v>0</v>
      </c>
      <c r="K289" s="199" t="s">
        <v>120</v>
      </c>
      <c r="L289" s="36"/>
      <c r="M289" s="203" t="s">
        <v>1</v>
      </c>
      <c r="N289" s="204" t="s">
        <v>38</v>
      </c>
      <c r="O289" s="68"/>
      <c r="P289" s="188">
        <f>O289*H289</f>
        <v>0</v>
      </c>
      <c r="Q289" s="188">
        <v>0</v>
      </c>
      <c r="R289" s="188">
        <f>Q289*H289</f>
        <v>0</v>
      </c>
      <c r="S289" s="188">
        <v>0</v>
      </c>
      <c r="T289" s="189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90" t="s">
        <v>135</v>
      </c>
      <c r="AT289" s="190" t="s">
        <v>124</v>
      </c>
      <c r="AU289" s="190" t="s">
        <v>83</v>
      </c>
      <c r="AY289" s="14" t="s">
        <v>113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4" t="s">
        <v>81</v>
      </c>
      <c r="BK289" s="191">
        <f>ROUND(I289*H289,2)</f>
        <v>0</v>
      </c>
      <c r="BL289" s="14" t="s">
        <v>135</v>
      </c>
      <c r="BM289" s="190" t="s">
        <v>471</v>
      </c>
    </row>
    <row r="290" spans="1:65" s="2" customFormat="1" ht="11.25">
      <c r="A290" s="31"/>
      <c r="B290" s="32"/>
      <c r="C290" s="33"/>
      <c r="D290" s="192" t="s">
        <v>123</v>
      </c>
      <c r="E290" s="33"/>
      <c r="F290" s="193" t="s">
        <v>470</v>
      </c>
      <c r="G290" s="33"/>
      <c r="H290" s="33"/>
      <c r="I290" s="194"/>
      <c r="J290" s="33"/>
      <c r="K290" s="33"/>
      <c r="L290" s="36"/>
      <c r="M290" s="205"/>
      <c r="N290" s="206"/>
      <c r="O290" s="207"/>
      <c r="P290" s="207"/>
      <c r="Q290" s="207"/>
      <c r="R290" s="207"/>
      <c r="S290" s="207"/>
      <c r="T290" s="208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T290" s="14" t="s">
        <v>123</v>
      </c>
      <c r="AU290" s="14" t="s">
        <v>83</v>
      </c>
    </row>
    <row r="291" spans="1:65" s="2" customFormat="1" ht="6.95" customHeight="1">
      <c r="A291" s="31"/>
      <c r="B291" s="51"/>
      <c r="C291" s="52"/>
      <c r="D291" s="52"/>
      <c r="E291" s="52"/>
      <c r="F291" s="52"/>
      <c r="G291" s="52"/>
      <c r="H291" s="52"/>
      <c r="I291" s="52"/>
      <c r="J291" s="52"/>
      <c r="K291" s="52"/>
      <c r="L291" s="36"/>
      <c r="M291" s="31"/>
      <c r="O291" s="31"/>
      <c r="P291" s="31"/>
      <c r="Q291" s="31"/>
      <c r="R291" s="31"/>
      <c r="S291" s="31"/>
      <c r="T291" s="31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</row>
  </sheetData>
  <sheetProtection algorithmName="SHA-512" hashValue="gAv3GXpgBBFi6rJgNyK0M31APdl8igEt3Y/MIAIRra58MvpKMNiq6NYmxGXkXeR82z8s8sEQviL4XIs2591dvA==" saltValue="Dy1Cvht4zWQglQwpSz7eHJGs+6PtXTLyN7c7g2BG6B0VSDU02acMXzO8rZT+3JGzgs0k2khXR3l1BDxMq5tIOg==" spinCount="100000" sheet="1" objects="1" scenarios="1" formatColumns="0" formatRows="0" autoFilter="0"/>
  <autoFilter ref="C122:K290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01 - Oprava TV</vt:lpstr>
      <vt:lpstr>'Rekapitulace stavby'!Názvy_tisku</vt:lpstr>
      <vt:lpstr>'SO 01 - Oprava TV'!Názvy_tisku</vt:lpstr>
      <vt:lpstr>'Rekapitulace stavby'!Oblast_tisku</vt:lpstr>
      <vt:lpstr>'SO 01 - Oprava TV'!Oblast_tisku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Wlodaz Jiří</dc:creator>
  <cp:lastModifiedBy>Duda Vlastimil, Ing.</cp:lastModifiedBy>
  <dcterms:created xsi:type="dcterms:W3CDTF">2021-01-11T11:02:00Z</dcterms:created>
  <dcterms:modified xsi:type="dcterms:W3CDTF">2021-02-25T12:53:17Z</dcterms:modified>
</cp:coreProperties>
</file>